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sm\Documents\móni dokumentum\KT\2021\"/>
    </mc:Choice>
  </mc:AlternateContent>
  <bookViews>
    <workbookView xWindow="-120" yWindow="-120" windowWidth="24240" windowHeight="13140" tabRatio="890"/>
  </bookViews>
  <sheets>
    <sheet name="1. Címrend" sheetId="32" r:id="rId1"/>
    <sheet name="2. bevételek ei. szerint" sheetId="33" r:id="rId2"/>
    <sheet name="3. kiadások ei. szerint" sheetId="5" r:id="rId3"/>
    <sheet name="4. bevételek fel. szerint" sheetId="51" r:id="rId4"/>
    <sheet name="5. kiadások fel. szerint" sheetId="52" r:id="rId5"/>
    <sheet name="6. PMH" sheetId="53" r:id="rId6"/>
    <sheet name="7. Óvoda" sheetId="54" r:id="rId7"/>
    <sheet name="8. Önkormányzat" sheetId="55" r:id="rId8"/>
    <sheet name="9. működési mérleg" sheetId="56" r:id="rId9"/>
    <sheet name="10. felhalmozási mérleg" sheetId="57" r:id="rId10"/>
    <sheet name="11. ktg.-vetési maradvány" sheetId="16" r:id="rId11"/>
    <sheet name="12. finansz. c. pü.-i műveletek" sheetId="17" r:id="rId12"/>
    <sheet name="13. beruházások, felújítás" sheetId="13" r:id="rId13"/>
    <sheet name="14. stab. tv. 8. § (2)" sheetId="29" r:id="rId14"/>
    <sheet name="15. stab. tv. 45. § (1)" sheetId="30" r:id="rId15"/>
    <sheet name="16. eu projekt" sheetId="10" r:id="rId16"/>
    <sheet name="17. céltartalék" sheetId="9" r:id="rId17"/>
    <sheet name="18. többéves" sheetId="8" r:id="rId18"/>
    <sheet name="19. előirányz.felhaszn.ütemterv" sheetId="4" r:id="rId19"/>
    <sheet name="20. közvetett támogatás" sheetId="15" r:id="rId20"/>
    <sheet name="21. lakoss.szolg.tám" sheetId="22" r:id="rId21"/>
    <sheet name="22. mérleg" sheetId="25" r:id="rId22"/>
  </sheets>
  <externalReferences>
    <externalReference r:id="rId23"/>
  </externalReferences>
  <calcPr calcId="181029"/>
</workbook>
</file>

<file path=xl/calcChain.xml><?xml version="1.0" encoding="utf-8"?>
<calcChain xmlns="http://schemas.openxmlformats.org/spreadsheetml/2006/main">
  <c r="M16" i="4" l="1"/>
  <c r="K16" i="4"/>
  <c r="F16" i="4"/>
  <c r="F28" i="4"/>
  <c r="B28" i="4"/>
  <c r="C28" i="4"/>
  <c r="D28" i="4"/>
  <c r="E28" i="4"/>
  <c r="G28" i="4"/>
  <c r="H28" i="4"/>
  <c r="I28" i="4"/>
  <c r="J28" i="4"/>
  <c r="K28" i="4"/>
  <c r="L28" i="4"/>
  <c r="B29" i="4"/>
  <c r="L38" i="25"/>
  <c r="L39" i="25"/>
  <c r="K38" i="25"/>
  <c r="E20" i="15"/>
  <c r="D20" i="15"/>
  <c r="C20" i="15"/>
  <c r="E12" i="15"/>
  <c r="E24" i="15" s="1"/>
  <c r="D12" i="15"/>
  <c r="D24" i="15" s="1"/>
  <c r="C12" i="15"/>
  <c r="C24" i="15" s="1"/>
  <c r="F27" i="30"/>
  <c r="E27" i="30"/>
  <c r="D27" i="30"/>
  <c r="C27" i="30"/>
  <c r="G27" i="30" s="1"/>
  <c r="E84" i="13"/>
  <c r="D84" i="13"/>
  <c r="E33" i="13"/>
  <c r="D33" i="13"/>
  <c r="H27" i="57"/>
  <c r="D13" i="57"/>
  <c r="D15" i="56"/>
  <c r="J25" i="52"/>
  <c r="G25" i="52"/>
  <c r="O37" i="51"/>
  <c r="K36" i="33"/>
  <c r="K41" i="33"/>
  <c r="M38" i="51"/>
  <c r="M43" i="51"/>
  <c r="K35" i="33"/>
  <c r="K50" i="33"/>
  <c r="K54" i="33"/>
  <c r="M56" i="51"/>
  <c r="M52" i="51"/>
  <c r="M37" i="51"/>
  <c r="N117" i="55"/>
  <c r="N116" i="55" s="1"/>
  <c r="L117" i="55"/>
  <c r="L116" i="55" s="1"/>
  <c r="N113" i="55"/>
  <c r="N112" i="55" s="1"/>
  <c r="N111" i="55" s="1"/>
  <c r="N120" i="55" s="1"/>
  <c r="L113" i="55"/>
  <c r="L112" i="55" s="1"/>
  <c r="L111" i="55" s="1"/>
  <c r="M106" i="55"/>
  <c r="L106" i="55"/>
  <c r="M100" i="55"/>
  <c r="M120" i="55" s="1"/>
  <c r="L100" i="55"/>
  <c r="L72" i="55"/>
  <c r="L71" i="55"/>
  <c r="N67" i="55"/>
  <c r="M67" i="55"/>
  <c r="L67" i="55"/>
  <c r="M58" i="55"/>
  <c r="L58" i="55"/>
  <c r="L52" i="55"/>
  <c r="L46" i="55"/>
  <c r="M45" i="55"/>
  <c r="L45" i="55"/>
  <c r="L38" i="55"/>
  <c r="N26" i="55"/>
  <c r="M26" i="55"/>
  <c r="L26" i="55"/>
  <c r="L19" i="55"/>
  <c r="N12" i="55"/>
  <c r="N11" i="55" s="1"/>
  <c r="N65" i="55" s="1"/>
  <c r="N95" i="55" s="1"/>
  <c r="M12" i="55"/>
  <c r="M11" i="55" s="1"/>
  <c r="M65" i="55" s="1"/>
  <c r="M95" i="55" s="1"/>
  <c r="L12" i="55"/>
  <c r="L11" i="55" s="1"/>
  <c r="L65" i="55" s="1"/>
  <c r="L95" i="55" s="1"/>
  <c r="L107" i="54"/>
  <c r="L101" i="54"/>
  <c r="L111" i="54" s="1"/>
  <c r="L121" i="54" s="1"/>
  <c r="L84" i="54"/>
  <c r="L73" i="54"/>
  <c r="L72" i="54"/>
  <c r="L68" i="54"/>
  <c r="L27" i="54"/>
  <c r="L12" i="54" s="1"/>
  <c r="L66" i="54" s="1"/>
  <c r="L96" i="54" s="1"/>
  <c r="N121" i="53"/>
  <c r="O107" i="53"/>
  <c r="M107" i="53"/>
  <c r="M104" i="53"/>
  <c r="M101" i="53" s="1"/>
  <c r="O101" i="53"/>
  <c r="O121" i="53" s="1"/>
  <c r="O84" i="53"/>
  <c r="M84" i="53"/>
  <c r="O73" i="53"/>
  <c r="M73" i="53"/>
  <c r="M72" i="53" s="1"/>
  <c r="O72" i="53"/>
  <c r="O68" i="53"/>
  <c r="O27" i="53"/>
  <c r="N27" i="53"/>
  <c r="M27" i="53"/>
  <c r="M12" i="53" s="1"/>
  <c r="M66" i="53" s="1"/>
  <c r="M96" i="53" s="1"/>
  <c r="O20" i="53"/>
  <c r="N13" i="53"/>
  <c r="O12" i="53"/>
  <c r="O66" i="53" s="1"/>
  <c r="O96" i="53" s="1"/>
  <c r="N12" i="53"/>
  <c r="N66" i="53" s="1"/>
  <c r="N96" i="53" s="1"/>
  <c r="L120" i="55" l="1"/>
  <c r="L110" i="55"/>
  <c r="M110" i="55"/>
  <c r="M121" i="53"/>
  <c r="M111" i="53"/>
  <c r="O111" i="53"/>
  <c r="I113" i="55"/>
  <c r="L29" i="25" l="1"/>
  <c r="L28" i="25"/>
  <c r="L26" i="25" s="1"/>
  <c r="C21" i="25"/>
  <c r="C15" i="25"/>
  <c r="I19" i="9"/>
  <c r="F9" i="10"/>
  <c r="F8" i="10"/>
  <c r="K17" i="29"/>
  <c r="E70" i="13"/>
  <c r="E74" i="13"/>
  <c r="E17" i="13"/>
  <c r="E12" i="13"/>
  <c r="F12" i="17"/>
  <c r="F20" i="17"/>
  <c r="K28" i="33"/>
  <c r="K31" i="33"/>
  <c r="N28" i="51"/>
  <c r="M75" i="51"/>
  <c r="M72" i="51" s="1"/>
  <c r="M71" i="51" s="1"/>
  <c r="M69" i="51"/>
  <c r="K67" i="33" s="1"/>
  <c r="O68" i="51"/>
  <c r="O67" i="51" s="1"/>
  <c r="M68" i="51"/>
  <c r="N67" i="51"/>
  <c r="M63" i="51"/>
  <c r="M58" i="51" s="1"/>
  <c r="N62" i="51"/>
  <c r="N58" i="51" s="1"/>
  <c r="N45" i="51" s="1"/>
  <c r="M51" i="51"/>
  <c r="M46" i="51" s="1"/>
  <c r="M35" i="51"/>
  <c r="K33" i="33" s="1"/>
  <c r="M34" i="51"/>
  <c r="K32" i="33" s="1"/>
  <c r="O32" i="51"/>
  <c r="N32" i="51"/>
  <c r="N29" i="51"/>
  <c r="M29" i="51"/>
  <c r="O28" i="51"/>
  <c r="N27" i="51"/>
  <c r="K25" i="33" s="1"/>
  <c r="O25" i="51"/>
  <c r="O19" i="51" s="1"/>
  <c r="M25" i="51"/>
  <c r="M24" i="51"/>
  <c r="K22" i="33" s="1"/>
  <c r="M23" i="51"/>
  <c r="K21" i="33" s="1"/>
  <c r="N18" i="51"/>
  <c r="N12" i="51" s="1"/>
  <c r="O13" i="51"/>
  <c r="O12" i="51" s="1"/>
  <c r="M13" i="51"/>
  <c r="J28" i="52"/>
  <c r="J24" i="52"/>
  <c r="J23" i="52" s="1"/>
  <c r="L24" i="52"/>
  <c r="L23" i="52" s="1"/>
  <c r="K21" i="52"/>
  <c r="K18" i="52" s="1"/>
  <c r="J21" i="52"/>
  <c r="H19" i="5" s="1"/>
  <c r="L22" i="25" s="1"/>
  <c r="J20" i="52"/>
  <c r="H18" i="5" s="1"/>
  <c r="L21" i="25" s="1"/>
  <c r="L19" i="52"/>
  <c r="L18" i="52" s="1"/>
  <c r="J19" i="52"/>
  <c r="J17" i="52"/>
  <c r="K16" i="52"/>
  <c r="J16" i="52"/>
  <c r="L15" i="52"/>
  <c r="K15" i="52"/>
  <c r="M28" i="51"/>
  <c r="K26" i="33" s="1"/>
  <c r="M18" i="51"/>
  <c r="H14" i="5" l="1"/>
  <c r="L15" i="25" s="1"/>
  <c r="K23" i="33"/>
  <c r="K27" i="33"/>
  <c r="O26" i="51"/>
  <c r="O11" i="51" s="1"/>
  <c r="O65" i="51" s="1"/>
  <c r="O95" i="51" s="1"/>
  <c r="K16" i="33"/>
  <c r="K73" i="33"/>
  <c r="K11" i="33"/>
  <c r="K10" i="33" s="1"/>
  <c r="C12" i="25" s="1"/>
  <c r="K49" i="33"/>
  <c r="K44" i="33" s="1"/>
  <c r="C20" i="25" s="1"/>
  <c r="E56" i="13"/>
  <c r="E90" i="13"/>
  <c r="H17" i="5"/>
  <c r="L20" i="25" s="1"/>
  <c r="L19" i="25" s="1"/>
  <c r="L49" i="25" s="1"/>
  <c r="M19" i="51"/>
  <c r="M32" i="51"/>
  <c r="K30" i="33" s="1"/>
  <c r="K60" i="33"/>
  <c r="M12" i="51"/>
  <c r="J18" i="52"/>
  <c r="N26" i="51"/>
  <c r="N11" i="51" s="1"/>
  <c r="N65" i="51" s="1"/>
  <c r="N95" i="51" s="1"/>
  <c r="M45" i="51"/>
  <c r="M67" i="51"/>
  <c r="H23" i="5"/>
  <c r="K61" i="33"/>
  <c r="K66" i="33"/>
  <c r="C43" i="25"/>
  <c r="C19" i="16"/>
  <c r="C16" i="16" s="1"/>
  <c r="K17" i="33"/>
  <c r="C13" i="25" s="1"/>
  <c r="K56" i="33" l="1"/>
  <c r="C22" i="25"/>
  <c r="K43" i="33"/>
  <c r="C16" i="17"/>
  <c r="K70" i="33"/>
  <c r="C19" i="25"/>
  <c r="H16" i="5"/>
  <c r="H22" i="5"/>
  <c r="C24" i="17"/>
  <c r="C42" i="25"/>
  <c r="C12" i="16"/>
  <c r="C9" i="16" s="1"/>
  <c r="C22" i="16" s="1"/>
  <c r="K65" i="33"/>
  <c r="C49" i="25" l="1"/>
  <c r="K69" i="33"/>
  <c r="C45" i="25"/>
  <c r="C44" i="25" s="1"/>
  <c r="I16" i="17"/>
  <c r="C12" i="17"/>
  <c r="I12" i="17" s="1"/>
  <c r="H21" i="5"/>
  <c r="L34" i="25"/>
  <c r="L33" i="25" s="1"/>
  <c r="C20" i="17"/>
  <c r="I20" i="17" s="1"/>
  <c r="I24" i="17"/>
  <c r="C41" i="25"/>
  <c r="K17" i="52"/>
  <c r="H15" i="5" s="1"/>
  <c r="L16" i="25" s="1"/>
  <c r="K14" i="52" l="1"/>
  <c r="K13" i="52"/>
  <c r="K12" i="52" s="1"/>
  <c r="K22" i="52" s="1"/>
  <c r="K32" i="52" s="1"/>
  <c r="L14" i="52"/>
  <c r="L13" i="52"/>
  <c r="M31" i="51"/>
  <c r="J15" i="52"/>
  <c r="H13" i="5" s="1"/>
  <c r="L14" i="25" s="1"/>
  <c r="L12" i="52" l="1"/>
  <c r="L22" i="52" s="1"/>
  <c r="L32" i="52" s="1"/>
  <c r="K29" i="33"/>
  <c r="K24" i="33" s="1"/>
  <c r="M26" i="51"/>
  <c r="M11" i="51" s="1"/>
  <c r="M65" i="51" s="1"/>
  <c r="M95" i="51" s="1"/>
  <c r="J14" i="52"/>
  <c r="H12" i="5" s="1"/>
  <c r="L13" i="25" s="1"/>
  <c r="J13" i="52"/>
  <c r="E9" i="10"/>
  <c r="H11" i="5" l="1"/>
  <c r="L12" i="25" s="1"/>
  <c r="L11" i="25" s="1"/>
  <c r="J12" i="52"/>
  <c r="J22" i="52" s="1"/>
  <c r="J32" i="52" s="1"/>
  <c r="C14" i="25"/>
  <c r="C11" i="25" s="1"/>
  <c r="K9" i="33"/>
  <c r="K63" i="33" s="1"/>
  <c r="K93" i="33" s="1"/>
  <c r="L68" i="51"/>
  <c r="K27" i="51"/>
  <c r="I19" i="52"/>
  <c r="L32" i="51"/>
  <c r="G23" i="5"/>
  <c r="G21" i="56" s="1"/>
  <c r="K113" i="55"/>
  <c r="C9" i="25" l="1"/>
  <c r="C8" i="25" s="1"/>
  <c r="C36" i="25" s="1"/>
  <c r="C48" i="25"/>
  <c r="L9" i="25"/>
  <c r="L8" i="25" s="1"/>
  <c r="L36" i="25" s="1"/>
  <c r="L47" i="25" s="1"/>
  <c r="L48" i="25"/>
  <c r="K26" i="55"/>
  <c r="L37" i="25" l="1"/>
  <c r="C47" i="25"/>
  <c r="L13" i="51"/>
  <c r="J13" i="51"/>
  <c r="J11" i="33" s="1"/>
  <c r="N26" i="4" l="1"/>
  <c r="C151" i="4"/>
  <c r="C138" i="4" s="1"/>
  <c r="D151" i="4"/>
  <c r="D138" i="4" s="1"/>
  <c r="E151" i="4"/>
  <c r="E138" i="4" s="1"/>
  <c r="F151" i="4"/>
  <c r="F138" i="4" s="1"/>
  <c r="G151" i="4"/>
  <c r="G138" i="4" s="1"/>
  <c r="H151" i="4"/>
  <c r="H138" i="4" s="1"/>
  <c r="I151" i="4"/>
  <c r="I138" i="4" s="1"/>
  <c r="I139" i="4" s="1"/>
  <c r="J151" i="4"/>
  <c r="J138" i="4" s="1"/>
  <c r="K151" i="4"/>
  <c r="K138" i="4" s="1"/>
  <c r="K139" i="4" s="1"/>
  <c r="L151" i="4"/>
  <c r="L138" i="4" s="1"/>
  <c r="L139" i="4" s="1"/>
  <c r="M151" i="4"/>
  <c r="M138" i="4" s="1"/>
  <c r="M139" i="4" s="1"/>
  <c r="N147" i="4"/>
  <c r="E8" i="10"/>
  <c r="B24" i="17"/>
  <c r="E20" i="17"/>
  <c r="E12" i="17"/>
  <c r="H21" i="56"/>
  <c r="H27" i="56" s="1"/>
  <c r="N82" i="4"/>
  <c r="N10" i="4"/>
  <c r="D74" i="13"/>
  <c r="G28" i="52"/>
  <c r="I112" i="55"/>
  <c r="N27" i="4"/>
  <c r="N25" i="4"/>
  <c r="N24" i="4"/>
  <c r="N23" i="4"/>
  <c r="N22" i="4"/>
  <c r="N21" i="4"/>
  <c r="N20" i="4"/>
  <c r="N15" i="4"/>
  <c r="N12" i="4"/>
  <c r="N11" i="4"/>
  <c r="N9" i="4"/>
  <c r="L67" i="51"/>
  <c r="J69" i="51"/>
  <c r="J68" i="51"/>
  <c r="D17" i="13"/>
  <c r="D12" i="13"/>
  <c r="J51" i="51"/>
  <c r="I46" i="55"/>
  <c r="I84" i="54"/>
  <c r="I107" i="54"/>
  <c r="J107" i="53"/>
  <c r="K121" i="53"/>
  <c r="J31" i="51"/>
  <c r="J29" i="33" s="1"/>
  <c r="J75" i="51"/>
  <c r="J63" i="51"/>
  <c r="G27" i="56"/>
  <c r="G24" i="52"/>
  <c r="I72" i="55"/>
  <c r="I71" i="55" s="1"/>
  <c r="I58" i="55"/>
  <c r="J73" i="53"/>
  <c r="J72" i="53" s="1"/>
  <c r="J101" i="53"/>
  <c r="J27" i="53"/>
  <c r="J12" i="53"/>
  <c r="J66" i="53" s="1"/>
  <c r="K28" i="25"/>
  <c r="B15" i="25"/>
  <c r="H19" i="9"/>
  <c r="D70" i="13"/>
  <c r="B21" i="25"/>
  <c r="J90" i="4"/>
  <c r="J77" i="4" s="1"/>
  <c r="K90" i="4"/>
  <c r="K77" i="4" s="1"/>
  <c r="L90" i="4"/>
  <c r="L77" i="4" s="1"/>
  <c r="M90" i="4"/>
  <c r="M77" i="4" s="1"/>
  <c r="H90" i="4"/>
  <c r="H77" i="4" s="1"/>
  <c r="I90" i="4"/>
  <c r="I77" i="4" s="1"/>
  <c r="G90" i="4"/>
  <c r="G77" i="4" s="1"/>
  <c r="C90" i="4"/>
  <c r="C77" i="4" s="1"/>
  <c r="E90" i="4"/>
  <c r="E77" i="4" s="1"/>
  <c r="F90" i="4"/>
  <c r="F77" i="4" s="1"/>
  <c r="D90" i="4"/>
  <c r="D77" i="4" s="1"/>
  <c r="D17" i="4"/>
  <c r="B90" i="4"/>
  <c r="B77" i="4" s="1"/>
  <c r="B151" i="4"/>
  <c r="B138" i="4" s="1"/>
  <c r="J25" i="33"/>
  <c r="I68" i="54"/>
  <c r="L68" i="53"/>
  <c r="N13" i="4"/>
  <c r="N14" i="4"/>
  <c r="N143" i="4"/>
  <c r="N144" i="4"/>
  <c r="N142" i="4"/>
  <c r="N72" i="4"/>
  <c r="N73" i="4"/>
  <c r="N70" i="4"/>
  <c r="N86" i="4"/>
  <c r="N83" i="4"/>
  <c r="N81" i="4"/>
  <c r="G10" i="30"/>
  <c r="G11" i="30"/>
  <c r="G9" i="30"/>
  <c r="D18" i="30"/>
  <c r="D36" i="30" s="1"/>
  <c r="D37" i="30" s="1"/>
  <c r="E18" i="30"/>
  <c r="E36" i="30" s="1"/>
  <c r="E37" i="30" s="1"/>
  <c r="F18" i="30"/>
  <c r="F36" i="30" s="1"/>
  <c r="F37" i="30" s="1"/>
  <c r="D16" i="30"/>
  <c r="D17" i="30" s="1"/>
  <c r="C18" i="30"/>
  <c r="C36" i="30" s="1"/>
  <c r="C16" i="30"/>
  <c r="C17" i="30" s="1"/>
  <c r="C13" i="57"/>
  <c r="H13" i="52"/>
  <c r="I13" i="52"/>
  <c r="H10" i="5" s="1"/>
  <c r="H14" i="52"/>
  <c r="I14" i="52"/>
  <c r="H15" i="52"/>
  <c r="I15" i="52"/>
  <c r="H16" i="52"/>
  <c r="H17" i="52"/>
  <c r="I18" i="52"/>
  <c r="H21" i="52"/>
  <c r="H18" i="52" s="1"/>
  <c r="G13" i="52"/>
  <c r="G14" i="52"/>
  <c r="G12" i="5" s="1"/>
  <c r="G13" i="56" s="1"/>
  <c r="G15" i="52"/>
  <c r="G16" i="52"/>
  <c r="G17" i="52"/>
  <c r="G19" i="52"/>
  <c r="G17" i="5" s="1"/>
  <c r="G20" i="52"/>
  <c r="G18" i="5" s="1"/>
  <c r="K21" i="25" s="1"/>
  <c r="G21" i="52"/>
  <c r="G19" i="5" s="1"/>
  <c r="G14" i="57" s="1"/>
  <c r="L12" i="51"/>
  <c r="K18" i="51"/>
  <c r="K12" i="51" s="1"/>
  <c r="L25" i="51"/>
  <c r="L19" i="51" s="1"/>
  <c r="K28" i="51"/>
  <c r="L28" i="51"/>
  <c r="L26" i="51" s="1"/>
  <c r="K29" i="51"/>
  <c r="K32" i="51"/>
  <c r="K62" i="51"/>
  <c r="K67" i="51"/>
  <c r="J18" i="51"/>
  <c r="J23" i="51"/>
  <c r="J21" i="33" s="1"/>
  <c r="J24" i="51"/>
  <c r="J22" i="33" s="1"/>
  <c r="J25" i="51"/>
  <c r="J28" i="51"/>
  <c r="J29" i="51"/>
  <c r="J32" i="51"/>
  <c r="J34" i="51"/>
  <c r="J32" i="33" s="1"/>
  <c r="J35" i="51"/>
  <c r="J33" i="33" s="1"/>
  <c r="J67" i="55"/>
  <c r="K67" i="55"/>
  <c r="I67" i="55"/>
  <c r="K12" i="55"/>
  <c r="K11" i="55" s="1"/>
  <c r="K65" i="55" s="1"/>
  <c r="K112" i="55"/>
  <c r="K111" i="55" s="1"/>
  <c r="K120" i="55" s="1"/>
  <c r="J106" i="55"/>
  <c r="I106" i="55"/>
  <c r="J100" i="55"/>
  <c r="I100" i="55"/>
  <c r="J58" i="55"/>
  <c r="J45" i="55" s="1"/>
  <c r="J26" i="55"/>
  <c r="J11" i="55" s="1"/>
  <c r="I26" i="55"/>
  <c r="I19" i="55"/>
  <c r="J12" i="55"/>
  <c r="I12" i="55"/>
  <c r="L73" i="53"/>
  <c r="L84" i="53"/>
  <c r="L107" i="53"/>
  <c r="L101" i="53"/>
  <c r="L27" i="53"/>
  <c r="L12" i="53" s="1"/>
  <c r="L66" i="53" s="1"/>
  <c r="K27" i="53"/>
  <c r="K12" i="53" s="1"/>
  <c r="K66" i="53" s="1"/>
  <c r="K96" i="53" s="1"/>
  <c r="L20" i="53"/>
  <c r="K13" i="53"/>
  <c r="I101" i="54"/>
  <c r="I73" i="54"/>
  <c r="J17" i="29"/>
  <c r="E16" i="30"/>
  <c r="E17" i="30" s="1"/>
  <c r="F16" i="30"/>
  <c r="F17" i="30" s="1"/>
  <c r="G22" i="5"/>
  <c r="G21" i="5" s="1"/>
  <c r="K29" i="25"/>
  <c r="K20" i="25"/>
  <c r="K13" i="25"/>
  <c r="H12" i="57"/>
  <c r="C37" i="30" l="1"/>
  <c r="G37" i="30" s="1"/>
  <c r="G36" i="30"/>
  <c r="K34" i="25"/>
  <c r="K33" i="25" s="1"/>
  <c r="G18" i="30"/>
  <c r="B20" i="17"/>
  <c r="H20" i="17" s="1"/>
  <c r="H24" i="17"/>
  <c r="J23" i="33"/>
  <c r="J17" i="33" s="1"/>
  <c r="G16" i="5"/>
  <c r="J121" i="53"/>
  <c r="G13" i="5"/>
  <c r="K22" i="25"/>
  <c r="J30" i="33"/>
  <c r="H20" i="5"/>
  <c r="H30" i="5"/>
  <c r="H78" i="4"/>
  <c r="H29" i="4"/>
  <c r="L111" i="53"/>
  <c r="M78" i="4"/>
  <c r="M28" i="4"/>
  <c r="M29" i="4" s="1"/>
  <c r="J72" i="51"/>
  <c r="J71" i="51" s="1"/>
  <c r="J73" i="33"/>
  <c r="G12" i="57"/>
  <c r="G15" i="57" s="1"/>
  <c r="G26" i="57" s="1"/>
  <c r="I72" i="54"/>
  <c r="I96" i="54" s="1"/>
  <c r="J46" i="51"/>
  <c r="J49" i="33"/>
  <c r="J44" i="33" s="1"/>
  <c r="B20" i="25" s="1"/>
  <c r="E78" i="4"/>
  <c r="E29" i="4"/>
  <c r="J78" i="4"/>
  <c r="C78" i="4"/>
  <c r="G23" i="52"/>
  <c r="G13" i="57"/>
  <c r="J27" i="33"/>
  <c r="K58" i="51"/>
  <c r="K45" i="51" s="1"/>
  <c r="J60" i="33"/>
  <c r="G15" i="5"/>
  <c r="G16" i="56" s="1"/>
  <c r="G11" i="5"/>
  <c r="D78" i="4"/>
  <c r="D29" i="4"/>
  <c r="G78" i="4"/>
  <c r="G29" i="4"/>
  <c r="L78" i="4"/>
  <c r="L29" i="4"/>
  <c r="D90" i="13"/>
  <c r="K26" i="25"/>
  <c r="L72" i="53"/>
  <c r="L96" i="53" s="1"/>
  <c r="K95" i="55"/>
  <c r="J26" i="33"/>
  <c r="J24" i="33" s="1"/>
  <c r="J12" i="51"/>
  <c r="J16" i="33"/>
  <c r="J10" i="33" s="1"/>
  <c r="G14" i="5"/>
  <c r="F78" i="4"/>
  <c r="F29" i="4"/>
  <c r="F17" i="4" s="1"/>
  <c r="I78" i="4"/>
  <c r="I29" i="4"/>
  <c r="K78" i="4"/>
  <c r="K29" i="4"/>
  <c r="J58" i="51"/>
  <c r="J45" i="51" s="1"/>
  <c r="J61" i="33"/>
  <c r="N90" i="4"/>
  <c r="J29" i="4"/>
  <c r="B78" i="4"/>
  <c r="N77" i="4"/>
  <c r="N78" i="4" s="1"/>
  <c r="J139" i="4"/>
  <c r="E139" i="4"/>
  <c r="C139" i="4"/>
  <c r="N151" i="4"/>
  <c r="F139" i="4"/>
  <c r="G139" i="4"/>
  <c r="H139" i="4"/>
  <c r="D139" i="4"/>
  <c r="N138" i="4"/>
  <c r="N139" i="4" s="1"/>
  <c r="B139" i="4"/>
  <c r="G16" i="30"/>
  <c r="G17" i="30"/>
  <c r="D56" i="13"/>
  <c r="J67" i="33"/>
  <c r="C12" i="57"/>
  <c r="K19" i="25"/>
  <c r="K49" i="25" s="1"/>
  <c r="I111" i="55"/>
  <c r="I120" i="55" s="1"/>
  <c r="J110" i="55"/>
  <c r="I110" i="55"/>
  <c r="J120" i="55"/>
  <c r="H12" i="52"/>
  <c r="H22" i="52" s="1"/>
  <c r="H32" i="52" s="1"/>
  <c r="I45" i="55"/>
  <c r="J65" i="55"/>
  <c r="J95" i="55" s="1"/>
  <c r="J26" i="51"/>
  <c r="I11" i="55"/>
  <c r="I111" i="54"/>
  <c r="I121" i="54" s="1"/>
  <c r="L121" i="53"/>
  <c r="G18" i="52"/>
  <c r="I12" i="52"/>
  <c r="I22" i="52" s="1"/>
  <c r="I32" i="52" s="1"/>
  <c r="G12" i="52"/>
  <c r="J111" i="53"/>
  <c r="J96" i="53"/>
  <c r="D21" i="56"/>
  <c r="H13" i="56"/>
  <c r="H14" i="56"/>
  <c r="D12" i="56"/>
  <c r="D18" i="57"/>
  <c r="D25" i="57" s="1"/>
  <c r="D19" i="56"/>
  <c r="H16" i="56"/>
  <c r="D20" i="56"/>
  <c r="H12" i="56"/>
  <c r="L11" i="51"/>
  <c r="L65" i="51" s="1"/>
  <c r="L95" i="51" s="1"/>
  <c r="J66" i="33"/>
  <c r="H13" i="57"/>
  <c r="K26" i="51"/>
  <c r="K11" i="51" s="1"/>
  <c r="K65" i="51" s="1"/>
  <c r="K95" i="51" s="1"/>
  <c r="H15" i="56"/>
  <c r="H14" i="57"/>
  <c r="J19" i="51"/>
  <c r="J67" i="51"/>
  <c r="K17" i="4" l="1"/>
  <c r="C29" i="4"/>
  <c r="C16" i="4" s="1"/>
  <c r="C17" i="4" s="1"/>
  <c r="B13" i="25"/>
  <c r="C13" i="56"/>
  <c r="K14" i="25"/>
  <c r="G14" i="56"/>
  <c r="J17" i="4"/>
  <c r="K16" i="25"/>
  <c r="J56" i="33"/>
  <c r="I17" i="4"/>
  <c r="L17" i="4"/>
  <c r="E17" i="4"/>
  <c r="G15" i="56"/>
  <c r="K15" i="25"/>
  <c r="C18" i="57"/>
  <c r="C25" i="57" s="1"/>
  <c r="B43" i="25"/>
  <c r="G12" i="56"/>
  <c r="G10" i="5"/>
  <c r="K12" i="25"/>
  <c r="M17" i="4"/>
  <c r="C12" i="56"/>
  <c r="B12" i="25"/>
  <c r="B16" i="17"/>
  <c r="J70" i="33"/>
  <c r="C21" i="56"/>
  <c r="H15" i="57"/>
  <c r="H26" i="57" s="1"/>
  <c r="H17" i="4"/>
  <c r="G17" i="4"/>
  <c r="N28" i="4"/>
  <c r="B16" i="4"/>
  <c r="B19" i="16"/>
  <c r="B16" i="16" s="1"/>
  <c r="D27" i="56"/>
  <c r="I65" i="55"/>
  <c r="I95" i="55" s="1"/>
  <c r="J11" i="51"/>
  <c r="J65" i="51" s="1"/>
  <c r="J95" i="51" s="1"/>
  <c r="G22" i="52"/>
  <c r="G32" i="52" s="1"/>
  <c r="D14" i="57"/>
  <c r="D14" i="56"/>
  <c r="D13" i="56"/>
  <c r="D12" i="57"/>
  <c r="B14" i="25"/>
  <c r="C14" i="56"/>
  <c r="C17" i="56" s="1"/>
  <c r="H17" i="56"/>
  <c r="H28" i="56" s="1"/>
  <c r="J65" i="33"/>
  <c r="B42" i="25"/>
  <c r="C20" i="56"/>
  <c r="C27" i="56" s="1"/>
  <c r="B12" i="16"/>
  <c r="B9" i="16" s="1"/>
  <c r="J9" i="33"/>
  <c r="K11" i="25" l="1"/>
  <c r="K9" i="25" s="1"/>
  <c r="K8" i="25" s="1"/>
  <c r="K36" i="25" s="1"/>
  <c r="K47" i="25" s="1"/>
  <c r="C14" i="57"/>
  <c r="C15" i="57" s="1"/>
  <c r="C26" i="57" s="1"/>
  <c r="B22" i="25"/>
  <c r="B19" i="25" s="1"/>
  <c r="K39" i="25" s="1"/>
  <c r="B41" i="25"/>
  <c r="J43" i="33"/>
  <c r="J63" i="33" s="1"/>
  <c r="J93" i="33" s="1"/>
  <c r="B12" i="17"/>
  <c r="H12" i="17" s="1"/>
  <c r="H16" i="17"/>
  <c r="G17" i="56"/>
  <c r="G28" i="56" s="1"/>
  <c r="K48" i="25"/>
  <c r="B11" i="25"/>
  <c r="J69" i="33"/>
  <c r="B45" i="25"/>
  <c r="B44" i="25" s="1"/>
  <c r="G30" i="5"/>
  <c r="G20" i="5"/>
  <c r="N29" i="4"/>
  <c r="B22" i="16"/>
  <c r="C28" i="56"/>
  <c r="D15" i="57"/>
  <c r="D26" i="57" s="1"/>
  <c r="D17" i="56"/>
  <c r="D28" i="56" s="1"/>
  <c r="D29" i="56" s="1"/>
  <c r="B9" i="25"/>
  <c r="B8" i="25" s="1"/>
  <c r="B36" i="25" s="1"/>
  <c r="B49" i="25" l="1"/>
  <c r="B48" i="25"/>
  <c r="B17" i="4"/>
  <c r="K37" i="25"/>
  <c r="B47" i="25"/>
  <c r="N16" i="4" l="1"/>
  <c r="N17" i="4" s="1"/>
</calcChain>
</file>

<file path=xl/sharedStrings.xml><?xml version="1.0" encoding="utf-8"?>
<sst xmlns="http://schemas.openxmlformats.org/spreadsheetml/2006/main" count="1360" uniqueCount="410">
  <si>
    <t>Visszatérítendő támogatások, kölcsönök visszatérülése áh.-on kívülről</t>
  </si>
  <si>
    <t>KÖLTSÉGVETÉSI BEVÉTELEK ÖSSZESEN (I.+II.):</t>
  </si>
  <si>
    <t>IV. Finanszírozási célú pénzügyi műveletek bevételei</t>
  </si>
  <si>
    <t>Hitel-, kölcsönfelvétel államháztartáson kívülről</t>
  </si>
  <si>
    <t>Belföldi értékpapírok bevételei</t>
  </si>
  <si>
    <t>Irányító szervi támogatás</t>
  </si>
  <si>
    <t>Külföldi finanszírozás bevételei</t>
  </si>
  <si>
    <t>22. számú melléklet</t>
  </si>
  <si>
    <t>Kötelező feladatok</t>
  </si>
  <si>
    <t>Önként vállalt feladatok</t>
  </si>
  <si>
    <t>Állam-igazgatási feladatok</t>
  </si>
  <si>
    <t>Munkaadót terhelő járulékok és szoc. hozzájár. adó</t>
  </si>
  <si>
    <t>Felhalmozási bevételek</t>
  </si>
  <si>
    <t>1. számú melléklet</t>
  </si>
  <si>
    <t>7.</t>
  </si>
  <si>
    <t>Általános tartalék</t>
  </si>
  <si>
    <t>Tartalék összesen</t>
  </si>
  <si>
    <t>előirányzatai éves bontásban</t>
  </si>
  <si>
    <t xml:space="preserve">e-Ft-ban </t>
  </si>
  <si>
    <t>BEVÉTELEK</t>
  </si>
  <si>
    <t>KIADÁSOK</t>
  </si>
  <si>
    <t>Összesen</t>
  </si>
  <si>
    <t>5.</t>
  </si>
  <si>
    <t>6.</t>
  </si>
  <si>
    <t>9.</t>
  </si>
  <si>
    <t>Működési cél</t>
  </si>
  <si>
    <t>Felhalmozási cél</t>
  </si>
  <si>
    <t>Bevételek</t>
  </si>
  <si>
    <t>Kiadások</t>
  </si>
  <si>
    <t>15. számú melléklet</t>
  </si>
  <si>
    <t>14. számú melléklet</t>
  </si>
  <si>
    <t>10. számú melléklet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</si>
  <si>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</si>
  <si>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</si>
  <si>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</si>
  <si>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</si>
  <si>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</si>
  <si>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</si>
  <si>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</si>
  <si>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</si>
  <si>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</si>
  <si>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</si>
  <si>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</si>
  <si>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</si>
  <si>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</si>
  <si>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17. számú melléklet</t>
  </si>
  <si>
    <t>BEVÉTELEK ÖSSZESEN:</t>
  </si>
  <si>
    <t>KIADÁSOK ÖSSZESEN:</t>
  </si>
  <si>
    <r>
      <t>A költségvetési hiány külső finanszírozására vagy</t>
    </r>
    <r>
      <rPr>
        <sz val="10"/>
        <rFont val="Arial"/>
        <family val="2"/>
        <charset val="238"/>
      </rPr>
      <t xml:space="preserve"> </t>
    </r>
  </si>
  <si>
    <t>a költségvetési többlet felhasználására szolgáló</t>
  </si>
  <si>
    <t>finanszírozási célú pénzügyi műveletek</t>
  </si>
  <si>
    <t>értékpapír kibocsátása, értékesítése</t>
  </si>
  <si>
    <t>értékpapír vásárlása, visszavásárlása</t>
  </si>
  <si>
    <t>hitel, kölcsön felvétele</t>
  </si>
  <si>
    <t>hitel, kölcsön törlesztése</t>
  </si>
  <si>
    <t>Céltartalék</t>
  </si>
  <si>
    <t>Működési célú műveletek kiadásai</t>
  </si>
  <si>
    <t>Felhalmozási célú műveletek kiadásai</t>
  </si>
  <si>
    <t>a számvitelről szóló törvény szerinti hitelviszonyt meg-testesítő értékpapír forgalomba hozatala a forgalomba hozatal napjától a beváltás napjáig</t>
  </si>
  <si>
    <t>váltó kibocsátása a kibocsátás napjától a beváltás napjáig</t>
  </si>
  <si>
    <t>az Szt. szerint pénzügyi lízing lízingbevevői félként történő megkötése a lízing futamideje alatt</t>
  </si>
  <si>
    <t>a visszavásárlási kötelezettség kikötésével megkötött adásvételi szerződés eladói félként történő megkötése
– ideértve az Szt. szerinti valódi penziós és óvadéki repóügyleteket is – a visszavásárlásig</t>
  </si>
  <si>
    <t>a szerződésben kapott, legalább háromszázhatvanöt nap időtartamú halasztott fizetés, részletfizetés</t>
  </si>
  <si>
    <t>Az adósságot keletkeztető ügylet megnevezése</t>
  </si>
  <si>
    <t>Fejlesztés cél megnevezése</t>
  </si>
  <si>
    <t>Adott váltó</t>
  </si>
  <si>
    <t>Pénzügyi lízing</t>
  </si>
  <si>
    <t>Halasztott fizetés</t>
  </si>
  <si>
    <t>Saját bevételek (01+…+07)</t>
  </si>
  <si>
    <t>Saját bevételek (08. sor) 50 %-a</t>
  </si>
  <si>
    <t>Előző év(ek)ben keletkezett tárgyévet terhelő fizetési kötelezettség (11+…+17)</t>
  </si>
  <si>
    <t>Felvett, átvállalt hitel és annak tőketartozása</t>
  </si>
  <si>
    <t>Felvett, átvállalt kölcsön és annak tőketartozása</t>
  </si>
  <si>
    <t>Hitelviszonyt megtestesítő értékpapír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</si>
  <si>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</si>
  <si>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</si>
  <si>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</si>
  <si>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</si>
  <si>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</si>
  <si>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</si>
  <si>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</si>
  <si>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</si>
  <si>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</si>
  <si>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</si>
  <si>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</si>
  <si>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</si>
  <si>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</si>
  <si>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</si>
  <si>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</si>
  <si>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</si>
  <si>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</si>
  <si>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</si>
  <si>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</si>
  <si>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</si>
  <si>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</si>
  <si>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</si>
  <si>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</si>
  <si>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</si>
  <si>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</si>
  <si>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</si>
  <si>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</si>
  <si>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általános tartaléka és céltartalékának felosztása</t>
  </si>
  <si>
    <t>18. számú melléklet</t>
  </si>
  <si>
    <t>Címrendje</t>
  </si>
  <si>
    <t>Az önkormányzat költségvetésében szereplő nem intézményi kiadások</t>
  </si>
  <si>
    <t>I. Működési bevételek</t>
  </si>
  <si>
    <t>II. Felhalmozási bevételek</t>
  </si>
  <si>
    <t>3. Felhalmozási célú átvett pénzeszköz</t>
  </si>
  <si>
    <t xml:space="preserve">          - működési célú igénybevétele</t>
  </si>
  <si>
    <t xml:space="preserve">          - felhalmozási célú igénybevétele</t>
  </si>
  <si>
    <t>Működési célú pénzügyi műveletek bevételei</t>
  </si>
  <si>
    <t>Felhalmozási célú pénzügyi műveletek bevételei</t>
  </si>
  <si>
    <t>Működési célú</t>
  </si>
  <si>
    <t>Felhalmozási célú</t>
  </si>
  <si>
    <t>és költségvetési szerveinek bevételi előirányzatai</t>
  </si>
  <si>
    <t>Ellátottak pénzbeli juttatásai</t>
  </si>
  <si>
    <t>Megnevezés</t>
  </si>
  <si>
    <t>KÖLTSÉGVETÉSI BEVÉTELEK</t>
  </si>
  <si>
    <t>Pénzforgalmi bevételek</t>
  </si>
  <si>
    <t>Pénzforgalmi kiadások</t>
  </si>
  <si>
    <t>Pénzforgalmi nélküli kiadások</t>
  </si>
  <si>
    <t xml:space="preserve">Működési hiány </t>
  </si>
  <si>
    <t>Felhalmozási hiány</t>
  </si>
  <si>
    <t>FINANSZÍROZÁSI CÉLÚ KIADÁSOK</t>
  </si>
  <si>
    <t>KIADÁSOK ÖSSZESEN</t>
  </si>
  <si>
    <t xml:space="preserve">A KÖLTSÉGVETÉS ÖSSZESÍTETT HIÁNYA </t>
  </si>
  <si>
    <t>A HIÁNY FINANSZÍROZÁSÁNAK MÓDJA</t>
  </si>
  <si>
    <t>Belső forrásból</t>
  </si>
  <si>
    <t>Működési célú pénzmaradvány igénybevétele</t>
  </si>
  <si>
    <t>Felhalmozási célú pénzmaradvány igénybevétele</t>
  </si>
  <si>
    <t>Külső forrásból</t>
  </si>
  <si>
    <t>BEVÉTELEK MINDÖSSZESEN</t>
  </si>
  <si>
    <t>KIADÁSOK MINDÖSSZESEN</t>
  </si>
  <si>
    <t>Működési célú bevételek összesen</t>
  </si>
  <si>
    <t>Működési célú kiadások összesen</t>
  </si>
  <si>
    <t>Felhalmozási célú bevételek összesen</t>
  </si>
  <si>
    <t xml:space="preserve"> Felhalmozási célú kiadások összesen</t>
  </si>
  <si>
    <t>Lakossági és közösségi szolgáltatások támogatása</t>
  </si>
  <si>
    <r>
      <t>K</t>
    </r>
    <r>
      <rPr>
        <b/>
        <sz val="12"/>
        <rFont val="Times New Roman"/>
        <family val="1"/>
        <charset val="238"/>
      </rPr>
      <t>ÖLTSÉGVETÉSI KIADÁSOK</t>
    </r>
  </si>
  <si>
    <r>
      <t xml:space="preserve">BEVÉTELEK ÖSSZESEN 
</t>
    </r>
    <r>
      <rPr>
        <b/>
        <sz val="10"/>
        <rFont val="Times New Roman"/>
        <family val="1"/>
        <charset val="238"/>
      </rPr>
      <t>(Pénzforgalom nélküli és finansz. c. bevételek nélkül)</t>
    </r>
  </si>
  <si>
    <t>összevont költségvetési mérlege</t>
  </si>
  <si>
    <t>Céltartalékok  működési</t>
  </si>
  <si>
    <t>Szolgáltatás</t>
  </si>
  <si>
    <t>Bevétel</t>
  </si>
  <si>
    <t>Kiadás</t>
  </si>
  <si>
    <t>Cél megnevezése</t>
  </si>
  <si>
    <t>Testületi hat.</t>
  </si>
  <si>
    <t>Sorszám</t>
  </si>
  <si>
    <t>Felújítási cél megnevezése</t>
  </si>
  <si>
    <t>Sor-szám</t>
  </si>
  <si>
    <t>Teljesítés</t>
  </si>
  <si>
    <t>Eredeti előirányzat</t>
  </si>
  <si>
    <t>Módosított előirányzat</t>
  </si>
  <si>
    <t>%-os teljesülés</t>
  </si>
  <si>
    <t>megnevezés</t>
  </si>
  <si>
    <t>EU támogatással megvalósuló programok, projektek</t>
  </si>
  <si>
    <t>feladat megnevezése</t>
  </si>
  <si>
    <t>13. számú melléklet</t>
  </si>
  <si>
    <t>hosszú lejáratra kapott kölcsönök</t>
  </si>
  <si>
    <t>beruházási és fejlesztési hitelek</t>
  </si>
  <si>
    <t>működési célú hosszú lejáratú hitelek</t>
  </si>
  <si>
    <t>egyéb hosszú lejáratú kötelezettségek</t>
  </si>
  <si>
    <t>Összesen:</t>
  </si>
  <si>
    <t xml:space="preserve">e Ft-ban </t>
  </si>
  <si>
    <t>e Ft-ban</t>
  </si>
  <si>
    <t>1.</t>
  </si>
  <si>
    <t>2.</t>
  </si>
  <si>
    <t>3.</t>
  </si>
  <si>
    <t>4.</t>
  </si>
  <si>
    <t>Személyi juttatások</t>
  </si>
  <si>
    <t>Dologi kiadások</t>
  </si>
  <si>
    <t>Egyéb működéi célú kiadások</t>
  </si>
  <si>
    <t>melyek megvalósításához adósságot keletkeztető ügylet megkötése szükséges</t>
  </si>
  <si>
    <t>saját bevételeinek és az adósságot keletkeztető ügyleteiből eredő fizetési kötelezettségének bemutatása</t>
  </si>
  <si>
    <t>tartozások fejlesztési célú kötvénykibocsátásból</t>
  </si>
  <si>
    <t>tartozások működési célú kötvénykibocsátásból</t>
  </si>
  <si>
    <t>4. Működési célú átvett pénzeszköz</t>
  </si>
  <si>
    <t>1. Működési célú támogatás államháztartáson belülről</t>
  </si>
  <si>
    <t>Az önkormányzat költségvetési szervei</t>
  </si>
  <si>
    <t>1.  Balatonfenyvesi Polgármesteri Hivatal</t>
  </si>
  <si>
    <t>Balatonfenyves Község Önkormányzatának</t>
  </si>
  <si>
    <t>A költségvetési hiány belső finanszírozására szolgáló</t>
  </si>
  <si>
    <t xml:space="preserve">Balatonfenyves Község Önkormányzatának </t>
  </si>
  <si>
    <t>Önkormányzatok működési támogatásai</t>
  </si>
  <si>
    <t>Elvonások és befizetések bevételei</t>
  </si>
  <si>
    <t>Garancia- és kezességvállalásból származó megtérülések áh.-on belülről</t>
  </si>
  <si>
    <t>Visszatérítendő támogatások, kölcsönök visszatérülése áh.-on belülről</t>
  </si>
  <si>
    <t>Visszatérítendő támogatások, kölcsönök igénybevétele áh.-on belülről</t>
  </si>
  <si>
    <t>Egyéb működési célú támogatások bevételei államháztartáson belülről</t>
  </si>
  <si>
    <t>Felhalmozási célú önkormányzati támogatások</t>
  </si>
  <si>
    <t>Egyéb felhalmozási célú támogatások bevételei államháztartáson belülről</t>
  </si>
  <si>
    <t>Jövedelemadók</t>
  </si>
  <si>
    <t>Szociális hozzájárulási adó és járulékok</t>
  </si>
  <si>
    <t>Bérhez és foglalkoztatáshoz kapcsolódó adók</t>
  </si>
  <si>
    <t>Vagyoni típusú adók</t>
  </si>
  <si>
    <t>Termékek és szolgáltatások adói</t>
  </si>
  <si>
    <t>Egyéb közhatalmi bevételek</t>
  </si>
  <si>
    <t>1. Felhalmozási célú támogatások államháztartáson belülről</t>
  </si>
  <si>
    <t>3. Működési bevételek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</si>
  <si>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</si>
  <si>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</si>
  <si>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</si>
  <si>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</si>
  <si>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</si>
  <si>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</si>
  <si>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</si>
  <si>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</si>
  <si>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pénzügyi műveletek bevételei</t>
  </si>
  <si>
    <t>Egyéb működési bevételek</t>
  </si>
  <si>
    <t>2. Felhalmozási bevétel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</si>
  <si>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</si>
  <si>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</si>
  <si>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</si>
  <si>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</si>
  <si>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</si>
  <si>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Garancia- és kezességvállalásból származó megtérülések áh.-on kívülről</t>
  </si>
  <si>
    <t>Egyéb működési célú átvett pénzeszközök</t>
  </si>
  <si>
    <t>Egyéb felhalmozási célú átvett pénzeszközök</t>
  </si>
  <si>
    <t>III. Előző évi költségvetési maradvány, valamint a vállalkozási maradvány alaptevékenység ellátására történő</t>
  </si>
  <si>
    <t>Államháztartáson belüli megelőlegezések</t>
  </si>
  <si>
    <t>Államháztartáson belüli megelőlegezések törlesztése</t>
  </si>
  <si>
    <t>Betétek megszüntetése</t>
  </si>
  <si>
    <t>Adóssághoz nem kapcsolódó származékos ügyletek bevételei</t>
  </si>
  <si>
    <t>BEVÉTELEK MINDÖSSZESEN (I.+II.+III.+IV.):</t>
  </si>
  <si>
    <t>2. számú melléklet</t>
  </si>
  <si>
    <t>3. számú melléklet</t>
  </si>
  <si>
    <t>Beruházások</t>
  </si>
  <si>
    <t>Felújítások</t>
  </si>
  <si>
    <t>Egyéb felhalmozási célú kiadások</t>
  </si>
  <si>
    <t>II. Felhalmozási kiadások</t>
  </si>
  <si>
    <t>III. Finanszírozási célú pénzügyi műveletek kiadásai</t>
  </si>
  <si>
    <t>Hitel-, kölcsöntörlesztés államháztartáson kívülre</t>
  </si>
  <si>
    <t>Belföldi értékpapírok kiadásai</t>
  </si>
  <si>
    <t>Államháztartáson belüli megelőlegezések folyósítása</t>
  </si>
  <si>
    <t>Államháztartáson belüli megelőlegezések visszafizetése</t>
  </si>
  <si>
    <t>Pénzeszközök betétként elhelyezése</t>
  </si>
  <si>
    <t>Pénzügyi lízing kiadásai</t>
  </si>
  <si>
    <t>Külföldi finanszírozás kiadásai</t>
  </si>
  <si>
    <t>Adóssághoz nem kapcsolódó származékos ügyletek kiadásai</t>
  </si>
  <si>
    <t>Munkaadót terhelő járulékok és szociális hozzájárulási adó</t>
  </si>
  <si>
    <t>Irányító szervi támogatás folyósítása</t>
  </si>
  <si>
    <t>KÖLTSÉGVETÉSI KIADÁSOK ÖSSZESEN (I.+II.):</t>
  </si>
  <si>
    <t>KIADÁSOK MINDÖSSZESEN (I.+II.+III.):</t>
  </si>
  <si>
    <t>I. Működési kiadások</t>
  </si>
  <si>
    <t>Belföldi finanszírozás kiadásai</t>
  </si>
  <si>
    <t>és költségvetési szerveinek kiadási előirányzatai</t>
  </si>
  <si>
    <t>4. számú melléklet</t>
  </si>
  <si>
    <t>kötelező, önként vállalt és állami (államigazgatási) feladatok szerint</t>
  </si>
  <si>
    <t>5. számú melléklet</t>
  </si>
  <si>
    <t>6. számú melléklet</t>
  </si>
  <si>
    <t>Balatonfenyves Község Önkormányzatának irányítása alá tartozó</t>
  </si>
  <si>
    <t>Balatonfenyvesi Polgármesteri Hivatal</t>
  </si>
  <si>
    <t>Kisfenyő Óvoda</t>
  </si>
  <si>
    <t>7. számú melléklet</t>
  </si>
  <si>
    <t>8. számú melléklet</t>
  </si>
  <si>
    <t>Sor-
szám</t>
  </si>
  <si>
    <t>Közhatalmi bevételek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</si>
  <si>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</si>
  <si>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</si>
  <si>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</si>
  <si>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</si>
  <si>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</si>
  <si>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</si>
  <si>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</si>
  <si>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</si>
  <si>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</si>
  <si>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</si>
  <si>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Költségvetési hiány:</t>
  </si>
  <si>
    <t>Költségvetési többlet:</t>
  </si>
  <si>
    <t>2. Közhatalmi bevételek</t>
  </si>
  <si>
    <t>Működési bevételek</t>
  </si>
  <si>
    <t>4. Működési célú átvett pénzeszközök</t>
  </si>
  <si>
    <t>Működési célú átvett pénzeszközök</t>
  </si>
  <si>
    <t>Működési célú támogatások államháztartáson belülről</t>
  </si>
  <si>
    <t>Munkaadókat terhelő járulék és szociális hozzájárulási adó</t>
  </si>
  <si>
    <t>Egyéb működési célú kiadások</t>
  </si>
  <si>
    <t>Maradvány igénybevétele</t>
  </si>
  <si>
    <t>Költségvetési bevételek összesen (1.+...+4.):</t>
  </si>
  <si>
    <t>Költségvetési kiadások összesen (1.+...+5.):</t>
  </si>
  <si>
    <t>Finanszírozási kiadások összesen (7.+…+15.):</t>
  </si>
  <si>
    <t>Finanszírozási bevételek összesen (7.+…+15.):</t>
  </si>
  <si>
    <t>BEVÉTELEK ÖSSZESEN (6.+16.):</t>
  </si>
  <si>
    <t>KIADÁSOK ÖSSZESEN (6.+16.):</t>
  </si>
  <si>
    <t>9. számú melléklet</t>
  </si>
  <si>
    <t>és költségvetési szerveinek</t>
  </si>
  <si>
    <t>működési célú bevételei és kiadásai összevont mérlege</t>
  </si>
  <si>
    <t>felhalmozási célú bevételei és kiadásai összevont mérlege</t>
  </si>
  <si>
    <t>Felhalmozási célú támogatások államháztartáson belülről</t>
  </si>
  <si>
    <t>Felhalmozási célú átvett pénzeszközök</t>
  </si>
  <si>
    <t>Költségvetési bevételek összesen (1.+2.+3.):</t>
  </si>
  <si>
    <t>Költségvetési kiadások összesen (1.+2.+3.):</t>
  </si>
  <si>
    <t>Finanszírozási bevételek összesen (5.+…+13.):</t>
  </si>
  <si>
    <t>Finanszírozási kiadások összesen (5.+…+13.):</t>
  </si>
  <si>
    <t>BEVÉTELEK ÖSSZESEN (4.+14.):</t>
  </si>
  <si>
    <t>KIADÁSOK ÖSSZESEN (4.+14.):</t>
  </si>
  <si>
    <t>pénzügyi lízing</t>
  </si>
  <si>
    <t>betéti műveletek bevételei</t>
  </si>
  <si>
    <t>származékos ügyletek bevételei</t>
  </si>
  <si>
    <t>betéti műveletek kiadásai</t>
  </si>
  <si>
    <t>származékos ügyletek kiadásai</t>
  </si>
  <si>
    <t>áh.-on belüli megelőlegezések bev.</t>
  </si>
  <si>
    <t>áh.-on belüli megelőlegezések kiad.</t>
  </si>
  <si>
    <t xml:space="preserve">Balatonfenyves Község Önkormányzatának és költségvetési szerveinek </t>
  </si>
  <si>
    <t>beruházási és felújítási kiadásai célonként</t>
  </si>
  <si>
    <t>Beruházási cél megnevezése</t>
  </si>
  <si>
    <t>hitel, kölcsön felvétele, átvállalása a folyósítás, átvállalás napjától a végtörlesztés napjáig, és annak aktuális tőketartozása</t>
  </si>
  <si>
    <t>hitelintézetek által, származékos műveletek különbözeteként az Államadósság Kezelő Központ Zrt.-nél elhelyezett fedezeti betétek</t>
  </si>
  <si>
    <t>Balatonfenyves Község Önkormányzatának azon fejlesztési céljai,</t>
  </si>
  <si>
    <t>Balatonfenyves Község Önkormányzata</t>
  </si>
  <si>
    <t>Balatonfenyves Községi Önkormányzat</t>
  </si>
  <si>
    <t>Balatonfenyves Község Önkormányzata többéves kihatással járó feladatainak</t>
  </si>
  <si>
    <t>Finanszírozási bevételek</t>
  </si>
  <si>
    <t>Működési célú támogatások áh.-on belülről</t>
  </si>
  <si>
    <t>Felhalmozási célú támogatások áh.-on belülről</t>
  </si>
  <si>
    <t>Finanszírozási kiadások</t>
  </si>
  <si>
    <t>Munkaadókat terhelő járulékok és szoc. hozzájárulási adó</t>
  </si>
  <si>
    <t>20. számú melléklet</t>
  </si>
  <si>
    <t>MINDÖSSZESEN:</t>
  </si>
  <si>
    <t>Támogatás megnevezése</t>
  </si>
  <si>
    <t>ellátottak térítési díja, kártérítés méltányossági alapon történő elengedés összege</t>
  </si>
  <si>
    <t>eredeti előirányzat</t>
  </si>
  <si>
    <t>módosított előirányzat</t>
  </si>
  <si>
    <t>teljesítés</t>
  </si>
  <si>
    <t>lakásépítéshez, felújításhoz nyújtott kölcsön elengedés összege</t>
  </si>
  <si>
    <t>helyi adó, gépjárműadónál biztosított kedvezmény, mentesség összege adónemenként</t>
  </si>
  <si>
    <t>helyiségek, eszközök hasznosításából származó bevételből nyújtott kedvezmény, mentesség</t>
  </si>
  <si>
    <t>egyéb kedvezmény vagy kölcsön elengedésének összege</t>
  </si>
  <si>
    <t xml:space="preserve">          - építményadó</t>
  </si>
  <si>
    <t xml:space="preserve">          - telekadó</t>
  </si>
  <si>
    <t xml:space="preserve">          - magánszemélyek kommunális adója</t>
  </si>
  <si>
    <t xml:space="preserve">          - iparűzési adó</t>
  </si>
  <si>
    <t xml:space="preserve">          - Turisztikai Egyesület</t>
  </si>
  <si>
    <t xml:space="preserve">          - Ezüstfenyő Nyugdíjas Egyesület</t>
  </si>
  <si>
    <t>Estek száma</t>
  </si>
  <si>
    <t>Nyújtott támogatás összege</t>
  </si>
  <si>
    <t>Közvetett támogatások összesen:</t>
  </si>
  <si>
    <t>Biztosító által fizetett kártérítés</t>
  </si>
  <si>
    <t>Mc. visszatérítendő támogatások, kölcsönök visszatérülése az EU-tól</t>
  </si>
  <si>
    <t>Mc. visszatérítendő tám.-ok, kölcsönök visszatérülése kormányoktól és más nemzetközi szervezetektől</t>
  </si>
  <si>
    <t>Fc. visszatérítendő támogatások, kölcsönök visszatérülése az EU-tól</t>
  </si>
  <si>
    <t>Fc. visszatérítendő támogatások, kölcsönök visszatérülése kormányoktól és más nemzetközi szervezetektől</t>
  </si>
  <si>
    <t>Váltóbevételek</t>
  </si>
  <si>
    <t>Tulajdonosi kölcsönök bevételei</t>
  </si>
  <si>
    <t>Lekötött bankbetétek megszüntetése</t>
  </si>
  <si>
    <t>Hitel-, kölcsönfelvétel pénzügyi vállalkozástól</t>
  </si>
  <si>
    <t>finanszírozási bevételek</t>
  </si>
  <si>
    <t>betételhelyezés visszavonása</t>
  </si>
  <si>
    <t>költségvetési maradvány igénybevétle</t>
  </si>
  <si>
    <t>vállalkozási maradvány igénybevétle</t>
  </si>
  <si>
    <t>költségvetési szerv bevételei és kiadásai</t>
  </si>
  <si>
    <t>bevételei és kiadásai</t>
  </si>
  <si>
    <t>2020. évben</t>
  </si>
  <si>
    <t>Működési célú finanszírozási bevételek</t>
  </si>
  <si>
    <t>Felhalmozási célú finanszírozási bevételek</t>
  </si>
  <si>
    <t>Működési célú finanszírozási kiadások</t>
  </si>
  <si>
    <t>Felhalmozási célú finanszírozási kiadások</t>
  </si>
  <si>
    <t>kisértékű tárgyi eszközök</t>
  </si>
  <si>
    <t>Csapadékvíz pályázat</t>
  </si>
  <si>
    <t>2021. évben</t>
  </si>
  <si>
    <t>2022. évben</t>
  </si>
  <si>
    <t xml:space="preserve">          - tartózkodás után fizetett idegenforgalmi adó</t>
  </si>
  <si>
    <t>Strandfejlesztés pályázat</t>
  </si>
  <si>
    <t>TOP-2.1.3-15-SO1-2016-00014 "Balatonfenyves település csapadékvíz-elvezető rendszerének fejlesztése"</t>
  </si>
  <si>
    <t>2.  Kisfenyő Óvoda és Mini Bölcsőde</t>
  </si>
  <si>
    <t>BFT pályázat Kp.-i strand parti sétány</t>
  </si>
  <si>
    <t>Orvosi rendelő hőszigetelése</t>
  </si>
  <si>
    <t>Csúszda megvásárlása</t>
  </si>
  <si>
    <t>Csúszda pályázat önerő</t>
  </si>
  <si>
    <t xml:space="preserve">Okospad </t>
  </si>
  <si>
    <t>kisértékű tárgyi eszköz</t>
  </si>
  <si>
    <t>Orvosi rendelő kéményfelújítás</t>
  </si>
  <si>
    <t>MFP járdafelújítás</t>
  </si>
  <si>
    <t>2023. évben</t>
  </si>
  <si>
    <t>2020. évi előirányzat-felhasználási ütemterv</t>
  </si>
  <si>
    <t>Kisfenyő Óvoda és Mini Bölcsőde</t>
  </si>
  <si>
    <t>KEHOP-1.2.1-18-2018-00098 "Helyi klímastratégiák kidolgozása, valamint a klímatudatosságot erősítő szemléletformálás" program keretében okospad beszerzése</t>
  </si>
  <si>
    <t>képviselői laptopok szoftver licence</t>
  </si>
  <si>
    <t>imremajori szennyvízelvezetés</t>
  </si>
  <si>
    <t>Tinódi u. sétányosítása</t>
  </si>
  <si>
    <t>Kisvasút fejlesztés</t>
  </si>
  <si>
    <t>Helyi adók</t>
  </si>
  <si>
    <t>Díjak, pótlékok, bírságok, települési adók</t>
  </si>
  <si>
    <t>Immateriális javak, ingatlanok és egyéb tárgyi eszközök értékesítése, vagyonhasznosításból származó bevétel</t>
  </si>
  <si>
    <t>Részesedések értékesítése és részesedések megszűnéséhez kapcsolódó bevételek</t>
  </si>
  <si>
    <t>Privatizációból származó bevételek</t>
  </si>
  <si>
    <t>Garancia- és kezességvállalásból származó megtérülések</t>
  </si>
  <si>
    <t>TOP-1.2.1-15-SO1-2016-00018 "Balatonfenyves-Buzsák-Csisztapuszta kisvasút fejlesztése"</t>
  </si>
  <si>
    <t>GINOP-5.1.1-15-2015-00001 "Út a munkaerőpiac-ra"</t>
  </si>
  <si>
    <t>Balatonfenyves Község Önkormányzata 2020. évi közvetett támogatásai</t>
  </si>
  <si>
    <t>a .../2021. (... ...) önkormányzati rendelethez</t>
  </si>
  <si>
    <t>a .../2021. (... ...)  önkormányzati rendelethez</t>
  </si>
  <si>
    <t>11. számú melléklet a .../2021. (... ...)  önkormányzati rendelethez</t>
  </si>
  <si>
    <t>12. számú melléklet a .../2021. (... ...)  önkormányzati rendelethez</t>
  </si>
  <si>
    <t xml:space="preserve">a .../2021. (... ...) önkormányzati rendelethez </t>
  </si>
  <si>
    <t>16. számú melléklet a .../2021. (... ...) önkormányzati rendelethez</t>
  </si>
  <si>
    <t>19. számú melléklet a .../2021. (... ...) önkormányzati rendelethez</t>
  </si>
  <si>
    <t>a .../2021. (... ...)  önkormáyzati rendelethez</t>
  </si>
  <si>
    <t>21. számú melléklet a .../2021. (... ...)  önkormányzati rendelethez</t>
  </si>
  <si>
    <t>Mária utca járdaépítés</t>
  </si>
  <si>
    <t>Bercsényi és Vörösmarty utcák közötti árok felújítása</t>
  </si>
  <si>
    <t>Csúszda felújítás</t>
  </si>
  <si>
    <t>Visszavásárlási kötelezettség kikötésével megkötött adásvételi szerződés eladói félként történő megkötése</t>
  </si>
  <si>
    <t>Hitelintézetek által, származékos műveletek különbözeteként az Államadósság Kezelő Központ Zrt.-nél (a továbbiakban: ÁKK Zrt.) elhelyezett fedezeti betétek, és azok összege</t>
  </si>
  <si>
    <t>Tárgyévben keletkezett, illetve keletkező, tárgy-évet terhelő fizetési kötelezettség (20+…+27)</t>
  </si>
  <si>
    <t>Fizetési kötelezettség összesen (10+19)</t>
  </si>
  <si>
    <t>28</t>
  </si>
  <si>
    <t>Fizetési kötelezettséggel csökkentett saját bevétel (09-28)</t>
  </si>
  <si>
    <t>29</t>
  </si>
  <si>
    <t xml:space="preserve">          - gépjárműadó</t>
  </si>
  <si>
    <t xml:space="preserve">          - pótlékok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</si>
</sst>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Ft&quot;_-;\-* #,##0\ &quot;Ft&quot;_-;_-* &quot;-&quot;\ &quot;Ft&quot;_-;_-@_-"/>
    <numFmt numFmtId="164" formatCode="#,###"/>
  </numFmts>
  <fonts count="4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1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7" fillId="0" borderId="0"/>
    <xf numFmtId="0" fontId="5" fillId="0" borderId="0"/>
    <xf numFmtId="0" fontId="4" fillId="0" borderId="0" applyNumberFormat="0" applyFill="0" applyBorder="0" applyAlignment="0" applyProtection="0"/>
    <xf numFmtId="0" fontId="5" fillId="0" borderId="0"/>
  </cellStyleXfs>
  <cellXfs count="4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1" xfId="0" applyFont="1" applyBorder="1"/>
    <xf numFmtId="0" fontId="3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5" xfId="0" applyBorder="1"/>
    <xf numFmtId="0" fontId="3" fillId="0" borderId="6" xfId="0" applyFont="1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9" xfId="0" applyFont="1" applyBorder="1"/>
    <xf numFmtId="0" fontId="0" fillId="0" borderId="9" xfId="0" applyBorder="1"/>
    <xf numFmtId="0" fontId="3" fillId="0" borderId="9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10" xfId="0" applyFont="1" applyBorder="1"/>
    <xf numFmtId="0" fontId="0" fillId="0" borderId="10" xfId="0" applyBorder="1"/>
    <xf numFmtId="0" fontId="4" fillId="0" borderId="10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0" fillId="0" borderId="10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0" xfId="0" applyFont="1" applyAlignment="1"/>
    <xf numFmtId="0" fontId="0" fillId="0" borderId="11" xfId="0" applyBorder="1"/>
    <xf numFmtId="0" fontId="0" fillId="0" borderId="12" xfId="0" applyBorder="1"/>
    <xf numFmtId="0" fontId="4" fillId="0" borderId="2" xfId="0" applyFont="1" applyBorder="1"/>
    <xf numFmtId="0" fontId="3" fillId="0" borderId="10" xfId="0" applyFont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right"/>
    </xf>
    <xf numFmtId="0" fontId="5" fillId="0" borderId="0" xfId="4" applyAlignment="1"/>
    <xf numFmtId="0" fontId="5" fillId="0" borderId="0" xfId="4"/>
    <xf numFmtId="0" fontId="6" fillId="0" borderId="0" xfId="4" applyFont="1" applyAlignment="1"/>
    <xf numFmtId="0" fontId="7" fillId="0" borderId="0" xfId="4" applyFont="1" applyAlignment="1">
      <alignment horizontal="center"/>
    </xf>
    <xf numFmtId="0" fontId="7" fillId="0" borderId="0" xfId="4" applyFont="1" applyAlignment="1"/>
    <xf numFmtId="0" fontId="5" fillId="0" borderId="0" xfId="4" applyFont="1"/>
    <xf numFmtId="0" fontId="5" fillId="0" borderId="0" xfId="4" applyBorder="1"/>
    <xf numFmtId="0" fontId="4" fillId="0" borderId="0" xfId="0" applyFont="1" applyAlignment="1">
      <alignment horizontal="right"/>
    </xf>
    <xf numFmtId="3" fontId="0" fillId="0" borderId="9" xfId="0" applyNumberFormat="1" applyBorder="1"/>
    <xf numFmtId="0" fontId="11" fillId="0" borderId="0" xfId="4" applyFont="1" applyBorder="1" applyAlignment="1">
      <alignment horizontal="right"/>
    </xf>
    <xf numFmtId="0" fontId="11" fillId="0" borderId="0" xfId="4" applyFont="1"/>
    <xf numFmtId="0" fontId="5" fillId="0" borderId="0" xfId="4" applyFont="1" applyAlignment="1">
      <alignment horizontal="right"/>
    </xf>
    <xf numFmtId="0" fontId="2" fillId="0" borderId="9" xfId="0" applyFont="1" applyFill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1" xfId="3" applyNumberFormat="1" applyFont="1" applyFill="1" applyBorder="1" applyAlignment="1" applyProtection="1">
      <alignment horizontal="left"/>
    </xf>
    <xf numFmtId="3" fontId="0" fillId="0" borderId="0" xfId="0" applyNumberFormat="1" applyBorder="1"/>
    <xf numFmtId="0" fontId="19" fillId="0" borderId="0" xfId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/>
    <xf numFmtId="3" fontId="23" fillId="0" borderId="0" xfId="1" applyNumberFormat="1" applyFont="1" applyFill="1" applyBorder="1"/>
    <xf numFmtId="3" fontId="12" fillId="0" borderId="0" xfId="1" applyNumberFormat="1" applyFont="1" applyFill="1" applyBorder="1"/>
    <xf numFmtId="3" fontId="14" fillId="0" borderId="0" xfId="1" applyNumberFormat="1" applyFont="1" applyFill="1" applyBorder="1"/>
    <xf numFmtId="3" fontId="24" fillId="0" borderId="0" xfId="1" applyNumberFormat="1" applyFont="1" applyBorder="1"/>
    <xf numFmtId="3" fontId="26" fillId="0" borderId="0" xfId="1" applyNumberFormat="1" applyFont="1" applyFill="1" applyBorder="1"/>
    <xf numFmtId="3" fontId="28" fillId="0" borderId="0" xfId="1" applyNumberFormat="1" applyFont="1" applyFill="1" applyBorder="1"/>
    <xf numFmtId="3" fontId="29" fillId="0" borderId="0" xfId="1" applyNumberFormat="1" applyFont="1" applyBorder="1"/>
    <xf numFmtId="3" fontId="27" fillId="0" borderId="0" xfId="1" applyNumberFormat="1" applyFont="1" applyBorder="1"/>
    <xf numFmtId="0" fontId="30" fillId="0" borderId="0" xfId="1" applyFont="1" applyBorder="1"/>
    <xf numFmtId="3" fontId="30" fillId="0" borderId="0" xfId="1" applyNumberFormat="1" applyFont="1" applyBorder="1"/>
    <xf numFmtId="0" fontId="4" fillId="0" borderId="0" xfId="2" applyFont="1" applyFill="1" applyBorder="1" applyAlignment="1"/>
    <xf numFmtId="0" fontId="4" fillId="0" borderId="4" xfId="0" applyFont="1" applyBorder="1"/>
    <xf numFmtId="0" fontId="4" fillId="0" borderId="7" xfId="0" applyFont="1" applyBorder="1"/>
    <xf numFmtId="0" fontId="0" fillId="0" borderId="6" xfId="0" applyBorder="1"/>
    <xf numFmtId="0" fontId="16" fillId="0" borderId="0" xfId="1" applyFont="1" applyBorder="1" applyAlignment="1">
      <alignment wrapText="1"/>
    </xf>
    <xf numFmtId="0" fontId="18" fillId="0" borderId="9" xfId="1" applyFont="1" applyFill="1" applyBorder="1" applyAlignment="1">
      <alignment horizontal="center" vertical="center"/>
    </xf>
    <xf numFmtId="0" fontId="12" fillId="0" borderId="9" xfId="1" applyFont="1" applyFill="1" applyBorder="1"/>
    <xf numFmtId="0" fontId="22" fillId="0" borderId="9" xfId="1" applyFont="1" applyBorder="1"/>
    <xf numFmtId="0" fontId="18" fillId="0" borderId="9" xfId="1" applyFont="1" applyBorder="1"/>
    <xf numFmtId="0" fontId="13" fillId="0" borderId="9" xfId="2" applyFont="1" applyFill="1" applyBorder="1" applyAlignment="1"/>
    <xf numFmtId="0" fontId="13" fillId="0" borderId="9" xfId="2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1" xfId="1" applyFont="1" applyFill="1" applyBorder="1"/>
    <xf numFmtId="3" fontId="21" fillId="0" borderId="2" xfId="1" applyNumberFormat="1" applyFont="1" applyFill="1" applyBorder="1"/>
    <xf numFmtId="0" fontId="22" fillId="0" borderId="1" xfId="1" applyFont="1" applyBorder="1"/>
    <xf numFmtId="3" fontId="22" fillId="0" borderId="2" xfId="1" applyNumberFormat="1" applyFont="1" applyBorder="1"/>
    <xf numFmtId="0" fontId="18" fillId="0" borderId="1" xfId="1" applyFont="1" applyBorder="1"/>
    <xf numFmtId="3" fontId="18" fillId="0" borderId="2" xfId="1" applyNumberFormat="1" applyFont="1" applyBorder="1"/>
    <xf numFmtId="0" fontId="13" fillId="0" borderId="1" xfId="2" applyFont="1" applyFill="1" applyBorder="1" applyAlignment="1"/>
    <xf numFmtId="3" fontId="24" fillId="0" borderId="2" xfId="1" applyNumberFormat="1" applyFont="1" applyBorder="1"/>
    <xf numFmtId="0" fontId="12" fillId="0" borderId="1" xfId="1" applyFont="1" applyFill="1" applyBorder="1"/>
    <xf numFmtId="0" fontId="12" fillId="0" borderId="1" xfId="1" applyFont="1" applyFill="1" applyBorder="1" applyAlignment="1">
      <alignment vertical="top"/>
    </xf>
    <xf numFmtId="0" fontId="12" fillId="0" borderId="9" xfId="1" applyFont="1" applyFill="1" applyBorder="1" applyAlignment="1">
      <alignment wrapText="1"/>
    </xf>
    <xf numFmtId="0" fontId="29" fillId="0" borderId="1" xfId="1" applyFont="1" applyBorder="1"/>
    <xf numFmtId="0" fontId="21" fillId="0" borderId="3" xfId="1" applyFont="1" applyFill="1" applyBorder="1"/>
    <xf numFmtId="3" fontId="21" fillId="0" borderId="4" xfId="1" applyNumberFormat="1" applyFont="1" applyFill="1" applyBorder="1"/>
    <xf numFmtId="0" fontId="29" fillId="0" borderId="6" xfId="1" applyFont="1" applyBorder="1"/>
    <xf numFmtId="0" fontId="14" fillId="0" borderId="6" xfId="2" applyFont="1" applyFill="1" applyBorder="1" applyAlignment="1"/>
    <xf numFmtId="0" fontId="14" fillId="0" borderId="13" xfId="2" applyFont="1" applyFill="1" applyBorder="1" applyAlignment="1"/>
    <xf numFmtId="3" fontId="27" fillId="0" borderId="7" xfId="1" applyNumberFormat="1" applyFont="1" applyBorder="1"/>
    <xf numFmtId="0" fontId="14" fillId="0" borderId="14" xfId="2" applyFont="1" applyFill="1" applyBorder="1" applyAlignment="1"/>
    <xf numFmtId="0" fontId="27" fillId="0" borderId="15" xfId="1" applyFont="1" applyBorder="1"/>
    <xf numFmtId="0" fontId="27" fillId="0" borderId="14" xfId="1" applyFont="1" applyBorder="1"/>
    <xf numFmtId="0" fontId="12" fillId="0" borderId="11" xfId="1" applyFont="1" applyFill="1" applyBorder="1"/>
    <xf numFmtId="0" fontId="13" fillId="0" borderId="1" xfId="2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9" xfId="0" applyNumberFormat="1" applyFont="1" applyBorder="1"/>
    <xf numFmtId="3" fontId="4" fillId="0" borderId="9" xfId="0" applyNumberFormat="1" applyFont="1" applyBorder="1"/>
    <xf numFmtId="3" fontId="3" fillId="0" borderId="14" xfId="0" applyNumberFormat="1" applyFont="1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3" fontId="0" fillId="0" borderId="9" xfId="0" applyNumberForma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1" fontId="0" fillId="0" borderId="9" xfId="0" applyNumberFormat="1" applyBorder="1"/>
    <xf numFmtId="1" fontId="3" fillId="0" borderId="9" xfId="0" applyNumberFormat="1" applyFont="1" applyBorder="1"/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0" xfId="0" applyNumberFormat="1" applyBorder="1"/>
    <xf numFmtId="0" fontId="0" fillId="0" borderId="10" xfId="0" applyBorder="1" applyAlignment="1">
      <alignment vertical="center"/>
    </xf>
    <xf numFmtId="3" fontId="4" fillId="0" borderId="9" xfId="0" applyNumberFormat="1" applyFont="1" applyBorder="1" applyAlignment="1">
      <alignment horizontal="right"/>
    </xf>
    <xf numFmtId="0" fontId="3" fillId="0" borderId="11" xfId="0" applyFont="1" applyBorder="1" applyAlignment="1">
      <alignment vertical="center"/>
    </xf>
    <xf numFmtId="3" fontId="0" fillId="0" borderId="0" xfId="0" applyNumberFormat="1"/>
    <xf numFmtId="0" fontId="3" fillId="0" borderId="9" xfId="0" applyFont="1" applyBorder="1" applyAlignment="1">
      <alignment horizontal="center" wrapText="1"/>
    </xf>
    <xf numFmtId="3" fontId="0" fillId="0" borderId="9" xfId="0" applyNumberFormat="1" applyBorder="1" applyAlignment="1">
      <alignment horizontal="left"/>
    </xf>
    <xf numFmtId="3" fontId="3" fillId="0" borderId="9" xfId="0" applyNumberFormat="1" applyFon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21" fillId="0" borderId="9" xfId="1" applyNumberFormat="1" applyFont="1" applyFill="1" applyBorder="1"/>
    <xf numFmtId="3" fontId="18" fillId="0" borderId="9" xfId="1" applyNumberFormat="1" applyFont="1" applyBorder="1"/>
    <xf numFmtId="3" fontId="13" fillId="0" borderId="9" xfId="2" applyNumberFormat="1" applyFont="1" applyFill="1" applyBorder="1" applyAlignment="1"/>
    <xf numFmtId="3" fontId="13" fillId="0" borderId="9" xfId="2" applyNumberFormat="1" applyFont="1" applyFill="1" applyBorder="1" applyAlignment="1">
      <alignment horizontal="right"/>
    </xf>
    <xf numFmtId="3" fontId="14" fillId="0" borderId="14" xfId="2" applyNumberFormat="1" applyFont="1" applyFill="1" applyBorder="1" applyAlignment="1"/>
    <xf numFmtId="3" fontId="27" fillId="0" borderId="15" xfId="1" applyNumberFormat="1" applyFont="1" applyBorder="1"/>
    <xf numFmtId="3" fontId="27" fillId="0" borderId="14" xfId="1" applyNumberFormat="1" applyFont="1" applyBorder="1"/>
    <xf numFmtId="3" fontId="12" fillId="0" borderId="11" xfId="1" applyNumberFormat="1" applyFont="1" applyFill="1" applyBorder="1"/>
    <xf numFmtId="3" fontId="29" fillId="0" borderId="9" xfId="1" applyNumberFormat="1" applyFont="1" applyBorder="1"/>
    <xf numFmtId="3" fontId="12" fillId="0" borderId="9" xfId="1" applyNumberFormat="1" applyFont="1" applyFill="1" applyBorder="1"/>
    <xf numFmtId="3" fontId="12" fillId="0" borderId="9" xfId="0" applyNumberFormat="1" applyFont="1" applyBorder="1"/>
    <xf numFmtId="3" fontId="13" fillId="0" borderId="9" xfId="0" applyNumberFormat="1" applyFont="1" applyBorder="1"/>
    <xf numFmtId="3" fontId="13" fillId="0" borderId="11" xfId="0" applyNumberFormat="1" applyFont="1" applyBorder="1"/>
    <xf numFmtId="3" fontId="13" fillId="0" borderId="15" xfId="0" applyNumberFormat="1" applyFont="1" applyBorder="1"/>
    <xf numFmtId="3" fontId="13" fillId="0" borderId="14" xfId="0" applyNumberFormat="1" applyFont="1" applyBorder="1"/>
    <xf numFmtId="3" fontId="12" fillId="0" borderId="9" xfId="1" applyNumberFormat="1" applyFont="1" applyFill="1" applyBorder="1" applyAlignment="1">
      <alignment vertical="center" wrapText="1"/>
    </xf>
    <xf numFmtId="3" fontId="12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3" fontId="3" fillId="0" borderId="0" xfId="0" applyNumberFormat="1" applyFont="1" applyBorder="1"/>
    <xf numFmtId="0" fontId="4" fillId="0" borderId="2" xfId="0" applyFont="1" applyFill="1" applyBorder="1"/>
    <xf numFmtId="0" fontId="3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right" vertical="center"/>
    </xf>
    <xf numFmtId="0" fontId="4" fillId="0" borderId="9" xfId="0" quotePrefix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/>
    </xf>
    <xf numFmtId="0" fontId="0" fillId="0" borderId="15" xfId="0" applyBorder="1"/>
    <xf numFmtId="0" fontId="0" fillId="0" borderId="8" xfId="0" applyBorder="1" applyAlignment="1"/>
    <xf numFmtId="0" fontId="0" fillId="0" borderId="5" xfId="0" applyBorder="1" applyAlignment="1"/>
    <xf numFmtId="3" fontId="15" fillId="0" borderId="9" xfId="0" applyNumberFormat="1" applyFont="1" applyBorder="1"/>
    <xf numFmtId="0" fontId="15" fillId="0" borderId="4" xfId="0" applyFont="1" applyBorder="1" applyAlignment="1"/>
    <xf numFmtId="0" fontId="15" fillId="0" borderId="5" xfId="0" applyFont="1" applyBorder="1" applyAlignment="1"/>
    <xf numFmtId="0" fontId="3" fillId="0" borderId="0" xfId="0" applyFont="1" applyFill="1" applyBorder="1"/>
    <xf numFmtId="0" fontId="0" fillId="0" borderId="12" xfId="0" applyBorder="1" applyAlignment="1"/>
    <xf numFmtId="0" fontId="15" fillId="0" borderId="0" xfId="0" applyFont="1" applyBorder="1" applyAlignment="1"/>
    <xf numFmtId="0" fontId="25" fillId="0" borderId="9" xfId="2" applyFont="1" applyFill="1" applyBorder="1" applyAlignment="1"/>
    <xf numFmtId="3" fontId="25" fillId="0" borderId="9" xfId="2" applyNumberFormat="1" applyFont="1" applyFill="1" applyBorder="1" applyAlignment="1"/>
    <xf numFmtId="0" fontId="27" fillId="0" borderId="9" xfId="1" applyFont="1" applyBorder="1"/>
    <xf numFmtId="3" fontId="27" fillId="0" borderId="9" xfId="1" applyNumberFormat="1" applyFont="1" applyBorder="1"/>
    <xf numFmtId="0" fontId="21" fillId="0" borderId="9" xfId="1" applyFont="1" applyFill="1" applyBorder="1"/>
    <xf numFmtId="0" fontId="31" fillId="0" borderId="9" xfId="1" applyFont="1" applyBorder="1"/>
    <xf numFmtId="0" fontId="32" fillId="0" borderId="9" xfId="1" applyFont="1" applyBorder="1"/>
    <xf numFmtId="3" fontId="32" fillId="0" borderId="9" xfId="1" applyNumberFormat="1" applyFont="1" applyBorder="1"/>
    <xf numFmtId="0" fontId="4" fillId="0" borderId="9" xfId="0" applyFont="1" applyBorder="1" applyAlignment="1">
      <alignment vertical="center" wrapText="1"/>
    </xf>
    <xf numFmtId="0" fontId="0" fillId="0" borderId="5" xfId="0" applyFill="1" applyBorder="1" applyAlignment="1"/>
    <xf numFmtId="0" fontId="0" fillId="0" borderId="12" xfId="0" applyFill="1" applyBorder="1" applyAlignment="1"/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5" fillId="0" borderId="12" xfId="0" applyFont="1" applyBorder="1" applyAlignment="1"/>
    <xf numFmtId="0" fontId="3" fillId="0" borderId="3" xfId="0" applyFont="1" applyBorder="1" applyAlignment="1"/>
    <xf numFmtId="0" fontId="3" fillId="0" borderId="6" xfId="0" applyFont="1" applyBorder="1" applyAlignment="1"/>
    <xf numFmtId="164" fontId="4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Continuous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Continuous" vertical="center" wrapText="1"/>
    </xf>
    <xf numFmtId="164" fontId="3" fillId="0" borderId="16" xfId="0" applyNumberFormat="1" applyFont="1" applyFill="1" applyBorder="1" applyAlignment="1">
      <alignment horizontal="centerContinuous" vertical="center" wrapText="1"/>
    </xf>
    <xf numFmtId="164" fontId="3" fillId="0" borderId="17" xfId="0" applyNumberFormat="1" applyFont="1" applyFill="1" applyBorder="1" applyAlignment="1">
      <alignment horizontal="centerContinuous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14" xfId="0" applyNumberFormat="1" applyFont="1" applyFill="1" applyBorder="1" applyAlignment="1" applyProtection="1">
      <alignment vertical="center" wrapText="1"/>
      <protection locked="0"/>
    </xf>
    <xf numFmtId="164" fontId="4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9" xfId="0" applyNumberFormat="1" applyFont="1" applyFill="1" applyBorder="1" applyAlignment="1" applyProtection="1">
      <alignment vertical="center" wrapText="1"/>
      <protection locked="0"/>
    </xf>
    <xf numFmtId="164" fontId="4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17" xfId="0" applyNumberFormat="1" applyFont="1" applyFill="1" applyBorder="1" applyAlignment="1" applyProtection="1">
      <alignment vertical="center" wrapText="1"/>
    </xf>
    <xf numFmtId="164" fontId="3" fillId="0" borderId="16" xfId="0" applyNumberFormat="1" applyFont="1" applyFill="1" applyBorder="1" applyAlignment="1" applyProtection="1">
      <alignment horizontal="left" vertical="center" wrapText="1" indent="1"/>
    </xf>
    <xf numFmtId="164" fontId="4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16" xfId="0" applyNumberFormat="1" applyFont="1" applyFill="1" applyBorder="1" applyAlignment="1">
      <alignment horizontal="left" vertical="center" wrapText="1" indent="1"/>
    </xf>
    <xf numFmtId="164" fontId="3" fillId="0" borderId="17" xfId="0" applyNumberFormat="1" applyFont="1" applyFill="1" applyBorder="1" applyAlignment="1" applyProtection="1">
      <alignment horizontal="right" vertical="center" wrapText="1"/>
    </xf>
    <xf numFmtId="164" fontId="3" fillId="0" borderId="24" xfId="0" applyNumberFormat="1" applyFont="1" applyFill="1" applyBorder="1" applyAlignment="1">
      <alignment horizontal="centerContinuous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 applyProtection="1">
      <alignment vertical="center" wrapText="1"/>
      <protection locked="0"/>
    </xf>
    <xf numFmtId="164" fontId="4" fillId="0" borderId="10" xfId="0" applyNumberFormat="1" applyFont="1" applyFill="1" applyBorder="1" applyAlignment="1" applyProtection="1">
      <alignment vertical="center" wrapText="1"/>
      <protection locked="0"/>
    </xf>
    <xf numFmtId="164" fontId="3" fillId="0" borderId="24" xfId="0" applyNumberFormat="1" applyFont="1" applyFill="1" applyBorder="1" applyAlignment="1" applyProtection="1">
      <alignment vertical="center" wrapText="1"/>
    </xf>
    <xf numFmtId="16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24" xfId="0" applyNumberFormat="1" applyFont="1" applyFill="1" applyBorder="1" applyAlignment="1" applyProtection="1">
      <alignment horizontal="right" vertical="center" wrapText="1"/>
    </xf>
    <xf numFmtId="164" fontId="4" fillId="0" borderId="0" xfId="0" applyNumberFormat="1" applyFont="1" applyFill="1" applyAlignment="1">
      <alignment horizontal="right" vertical="center"/>
    </xf>
    <xf numFmtId="164" fontId="3" fillId="0" borderId="25" xfId="0" applyNumberFormat="1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 applyProtection="1">
      <alignment vertical="center" wrapText="1"/>
      <protection locked="0"/>
    </xf>
    <xf numFmtId="164" fontId="3" fillId="0" borderId="27" xfId="0" applyNumberFormat="1" applyFont="1" applyFill="1" applyBorder="1" applyAlignment="1" applyProtection="1">
      <alignment vertical="center" wrapText="1"/>
    </xf>
    <xf numFmtId="164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27" xfId="0" applyNumberFormat="1" applyFont="1" applyFill="1" applyBorder="1" applyAlignment="1" applyProtection="1">
      <alignment horizontal="right" vertical="center" wrapText="1"/>
    </xf>
    <xf numFmtId="164" fontId="4" fillId="0" borderId="28" xfId="0" applyNumberFormat="1" applyFont="1" applyFill="1" applyBorder="1" applyAlignment="1" applyProtection="1">
      <alignment vertical="center" wrapText="1"/>
      <protection locked="0"/>
    </xf>
    <xf numFmtId="164" fontId="4" fillId="0" borderId="29" xfId="0" applyNumberFormat="1" applyFont="1" applyFill="1" applyBorder="1" applyAlignment="1" applyProtection="1">
      <alignment vertical="center" wrapText="1"/>
      <protection locked="0"/>
    </xf>
    <xf numFmtId="164" fontId="3" fillId="0" borderId="26" xfId="0" applyNumberFormat="1" applyFont="1" applyFill="1" applyBorder="1" applyAlignment="1" applyProtection="1">
      <alignment vertical="center" wrapText="1"/>
    </xf>
    <xf numFmtId="164" fontId="4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9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26" xfId="0" applyNumberFormat="1" applyFont="1" applyFill="1" applyBorder="1" applyAlignment="1" applyProtection="1">
      <alignment horizontal="right" vertical="center" wrapText="1"/>
    </xf>
    <xf numFmtId="164" fontId="4" fillId="0" borderId="15" xfId="0" applyNumberFormat="1" applyFont="1" applyFill="1" applyBorder="1" applyAlignment="1" applyProtection="1">
      <alignment vertical="center" wrapText="1"/>
      <protection locked="0"/>
    </xf>
    <xf numFmtId="164" fontId="4" fillId="0" borderId="30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5" fillId="0" borderId="9" xfId="0" applyFont="1" applyBorder="1"/>
    <xf numFmtId="0" fontId="4" fillId="0" borderId="11" xfId="0" applyFont="1" applyBorder="1" applyAlignment="1">
      <alignment horizontal="center" vertical="center"/>
    </xf>
    <xf numFmtId="0" fontId="9" fillId="0" borderId="0" xfId="4" applyFont="1" applyAlignment="1">
      <alignment horizontal="right"/>
    </xf>
    <xf numFmtId="3" fontId="3" fillId="0" borderId="0" xfId="0" applyNumberFormat="1" applyFont="1"/>
    <xf numFmtId="3" fontId="4" fillId="0" borderId="0" xfId="0" applyNumberFormat="1" applyFont="1"/>
    <xf numFmtId="3" fontId="21" fillId="0" borderId="9" xfId="0" applyNumberFormat="1" applyFont="1" applyBorder="1"/>
    <xf numFmtId="0" fontId="34" fillId="0" borderId="9" xfId="0" applyFont="1" applyBorder="1"/>
    <xf numFmtId="0" fontId="3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left"/>
    </xf>
    <xf numFmtId="0" fontId="5" fillId="0" borderId="9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wrapText="1"/>
    </xf>
    <xf numFmtId="0" fontId="5" fillId="0" borderId="9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left"/>
    </xf>
    <xf numFmtId="3" fontId="8" fillId="0" borderId="9" xfId="4" applyNumberFormat="1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3" fontId="4" fillId="0" borderId="9" xfId="0" applyNumberFormat="1" applyFont="1" applyFill="1" applyBorder="1"/>
    <xf numFmtId="0" fontId="0" fillId="0" borderId="0" xfId="0" applyAlignment="1">
      <alignment wrapText="1"/>
    </xf>
    <xf numFmtId="3" fontId="0" fillId="0" borderId="9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3" fontId="0" fillId="0" borderId="10" xfId="0" applyNumberFormat="1" applyBorder="1" applyAlignment="1">
      <alignment vertical="center"/>
    </xf>
    <xf numFmtId="0" fontId="4" fillId="0" borderId="1" xfId="0" quotePrefix="1" applyFont="1" applyBorder="1"/>
    <xf numFmtId="0" fontId="4" fillId="0" borderId="2" xfId="0" quotePrefix="1" applyFont="1" applyBorder="1"/>
    <xf numFmtId="1" fontId="4" fillId="0" borderId="9" xfId="0" applyNumberFormat="1" applyFont="1" applyBorder="1"/>
    <xf numFmtId="3" fontId="0" fillId="0" borderId="9" xfId="0" applyNumberFormat="1" applyBorder="1" applyAlignment="1"/>
    <xf numFmtId="3" fontId="3" fillId="0" borderId="9" xfId="0" applyNumberFormat="1" applyFont="1" applyBorder="1" applyAlignment="1"/>
    <xf numFmtId="3" fontId="4" fillId="0" borderId="9" xfId="0" applyNumberFormat="1" applyFont="1" applyBorder="1" applyAlignment="1">
      <alignment horizontal="right" wrapText="1"/>
    </xf>
    <xf numFmtId="3" fontId="36" fillId="0" borderId="9" xfId="0" applyNumberFormat="1" applyFont="1" applyBorder="1"/>
    <xf numFmtId="3" fontId="3" fillId="0" borderId="0" xfId="0" applyNumberFormat="1" applyFont="1" applyBorder="1" applyAlignment="1"/>
    <xf numFmtId="3" fontId="37" fillId="0" borderId="9" xfId="0" applyNumberFormat="1" applyFont="1" applyBorder="1"/>
    <xf numFmtId="0" fontId="0" fillId="0" borderId="0" xfId="0" applyFill="1"/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0" fillId="0" borderId="1" xfId="0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0" xfId="0" applyFill="1" applyBorder="1"/>
    <xf numFmtId="0" fontId="3" fillId="0" borderId="1" xfId="0" applyFont="1" applyFill="1" applyBorder="1"/>
    <xf numFmtId="0" fontId="3" fillId="0" borderId="10" xfId="0" applyFont="1" applyFill="1" applyBorder="1"/>
    <xf numFmtId="3" fontId="4" fillId="0" borderId="10" xfId="0" applyNumberFormat="1" applyFont="1" applyBorder="1"/>
    <xf numFmtId="3" fontId="0" fillId="0" borderId="9" xfId="0" applyNumberFormat="1" applyFill="1" applyBorder="1"/>
    <xf numFmtId="3" fontId="3" fillId="0" borderId="9" xfId="0" applyNumberFormat="1" applyFont="1" applyFill="1" applyBorder="1"/>
    <xf numFmtId="3" fontId="15" fillId="0" borderId="9" xfId="0" applyNumberFormat="1" applyFont="1" applyFill="1" applyBorder="1"/>
    <xf numFmtId="3" fontId="4" fillId="2" borderId="9" xfId="0" applyNumberFormat="1" applyFont="1" applyFill="1" applyBorder="1"/>
    <xf numFmtId="3" fontId="38" fillId="0" borderId="9" xfId="0" applyNumberFormat="1" applyFont="1" applyBorder="1" applyAlignment="1">
      <alignment horizontal="right" wrapText="1"/>
    </xf>
    <xf numFmtId="3" fontId="39" fillId="2" borderId="9" xfId="0" applyNumberFormat="1" applyFont="1" applyFill="1" applyBorder="1"/>
    <xf numFmtId="3" fontId="39" fillId="0" borderId="9" xfId="0" applyNumberFormat="1" applyFont="1" applyFill="1" applyBorder="1"/>
    <xf numFmtId="0" fontId="4" fillId="0" borderId="1" xfId="0" applyFont="1" applyBorder="1" applyAlignment="1"/>
    <xf numFmtId="0" fontId="4" fillId="0" borderId="2" xfId="0" applyFont="1" applyBorder="1" applyAlignment="1"/>
    <xf numFmtId="16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33" xfId="0" applyNumberFormat="1" applyFont="1" applyFill="1" applyBorder="1" applyAlignment="1" applyProtection="1">
      <alignment vertical="center" wrapText="1"/>
      <protection locked="0"/>
    </xf>
    <xf numFmtId="164" fontId="4" fillId="0" borderId="34" xfId="0" applyNumberFormat="1" applyFont="1" applyFill="1" applyBorder="1" applyAlignment="1" applyProtection="1">
      <alignment vertical="center" wrapText="1"/>
      <protection locked="0"/>
    </xf>
    <xf numFmtId="3" fontId="0" fillId="0" borderId="9" xfId="0" applyNumberFormat="1" applyBorder="1" applyAlignment="1">
      <alignment horizontal="center" wrapText="1"/>
    </xf>
    <xf numFmtId="3" fontId="0" fillId="0" borderId="9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4" fillId="0" borderId="9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 applyAlignment="1"/>
    <xf numFmtId="3" fontId="0" fillId="0" borderId="10" xfId="0" applyNumberFormat="1" applyBorder="1" applyAlignment="1">
      <alignment vertical="center"/>
    </xf>
    <xf numFmtId="0" fontId="4" fillId="0" borderId="9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horizontal="left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/>
    </xf>
    <xf numFmtId="3" fontId="39" fillId="0" borderId="9" xfId="0" applyNumberFormat="1" applyFont="1" applyBorder="1"/>
    <xf numFmtId="3" fontId="39" fillId="0" borderId="9" xfId="0" applyNumberFormat="1" applyFont="1" applyBorder="1" applyAlignment="1">
      <alignment horizontal="right" wrapText="1"/>
    </xf>
    <xf numFmtId="0" fontId="39" fillId="0" borderId="1" xfId="0" applyFont="1" applyBorder="1"/>
    <xf numFmtId="0" fontId="39" fillId="0" borderId="10" xfId="0" applyFont="1" applyBorder="1"/>
    <xf numFmtId="3" fontId="4" fillId="0" borderId="10" xfId="0" applyNumberFormat="1" applyFont="1" applyBorder="1" applyAlignment="1">
      <alignment vertical="center"/>
    </xf>
    <xf numFmtId="0" fontId="5" fillId="0" borderId="9" xfId="4" applyBorder="1" applyAlignment="1">
      <alignment horizontal="left" wrapText="1"/>
    </xf>
    <xf numFmtId="0" fontId="5" fillId="0" borderId="9" xfId="4" applyBorder="1" applyAlignment="1">
      <alignment horizontal="center"/>
    </xf>
    <xf numFmtId="0" fontId="5" fillId="0" borderId="9" xfId="4" applyBorder="1" applyAlignment="1">
      <alignment horizontal="center" vertical="center"/>
    </xf>
    <xf numFmtId="3" fontId="5" fillId="0" borderId="9" xfId="4" applyNumberFormat="1" applyBorder="1" applyAlignment="1">
      <alignment horizontal="right" vertical="center"/>
    </xf>
    <xf numFmtId="3" fontId="5" fillId="0" borderId="9" xfId="4" applyNumberFormat="1" applyBorder="1" applyAlignment="1">
      <alignment horizontal="right"/>
    </xf>
    <xf numFmtId="0" fontId="5" fillId="0" borderId="9" xfId="4" applyBorder="1" applyAlignment="1">
      <alignment horizontal="left"/>
    </xf>
    <xf numFmtId="3" fontId="5" fillId="0" borderId="9" xfId="4" applyNumberFormat="1" applyBorder="1" applyAlignment="1">
      <alignment horizontal="center" vertical="center"/>
    </xf>
    <xf numFmtId="3" fontId="8" fillId="0" borderId="9" xfId="4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0" fillId="0" borderId="2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4" fillId="0" borderId="9" xfId="0" applyFont="1" applyBorder="1" applyAlignment="1"/>
    <xf numFmtId="0" fontId="3" fillId="0" borderId="9" xfId="0" applyFont="1" applyBorder="1" applyAlignment="1"/>
    <xf numFmtId="0" fontId="4" fillId="0" borderId="2" xfId="0" applyFont="1" applyBorder="1" applyAlignment="1"/>
    <xf numFmtId="0" fontId="4" fillId="0" borderId="10" xfId="0" applyFont="1" applyBorder="1" applyAlignment="1"/>
    <xf numFmtId="0" fontId="0" fillId="0" borderId="14" xfId="0" applyBorder="1" applyAlignment="1"/>
    <xf numFmtId="0" fontId="15" fillId="0" borderId="9" xfId="0" applyFont="1" applyBorder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Fill="1" applyBorder="1" applyAlignment="1"/>
    <xf numFmtId="0" fontId="0" fillId="0" borderId="9" xfId="0" applyFill="1" applyBorder="1" applyAlignment="1"/>
    <xf numFmtId="0" fontId="4" fillId="0" borderId="9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15" fillId="0" borderId="11" xfId="0" applyFont="1" applyBorder="1" applyAlignmen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0" fillId="0" borderId="1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4" fillId="0" borderId="14" xfId="0" applyFont="1" applyBorder="1" applyAlignment="1">
      <alignment horizontal="left" wrapText="1"/>
    </xf>
    <xf numFmtId="0" fontId="0" fillId="0" borderId="14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10" xfId="0" applyFont="1" applyBorder="1" applyAlignment="1"/>
    <xf numFmtId="0" fontId="3" fillId="0" borderId="9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35" xfId="0" applyNumberFormat="1" applyFont="1" applyFill="1" applyBorder="1" applyAlignment="1">
      <alignment horizontal="center" vertical="center" wrapText="1"/>
    </xf>
    <xf numFmtId="164" fontId="3" fillId="0" borderId="36" xfId="0" applyNumberFormat="1" applyFont="1" applyFill="1" applyBorder="1" applyAlignment="1">
      <alignment horizontal="center" vertical="center" wrapText="1"/>
    </xf>
    <xf numFmtId="164" fontId="3" fillId="0" borderId="37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" xfId="0" applyNumberFormat="1" applyBorder="1" applyAlignment="1">
      <alignment horizontal="center" vertical="top"/>
    </xf>
    <xf numFmtId="3" fontId="0" fillId="0" borderId="2" xfId="0" applyNumberFormat="1" applyBorder="1" applyAlignment="1">
      <alignment vertical="top"/>
    </xf>
    <xf numFmtId="3" fontId="0" fillId="0" borderId="10" xfId="0" applyNumberFormat="1" applyBorder="1" applyAlignment="1">
      <alignment vertical="top"/>
    </xf>
    <xf numFmtId="0" fontId="39" fillId="0" borderId="1" xfId="0" applyFont="1" applyBorder="1"/>
    <xf numFmtId="0" fontId="39" fillId="0" borderId="10" xfId="0" applyFont="1" applyBorder="1"/>
    <xf numFmtId="0" fontId="3" fillId="0" borderId="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0" fontId="4" fillId="0" borderId="9" xfId="0" quotePrefix="1" applyFont="1" applyBorder="1" applyAlignment="1">
      <alignment horizontal="left" wrapText="1"/>
    </xf>
    <xf numFmtId="42" fontId="4" fillId="0" borderId="1" xfId="0" applyNumberFormat="1" applyFont="1" applyBorder="1" applyAlignment="1">
      <alignment horizontal="left"/>
    </xf>
    <xf numFmtId="0" fontId="39" fillId="0" borderId="1" xfId="0" applyFont="1" applyBorder="1" applyAlignment="1"/>
    <xf numFmtId="0" fontId="39" fillId="0" borderId="10" xfId="0" applyFont="1" applyBorder="1" applyAlignment="1"/>
    <xf numFmtId="0" fontId="0" fillId="0" borderId="9" xfId="0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/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9" xfId="4" applyFont="1" applyBorder="1" applyAlignment="1">
      <alignment horizontal="center"/>
    </xf>
    <xf numFmtId="0" fontId="5" fillId="0" borderId="9" xfId="4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wrapText="1"/>
    </xf>
    <xf numFmtId="0" fontId="16" fillId="0" borderId="2" xfId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6" fillId="0" borderId="1" xfId="1" applyFont="1" applyBorder="1" applyAlignment="1">
      <alignment horizontal="center"/>
    </xf>
    <xf numFmtId="0" fontId="16" fillId="0" borderId="2" xfId="1" applyFont="1" applyBorder="1" applyAlignment="1">
      <alignment horizontal="center"/>
    </xf>
  </cellXfs>
  <cellStyles count="5">
    <cellStyle name="Normál" xfId="0" builtinId="0"/>
    <cellStyle name="Normál 11" xfId="1"/>
    <cellStyle name="Normál 2 2" xfId="2"/>
    <cellStyle name="Normál 8" xfId="3"/>
    <cellStyle name="Normál_2010. évi közvetett támogatás 15. számú mellékl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na/2021/2020.%20&#233;vi%20besz&#225;mol&#243;/z&#225;rsz&#225;mad&#225;s/2020.%20&#233;vi%20z&#225;rsz&#225;mad&#225;s_&#246;nkorm&#225;nyz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ímrend"/>
      <sheetName val="2. bevételek ei. szerint"/>
      <sheetName val="3. kiadások ei. szerint"/>
      <sheetName val="4. bevételek fel. szerint"/>
      <sheetName val="5. kiadások fel. szerint"/>
      <sheetName val="6. PMH"/>
      <sheetName val="7. Óvoda"/>
      <sheetName val="8. Önkormányzat"/>
      <sheetName val="9. működési mérleg"/>
      <sheetName val="10. felhalmozási mérleg"/>
      <sheetName val="11. ktg.-vetési maradvány"/>
      <sheetName val="12. finansz. c. pü.-i műveletek"/>
      <sheetName val="13. beruházások, felújítás"/>
      <sheetName val="14. stab. tv. 8. § (2)"/>
      <sheetName val="15. stab. tv. 45. § (1)"/>
      <sheetName val="16. eu projekt"/>
      <sheetName val="17. céltartalék"/>
      <sheetName val="18. többéves"/>
      <sheetName val="19. pénzeszk. vált."/>
      <sheetName val="20. közvetett támogatás"/>
      <sheetName val="21. lakoss.szolg.tám"/>
      <sheetName val="22. mérleg"/>
      <sheetName val="23. adósságállomány"/>
      <sheetName val="24. vagyonkimutatás"/>
      <sheetName val="25. részesedések"/>
    </sheetNames>
    <sheetDataSet>
      <sheetData sheetId="0"/>
      <sheetData sheetId="1"/>
      <sheetData sheetId="2"/>
      <sheetData sheetId="3"/>
      <sheetData sheetId="4"/>
      <sheetData sheetId="5">
        <row r="78">
          <cell r="M78">
            <v>30240</v>
          </cell>
          <cell r="O78">
            <v>86037</v>
          </cell>
        </row>
        <row r="89">
          <cell r="M89">
            <v>15</v>
          </cell>
          <cell r="O89">
            <v>985</v>
          </cell>
        </row>
      </sheetData>
      <sheetData sheetId="6">
        <row r="78">
          <cell r="L78">
            <v>51146</v>
          </cell>
        </row>
        <row r="89">
          <cell r="L89">
            <v>500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9"/>
  <sheetViews>
    <sheetView tabSelected="1" workbookViewId="0">
      <selection activeCell="A5" sqref="A5:K5"/>
    </sheetView>
  </sheetViews>
  <sheetFormatPr defaultRowHeight="13.2" x14ac:dyDescent="0.25"/>
  <sheetData>
    <row r="1" spans="1:11" x14ac:dyDescent="0.25">
      <c r="K1" s="38" t="s">
        <v>13</v>
      </c>
    </row>
    <row r="2" spans="1:11" x14ac:dyDescent="0.25">
      <c r="K2" s="38"/>
    </row>
    <row r="4" spans="1:11" x14ac:dyDescent="0.25">
      <c r="A4" s="325" t="s">
        <v>389</v>
      </c>
      <c r="B4" s="325"/>
      <c r="C4" s="325"/>
      <c r="D4" s="325"/>
      <c r="E4" s="325"/>
      <c r="F4" s="325"/>
      <c r="G4" s="325"/>
      <c r="H4" s="325"/>
      <c r="I4" s="325"/>
      <c r="J4" s="326"/>
      <c r="K4" s="326"/>
    </row>
    <row r="5" spans="1:11" x14ac:dyDescent="0.25">
      <c r="A5" s="325" t="s">
        <v>180</v>
      </c>
      <c r="B5" s="327"/>
      <c r="C5" s="327"/>
      <c r="D5" s="327"/>
      <c r="E5" s="327"/>
      <c r="F5" s="327"/>
      <c r="G5" s="327"/>
      <c r="H5" s="327"/>
      <c r="I5" s="327"/>
      <c r="J5" s="326"/>
      <c r="K5" s="326"/>
    </row>
    <row r="6" spans="1:11" x14ac:dyDescent="0.25">
      <c r="A6" s="325" t="s">
        <v>103</v>
      </c>
      <c r="B6" s="327"/>
      <c r="C6" s="327"/>
      <c r="D6" s="327"/>
      <c r="E6" s="327"/>
      <c r="F6" s="327"/>
      <c r="G6" s="327"/>
      <c r="H6" s="327"/>
      <c r="I6" s="327"/>
      <c r="J6" s="326"/>
      <c r="K6" s="326"/>
    </row>
    <row r="7" spans="1:11" x14ac:dyDescent="0.25">
      <c r="A7" s="9"/>
    </row>
    <row r="8" spans="1:11" x14ac:dyDescent="0.25">
      <c r="A8" s="7"/>
      <c r="B8" s="7"/>
      <c r="C8" s="7"/>
      <c r="D8" s="7"/>
      <c r="E8" s="7"/>
      <c r="F8" s="7"/>
      <c r="G8" s="7"/>
      <c r="H8" s="7"/>
      <c r="I8" s="7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</row>
    <row r="10" spans="1:11" x14ac:dyDescent="0.25">
      <c r="A10" s="7"/>
      <c r="B10" s="171" t="s">
        <v>178</v>
      </c>
      <c r="C10" s="37"/>
      <c r="D10" s="171"/>
      <c r="E10" s="171"/>
      <c r="F10" s="171"/>
      <c r="G10" s="171"/>
      <c r="H10" s="171"/>
      <c r="I10" s="37"/>
      <c r="J10" s="7"/>
    </row>
    <row r="11" spans="1:11" x14ac:dyDescent="0.25">
      <c r="A11" s="7"/>
      <c r="B11" s="6"/>
      <c r="C11" s="7"/>
      <c r="D11" s="6"/>
      <c r="E11" s="6"/>
      <c r="F11" s="6"/>
      <c r="G11" s="6"/>
      <c r="H11" s="6"/>
      <c r="I11" s="7"/>
      <c r="J11" s="7"/>
    </row>
    <row r="12" spans="1:11" x14ac:dyDescent="0.25">
      <c r="A12" s="7"/>
      <c r="B12" s="7" t="s">
        <v>179</v>
      </c>
      <c r="C12" s="7"/>
      <c r="D12" s="7"/>
      <c r="E12" s="7"/>
      <c r="F12" s="7"/>
      <c r="G12" s="7"/>
      <c r="H12" s="7"/>
      <c r="I12" s="7"/>
      <c r="J12" s="7"/>
    </row>
    <row r="13" spans="1:11" x14ac:dyDescent="0.25">
      <c r="A13" s="7"/>
      <c r="B13" s="7" t="s">
        <v>363</v>
      </c>
      <c r="C13" s="7"/>
      <c r="D13" s="7"/>
      <c r="E13" s="7"/>
      <c r="F13" s="7"/>
      <c r="G13" s="7"/>
      <c r="H13" s="7"/>
      <c r="I13" s="7"/>
      <c r="J13" s="7"/>
    </row>
    <row r="14" spans="1:1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5">
      <c r="A15" s="7"/>
      <c r="B15" s="37"/>
      <c r="C15" s="7"/>
      <c r="D15" s="7"/>
      <c r="E15" s="7"/>
      <c r="F15" s="7"/>
      <c r="G15" s="7"/>
      <c r="H15" s="7"/>
      <c r="I15" s="7"/>
      <c r="J15" s="7"/>
    </row>
    <row r="16" spans="1:11" x14ac:dyDescent="0.25">
      <c r="A16" s="7"/>
      <c r="B16" s="171" t="s">
        <v>104</v>
      </c>
      <c r="C16" s="37"/>
      <c r="D16" s="171"/>
      <c r="E16" s="171"/>
      <c r="F16" s="171"/>
      <c r="G16" s="171"/>
      <c r="H16" s="171"/>
      <c r="I16" s="171"/>
      <c r="J16" s="7"/>
    </row>
    <row r="17" spans="1:10" x14ac:dyDescent="0.25">
      <c r="A17" s="7"/>
      <c r="B17" s="6"/>
      <c r="C17" s="7"/>
      <c r="D17" s="6"/>
      <c r="E17" s="6"/>
      <c r="F17" s="6"/>
      <c r="G17" s="6"/>
      <c r="H17" s="6"/>
      <c r="I17" s="6"/>
      <c r="J17" s="7"/>
    </row>
    <row r="18" spans="1:10" x14ac:dyDescent="0.25">
      <c r="A18" s="13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3">
    <mergeCell ref="A4:K4"/>
    <mergeCell ref="A5:K5"/>
    <mergeCell ref="A6:K6"/>
  </mergeCells>
  <phoneticPr fontId="1" type="noConversion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7"/>
  <sheetViews>
    <sheetView workbookViewId="0">
      <selection activeCell="H28" sqref="H28"/>
    </sheetView>
  </sheetViews>
  <sheetFormatPr defaultRowHeight="13.2" x14ac:dyDescent="0.25"/>
  <cols>
    <col min="2" max="2" width="56" customWidth="1"/>
    <col min="3" max="5" width="11.109375" customWidth="1"/>
    <col min="6" max="6" width="60.109375" customWidth="1"/>
    <col min="7" max="9" width="11.109375" customWidth="1"/>
  </cols>
  <sheetData>
    <row r="1" spans="1:9" x14ac:dyDescent="0.25">
      <c r="I1" s="46" t="s">
        <v>31</v>
      </c>
    </row>
    <row r="3" spans="1:9" x14ac:dyDescent="0.25">
      <c r="A3" s="389" t="s">
        <v>389</v>
      </c>
      <c r="B3" s="389"/>
      <c r="C3" s="389"/>
      <c r="D3" s="389"/>
      <c r="E3" s="389"/>
      <c r="F3" s="389"/>
      <c r="G3" s="389"/>
      <c r="H3" s="389"/>
      <c r="I3" s="389"/>
    </row>
    <row r="4" spans="1:9" x14ac:dyDescent="0.25">
      <c r="A4" s="389" t="s">
        <v>180</v>
      </c>
      <c r="B4" s="389"/>
      <c r="C4" s="389"/>
      <c r="D4" s="389"/>
      <c r="E4" s="389"/>
      <c r="F4" s="389"/>
      <c r="G4" s="389"/>
      <c r="H4" s="389"/>
      <c r="I4" s="389"/>
    </row>
    <row r="5" spans="1:9" x14ac:dyDescent="0.25">
      <c r="A5" s="389" t="s">
        <v>284</v>
      </c>
      <c r="B5" s="389"/>
      <c r="C5" s="389"/>
      <c r="D5" s="389"/>
      <c r="E5" s="389"/>
      <c r="F5" s="389"/>
      <c r="G5" s="389"/>
      <c r="H5" s="389"/>
      <c r="I5" s="389"/>
    </row>
    <row r="6" spans="1:9" x14ac:dyDescent="0.25">
      <c r="A6" s="389" t="s">
        <v>286</v>
      </c>
      <c r="B6" s="389"/>
      <c r="C6" s="389"/>
      <c r="D6" s="389"/>
      <c r="E6" s="389"/>
      <c r="F6" s="389"/>
      <c r="G6" s="389"/>
      <c r="H6" s="389"/>
      <c r="I6" s="389"/>
    </row>
    <row r="7" spans="1:9" x14ac:dyDescent="0.25">
      <c r="A7" s="190"/>
      <c r="B7" s="193"/>
      <c r="C7" s="191"/>
      <c r="D7" s="191"/>
      <c r="E7" s="191"/>
      <c r="F7" s="191"/>
      <c r="G7" s="191"/>
      <c r="H7" s="191"/>
      <c r="I7" s="191"/>
    </row>
    <row r="8" spans="1:9" ht="13.8" thickBot="1" x14ac:dyDescent="0.3">
      <c r="A8" s="190"/>
      <c r="B8" s="192"/>
      <c r="C8" s="190"/>
      <c r="D8" s="190"/>
      <c r="E8" s="190"/>
      <c r="F8" s="190"/>
      <c r="G8" s="223"/>
      <c r="H8" s="223"/>
      <c r="I8" s="223" t="s">
        <v>164</v>
      </c>
    </row>
    <row r="9" spans="1:9" ht="13.8" thickBot="1" x14ac:dyDescent="0.3">
      <c r="A9" s="384" t="s">
        <v>255</v>
      </c>
      <c r="B9" s="194" t="s">
        <v>27</v>
      </c>
      <c r="C9" s="195"/>
      <c r="D9" s="214"/>
      <c r="E9" s="214"/>
      <c r="F9" s="386" t="s">
        <v>28</v>
      </c>
      <c r="G9" s="387"/>
      <c r="H9" s="387"/>
      <c r="I9" s="388"/>
    </row>
    <row r="10" spans="1:9" ht="27" thickBot="1" x14ac:dyDescent="0.3">
      <c r="A10" s="385"/>
      <c r="B10" s="196" t="s">
        <v>116</v>
      </c>
      <c r="C10" s="197" t="s">
        <v>151</v>
      </c>
      <c r="D10" s="215" t="s">
        <v>152</v>
      </c>
      <c r="E10" s="215" t="s">
        <v>150</v>
      </c>
      <c r="F10" s="224" t="s">
        <v>116</v>
      </c>
      <c r="G10" s="197" t="s">
        <v>151</v>
      </c>
      <c r="H10" s="215" t="s">
        <v>152</v>
      </c>
      <c r="I10" s="198" t="s">
        <v>150</v>
      </c>
    </row>
    <row r="11" spans="1:9" ht="13.8" thickBot="1" x14ac:dyDescent="0.3">
      <c r="A11" s="199" t="s">
        <v>165</v>
      </c>
      <c r="B11" s="196" t="s">
        <v>166</v>
      </c>
      <c r="C11" s="197" t="s">
        <v>167</v>
      </c>
      <c r="D11" s="215" t="s">
        <v>168</v>
      </c>
      <c r="E11" s="215" t="s">
        <v>22</v>
      </c>
      <c r="F11" s="196" t="s">
        <v>23</v>
      </c>
      <c r="G11" s="226" t="s">
        <v>14</v>
      </c>
      <c r="H11" s="197" t="s">
        <v>257</v>
      </c>
      <c r="I11" s="225" t="s">
        <v>24</v>
      </c>
    </row>
    <row r="12" spans="1:9" x14ac:dyDescent="0.25">
      <c r="A12" s="240" t="s">
        <v>165</v>
      </c>
      <c r="B12" s="200" t="s">
        <v>287</v>
      </c>
      <c r="C12" s="201">
        <f>'2. bevételek ei. szerint'!J44</f>
        <v>97134</v>
      </c>
      <c r="D12" s="216">
        <f>'2. bevételek ei. szerint'!K44</f>
        <v>537659</v>
      </c>
      <c r="E12" s="216"/>
      <c r="F12" s="200" t="s">
        <v>226</v>
      </c>
      <c r="G12" s="227">
        <f>'3. kiadások ei. szerint'!G17</f>
        <v>278137</v>
      </c>
      <c r="H12" s="296">
        <f>'3. kiadások ei. szerint'!H17</f>
        <v>227449</v>
      </c>
      <c r="I12" s="233"/>
    </row>
    <row r="13" spans="1:9" x14ac:dyDescent="0.25">
      <c r="A13" s="241" t="s">
        <v>166</v>
      </c>
      <c r="B13" s="202" t="s">
        <v>12</v>
      </c>
      <c r="C13" s="203">
        <f>'2. bevételek ei. szerint'!J50</f>
        <v>0</v>
      </c>
      <c r="D13" s="217">
        <f>'2. bevételek ei. szerint'!K50</f>
        <v>120000</v>
      </c>
      <c r="E13" s="217"/>
      <c r="F13" s="202" t="s">
        <v>227</v>
      </c>
      <c r="G13" s="227">
        <f>'3. kiadások ei. szerint'!G18</f>
        <v>22267</v>
      </c>
      <c r="H13" s="203">
        <f>'3. kiadások ei. szerint'!H18</f>
        <v>421481</v>
      </c>
      <c r="I13" s="234"/>
    </row>
    <row r="14" spans="1:9" ht="13.8" thickBot="1" x14ac:dyDescent="0.3">
      <c r="A14" s="241" t="s">
        <v>167</v>
      </c>
      <c r="B14" s="202" t="s">
        <v>288</v>
      </c>
      <c r="C14" s="203">
        <f>'2. bevételek ei. szerint'!J56</f>
        <v>786</v>
      </c>
      <c r="D14" s="217">
        <f>'2. bevételek ei. szerint'!K56</f>
        <v>786</v>
      </c>
      <c r="E14" s="217"/>
      <c r="F14" s="202" t="s">
        <v>228</v>
      </c>
      <c r="G14" s="227">
        <f>'3. kiadások ei. szerint'!G19</f>
        <v>2000</v>
      </c>
      <c r="H14" s="297">
        <f>'3. kiadások ei. szerint'!H19</f>
        <v>2000</v>
      </c>
      <c r="I14" s="234"/>
    </row>
    <row r="15" spans="1:9" ht="13.8" thickBot="1" x14ac:dyDescent="0.3">
      <c r="A15" s="199" t="s">
        <v>168</v>
      </c>
      <c r="B15" s="205" t="s">
        <v>289</v>
      </c>
      <c r="C15" s="206">
        <f>SUM(C12:C14)</f>
        <v>97920</v>
      </c>
      <c r="D15" s="218">
        <f>SUM(D12:D14)</f>
        <v>658445</v>
      </c>
      <c r="E15" s="218"/>
      <c r="F15" s="207" t="s">
        <v>290</v>
      </c>
      <c r="G15" s="228">
        <f>SUM(G12:G14)</f>
        <v>302404</v>
      </c>
      <c r="H15" s="206">
        <f>SUM(H12:H14)</f>
        <v>650930</v>
      </c>
      <c r="I15" s="235"/>
    </row>
    <row r="16" spans="1:9" x14ac:dyDescent="0.25">
      <c r="A16" s="242" t="s">
        <v>22</v>
      </c>
      <c r="B16" s="208" t="s">
        <v>3</v>
      </c>
      <c r="C16" s="209"/>
      <c r="D16" s="219"/>
      <c r="E16" s="219"/>
      <c r="F16" s="202" t="s">
        <v>231</v>
      </c>
      <c r="G16" s="229"/>
      <c r="H16" s="209"/>
      <c r="I16" s="236"/>
    </row>
    <row r="17" spans="1:9" x14ac:dyDescent="0.25">
      <c r="A17" s="241" t="s">
        <v>23</v>
      </c>
      <c r="B17" s="202" t="s">
        <v>4</v>
      </c>
      <c r="C17" s="210"/>
      <c r="D17" s="220"/>
      <c r="E17" s="220"/>
      <c r="F17" s="202" t="s">
        <v>232</v>
      </c>
      <c r="G17" s="230"/>
      <c r="H17" s="210"/>
      <c r="I17" s="237"/>
    </row>
    <row r="18" spans="1:9" x14ac:dyDescent="0.25">
      <c r="A18" s="241" t="s">
        <v>14</v>
      </c>
      <c r="B18" s="202" t="s">
        <v>276</v>
      </c>
      <c r="C18" s="210">
        <f>'2. bevételek ei. szerint'!J67</f>
        <v>204484</v>
      </c>
      <c r="D18" s="220">
        <f>'2. bevételek ei. szerint'!K67</f>
        <v>112485</v>
      </c>
      <c r="E18" s="220"/>
      <c r="F18" s="202" t="s">
        <v>233</v>
      </c>
      <c r="G18" s="230"/>
      <c r="H18" s="210"/>
      <c r="I18" s="237"/>
    </row>
    <row r="19" spans="1:9" x14ac:dyDescent="0.25">
      <c r="A19" s="241" t="s">
        <v>257</v>
      </c>
      <c r="B19" s="202" t="s">
        <v>219</v>
      </c>
      <c r="C19" s="210"/>
      <c r="D19" s="220"/>
      <c r="E19" s="220"/>
      <c r="F19" s="202" t="s">
        <v>234</v>
      </c>
      <c r="G19" s="230"/>
      <c r="H19" s="210"/>
      <c r="I19" s="237"/>
    </row>
    <row r="20" spans="1:9" x14ac:dyDescent="0.25">
      <c r="A20" s="241" t="s">
        <v>24</v>
      </c>
      <c r="B20" s="202" t="s">
        <v>220</v>
      </c>
      <c r="C20" s="210"/>
      <c r="D20" s="219"/>
      <c r="E20" s="219"/>
      <c r="F20" s="208" t="s">
        <v>240</v>
      </c>
      <c r="G20" s="230"/>
      <c r="H20" s="210"/>
      <c r="I20" s="237"/>
    </row>
    <row r="21" spans="1:9" x14ac:dyDescent="0.25">
      <c r="A21" s="241" t="s">
        <v>258</v>
      </c>
      <c r="B21" s="202" t="s">
        <v>5</v>
      </c>
      <c r="C21" s="210"/>
      <c r="D21" s="220"/>
      <c r="E21" s="220"/>
      <c r="F21" s="202" t="s">
        <v>235</v>
      </c>
      <c r="G21" s="230"/>
      <c r="H21" s="210"/>
      <c r="I21" s="237"/>
    </row>
    <row r="22" spans="1:9" x14ac:dyDescent="0.25">
      <c r="A22" s="241" t="s">
        <v>259</v>
      </c>
      <c r="B22" s="208" t="s">
        <v>221</v>
      </c>
      <c r="C22" s="209"/>
      <c r="D22" s="219"/>
      <c r="E22" s="219"/>
      <c r="F22" s="200" t="s">
        <v>236</v>
      </c>
      <c r="G22" s="229"/>
      <c r="H22" s="210"/>
      <c r="I22" s="237"/>
    </row>
    <row r="23" spans="1:9" x14ac:dyDescent="0.25">
      <c r="A23" s="241" t="s">
        <v>260</v>
      </c>
      <c r="B23" s="202" t="s">
        <v>6</v>
      </c>
      <c r="C23" s="210"/>
      <c r="D23" s="220"/>
      <c r="E23" s="220"/>
      <c r="F23" s="202" t="s">
        <v>237</v>
      </c>
      <c r="G23" s="230"/>
      <c r="H23" s="210"/>
      <c r="I23" s="237"/>
    </row>
    <row r="24" spans="1:9" ht="13.8" thickBot="1" x14ac:dyDescent="0.3">
      <c r="A24" s="241" t="s">
        <v>261</v>
      </c>
      <c r="B24" s="200" t="s">
        <v>222</v>
      </c>
      <c r="C24" s="211"/>
      <c r="D24" s="221"/>
      <c r="E24" s="221"/>
      <c r="F24" s="200" t="s">
        <v>238</v>
      </c>
      <c r="G24" s="231"/>
      <c r="H24" s="209"/>
      <c r="I24" s="236"/>
    </row>
    <row r="25" spans="1:9" ht="13.8" thickBot="1" x14ac:dyDescent="0.3">
      <c r="A25" s="199" t="s">
        <v>262</v>
      </c>
      <c r="B25" s="205" t="s">
        <v>291</v>
      </c>
      <c r="C25" s="206">
        <f>SUM(C16:C24)</f>
        <v>204484</v>
      </c>
      <c r="D25" s="206">
        <f>SUM(D16:D24)</f>
        <v>112485</v>
      </c>
      <c r="E25" s="218"/>
      <c r="F25" s="205" t="s">
        <v>292</v>
      </c>
      <c r="G25" s="228"/>
      <c r="H25" s="206"/>
      <c r="I25" s="235"/>
    </row>
    <row r="26" spans="1:9" ht="13.8" thickBot="1" x14ac:dyDescent="0.3">
      <c r="A26" s="199" t="s">
        <v>263</v>
      </c>
      <c r="B26" s="212" t="s">
        <v>293</v>
      </c>
      <c r="C26" s="206">
        <f>C15+C25</f>
        <v>302404</v>
      </c>
      <c r="D26" s="206">
        <f>D15+D25</f>
        <v>770930</v>
      </c>
      <c r="E26" s="218"/>
      <c r="F26" s="212" t="s">
        <v>294</v>
      </c>
      <c r="G26" s="228">
        <f>G15+G25</f>
        <v>302404</v>
      </c>
      <c r="H26" s="206">
        <f>H15+H25</f>
        <v>650930</v>
      </c>
      <c r="I26" s="235"/>
    </row>
    <row r="27" spans="1:9" ht="13.8" thickBot="1" x14ac:dyDescent="0.3">
      <c r="A27" s="199" t="s">
        <v>264</v>
      </c>
      <c r="B27" s="212" t="s">
        <v>267</v>
      </c>
      <c r="C27" s="213"/>
      <c r="D27" s="222"/>
      <c r="E27" s="222"/>
      <c r="F27" s="212" t="s">
        <v>268</v>
      </c>
      <c r="G27" s="232"/>
      <c r="H27" s="213">
        <f>D26-H26</f>
        <v>120000</v>
      </c>
      <c r="I27" s="238"/>
    </row>
  </sheetData>
  <mergeCells count="6">
    <mergeCell ref="A9:A10"/>
    <mergeCell ref="F9:I9"/>
    <mergeCell ref="A3:I3"/>
    <mergeCell ref="A4:I4"/>
    <mergeCell ref="A5:I5"/>
    <mergeCell ref="A6:I6"/>
  </mergeCells>
  <phoneticPr fontId="33" type="noConversion"/>
  <pageMargins left="0.78740157480314965" right="0.78740157480314965" top="0.59055118110236227" bottom="0.59055118110236227" header="0.31496062992125984" footer="0.31496062992125984"/>
  <pageSetup paperSize="9" scale="65" orientation="landscape" r:id="rId1"/>
  <ignoredErrors>
    <ignoredError sqref="C12:C14 G12:G14 D12:D13 C18:D18 H12:H14 D1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6"/>
  <sheetViews>
    <sheetView workbookViewId="0">
      <selection activeCell="G2" sqref="G2"/>
    </sheetView>
  </sheetViews>
  <sheetFormatPr defaultRowHeight="13.2" x14ac:dyDescent="0.25"/>
  <cols>
    <col min="1" max="1" width="32.5546875" bestFit="1" customWidth="1"/>
    <col min="2" max="4" width="10.5546875" customWidth="1"/>
  </cols>
  <sheetData>
    <row r="1" spans="1:8" x14ac:dyDescent="0.25">
      <c r="G1" s="46" t="s">
        <v>391</v>
      </c>
    </row>
    <row r="2" spans="1:8" x14ac:dyDescent="0.25">
      <c r="G2" s="46"/>
    </row>
    <row r="4" spans="1:8" x14ac:dyDescent="0.25">
      <c r="A4" s="325" t="s">
        <v>181</v>
      </c>
      <c r="B4" s="325"/>
      <c r="C4" s="326"/>
      <c r="D4" s="326"/>
      <c r="E4" s="326"/>
      <c r="F4" s="326"/>
      <c r="G4" s="326"/>
    </row>
    <row r="5" spans="1:8" x14ac:dyDescent="0.25">
      <c r="A5" s="325" t="s">
        <v>345</v>
      </c>
      <c r="B5" s="325"/>
      <c r="C5" s="326"/>
      <c r="D5" s="326"/>
      <c r="E5" s="326"/>
      <c r="F5" s="326"/>
      <c r="G5" s="326"/>
    </row>
    <row r="6" spans="1:8" x14ac:dyDescent="0.25">
      <c r="A6" s="16"/>
      <c r="B6" s="16"/>
      <c r="C6" s="16"/>
      <c r="D6" s="16"/>
      <c r="E6" s="16"/>
      <c r="F6" s="16"/>
      <c r="G6" s="16"/>
    </row>
    <row r="7" spans="1:8" x14ac:dyDescent="0.25">
      <c r="A7" s="16"/>
      <c r="B7" s="16"/>
      <c r="C7" s="16"/>
      <c r="D7" s="223" t="s">
        <v>164</v>
      </c>
      <c r="E7" s="16"/>
      <c r="F7" s="16"/>
      <c r="G7" s="16"/>
    </row>
    <row r="8" spans="1:8" ht="26.4" x14ac:dyDescent="0.25">
      <c r="A8" s="120" t="s">
        <v>116</v>
      </c>
      <c r="B8" s="113" t="s">
        <v>151</v>
      </c>
      <c r="C8" s="113" t="s">
        <v>152</v>
      </c>
      <c r="D8" s="114" t="s">
        <v>150</v>
      </c>
      <c r="E8" s="113" t="s">
        <v>153</v>
      </c>
      <c r="F8" s="121"/>
      <c r="G8" s="122"/>
      <c r="H8" s="122"/>
    </row>
    <row r="9" spans="1:8" x14ac:dyDescent="0.25">
      <c r="A9" s="1" t="s">
        <v>25</v>
      </c>
      <c r="B9" s="47">
        <f>SUM(B11:B13)</f>
        <v>77623</v>
      </c>
      <c r="C9" s="47">
        <f>SUM(C11:C13)</f>
        <v>29499</v>
      </c>
      <c r="D9" s="47"/>
      <c r="E9" s="20"/>
    </row>
    <row r="10" spans="1:8" x14ac:dyDescent="0.25">
      <c r="A10" s="1"/>
      <c r="B10" s="47"/>
      <c r="C10" s="47"/>
      <c r="D10" s="47"/>
      <c r="E10" s="20"/>
    </row>
    <row r="11" spans="1:8" x14ac:dyDescent="0.25">
      <c r="A11" s="28" t="s">
        <v>346</v>
      </c>
      <c r="B11" s="47"/>
      <c r="C11" s="47"/>
      <c r="D11" s="47"/>
      <c r="E11" s="20"/>
    </row>
    <row r="12" spans="1:8" x14ac:dyDescent="0.25">
      <c r="A12" s="28" t="s">
        <v>347</v>
      </c>
      <c r="B12" s="47">
        <f>'2. bevételek ei. szerint'!J66</f>
        <v>77623</v>
      </c>
      <c r="C12" s="47">
        <f>'2. bevételek ei. szerint'!K66</f>
        <v>29499</v>
      </c>
      <c r="D12" s="47"/>
      <c r="E12" s="20"/>
    </row>
    <row r="13" spans="1:8" x14ac:dyDescent="0.25">
      <c r="A13" s="28" t="s">
        <v>348</v>
      </c>
      <c r="B13" s="47"/>
      <c r="C13" s="47"/>
      <c r="D13" s="47"/>
      <c r="E13" s="20"/>
    </row>
    <row r="14" spans="1:8" x14ac:dyDescent="0.25">
      <c r="A14" s="1"/>
      <c r="B14" s="47"/>
      <c r="C14" s="47"/>
      <c r="D14" s="47"/>
      <c r="E14" s="20"/>
    </row>
    <row r="15" spans="1:8" x14ac:dyDescent="0.25">
      <c r="A15" s="1"/>
      <c r="B15" s="47"/>
      <c r="C15" s="47"/>
      <c r="D15" s="47"/>
      <c r="E15" s="20"/>
    </row>
    <row r="16" spans="1:8" x14ac:dyDescent="0.25">
      <c r="A16" s="1" t="s">
        <v>26</v>
      </c>
      <c r="B16" s="47">
        <f>SUM(B18:B20)</f>
        <v>204484</v>
      </c>
      <c r="C16" s="47">
        <f>SUM(C18:C20)</f>
        <v>112485</v>
      </c>
      <c r="D16" s="47"/>
      <c r="E16" s="20"/>
    </row>
    <row r="17" spans="1:5" x14ac:dyDescent="0.25">
      <c r="A17" s="1"/>
      <c r="B17" s="47"/>
      <c r="C17" s="47"/>
      <c r="D17" s="47"/>
      <c r="E17" s="20"/>
    </row>
    <row r="18" spans="1:5" x14ac:dyDescent="0.25">
      <c r="A18" s="28" t="s">
        <v>346</v>
      </c>
      <c r="B18" s="47"/>
      <c r="C18" s="47"/>
      <c r="D18" s="47"/>
      <c r="E18" s="20"/>
    </row>
    <row r="19" spans="1:5" x14ac:dyDescent="0.25">
      <c r="A19" s="28" t="s">
        <v>347</v>
      </c>
      <c r="B19" s="47">
        <f>'2. bevételek ei. szerint'!J67</f>
        <v>204484</v>
      </c>
      <c r="C19" s="47">
        <f>'2. bevételek ei. szerint'!K67</f>
        <v>112485</v>
      </c>
      <c r="D19" s="47"/>
      <c r="E19" s="20"/>
    </row>
    <row r="20" spans="1:5" x14ac:dyDescent="0.25">
      <c r="A20" s="28" t="s">
        <v>348</v>
      </c>
      <c r="B20" s="47"/>
      <c r="C20" s="47"/>
      <c r="D20" s="47"/>
      <c r="E20" s="20"/>
    </row>
    <row r="21" spans="1:5" x14ac:dyDescent="0.25">
      <c r="A21" s="1"/>
      <c r="B21" s="47"/>
      <c r="C21" s="47"/>
      <c r="D21" s="47"/>
      <c r="E21" s="20"/>
    </row>
    <row r="22" spans="1:5" x14ac:dyDescent="0.25">
      <c r="A22" s="123" t="s">
        <v>162</v>
      </c>
      <c r="B22" s="110">
        <f>B9+B16</f>
        <v>282107</v>
      </c>
      <c r="C22" s="110">
        <f>C9+C16</f>
        <v>141984</v>
      </c>
      <c r="D22" s="110"/>
      <c r="E22" s="19"/>
    </row>
    <row r="25" spans="1:5" x14ac:dyDescent="0.25">
      <c r="A25" s="10"/>
    </row>
    <row r="26" spans="1:5" x14ac:dyDescent="0.25">
      <c r="A26" s="10"/>
    </row>
  </sheetData>
  <mergeCells count="2">
    <mergeCell ref="A4:G4"/>
    <mergeCell ref="A5:G5"/>
  </mergeCells>
  <phoneticPr fontId="1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9"/>
  <sheetViews>
    <sheetView workbookViewId="0">
      <selection activeCell="C18" sqref="C18"/>
    </sheetView>
  </sheetViews>
  <sheetFormatPr defaultRowHeight="13.2" x14ac:dyDescent="0.25"/>
  <cols>
    <col min="1" max="1" width="31.44140625" customWidth="1"/>
    <col min="2" max="3" width="10" bestFit="1" customWidth="1"/>
    <col min="4" max="4" width="8.88671875" bestFit="1" customWidth="1"/>
    <col min="5" max="6" width="10" bestFit="1" customWidth="1"/>
    <col min="7" max="7" width="8.88671875" bestFit="1" customWidth="1"/>
    <col min="8" max="9" width="10" bestFit="1" customWidth="1"/>
    <col min="10" max="10" width="8.88671875" customWidth="1"/>
  </cols>
  <sheetData>
    <row r="1" spans="1:11" x14ac:dyDescent="0.25">
      <c r="K1" s="46" t="s">
        <v>392</v>
      </c>
    </row>
    <row r="4" spans="1:11" x14ac:dyDescent="0.25">
      <c r="A4" s="325" t="s">
        <v>48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</row>
    <row r="5" spans="1:11" x14ac:dyDescent="0.25">
      <c r="A5" s="325" t="s">
        <v>49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</row>
    <row r="6" spans="1:11" x14ac:dyDescent="0.25">
      <c r="A6" s="325" t="s">
        <v>50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</row>
    <row r="7" spans="1:11" x14ac:dyDescent="0.25">
      <c r="A7" s="16"/>
      <c r="B7" s="16"/>
      <c r="C7" s="16"/>
      <c r="D7" s="16"/>
    </row>
    <row r="8" spans="1:11" x14ac:dyDescent="0.25">
      <c r="A8" s="9"/>
      <c r="B8" s="9"/>
      <c r="C8" s="9"/>
    </row>
    <row r="9" spans="1:11" x14ac:dyDescent="0.25">
      <c r="A9" s="9"/>
      <c r="B9" s="9"/>
      <c r="C9" s="9"/>
    </row>
    <row r="10" spans="1:11" x14ac:dyDescent="0.25">
      <c r="A10" s="331"/>
      <c r="B10" s="390" t="s">
        <v>25</v>
      </c>
      <c r="C10" s="391"/>
      <c r="D10" s="392"/>
      <c r="E10" s="393" t="s">
        <v>26</v>
      </c>
      <c r="F10" s="394"/>
      <c r="G10" s="395"/>
      <c r="H10" s="390" t="s">
        <v>21</v>
      </c>
      <c r="I10" s="391"/>
      <c r="J10" s="392"/>
    </row>
    <row r="11" spans="1:11" ht="26.4" x14ac:dyDescent="0.25">
      <c r="A11" s="331"/>
      <c r="B11" s="298" t="s">
        <v>151</v>
      </c>
      <c r="C11" s="298" t="s">
        <v>152</v>
      </c>
      <c r="D11" s="299" t="s">
        <v>150</v>
      </c>
      <c r="E11" s="298" t="s">
        <v>151</v>
      </c>
      <c r="F11" s="298" t="s">
        <v>152</v>
      </c>
      <c r="G11" s="299" t="s">
        <v>150</v>
      </c>
      <c r="H11" s="298" t="s">
        <v>151</v>
      </c>
      <c r="I11" s="298" t="s">
        <v>152</v>
      </c>
      <c r="J11" s="299" t="s">
        <v>150</v>
      </c>
    </row>
    <row r="12" spans="1:11" x14ac:dyDescent="0.25">
      <c r="A12" s="19" t="s">
        <v>27</v>
      </c>
      <c r="B12" s="110">
        <f>SUM(B14:B18)</f>
        <v>7567</v>
      </c>
      <c r="C12" s="110">
        <f>SUM(C14:C18)</f>
        <v>8584</v>
      </c>
      <c r="D12" s="110"/>
      <c r="E12" s="110">
        <f>SUM(E14:E18)</f>
        <v>0</v>
      </c>
      <c r="F12" s="110">
        <f>SUM(F14:F18)</f>
        <v>0</v>
      </c>
      <c r="G12" s="110"/>
      <c r="H12" s="110">
        <f>B12+E12</f>
        <v>7567</v>
      </c>
      <c r="I12" s="110">
        <f>C12+F12</f>
        <v>8584</v>
      </c>
      <c r="J12" s="110"/>
    </row>
    <row r="13" spans="1:11" x14ac:dyDescent="0.25">
      <c r="A13" s="20"/>
      <c r="B13" s="47"/>
      <c r="C13" s="47"/>
      <c r="D13" s="47"/>
      <c r="E13" s="47"/>
      <c r="F13" s="47"/>
      <c r="G13" s="47"/>
      <c r="H13" s="110"/>
      <c r="I13" s="110"/>
      <c r="J13" s="110"/>
    </row>
    <row r="14" spans="1:11" x14ac:dyDescent="0.25">
      <c r="A14" s="20" t="s">
        <v>51</v>
      </c>
      <c r="B14" s="47"/>
      <c r="C14" s="47"/>
      <c r="D14" s="47"/>
      <c r="E14" s="47"/>
      <c r="F14" s="47"/>
      <c r="G14" s="47"/>
      <c r="H14" s="111"/>
      <c r="I14" s="111"/>
      <c r="J14" s="111"/>
    </row>
    <row r="15" spans="1:11" x14ac:dyDescent="0.25">
      <c r="A15" s="20" t="s">
        <v>53</v>
      </c>
      <c r="B15" s="47"/>
      <c r="C15" s="47"/>
      <c r="D15" s="47"/>
      <c r="E15" s="47"/>
      <c r="F15" s="47"/>
      <c r="G15" s="47"/>
      <c r="H15" s="111"/>
      <c r="I15" s="111"/>
      <c r="J15" s="111"/>
    </row>
    <row r="16" spans="1:11" x14ac:dyDescent="0.25">
      <c r="A16" s="20" t="s">
        <v>300</v>
      </c>
      <c r="B16" s="47">
        <f>'2. bevételek ei. szerint'!J73</f>
        <v>7567</v>
      </c>
      <c r="C16" s="47">
        <f>'2. bevételek ei. szerint'!K73</f>
        <v>8584</v>
      </c>
      <c r="D16" s="47"/>
      <c r="E16" s="47"/>
      <c r="F16" s="47"/>
      <c r="G16" s="47"/>
      <c r="H16" s="111">
        <f>B16+E16</f>
        <v>7567</v>
      </c>
      <c r="I16" s="111">
        <f>C16+F16</f>
        <v>8584</v>
      </c>
      <c r="J16" s="111"/>
    </row>
    <row r="17" spans="1:10" x14ac:dyDescent="0.25">
      <c r="A17" s="20" t="s">
        <v>296</v>
      </c>
      <c r="B17" s="47"/>
      <c r="C17" s="47"/>
      <c r="D17" s="47"/>
      <c r="E17" s="47"/>
      <c r="F17" s="47"/>
      <c r="G17" s="47"/>
      <c r="H17" s="111"/>
      <c r="I17" s="111"/>
      <c r="J17" s="111"/>
    </row>
    <row r="18" spans="1:10" x14ac:dyDescent="0.25">
      <c r="A18" s="20" t="s">
        <v>297</v>
      </c>
      <c r="B18" s="47"/>
      <c r="C18" s="47"/>
      <c r="D18" s="47"/>
      <c r="E18" s="47"/>
      <c r="F18" s="47"/>
      <c r="G18" s="47"/>
      <c r="H18" s="111"/>
      <c r="I18" s="111"/>
      <c r="J18" s="111"/>
    </row>
    <row r="19" spans="1:10" x14ac:dyDescent="0.25">
      <c r="A19" s="20"/>
      <c r="B19" s="47"/>
      <c r="C19" s="47"/>
      <c r="D19" s="47"/>
      <c r="E19" s="47"/>
      <c r="F19" s="47"/>
      <c r="G19" s="47"/>
      <c r="H19" s="110"/>
      <c r="I19" s="110"/>
      <c r="J19" s="110"/>
    </row>
    <row r="20" spans="1:10" x14ac:dyDescent="0.25">
      <c r="A20" s="19" t="s">
        <v>28</v>
      </c>
      <c r="B20" s="110">
        <f>SUM(B22:B27)</f>
        <v>7567</v>
      </c>
      <c r="C20" s="110">
        <f>SUM(C22:C27)</f>
        <v>8585</v>
      </c>
      <c r="D20" s="110"/>
      <c r="E20" s="110">
        <f>SUM(E22:E27)</f>
        <v>0</v>
      </c>
      <c r="F20" s="110">
        <f>SUM(F22:F27)</f>
        <v>0</v>
      </c>
      <c r="G20" s="110"/>
      <c r="H20" s="110">
        <f>B20+E20</f>
        <v>7567</v>
      </c>
      <c r="I20" s="110">
        <f>C20+F20</f>
        <v>8585</v>
      </c>
      <c r="J20" s="110"/>
    </row>
    <row r="21" spans="1:10" x14ac:dyDescent="0.25">
      <c r="A21" s="20"/>
      <c r="B21" s="47"/>
      <c r="C21" s="47"/>
      <c r="D21" s="47"/>
      <c r="E21" s="47"/>
      <c r="F21" s="47"/>
      <c r="G21" s="47"/>
      <c r="H21" s="110"/>
      <c r="I21" s="110"/>
      <c r="J21" s="110"/>
    </row>
    <row r="22" spans="1:10" x14ac:dyDescent="0.25">
      <c r="A22" s="20" t="s">
        <v>52</v>
      </c>
      <c r="B22" s="47"/>
      <c r="C22" s="47"/>
      <c r="D22" s="47"/>
      <c r="E22" s="47"/>
      <c r="F22" s="47"/>
      <c r="G22" s="47"/>
      <c r="H22" s="111"/>
      <c r="I22" s="111"/>
      <c r="J22" s="111"/>
    </row>
    <row r="23" spans="1:10" x14ac:dyDescent="0.25">
      <c r="A23" s="20" t="s">
        <v>54</v>
      </c>
      <c r="B23" s="47"/>
      <c r="C23" s="47"/>
      <c r="D23" s="47"/>
      <c r="E23" s="47"/>
      <c r="F23" s="47"/>
      <c r="G23" s="47"/>
      <c r="H23" s="111"/>
      <c r="I23" s="111"/>
      <c r="J23" s="111"/>
    </row>
    <row r="24" spans="1:10" x14ac:dyDescent="0.25">
      <c r="A24" s="20" t="s">
        <v>301</v>
      </c>
      <c r="B24" s="47">
        <f>'3. kiadások ei. szerint'!G23</f>
        <v>7567</v>
      </c>
      <c r="C24" s="47">
        <f>'3. kiadások ei. szerint'!H23</f>
        <v>8585</v>
      </c>
      <c r="D24" s="47"/>
      <c r="E24" s="47"/>
      <c r="F24" s="47"/>
      <c r="G24" s="47"/>
      <c r="H24" s="111">
        <f>B24+E24</f>
        <v>7567</v>
      </c>
      <c r="I24" s="111">
        <f>C24+F24</f>
        <v>8585</v>
      </c>
      <c r="J24" s="111"/>
    </row>
    <row r="25" spans="1:10" x14ac:dyDescent="0.25">
      <c r="A25" s="20" t="s">
        <v>298</v>
      </c>
      <c r="B25" s="47"/>
      <c r="C25" s="47"/>
      <c r="D25" s="47"/>
      <c r="E25" s="47"/>
      <c r="F25" s="47"/>
      <c r="G25" s="47"/>
      <c r="H25" s="111"/>
      <c r="I25" s="111"/>
      <c r="J25" s="111"/>
    </row>
    <row r="26" spans="1:10" x14ac:dyDescent="0.25">
      <c r="A26" s="20" t="s">
        <v>295</v>
      </c>
      <c r="B26" s="47"/>
      <c r="C26" s="47"/>
      <c r="D26" s="47"/>
      <c r="E26" s="47"/>
      <c r="F26" s="47"/>
      <c r="G26" s="47"/>
      <c r="H26" s="111"/>
      <c r="I26" s="111"/>
      <c r="J26" s="111"/>
    </row>
    <row r="27" spans="1:10" x14ac:dyDescent="0.25">
      <c r="A27" s="20" t="s">
        <v>299</v>
      </c>
      <c r="B27" s="47"/>
      <c r="C27" s="47"/>
      <c r="D27" s="47"/>
      <c r="E27" s="47"/>
      <c r="F27" s="47"/>
      <c r="G27" s="47"/>
      <c r="H27" s="111"/>
      <c r="I27" s="111"/>
      <c r="J27" s="111"/>
    </row>
    <row r="28" spans="1:10" x14ac:dyDescent="0.25">
      <c r="A28" s="4"/>
      <c r="B28" s="4"/>
      <c r="C28" s="4"/>
      <c r="D28" s="4"/>
    </row>
    <row r="29" spans="1:10" x14ac:dyDescent="0.25">
      <c r="A29" s="7"/>
      <c r="B29" s="7"/>
      <c r="C29" s="300"/>
      <c r="D29" s="153"/>
    </row>
  </sheetData>
  <mergeCells count="7">
    <mergeCell ref="A4:K4"/>
    <mergeCell ref="A5:K5"/>
    <mergeCell ref="A6:K6"/>
    <mergeCell ref="B10:D10"/>
    <mergeCell ref="E10:G10"/>
    <mergeCell ref="H10:J10"/>
    <mergeCell ref="A10:A11"/>
  </mergeCells>
  <phoneticPr fontId="1" type="noConversion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90"/>
  <sheetViews>
    <sheetView zoomScale="82" zoomScaleNormal="82" workbookViewId="0">
      <selection activeCell="E86" sqref="E86"/>
    </sheetView>
  </sheetViews>
  <sheetFormatPr defaultRowHeight="13.2" x14ac:dyDescent="0.25"/>
  <cols>
    <col min="2" max="2" width="30.44140625" style="276" customWidth="1"/>
    <col min="3" max="3" width="13.109375" style="276" customWidth="1"/>
    <col min="4" max="4" width="11.5546875" style="10" bestFit="1" customWidth="1"/>
    <col min="5" max="7" width="10.5546875" customWidth="1"/>
    <col min="10" max="10" width="30.109375" customWidth="1"/>
    <col min="11" max="11" width="20.109375" customWidth="1"/>
  </cols>
  <sheetData>
    <row r="1" spans="1:7" x14ac:dyDescent="0.25">
      <c r="G1" s="46" t="s">
        <v>157</v>
      </c>
    </row>
    <row r="3" spans="1:7" x14ac:dyDescent="0.25">
      <c r="E3" s="16"/>
    </row>
    <row r="4" spans="1:7" x14ac:dyDescent="0.25">
      <c r="A4" s="325" t="s">
        <v>393</v>
      </c>
      <c r="B4" s="325"/>
      <c r="C4" s="325"/>
      <c r="D4" s="325"/>
      <c r="E4" s="325"/>
      <c r="F4" s="325"/>
      <c r="G4" s="325"/>
    </row>
    <row r="5" spans="1:7" x14ac:dyDescent="0.25">
      <c r="A5" s="325" t="s">
        <v>302</v>
      </c>
      <c r="B5" s="325"/>
      <c r="C5" s="325"/>
      <c r="D5" s="325"/>
      <c r="E5" s="325"/>
      <c r="F5" s="325"/>
      <c r="G5" s="325"/>
    </row>
    <row r="6" spans="1:7" x14ac:dyDescent="0.25">
      <c r="A6" s="325" t="s">
        <v>303</v>
      </c>
      <c r="B6" s="325"/>
      <c r="C6" s="325"/>
      <c r="D6" s="325"/>
      <c r="E6" s="325"/>
      <c r="F6" s="325"/>
      <c r="G6" s="325"/>
    </row>
    <row r="7" spans="1:7" x14ac:dyDescent="0.25">
      <c r="C7" s="278"/>
      <c r="D7" s="16"/>
      <c r="E7" s="16"/>
    </row>
    <row r="8" spans="1:7" x14ac:dyDescent="0.25">
      <c r="A8" s="7"/>
      <c r="B8" s="37"/>
      <c r="C8" s="37"/>
      <c r="D8" s="13"/>
      <c r="E8" s="7"/>
      <c r="F8" s="7"/>
      <c r="G8" s="46" t="s">
        <v>163</v>
      </c>
    </row>
    <row r="9" spans="1:7" s="9" customFormat="1" ht="26.4" x14ac:dyDescent="0.25">
      <c r="A9" s="128" t="s">
        <v>147</v>
      </c>
      <c r="B9" s="398" t="s">
        <v>304</v>
      </c>
      <c r="C9" s="399"/>
      <c r="D9" s="244" t="s">
        <v>151</v>
      </c>
      <c r="E9" s="113" t="s">
        <v>152</v>
      </c>
      <c r="F9" s="114" t="s">
        <v>150</v>
      </c>
      <c r="G9" s="113" t="s">
        <v>153</v>
      </c>
    </row>
    <row r="10" spans="1:7" s="10" customFormat="1" x14ac:dyDescent="0.25">
      <c r="A10" s="247" t="s">
        <v>165</v>
      </c>
      <c r="B10" s="279" t="s">
        <v>356</v>
      </c>
      <c r="C10" s="276"/>
      <c r="D10" s="272">
        <v>1000</v>
      </c>
      <c r="E10" s="272">
        <v>1000</v>
      </c>
      <c r="F10" s="301"/>
      <c r="G10" s="245"/>
    </row>
    <row r="11" spans="1:7" s="10" customFormat="1" x14ac:dyDescent="0.25">
      <c r="A11" s="247"/>
      <c r="B11" s="279"/>
      <c r="C11" s="280"/>
      <c r="D11" s="111"/>
      <c r="E11" s="111"/>
      <c r="F11" s="301"/>
      <c r="G11" s="245"/>
    </row>
    <row r="12" spans="1:7" s="9" customFormat="1" x14ac:dyDescent="0.25">
      <c r="A12" s="21"/>
      <c r="B12" s="243" t="s">
        <v>251</v>
      </c>
      <c r="C12" s="243"/>
      <c r="D12" s="110">
        <f>SUM(D10:D11)</f>
        <v>1000</v>
      </c>
      <c r="E12" s="110">
        <f>SUM(E10:E11)</f>
        <v>1000</v>
      </c>
      <c r="F12" s="271"/>
      <c r="G12" s="24"/>
    </row>
    <row r="13" spans="1:7" x14ac:dyDescent="0.25">
      <c r="A13" s="151"/>
      <c r="B13" s="154"/>
      <c r="C13" s="277"/>
      <c r="D13" s="111"/>
      <c r="E13" s="111"/>
      <c r="F13" s="270"/>
      <c r="G13" s="25"/>
    </row>
    <row r="14" spans="1:7" x14ac:dyDescent="0.25">
      <c r="A14" s="151"/>
      <c r="D14" s="111"/>
      <c r="E14" s="111"/>
      <c r="F14" s="270"/>
      <c r="G14" s="25"/>
    </row>
    <row r="15" spans="1:7" x14ac:dyDescent="0.25">
      <c r="A15" s="151" t="s">
        <v>165</v>
      </c>
      <c r="B15" s="281" t="s">
        <v>356</v>
      </c>
      <c r="C15" s="282"/>
      <c r="D15" s="111">
        <v>500</v>
      </c>
      <c r="E15" s="111">
        <v>500</v>
      </c>
      <c r="F15" s="270"/>
      <c r="G15" s="25"/>
    </row>
    <row r="16" spans="1:7" x14ac:dyDescent="0.25">
      <c r="A16" s="20"/>
      <c r="B16" s="243"/>
      <c r="C16" s="277"/>
      <c r="D16" s="111"/>
      <c r="E16" s="111"/>
      <c r="F16" s="270"/>
      <c r="G16" s="24"/>
    </row>
    <row r="17" spans="1:7" x14ac:dyDescent="0.25">
      <c r="A17" s="19"/>
      <c r="B17" s="243" t="s">
        <v>252</v>
      </c>
      <c r="C17" s="243"/>
      <c r="D17" s="110">
        <f>SUM(D15:D16)</f>
        <v>500</v>
      </c>
      <c r="E17" s="110">
        <f>SUM(E15:E16)</f>
        <v>500</v>
      </c>
      <c r="F17" s="271"/>
      <c r="G17" s="24"/>
    </row>
    <row r="18" spans="1:7" x14ac:dyDescent="0.25">
      <c r="A18" s="20"/>
      <c r="B18" s="277"/>
      <c r="C18" s="277"/>
      <c r="D18" s="111"/>
      <c r="E18" s="111"/>
      <c r="F18" s="270"/>
      <c r="G18" s="25"/>
    </row>
    <row r="19" spans="1:7" x14ac:dyDescent="0.25">
      <c r="A19" s="151" t="s">
        <v>165</v>
      </c>
      <c r="B19" s="396" t="s">
        <v>357</v>
      </c>
      <c r="C19" s="397"/>
      <c r="D19" s="313">
        <v>110000</v>
      </c>
      <c r="E19" s="313">
        <v>86331</v>
      </c>
      <c r="F19" s="270"/>
      <c r="G19" s="25"/>
    </row>
    <row r="20" spans="1:7" x14ac:dyDescent="0.25">
      <c r="A20" s="151" t="s">
        <v>166</v>
      </c>
      <c r="B20" s="396" t="s">
        <v>364</v>
      </c>
      <c r="C20" s="397"/>
      <c r="D20" s="313">
        <v>29994</v>
      </c>
      <c r="E20" s="313">
        <v>0</v>
      </c>
      <c r="F20" s="270"/>
      <c r="G20" s="25"/>
    </row>
    <row r="21" spans="1:7" x14ac:dyDescent="0.25">
      <c r="A21" s="151" t="s">
        <v>167</v>
      </c>
      <c r="B21" s="396" t="s">
        <v>365</v>
      </c>
      <c r="C21" s="397"/>
      <c r="D21" s="313">
        <v>21615</v>
      </c>
      <c r="E21" s="313">
        <v>22499</v>
      </c>
      <c r="F21" s="270"/>
      <c r="G21" s="25"/>
    </row>
    <row r="22" spans="1:7" x14ac:dyDescent="0.25">
      <c r="A22" s="151" t="s">
        <v>168</v>
      </c>
      <c r="B22" s="396" t="s">
        <v>361</v>
      </c>
      <c r="C22" s="397"/>
      <c r="D22" s="313">
        <v>84816</v>
      </c>
      <c r="E22" s="313">
        <v>80946</v>
      </c>
      <c r="F22" s="270"/>
      <c r="G22" s="25"/>
    </row>
    <row r="23" spans="1:7" x14ac:dyDescent="0.25">
      <c r="A23" s="151" t="s">
        <v>22</v>
      </c>
      <c r="B23" s="396" t="s">
        <v>366</v>
      </c>
      <c r="C23" s="397"/>
      <c r="D23" s="313">
        <v>14000</v>
      </c>
      <c r="E23" s="313">
        <v>14000</v>
      </c>
      <c r="F23" s="270"/>
      <c r="G23" s="25"/>
    </row>
    <row r="24" spans="1:7" x14ac:dyDescent="0.25">
      <c r="A24" s="151" t="s">
        <v>23</v>
      </c>
      <c r="B24" s="396" t="s">
        <v>367</v>
      </c>
      <c r="C24" s="397"/>
      <c r="D24" s="313">
        <v>13077</v>
      </c>
      <c r="E24" s="313">
        <v>11854</v>
      </c>
      <c r="F24" s="270"/>
      <c r="G24" s="25"/>
    </row>
    <row r="25" spans="1:7" x14ac:dyDescent="0.25">
      <c r="A25" s="151" t="s">
        <v>14</v>
      </c>
      <c r="B25" s="396" t="s">
        <v>368</v>
      </c>
      <c r="C25" s="397"/>
      <c r="D25" s="313">
        <v>635</v>
      </c>
      <c r="E25" s="313">
        <v>635</v>
      </c>
      <c r="F25" s="270"/>
      <c r="G25" s="25"/>
    </row>
    <row r="26" spans="1:7" x14ac:dyDescent="0.25">
      <c r="A26" s="151" t="s">
        <v>257</v>
      </c>
      <c r="B26" s="396" t="s">
        <v>369</v>
      </c>
      <c r="C26" s="397"/>
      <c r="D26" s="313">
        <v>2500</v>
      </c>
      <c r="E26" s="313">
        <v>2500</v>
      </c>
      <c r="F26" s="270"/>
      <c r="G26" s="25"/>
    </row>
    <row r="27" spans="1:7" x14ac:dyDescent="0.25">
      <c r="A27" s="151" t="s">
        <v>24</v>
      </c>
      <c r="B27" s="396" t="s">
        <v>376</v>
      </c>
      <c r="C27" s="397"/>
      <c r="D27" s="313">
        <v>0</v>
      </c>
      <c r="E27" s="313">
        <v>299</v>
      </c>
      <c r="F27" s="270"/>
      <c r="G27" s="25"/>
    </row>
    <row r="28" spans="1:7" x14ac:dyDescent="0.25">
      <c r="A28" s="151" t="s">
        <v>258</v>
      </c>
      <c r="B28" s="396" t="s">
        <v>377</v>
      </c>
      <c r="C28" s="397"/>
      <c r="D28" s="313">
        <v>0</v>
      </c>
      <c r="E28" s="313">
        <v>53</v>
      </c>
      <c r="F28" s="270"/>
      <c r="G28" s="25"/>
    </row>
    <row r="29" spans="1:7" x14ac:dyDescent="0.25">
      <c r="A29" s="151" t="s">
        <v>259</v>
      </c>
      <c r="B29" s="396" t="s">
        <v>378</v>
      </c>
      <c r="C29" s="397"/>
      <c r="D29" s="313">
        <v>0</v>
      </c>
      <c r="E29" s="313">
        <v>374</v>
      </c>
      <c r="F29" s="270"/>
      <c r="G29" s="25"/>
    </row>
    <row r="30" spans="1:7" s="263" customFormat="1" ht="12.75" customHeight="1" x14ac:dyDescent="0.25">
      <c r="A30" s="151" t="s">
        <v>260</v>
      </c>
      <c r="B30" s="396" t="s">
        <v>379</v>
      </c>
      <c r="C30" s="397"/>
      <c r="D30" s="313">
        <v>0</v>
      </c>
      <c r="E30" s="313">
        <v>6350</v>
      </c>
      <c r="F30" s="264"/>
      <c r="G30" s="265"/>
    </row>
    <row r="31" spans="1:7" s="263" customFormat="1" ht="12.75" customHeight="1" x14ac:dyDescent="0.25">
      <c r="A31" s="151" t="s">
        <v>261</v>
      </c>
      <c r="B31" s="403" t="s">
        <v>398</v>
      </c>
      <c r="C31" s="404"/>
      <c r="D31" s="313">
        <v>0</v>
      </c>
      <c r="E31" s="313">
        <v>108</v>
      </c>
      <c r="F31" s="264"/>
      <c r="G31" s="265"/>
    </row>
    <row r="32" spans="1:7" ht="14.4" x14ac:dyDescent="0.3">
      <c r="A32" s="158"/>
      <c r="B32" s="402"/>
      <c r="C32" s="340"/>
      <c r="D32" s="290"/>
      <c r="E32" s="290"/>
      <c r="F32" s="115"/>
      <c r="G32" s="126"/>
    </row>
    <row r="33" spans="1:9" x14ac:dyDescent="0.25">
      <c r="A33" s="151"/>
      <c r="B33" s="243" t="s">
        <v>308</v>
      </c>
      <c r="C33" s="243"/>
      <c r="D33" s="110">
        <f>SUM(D19:D31)</f>
        <v>276637</v>
      </c>
      <c r="E33" s="110">
        <f>SUM(E19:E31)</f>
        <v>225949</v>
      </c>
      <c r="F33" s="270"/>
      <c r="G33" s="25"/>
    </row>
    <row r="34" spans="1:9" ht="14.4" x14ac:dyDescent="0.3">
      <c r="A34" s="158"/>
      <c r="B34" s="402"/>
      <c r="C34" s="340"/>
      <c r="D34" s="290"/>
      <c r="E34" s="290"/>
      <c r="F34" s="270"/>
      <c r="G34" s="25"/>
    </row>
    <row r="35" spans="1:9" ht="14.4" x14ac:dyDescent="0.3">
      <c r="A35" s="151"/>
      <c r="B35" s="363"/>
      <c r="C35" s="363"/>
      <c r="D35" s="290"/>
      <c r="E35" s="290"/>
      <c r="F35" s="115"/>
      <c r="G35" s="126"/>
    </row>
    <row r="36" spans="1:9" ht="14.4" x14ac:dyDescent="0.3">
      <c r="A36" s="158"/>
      <c r="B36" s="363"/>
      <c r="C36" s="363"/>
      <c r="D36" s="290"/>
      <c r="E36" s="290"/>
      <c r="F36" s="270"/>
      <c r="G36" s="25"/>
    </row>
    <row r="37" spans="1:9" ht="14.4" x14ac:dyDescent="0.3">
      <c r="A37" s="151"/>
      <c r="B37" s="363"/>
      <c r="C37" s="363"/>
      <c r="D37" s="290"/>
      <c r="E37" s="290"/>
      <c r="F37" s="270"/>
      <c r="G37" s="25"/>
    </row>
    <row r="38" spans="1:9" ht="14.4" x14ac:dyDescent="0.3">
      <c r="A38" s="158"/>
      <c r="B38" s="328"/>
      <c r="C38" s="335"/>
      <c r="D38" s="290"/>
      <c r="E38" s="290"/>
      <c r="F38" s="270"/>
      <c r="G38" s="25"/>
    </row>
    <row r="39" spans="1:9" ht="14.4" x14ac:dyDescent="0.3">
      <c r="A39" s="151"/>
      <c r="B39" s="332"/>
      <c r="C39" s="332"/>
      <c r="D39" s="290"/>
      <c r="E39" s="290"/>
      <c r="F39" s="270"/>
      <c r="G39" s="25"/>
    </row>
    <row r="40" spans="1:9" ht="14.4" x14ac:dyDescent="0.3">
      <c r="A40" s="158"/>
      <c r="B40" s="332"/>
      <c r="C40" s="332"/>
      <c r="D40" s="290"/>
      <c r="E40" s="290"/>
      <c r="F40" s="270"/>
      <c r="G40" s="25"/>
      <c r="I40" s="129"/>
    </row>
    <row r="41" spans="1:9" ht="14.4" x14ac:dyDescent="0.3">
      <c r="A41" s="151"/>
      <c r="B41" s="293"/>
      <c r="C41" s="303"/>
      <c r="D41" s="290"/>
      <c r="E41" s="290"/>
      <c r="F41" s="270"/>
      <c r="G41" s="25"/>
      <c r="I41" s="129"/>
    </row>
    <row r="42" spans="1:9" ht="14.4" x14ac:dyDescent="0.3">
      <c r="A42" s="158"/>
      <c r="B42" s="332"/>
      <c r="C42" s="332"/>
      <c r="D42" s="290"/>
      <c r="E42" s="290"/>
      <c r="F42" s="270"/>
      <c r="G42" s="25"/>
      <c r="I42" s="129"/>
    </row>
    <row r="43" spans="1:9" ht="12.75" customHeight="1" x14ac:dyDescent="0.3">
      <c r="A43" s="151"/>
      <c r="B43" s="332"/>
      <c r="C43" s="332"/>
      <c r="D43" s="290"/>
      <c r="E43" s="290"/>
      <c r="F43" s="115"/>
      <c r="G43" s="126"/>
      <c r="I43" s="129"/>
    </row>
    <row r="44" spans="1:9" ht="14.4" x14ac:dyDescent="0.3">
      <c r="A44" s="158"/>
      <c r="B44" s="400"/>
      <c r="C44" s="401"/>
      <c r="D44" s="290"/>
      <c r="E44" s="290"/>
      <c r="F44" s="270"/>
      <c r="G44" s="25"/>
      <c r="I44" s="129"/>
    </row>
    <row r="45" spans="1:9" ht="14.4" x14ac:dyDescent="0.3">
      <c r="A45" s="151"/>
      <c r="B45" s="332"/>
      <c r="C45" s="332"/>
      <c r="D45" s="290"/>
      <c r="E45" s="290"/>
      <c r="F45" s="115"/>
      <c r="G45" s="126"/>
    </row>
    <row r="46" spans="1:9" ht="14.4" x14ac:dyDescent="0.3">
      <c r="A46" s="158"/>
      <c r="B46" s="332"/>
      <c r="C46" s="332"/>
      <c r="D46" s="290"/>
      <c r="E46" s="290"/>
      <c r="F46" s="270"/>
      <c r="G46" s="25"/>
    </row>
    <row r="47" spans="1:9" ht="14.4" x14ac:dyDescent="0.3">
      <c r="A47" s="151"/>
      <c r="B47" s="328"/>
      <c r="C47" s="335"/>
      <c r="D47" s="290"/>
      <c r="E47" s="290"/>
      <c r="F47" s="270"/>
      <c r="G47" s="25"/>
    </row>
    <row r="48" spans="1:9" ht="14.4" x14ac:dyDescent="0.3">
      <c r="A48" s="151"/>
      <c r="B48" s="332"/>
      <c r="C48" s="332"/>
      <c r="D48" s="290"/>
      <c r="E48" s="290"/>
      <c r="F48" s="270"/>
      <c r="G48" s="25"/>
    </row>
    <row r="49" spans="1:7" ht="14.4" x14ac:dyDescent="0.3">
      <c r="A49" s="151"/>
      <c r="B49" s="293"/>
      <c r="C49" s="294"/>
      <c r="D49" s="290"/>
      <c r="E49" s="270"/>
      <c r="F49" s="270"/>
      <c r="G49" s="25"/>
    </row>
    <row r="50" spans="1:7" ht="14.4" x14ac:dyDescent="0.3">
      <c r="A50" s="151"/>
      <c r="B50" s="293"/>
      <c r="C50" s="294"/>
      <c r="D50" s="290"/>
      <c r="E50" s="270"/>
      <c r="F50" s="270"/>
      <c r="G50" s="25"/>
    </row>
    <row r="51" spans="1:7" x14ac:dyDescent="0.25">
      <c r="A51" s="151"/>
      <c r="B51" s="279"/>
      <c r="C51" s="277"/>
      <c r="D51" s="111"/>
      <c r="E51" s="270"/>
      <c r="F51" s="270"/>
      <c r="G51" s="25"/>
    </row>
    <row r="52" spans="1:7" x14ac:dyDescent="0.25">
      <c r="A52" s="151"/>
      <c r="B52" s="154"/>
      <c r="C52" s="277"/>
      <c r="D52" s="111"/>
      <c r="E52" s="270"/>
      <c r="F52" s="270"/>
      <c r="G52" s="25"/>
    </row>
    <row r="53" spans="1:7" x14ac:dyDescent="0.25">
      <c r="A53" s="19"/>
      <c r="B53" s="243"/>
      <c r="C53" s="243"/>
      <c r="D53" s="110"/>
      <c r="E53" s="271"/>
      <c r="F53" s="271"/>
      <c r="G53" s="24"/>
    </row>
    <row r="54" spans="1:7" x14ac:dyDescent="0.25">
      <c r="A54" s="20"/>
      <c r="B54" s="277"/>
      <c r="C54" s="277"/>
      <c r="D54" s="111"/>
      <c r="E54" s="270"/>
      <c r="F54" s="270"/>
      <c r="G54" s="25"/>
    </row>
    <row r="55" spans="1:7" x14ac:dyDescent="0.25">
      <c r="A55" s="20"/>
      <c r="B55" s="279"/>
      <c r="C55" s="282"/>
      <c r="D55" s="111"/>
      <c r="E55" s="270"/>
      <c r="F55" s="270"/>
      <c r="G55" s="20"/>
    </row>
    <row r="56" spans="1:7" x14ac:dyDescent="0.25">
      <c r="A56" s="19"/>
      <c r="B56" s="283" t="s">
        <v>317</v>
      </c>
      <c r="C56" s="284"/>
      <c r="D56" s="110">
        <f>D12+D17+D33</f>
        <v>278137</v>
      </c>
      <c r="E56" s="110">
        <f>E12+E17+E33</f>
        <v>227449</v>
      </c>
      <c r="F56" s="271"/>
      <c r="G56" s="19"/>
    </row>
    <row r="65" spans="1:7" x14ac:dyDescent="0.25">
      <c r="A65" s="7"/>
      <c r="B65" s="37"/>
      <c r="C65" s="37"/>
      <c r="D65" s="13"/>
      <c r="E65" s="7"/>
      <c r="F65" s="7"/>
      <c r="G65" s="46" t="s">
        <v>163</v>
      </c>
    </row>
    <row r="66" spans="1:7" ht="26.4" x14ac:dyDescent="0.25">
      <c r="A66" s="128" t="s">
        <v>147</v>
      </c>
      <c r="B66" s="398" t="s">
        <v>148</v>
      </c>
      <c r="C66" s="399"/>
      <c r="D66" s="244" t="s">
        <v>151</v>
      </c>
      <c r="E66" s="113" t="s">
        <v>152</v>
      </c>
      <c r="F66" s="114" t="s">
        <v>150</v>
      </c>
      <c r="G66" s="113" t="s">
        <v>153</v>
      </c>
    </row>
    <row r="67" spans="1:7" x14ac:dyDescent="0.25">
      <c r="A67" s="151"/>
      <c r="B67" s="154"/>
      <c r="C67" s="277"/>
      <c r="D67" s="111"/>
      <c r="E67" s="47"/>
      <c r="F67" s="47"/>
      <c r="G67" s="25"/>
    </row>
    <row r="68" spans="1:7" x14ac:dyDescent="0.25">
      <c r="A68" s="151"/>
      <c r="B68" s="243"/>
      <c r="C68" s="277"/>
      <c r="D68" s="111"/>
      <c r="E68" s="47"/>
      <c r="F68" s="47"/>
      <c r="G68" s="25"/>
    </row>
    <row r="69" spans="1:7" x14ac:dyDescent="0.25">
      <c r="A69" s="151"/>
      <c r="B69" s="154"/>
      <c r="C69" s="277"/>
      <c r="D69" s="111"/>
      <c r="E69" s="47"/>
      <c r="F69" s="47"/>
      <c r="G69" s="25"/>
    </row>
    <row r="70" spans="1:7" s="9" customFormat="1" x14ac:dyDescent="0.25">
      <c r="A70" s="21"/>
      <c r="B70" s="243" t="s">
        <v>251</v>
      </c>
      <c r="C70" s="243"/>
      <c r="D70" s="110">
        <f>SUM(D67:D67)</f>
        <v>0</v>
      </c>
      <c r="E70" s="110">
        <f>SUM(E67:E67)</f>
        <v>0</v>
      </c>
      <c r="F70" s="110"/>
      <c r="G70" s="24"/>
    </row>
    <row r="71" spans="1:7" x14ac:dyDescent="0.25">
      <c r="A71" s="20"/>
      <c r="B71" s="243"/>
      <c r="C71" s="277"/>
      <c r="D71" s="110"/>
      <c r="E71" s="110"/>
      <c r="F71" s="47"/>
      <c r="G71" s="25"/>
    </row>
    <row r="72" spans="1:7" x14ac:dyDescent="0.25">
      <c r="A72" s="151"/>
      <c r="D72" s="302"/>
      <c r="E72" s="302"/>
      <c r="F72" s="47"/>
      <c r="G72" s="25"/>
    </row>
    <row r="73" spans="1:7" x14ac:dyDescent="0.25">
      <c r="A73" s="151"/>
      <c r="B73" s="154"/>
      <c r="C73" s="277"/>
      <c r="D73" s="111"/>
      <c r="E73" s="111"/>
      <c r="F73" s="47"/>
      <c r="G73" s="25"/>
    </row>
    <row r="74" spans="1:7" x14ac:dyDescent="0.25">
      <c r="A74" s="151"/>
      <c r="B74" s="243" t="s">
        <v>252</v>
      </c>
      <c r="C74" s="277"/>
      <c r="D74" s="110">
        <f>SUM(D72:D73)</f>
        <v>0</v>
      </c>
      <c r="E74" s="110">
        <f>SUM(E72:E73)</f>
        <v>0</v>
      </c>
      <c r="F74" s="47"/>
      <c r="G74" s="25"/>
    </row>
    <row r="75" spans="1:7" x14ac:dyDescent="0.25">
      <c r="A75" s="151"/>
      <c r="B75" s="243"/>
      <c r="C75" s="277"/>
      <c r="D75" s="110"/>
      <c r="E75" s="47"/>
      <c r="F75" s="47"/>
      <c r="G75" s="25"/>
    </row>
    <row r="76" spans="1:7" x14ac:dyDescent="0.25">
      <c r="A76" s="151" t="s">
        <v>165</v>
      </c>
      <c r="B76" s="35" t="s">
        <v>370</v>
      </c>
      <c r="C76" s="2"/>
      <c r="D76" s="111">
        <v>8384</v>
      </c>
      <c r="E76" s="111">
        <v>7500</v>
      </c>
      <c r="F76" s="47"/>
      <c r="G76" s="25"/>
    </row>
    <row r="77" spans="1:7" x14ac:dyDescent="0.25">
      <c r="A77" s="151" t="s">
        <v>166</v>
      </c>
      <c r="B77" s="28" t="s">
        <v>371</v>
      </c>
      <c r="C77" s="26"/>
      <c r="D77" s="250">
        <v>13883</v>
      </c>
      <c r="E77" s="111">
        <v>13883</v>
      </c>
      <c r="F77" s="47"/>
      <c r="G77" s="25"/>
    </row>
    <row r="78" spans="1:7" x14ac:dyDescent="0.25">
      <c r="A78" s="311" t="s">
        <v>167</v>
      </c>
      <c r="B78" s="352" t="s">
        <v>399</v>
      </c>
      <c r="C78" s="354"/>
      <c r="D78" s="116">
        <v>0</v>
      </c>
      <c r="E78" s="316">
        <v>2794</v>
      </c>
      <c r="F78" s="47"/>
      <c r="G78" s="25"/>
    </row>
    <row r="79" spans="1:7" x14ac:dyDescent="0.25">
      <c r="A79" s="151" t="s">
        <v>168</v>
      </c>
      <c r="B79" s="396" t="s">
        <v>364</v>
      </c>
      <c r="C79" s="397"/>
      <c r="D79" s="285">
        <v>0</v>
      </c>
      <c r="E79" s="313">
        <v>29994</v>
      </c>
      <c r="F79" s="47"/>
      <c r="G79" s="25"/>
    </row>
    <row r="80" spans="1:7" x14ac:dyDescent="0.25">
      <c r="A80" s="151" t="s">
        <v>22</v>
      </c>
      <c r="B80" s="396" t="s">
        <v>361</v>
      </c>
      <c r="C80" s="397"/>
      <c r="D80" s="285">
        <v>0</v>
      </c>
      <c r="E80" s="285">
        <v>3870</v>
      </c>
      <c r="F80" s="47"/>
      <c r="G80" s="25"/>
    </row>
    <row r="81" spans="1:7" x14ac:dyDescent="0.25">
      <c r="A81" s="151" t="s">
        <v>23</v>
      </c>
      <c r="B81" s="314" t="s">
        <v>379</v>
      </c>
      <c r="C81" s="315"/>
      <c r="D81" s="285">
        <v>0</v>
      </c>
      <c r="E81" s="285">
        <v>313440</v>
      </c>
      <c r="F81" s="47"/>
      <c r="G81" s="25"/>
    </row>
    <row r="82" spans="1:7" x14ac:dyDescent="0.25">
      <c r="A82" s="151" t="s">
        <v>14</v>
      </c>
      <c r="B82" s="314" t="s">
        <v>400</v>
      </c>
      <c r="C82" s="315"/>
      <c r="D82" s="285">
        <v>0</v>
      </c>
      <c r="E82" s="285">
        <v>50000</v>
      </c>
      <c r="F82" s="47"/>
      <c r="G82" s="25"/>
    </row>
    <row r="83" spans="1:7" ht="13.5" customHeight="1" x14ac:dyDescent="0.25">
      <c r="A83" s="158"/>
      <c r="B83" s="281"/>
      <c r="C83" s="282"/>
      <c r="D83" s="285"/>
      <c r="E83" s="285"/>
      <c r="F83" s="47"/>
      <c r="G83" s="25"/>
    </row>
    <row r="84" spans="1:7" ht="13.5" customHeight="1" x14ac:dyDescent="0.25">
      <c r="A84" s="158"/>
      <c r="B84" s="243" t="s">
        <v>308</v>
      </c>
      <c r="C84" s="243"/>
      <c r="D84" s="110">
        <f>SUM(D76:D82)</f>
        <v>22267</v>
      </c>
      <c r="E84" s="110">
        <f>SUM(E76:E82)</f>
        <v>421481</v>
      </c>
      <c r="F84" s="47"/>
      <c r="G84" s="25"/>
    </row>
    <row r="85" spans="1:7" x14ac:dyDescent="0.25">
      <c r="A85" s="151"/>
      <c r="B85"/>
      <c r="C85" s="277"/>
      <c r="D85" s="111"/>
      <c r="E85" s="47"/>
      <c r="F85" s="47"/>
      <c r="G85" s="25"/>
    </row>
    <row r="86" spans="1:7" x14ac:dyDescent="0.25">
      <c r="A86" s="19"/>
      <c r="B86" s="243"/>
      <c r="C86" s="243"/>
      <c r="D86" s="110"/>
      <c r="E86" s="110"/>
      <c r="F86" s="110"/>
      <c r="G86" s="24"/>
    </row>
    <row r="87" spans="1:7" x14ac:dyDescent="0.25">
      <c r="A87" s="20"/>
      <c r="B87" s="277"/>
      <c r="C87" s="277"/>
      <c r="D87" s="111"/>
      <c r="E87" s="47"/>
      <c r="F87" s="47"/>
      <c r="G87" s="25"/>
    </row>
    <row r="88" spans="1:7" x14ac:dyDescent="0.25">
      <c r="A88" s="20"/>
      <c r="B88" s="277"/>
      <c r="C88" s="277"/>
      <c r="D88" s="111"/>
      <c r="E88" s="47"/>
      <c r="F88" s="47"/>
      <c r="G88" s="25"/>
    </row>
    <row r="89" spans="1:7" x14ac:dyDescent="0.25">
      <c r="A89" s="20"/>
      <c r="B89" s="279"/>
      <c r="C89" s="282"/>
      <c r="D89" s="111"/>
      <c r="E89" s="47"/>
      <c r="F89" s="47"/>
      <c r="G89" s="20"/>
    </row>
    <row r="90" spans="1:7" x14ac:dyDescent="0.25">
      <c r="A90" s="19"/>
      <c r="B90" s="283" t="s">
        <v>317</v>
      </c>
      <c r="C90" s="284"/>
      <c r="D90" s="110">
        <f>D70+D74+D84</f>
        <v>22267</v>
      </c>
      <c r="E90" s="110">
        <f>E70+E74+E84</f>
        <v>421481</v>
      </c>
      <c r="F90" s="110"/>
      <c r="G90" s="19"/>
    </row>
  </sheetData>
  <mergeCells count="36">
    <mergeCell ref="B24:C24"/>
    <mergeCell ref="B46:C46"/>
    <mergeCell ref="B47:C47"/>
    <mergeCell ref="B66:C66"/>
    <mergeCell ref="B35:C35"/>
    <mergeCell ref="B36:C36"/>
    <mergeCell ref="B37:C37"/>
    <mergeCell ref="B38:C38"/>
    <mergeCell ref="B39:C39"/>
    <mergeCell ref="B40:C40"/>
    <mergeCell ref="B48:C48"/>
    <mergeCell ref="B42:C42"/>
    <mergeCell ref="B43:C43"/>
    <mergeCell ref="B44:C44"/>
    <mergeCell ref="B45:C45"/>
    <mergeCell ref="B32:C32"/>
    <mergeCell ref="A4:G4"/>
    <mergeCell ref="A5:G5"/>
    <mergeCell ref="A6:G6"/>
    <mergeCell ref="B9:C9"/>
    <mergeCell ref="B23:C23"/>
    <mergeCell ref="B19:C19"/>
    <mergeCell ref="B20:C20"/>
    <mergeCell ref="B21:C21"/>
    <mergeCell ref="B22:C22"/>
    <mergeCell ref="B78:C78"/>
    <mergeCell ref="B79:C79"/>
    <mergeCell ref="B80:C80"/>
    <mergeCell ref="B25:C25"/>
    <mergeCell ref="B26:C26"/>
    <mergeCell ref="B34:C34"/>
    <mergeCell ref="B27:C27"/>
    <mergeCell ref="B30:C30"/>
    <mergeCell ref="B28:C28"/>
    <mergeCell ref="B29:C29"/>
    <mergeCell ref="B31:C31"/>
  </mergeCells>
  <phoneticPr fontId="1" type="noConversion"/>
  <pageMargins left="0.78740157480314965" right="0.78740157480314965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3"/>
  <sheetViews>
    <sheetView workbookViewId="0">
      <selection activeCell="P13" sqref="P13"/>
    </sheetView>
  </sheetViews>
  <sheetFormatPr defaultRowHeight="13.2" x14ac:dyDescent="0.25"/>
  <cols>
    <col min="10" max="13" width="10.5546875" customWidth="1"/>
  </cols>
  <sheetData>
    <row r="1" spans="1:14" x14ac:dyDescent="0.25">
      <c r="N1" s="46" t="s">
        <v>30</v>
      </c>
    </row>
    <row r="3" spans="1:14" x14ac:dyDescent="0.25">
      <c r="A3" s="325" t="s">
        <v>390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1:14" x14ac:dyDescent="0.25">
      <c r="A4" s="325" t="s">
        <v>307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1:14" x14ac:dyDescent="0.25">
      <c r="A5" s="325" t="s">
        <v>172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8" spans="1:14" x14ac:dyDescent="0.25">
      <c r="L8" s="46" t="s">
        <v>164</v>
      </c>
    </row>
    <row r="9" spans="1:14" ht="26.4" x14ac:dyDescent="0.25">
      <c r="A9" s="158" t="s">
        <v>147</v>
      </c>
      <c r="B9" s="407" t="s">
        <v>63</v>
      </c>
      <c r="C9" s="408"/>
      <c r="D9" s="408"/>
      <c r="E9" s="408"/>
      <c r="F9" s="408"/>
      <c r="G9" s="407" t="s">
        <v>64</v>
      </c>
      <c r="H9" s="408"/>
      <c r="I9" s="408"/>
      <c r="J9" s="113" t="s">
        <v>151</v>
      </c>
      <c r="K9" s="113" t="s">
        <v>152</v>
      </c>
      <c r="L9" s="114" t="s">
        <v>150</v>
      </c>
      <c r="M9" s="113" t="s">
        <v>153</v>
      </c>
    </row>
    <row r="10" spans="1:14" ht="38.25" customHeight="1" x14ac:dyDescent="0.25">
      <c r="A10" s="158" t="s">
        <v>165</v>
      </c>
      <c r="B10" s="406" t="s">
        <v>305</v>
      </c>
      <c r="C10" s="405"/>
      <c r="D10" s="405"/>
      <c r="E10" s="405"/>
      <c r="F10" s="405"/>
      <c r="G10" s="405"/>
      <c r="H10" s="405"/>
      <c r="I10" s="405"/>
      <c r="J10" s="20"/>
      <c r="K10" s="20"/>
      <c r="L10" s="20"/>
      <c r="M10" s="20"/>
    </row>
    <row r="11" spans="1:14" ht="38.25" customHeight="1" x14ac:dyDescent="0.25">
      <c r="A11" s="158" t="s">
        <v>166</v>
      </c>
      <c r="B11" s="406" t="s">
        <v>58</v>
      </c>
      <c r="C11" s="405"/>
      <c r="D11" s="405"/>
      <c r="E11" s="405"/>
      <c r="F11" s="405"/>
      <c r="G11" s="405"/>
      <c r="H11" s="405"/>
      <c r="I11" s="405"/>
      <c r="J11" s="20"/>
      <c r="K11" s="20"/>
      <c r="L11" s="20"/>
      <c r="M11" s="20"/>
    </row>
    <row r="12" spans="1:14" ht="25.5" customHeight="1" x14ac:dyDescent="0.25">
      <c r="A12" s="158" t="s">
        <v>167</v>
      </c>
      <c r="B12" s="406" t="s">
        <v>59</v>
      </c>
      <c r="C12" s="405"/>
      <c r="D12" s="405"/>
      <c r="E12" s="405"/>
      <c r="F12" s="405"/>
      <c r="G12" s="405"/>
      <c r="H12" s="405"/>
      <c r="I12" s="405"/>
      <c r="J12" s="20"/>
      <c r="K12" s="20"/>
      <c r="L12" s="20"/>
      <c r="M12" s="20"/>
    </row>
    <row r="13" spans="1:14" ht="25.5" customHeight="1" x14ac:dyDescent="0.25">
      <c r="A13" s="158" t="s">
        <v>168</v>
      </c>
      <c r="B13" s="406" t="s">
        <v>60</v>
      </c>
      <c r="C13" s="405"/>
      <c r="D13" s="405"/>
      <c r="E13" s="405"/>
      <c r="F13" s="405"/>
      <c r="G13" s="405"/>
      <c r="H13" s="405"/>
      <c r="I13" s="405"/>
      <c r="J13" s="20"/>
      <c r="K13" s="20"/>
      <c r="L13" s="20"/>
      <c r="M13" s="20"/>
    </row>
    <row r="14" spans="1:14" ht="51" customHeight="1" x14ac:dyDescent="0.25">
      <c r="A14" s="158" t="s">
        <v>22</v>
      </c>
      <c r="B14" s="406" t="s">
        <v>61</v>
      </c>
      <c r="C14" s="405"/>
      <c r="D14" s="405"/>
      <c r="E14" s="405"/>
      <c r="F14" s="405"/>
      <c r="G14" s="405"/>
      <c r="H14" s="405"/>
      <c r="I14" s="405"/>
      <c r="J14" s="20"/>
      <c r="K14" s="20"/>
      <c r="L14" s="20"/>
      <c r="M14" s="20"/>
    </row>
    <row r="15" spans="1:14" ht="25.5" customHeight="1" x14ac:dyDescent="0.25">
      <c r="A15" s="158" t="s">
        <v>23</v>
      </c>
      <c r="B15" s="406" t="s">
        <v>62</v>
      </c>
      <c r="C15" s="405"/>
      <c r="D15" s="405"/>
      <c r="E15" s="405"/>
      <c r="F15" s="405"/>
      <c r="G15" s="405"/>
      <c r="H15" s="405"/>
      <c r="I15" s="405"/>
      <c r="J15" s="20"/>
      <c r="K15" s="20"/>
      <c r="L15" s="20"/>
      <c r="M15" s="20"/>
    </row>
    <row r="16" spans="1:14" ht="38.25" customHeight="1" x14ac:dyDescent="0.25">
      <c r="A16" s="158" t="s">
        <v>14</v>
      </c>
      <c r="B16" s="406" t="s">
        <v>306</v>
      </c>
      <c r="C16" s="405"/>
      <c r="D16" s="405"/>
      <c r="E16" s="405"/>
      <c r="F16" s="405"/>
      <c r="G16" s="405"/>
      <c r="H16" s="405"/>
      <c r="I16" s="405"/>
      <c r="J16" s="20"/>
      <c r="K16" s="20"/>
      <c r="L16" s="20"/>
      <c r="M16" s="20"/>
    </row>
    <row r="17" spans="2:13" x14ac:dyDescent="0.25">
      <c r="I17" s="46" t="s">
        <v>162</v>
      </c>
      <c r="J17" s="19">
        <f>SUM(J10:J16)</f>
        <v>0</v>
      </c>
      <c r="K17" s="19">
        <f>SUM(K10:K16)</f>
        <v>0</v>
      </c>
      <c r="L17" s="20"/>
      <c r="M17" s="20"/>
    </row>
    <row r="32" spans="2:13" x14ac:dyDescent="0.25">
      <c r="B32" s="156"/>
      <c r="C32" s="156"/>
      <c r="D32" s="157"/>
      <c r="E32" s="157"/>
      <c r="F32" s="157"/>
      <c r="G32" s="157"/>
      <c r="H32" s="156"/>
      <c r="I32" s="157"/>
      <c r="J32" s="157"/>
    </row>
    <row r="33" spans="2:10" x14ac:dyDescent="0.25">
      <c r="B33" s="156"/>
      <c r="C33" s="157"/>
      <c r="D33" s="157"/>
      <c r="E33" s="157"/>
      <c r="F33" s="157"/>
      <c r="G33" s="157"/>
      <c r="H33" s="157"/>
      <c r="I33" s="157"/>
      <c r="J33" s="157"/>
    </row>
  </sheetData>
  <mergeCells count="19">
    <mergeCell ref="A3:N3"/>
    <mergeCell ref="A4:N4"/>
    <mergeCell ref="A5:N5"/>
    <mergeCell ref="B10:F10"/>
    <mergeCell ref="B11:F11"/>
    <mergeCell ref="B9:F9"/>
    <mergeCell ref="G9:I9"/>
    <mergeCell ref="G10:I10"/>
    <mergeCell ref="G11:I11"/>
    <mergeCell ref="G12:I12"/>
    <mergeCell ref="G16:I16"/>
    <mergeCell ref="B13:F13"/>
    <mergeCell ref="B14:F14"/>
    <mergeCell ref="B15:F15"/>
    <mergeCell ref="B16:F16"/>
    <mergeCell ref="G13:I13"/>
    <mergeCell ref="G15:I15"/>
    <mergeCell ref="G14:I14"/>
    <mergeCell ref="B12:F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7"/>
  <sheetViews>
    <sheetView workbookViewId="0">
      <selection activeCell="I26" sqref="I26"/>
    </sheetView>
  </sheetViews>
  <sheetFormatPr defaultRowHeight="13.2" x14ac:dyDescent="0.25"/>
  <cols>
    <col min="1" max="1" width="41.33203125" customWidth="1"/>
    <col min="2" max="2" width="6.6640625" customWidth="1"/>
    <col min="3" max="7" width="9.6640625" customWidth="1"/>
    <col min="8" max="8" width="10.109375" bestFit="1" customWidth="1"/>
  </cols>
  <sheetData>
    <row r="1" spans="1:10" x14ac:dyDescent="0.25">
      <c r="G1" s="46" t="s">
        <v>29</v>
      </c>
    </row>
    <row r="3" spans="1:10" x14ac:dyDescent="0.25">
      <c r="A3" s="325" t="s">
        <v>389</v>
      </c>
      <c r="B3" s="325"/>
      <c r="C3" s="325"/>
      <c r="D3" s="325"/>
      <c r="E3" s="325"/>
      <c r="F3" s="325"/>
      <c r="G3" s="325"/>
      <c r="H3" s="18"/>
      <c r="I3" s="16"/>
      <c r="J3" s="16"/>
    </row>
    <row r="4" spans="1:10" x14ac:dyDescent="0.25">
      <c r="A4" s="325" t="s">
        <v>308</v>
      </c>
      <c r="B4" s="325"/>
      <c r="C4" s="325"/>
      <c r="D4" s="325"/>
      <c r="E4" s="325"/>
      <c r="F4" s="325"/>
      <c r="G4" s="325"/>
      <c r="H4" s="18"/>
      <c r="I4" s="16"/>
      <c r="J4" s="16"/>
    </row>
    <row r="5" spans="1:10" x14ac:dyDescent="0.25">
      <c r="A5" s="325" t="s">
        <v>173</v>
      </c>
      <c r="B5" s="325"/>
      <c r="C5" s="325"/>
      <c r="D5" s="325"/>
      <c r="E5" s="325"/>
      <c r="F5" s="325"/>
      <c r="G5" s="325"/>
      <c r="H5" s="18"/>
      <c r="I5" s="16"/>
      <c r="J5" s="16"/>
    </row>
    <row r="7" spans="1:10" x14ac:dyDescent="0.25">
      <c r="G7" s="46" t="s">
        <v>164</v>
      </c>
    </row>
    <row r="8" spans="1:10" ht="26.4" x14ac:dyDescent="0.25">
      <c r="A8" s="158" t="s">
        <v>116</v>
      </c>
      <c r="B8" s="152" t="s">
        <v>149</v>
      </c>
      <c r="C8" s="152" t="s">
        <v>351</v>
      </c>
      <c r="D8" s="152" t="s">
        <v>358</v>
      </c>
      <c r="E8" s="152" t="s">
        <v>359</v>
      </c>
      <c r="F8" s="152" t="s">
        <v>372</v>
      </c>
      <c r="G8" s="158" t="s">
        <v>21</v>
      </c>
      <c r="H8" s="159"/>
      <c r="I8" s="84"/>
    </row>
    <row r="9" spans="1:10" ht="12.75" customHeight="1" x14ac:dyDescent="0.25">
      <c r="A9" s="10" t="s">
        <v>380</v>
      </c>
      <c r="B9" s="162" t="s">
        <v>74</v>
      </c>
      <c r="C9" s="133">
        <v>225250</v>
      </c>
      <c r="D9" s="133">
        <v>250300</v>
      </c>
      <c r="E9" s="133">
        <v>260500</v>
      </c>
      <c r="F9" s="133">
        <v>260700</v>
      </c>
      <c r="G9" s="133">
        <f>SUM(C9:F9)</f>
        <v>996750</v>
      </c>
      <c r="H9" s="160"/>
      <c r="I9" s="161"/>
    </row>
    <row r="10" spans="1:10" ht="12.75" customHeight="1" x14ac:dyDescent="0.25">
      <c r="A10" s="54" t="s">
        <v>202</v>
      </c>
      <c r="B10" s="162" t="s">
        <v>75</v>
      </c>
      <c r="C10" s="133"/>
      <c r="D10" s="133"/>
      <c r="E10" s="133"/>
      <c r="F10" s="133"/>
      <c r="G10" s="133">
        <f t="shared" ref="G10:G18" si="0">SUM(C10:F10)</f>
        <v>0</v>
      </c>
      <c r="H10" s="160"/>
      <c r="I10" s="161"/>
    </row>
    <row r="11" spans="1:10" ht="12.75" customHeight="1" x14ac:dyDescent="0.25">
      <c r="A11" s="10" t="s">
        <v>381</v>
      </c>
      <c r="B11" s="162" t="s">
        <v>76</v>
      </c>
      <c r="C11" s="133">
        <v>800</v>
      </c>
      <c r="D11" s="133">
        <v>880</v>
      </c>
      <c r="E11" s="133">
        <v>890</v>
      </c>
      <c r="F11" s="133">
        <v>900</v>
      </c>
      <c r="G11" s="133">
        <f t="shared" si="0"/>
        <v>3470</v>
      </c>
      <c r="H11" s="160"/>
      <c r="I11" s="161"/>
    </row>
    <row r="12" spans="1:10" ht="38.25" customHeight="1" x14ac:dyDescent="0.25">
      <c r="A12" s="53" t="s">
        <v>382</v>
      </c>
      <c r="B12" s="162" t="s">
        <v>77</v>
      </c>
      <c r="C12" s="133"/>
      <c r="D12" s="133"/>
      <c r="E12" s="133"/>
      <c r="F12" s="133"/>
      <c r="G12" s="133"/>
      <c r="H12" s="160"/>
      <c r="I12" s="161"/>
    </row>
    <row r="13" spans="1:10" ht="12.75" customHeight="1" x14ac:dyDescent="0.25">
      <c r="A13" s="53" t="s">
        <v>383</v>
      </c>
      <c r="B13" s="162" t="s">
        <v>78</v>
      </c>
      <c r="C13" s="133"/>
      <c r="D13" s="133"/>
      <c r="E13" s="133"/>
      <c r="F13" s="133"/>
      <c r="G13" s="133"/>
      <c r="H13" s="160"/>
      <c r="I13" s="161"/>
    </row>
    <row r="14" spans="1:10" x14ac:dyDescent="0.25">
      <c r="A14" s="306" t="s">
        <v>384</v>
      </c>
      <c r="B14" s="162" t="s">
        <v>79</v>
      </c>
      <c r="C14" s="133"/>
      <c r="D14" s="133"/>
      <c r="E14" s="133"/>
      <c r="F14" s="133"/>
      <c r="G14" s="133"/>
      <c r="H14" s="160"/>
      <c r="I14" s="161"/>
    </row>
    <row r="15" spans="1:10" ht="26.4" x14ac:dyDescent="0.25">
      <c r="A15" s="305" t="s">
        <v>385</v>
      </c>
      <c r="B15" s="162" t="s">
        <v>80</v>
      </c>
      <c r="C15" s="133"/>
      <c r="D15" s="133"/>
      <c r="E15" s="133"/>
      <c r="F15" s="163"/>
      <c r="G15" s="133"/>
      <c r="H15" s="155"/>
      <c r="I15" s="155"/>
    </row>
    <row r="16" spans="1:10" x14ac:dyDescent="0.25">
      <c r="A16" s="30" t="s">
        <v>68</v>
      </c>
      <c r="B16" s="162" t="s">
        <v>81</v>
      </c>
      <c r="C16" s="133">
        <f>SUM(C9:C15)</f>
        <v>226050</v>
      </c>
      <c r="D16" s="133">
        <f>SUM(D9:D15)</f>
        <v>251180</v>
      </c>
      <c r="E16" s="133">
        <f>SUM(E9:E15)</f>
        <v>261390</v>
      </c>
      <c r="F16" s="133">
        <f>SUM(F9:F15)</f>
        <v>261600</v>
      </c>
      <c r="G16" s="133">
        <f t="shared" si="0"/>
        <v>1000220</v>
      </c>
      <c r="H16" s="7"/>
      <c r="I16" s="7"/>
    </row>
    <row r="17" spans="1:7" x14ac:dyDescent="0.25">
      <c r="A17" s="164" t="s">
        <v>69</v>
      </c>
      <c r="B17" s="162" t="s">
        <v>82</v>
      </c>
      <c r="C17" s="132">
        <f>C16*0.5</f>
        <v>113025</v>
      </c>
      <c r="D17" s="132">
        <f>D16*0.5</f>
        <v>125590</v>
      </c>
      <c r="E17" s="132">
        <f>E16*0.5</f>
        <v>130695</v>
      </c>
      <c r="F17" s="132">
        <f>F16*0.5</f>
        <v>130800</v>
      </c>
      <c r="G17" s="132">
        <f t="shared" si="0"/>
        <v>500110</v>
      </c>
    </row>
    <row r="18" spans="1:7" ht="25.5" customHeight="1" x14ac:dyDescent="0.25">
      <c r="A18" s="55" t="s">
        <v>70</v>
      </c>
      <c r="B18" s="162" t="s">
        <v>83</v>
      </c>
      <c r="C18" s="133">
        <f>SUM(C20:C25)</f>
        <v>0</v>
      </c>
      <c r="D18" s="133">
        <f>SUM(D20:D25)</f>
        <v>0</v>
      </c>
      <c r="E18" s="133">
        <f>SUM(E20:E25)</f>
        <v>0</v>
      </c>
      <c r="F18" s="133">
        <f>SUM(F20:F25)</f>
        <v>0</v>
      </c>
      <c r="G18" s="133">
        <f t="shared" si="0"/>
        <v>0</v>
      </c>
    </row>
    <row r="19" spans="1:7" x14ac:dyDescent="0.25">
      <c r="A19" s="308" t="s">
        <v>71</v>
      </c>
      <c r="B19" s="162" t="s">
        <v>84</v>
      </c>
      <c r="C19" s="133"/>
      <c r="D19" s="133"/>
      <c r="E19" s="133"/>
      <c r="F19" s="133"/>
      <c r="G19" s="133"/>
    </row>
    <row r="20" spans="1:7" x14ac:dyDescent="0.25">
      <c r="A20" s="308" t="s">
        <v>72</v>
      </c>
      <c r="B20" s="162" t="s">
        <v>85</v>
      </c>
      <c r="C20" s="133"/>
      <c r="D20" s="133"/>
      <c r="E20" s="133"/>
      <c r="F20" s="133"/>
      <c r="G20" s="133"/>
    </row>
    <row r="21" spans="1:7" x14ac:dyDescent="0.25">
      <c r="A21" s="308" t="s">
        <v>73</v>
      </c>
      <c r="B21" s="162" t="s">
        <v>86</v>
      </c>
      <c r="C21" s="133"/>
      <c r="D21" s="133"/>
      <c r="E21" s="133"/>
      <c r="F21" s="133"/>
      <c r="G21" s="133"/>
    </row>
    <row r="22" spans="1:7" x14ac:dyDescent="0.25">
      <c r="A22" s="308" t="s">
        <v>65</v>
      </c>
      <c r="B22" s="162" t="s">
        <v>87</v>
      </c>
      <c r="C22" s="133"/>
      <c r="D22" s="133"/>
      <c r="E22" s="133"/>
      <c r="F22" s="133"/>
      <c r="G22" s="133"/>
    </row>
    <row r="23" spans="1:7" x14ac:dyDescent="0.25">
      <c r="A23" s="308" t="s">
        <v>66</v>
      </c>
      <c r="B23" s="162" t="s">
        <v>88</v>
      </c>
      <c r="C23" s="133"/>
      <c r="D23" s="133"/>
      <c r="E23" s="133"/>
      <c r="F23" s="133"/>
      <c r="G23" s="133"/>
    </row>
    <row r="24" spans="1:7" ht="39.6" x14ac:dyDescent="0.25">
      <c r="A24" s="310" t="s">
        <v>401</v>
      </c>
      <c r="B24" s="162" t="s">
        <v>89</v>
      </c>
      <c r="C24" s="133"/>
      <c r="D24" s="133"/>
      <c r="E24" s="133"/>
      <c r="F24" s="133"/>
      <c r="G24" s="133"/>
    </row>
    <row r="25" spans="1:7" x14ac:dyDescent="0.25">
      <c r="A25" s="308" t="s">
        <v>67</v>
      </c>
      <c r="B25" s="162" t="s">
        <v>90</v>
      </c>
      <c r="C25" s="133"/>
      <c r="D25" s="133"/>
      <c r="E25" s="133"/>
      <c r="F25" s="133"/>
      <c r="G25" s="133"/>
    </row>
    <row r="26" spans="1:7" ht="25.5" customHeight="1" x14ac:dyDescent="0.25">
      <c r="A26" s="310" t="s">
        <v>402</v>
      </c>
      <c r="B26" s="162" t="s">
        <v>91</v>
      </c>
      <c r="C26" s="133"/>
      <c r="D26" s="133"/>
      <c r="E26" s="133"/>
      <c r="F26" s="133"/>
      <c r="G26" s="133"/>
    </row>
    <row r="27" spans="1:7" ht="26.4" x14ac:dyDescent="0.25">
      <c r="A27" s="310" t="s">
        <v>403</v>
      </c>
      <c r="B27" s="162" t="s">
        <v>92</v>
      </c>
      <c r="C27" s="133">
        <f>SUM(C28:C35)</f>
        <v>0</v>
      </c>
      <c r="D27" s="133">
        <f>SUM(D28:D35)</f>
        <v>0</v>
      </c>
      <c r="E27" s="133">
        <f>SUM(E28:E35)</f>
        <v>0</v>
      </c>
      <c r="F27" s="133">
        <f>SUM(F28:F35)</f>
        <v>0</v>
      </c>
      <c r="G27" s="133">
        <f>SUM(C27:F27)</f>
        <v>0</v>
      </c>
    </row>
    <row r="28" spans="1:7" x14ac:dyDescent="0.25">
      <c r="A28" s="308" t="s">
        <v>71</v>
      </c>
      <c r="B28" s="162" t="s">
        <v>93</v>
      </c>
      <c r="C28" s="133"/>
      <c r="D28" s="133"/>
      <c r="E28" s="133"/>
      <c r="F28" s="133"/>
      <c r="G28" s="133"/>
    </row>
    <row r="29" spans="1:7" x14ac:dyDescent="0.25">
      <c r="A29" s="308" t="s">
        <v>72</v>
      </c>
      <c r="B29" s="162" t="s">
        <v>94</v>
      </c>
      <c r="C29" s="133"/>
      <c r="D29" s="133"/>
      <c r="E29" s="133"/>
      <c r="F29" s="133"/>
      <c r="G29" s="133"/>
    </row>
    <row r="30" spans="1:7" x14ac:dyDescent="0.25">
      <c r="A30" s="308" t="s">
        <v>73</v>
      </c>
      <c r="B30" s="162" t="s">
        <v>95</v>
      </c>
      <c r="C30" s="133"/>
      <c r="D30" s="133"/>
      <c r="E30" s="133"/>
      <c r="F30" s="133"/>
      <c r="G30" s="133"/>
    </row>
    <row r="31" spans="1:7" x14ac:dyDescent="0.25">
      <c r="A31" s="308" t="s">
        <v>65</v>
      </c>
      <c r="B31" s="162" t="s">
        <v>96</v>
      </c>
      <c r="C31" s="133"/>
      <c r="D31" s="133"/>
      <c r="E31" s="133"/>
      <c r="F31" s="133"/>
      <c r="G31" s="133"/>
    </row>
    <row r="32" spans="1:7" x14ac:dyDescent="0.25">
      <c r="A32" s="308" t="s">
        <v>66</v>
      </c>
      <c r="B32" s="162" t="s">
        <v>97</v>
      </c>
      <c r="C32" s="133"/>
      <c r="D32" s="133"/>
      <c r="E32" s="133"/>
      <c r="F32" s="133"/>
      <c r="G32" s="133"/>
    </row>
    <row r="33" spans="1:7" ht="39.6" x14ac:dyDescent="0.25">
      <c r="A33" s="310" t="s">
        <v>401</v>
      </c>
      <c r="B33" s="162" t="s">
        <v>98</v>
      </c>
      <c r="C33" s="133"/>
      <c r="D33" s="133"/>
      <c r="E33" s="133"/>
      <c r="F33" s="133"/>
      <c r="G33" s="133"/>
    </row>
    <row r="34" spans="1:7" x14ac:dyDescent="0.25">
      <c r="A34" s="308" t="s">
        <v>67</v>
      </c>
      <c r="B34" s="162" t="s">
        <v>99</v>
      </c>
      <c r="C34" s="133"/>
      <c r="D34" s="133"/>
      <c r="E34" s="133"/>
      <c r="F34" s="133"/>
      <c r="G34" s="133"/>
    </row>
    <row r="35" spans="1:7" ht="25.5" customHeight="1" x14ac:dyDescent="0.25">
      <c r="A35" s="310" t="s">
        <v>402</v>
      </c>
      <c r="B35" s="162" t="s">
        <v>100</v>
      </c>
      <c r="C35" s="133"/>
      <c r="D35" s="133"/>
      <c r="E35" s="133"/>
      <c r="F35" s="133"/>
      <c r="G35" s="133"/>
    </row>
    <row r="36" spans="1:7" x14ac:dyDescent="0.25">
      <c r="A36" s="164" t="s">
        <v>404</v>
      </c>
      <c r="B36" s="162" t="s">
        <v>405</v>
      </c>
      <c r="C36" s="132">
        <f>C18+C27</f>
        <v>0</v>
      </c>
      <c r="D36" s="132">
        <f>D18+D27</f>
        <v>0</v>
      </c>
      <c r="E36" s="132">
        <f>E18+E27</f>
        <v>0</v>
      </c>
      <c r="F36" s="132">
        <f>F18+F27</f>
        <v>0</v>
      </c>
      <c r="G36" s="132">
        <f>SUM(C36:F36)</f>
        <v>0</v>
      </c>
    </row>
    <row r="37" spans="1:7" ht="26.4" x14ac:dyDescent="0.25">
      <c r="A37" s="310" t="s">
        <v>406</v>
      </c>
      <c r="B37" s="162" t="s">
        <v>407</v>
      </c>
      <c r="C37" s="133">
        <f>C17-C36</f>
        <v>113025</v>
      </c>
      <c r="D37" s="133">
        <f>D17-D36</f>
        <v>125590</v>
      </c>
      <c r="E37" s="133">
        <f>E17-E36</f>
        <v>130695</v>
      </c>
      <c r="F37" s="133">
        <f>F17-F36</f>
        <v>130800</v>
      </c>
      <c r="G37" s="133">
        <f>SUM(C37:F37)</f>
        <v>500110</v>
      </c>
    </row>
  </sheetData>
  <mergeCells count="3">
    <mergeCell ref="A5:G5"/>
    <mergeCell ref="A3:G3"/>
    <mergeCell ref="A4:G4"/>
  </mergeCells>
  <phoneticPr fontId="1" type="noConversion"/>
  <pageMargins left="0.59055118110236227" right="0.59055118110236227" top="0.39370078740157483" bottom="0.39370078740157483" header="0.31496062992125984" footer="0.31496062992125984"/>
  <pageSetup paperSize="9" scale="90" orientation="portrait" r:id="rId1"/>
  <ignoredErrors>
    <ignoredError sqref="B9:B10 B11:B18 B19:B3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57"/>
  <sheetViews>
    <sheetView workbookViewId="0">
      <selection activeCell="G2" sqref="G2"/>
    </sheetView>
  </sheetViews>
  <sheetFormatPr defaultRowHeight="13.2" x14ac:dyDescent="0.25"/>
  <cols>
    <col min="1" max="1" width="41.5546875" customWidth="1"/>
    <col min="2" max="7" width="10.5546875" customWidth="1"/>
  </cols>
  <sheetData>
    <row r="1" spans="1:10" x14ac:dyDescent="0.25">
      <c r="G1" s="46" t="s">
        <v>394</v>
      </c>
    </row>
    <row r="3" spans="1:10" x14ac:dyDescent="0.25">
      <c r="A3" s="325" t="s">
        <v>155</v>
      </c>
      <c r="B3" s="325"/>
      <c r="C3" s="325"/>
      <c r="D3" s="325"/>
      <c r="E3" s="325"/>
      <c r="F3" s="325"/>
      <c r="G3" s="325"/>
    </row>
    <row r="4" spans="1:10" x14ac:dyDescent="0.25">
      <c r="B4" s="16"/>
    </row>
    <row r="5" spans="1:10" x14ac:dyDescent="0.25">
      <c r="B5" s="16"/>
      <c r="C5" s="16"/>
      <c r="G5" s="38" t="s">
        <v>164</v>
      </c>
    </row>
    <row r="6" spans="1:10" x14ac:dyDescent="0.25">
      <c r="A6" s="413" t="s">
        <v>116</v>
      </c>
      <c r="B6" s="409" t="s">
        <v>143</v>
      </c>
      <c r="C6" s="329"/>
      <c r="D6" s="330"/>
      <c r="E6" s="410" t="s">
        <v>144</v>
      </c>
      <c r="F6" s="411"/>
      <c r="G6" s="412"/>
      <c r="H6" s="7"/>
    </row>
    <row r="7" spans="1:10" ht="26.4" x14ac:dyDescent="0.25">
      <c r="A7" s="414"/>
      <c r="B7" s="113" t="s">
        <v>151</v>
      </c>
      <c r="C7" s="113" t="s">
        <v>152</v>
      </c>
      <c r="D7" s="114" t="s">
        <v>150</v>
      </c>
      <c r="E7" s="113" t="s">
        <v>151</v>
      </c>
      <c r="F7" s="113" t="s">
        <v>152</v>
      </c>
      <c r="G7" s="114" t="s">
        <v>150</v>
      </c>
      <c r="H7" s="7"/>
    </row>
    <row r="8" spans="1:10" ht="39.6" x14ac:dyDescent="0.25">
      <c r="A8" s="261" t="s">
        <v>362</v>
      </c>
      <c r="B8" s="115">
        <v>0</v>
      </c>
      <c r="C8" s="115">
        <v>0</v>
      </c>
      <c r="D8" s="266"/>
      <c r="E8" s="115">
        <f>'13. beruházások, felújítás'!D19</f>
        <v>110000</v>
      </c>
      <c r="F8" s="115">
        <f>'13. beruházások, felújítás'!E19</f>
        <v>86331</v>
      </c>
      <c r="G8" s="115"/>
      <c r="H8" s="7"/>
    </row>
    <row r="9" spans="1:10" ht="52.8" x14ac:dyDescent="0.25">
      <c r="A9" s="182" t="s">
        <v>375</v>
      </c>
      <c r="B9" s="115">
        <v>0</v>
      </c>
      <c r="C9" s="115">
        <v>0</v>
      </c>
      <c r="D9" s="125"/>
      <c r="E9" s="115">
        <f>'13. beruházások, felújítás'!D25</f>
        <v>635</v>
      </c>
      <c r="F9" s="115">
        <f>'13. beruházások, felújítás'!E25</f>
        <v>635</v>
      </c>
      <c r="G9" s="47"/>
      <c r="H9" s="7"/>
    </row>
    <row r="10" spans="1:10" ht="26.4" x14ac:dyDescent="0.25">
      <c r="A10" s="307" t="s">
        <v>386</v>
      </c>
      <c r="B10" s="116">
        <v>0</v>
      </c>
      <c r="C10" s="116">
        <v>360700</v>
      </c>
      <c r="D10" s="111"/>
      <c r="E10" s="116">
        <v>0</v>
      </c>
      <c r="F10" s="116">
        <v>360700</v>
      </c>
      <c r="G10" s="111"/>
      <c r="H10" s="7"/>
    </row>
    <row r="11" spans="1:10" ht="26.4" x14ac:dyDescent="0.25">
      <c r="A11" s="307" t="s">
        <v>387</v>
      </c>
      <c r="B11" s="115">
        <v>0</v>
      </c>
      <c r="C11" s="115">
        <v>2637</v>
      </c>
      <c r="D11" s="304"/>
      <c r="E11" s="115">
        <v>0</v>
      </c>
      <c r="F11" s="115">
        <v>3026</v>
      </c>
      <c r="G11" s="115"/>
      <c r="H11" s="60"/>
      <c r="I11" s="129"/>
      <c r="J11" s="129"/>
    </row>
    <row r="12" spans="1:10" x14ac:dyDescent="0.25">
      <c r="A12" s="1"/>
      <c r="B12" s="47"/>
      <c r="C12" s="47"/>
      <c r="D12" s="125"/>
      <c r="E12" s="47"/>
      <c r="F12" s="47"/>
      <c r="G12" s="47"/>
      <c r="H12" s="60"/>
      <c r="I12" s="129"/>
      <c r="J12" s="129"/>
    </row>
    <row r="13" spans="1:10" x14ac:dyDescent="0.25">
      <c r="A13" s="1"/>
      <c r="B13" s="47"/>
      <c r="C13" s="47"/>
      <c r="D13" s="125"/>
      <c r="E13" s="47"/>
      <c r="F13" s="47"/>
      <c r="G13" s="47"/>
      <c r="H13" s="60"/>
      <c r="I13" s="129"/>
      <c r="J13" s="129"/>
    </row>
    <row r="14" spans="1:10" x14ac:dyDescent="0.25">
      <c r="A14" s="123"/>
      <c r="B14" s="110"/>
      <c r="C14" s="110"/>
      <c r="D14" s="110"/>
      <c r="E14" s="110"/>
      <c r="F14" s="110"/>
      <c r="G14" s="110"/>
      <c r="H14" s="60"/>
      <c r="J14" s="129"/>
    </row>
    <row r="15" spans="1:10" x14ac:dyDescent="0.25">
      <c r="A15" s="1"/>
      <c r="B15" s="20"/>
      <c r="C15" s="20"/>
      <c r="D15" s="25"/>
      <c r="E15" s="20"/>
      <c r="F15" s="20"/>
      <c r="G15" s="20"/>
      <c r="H15" s="7"/>
    </row>
    <row r="16" spans="1:10" x14ac:dyDescent="0.25">
      <c r="A16" s="1"/>
      <c r="B16" s="20"/>
      <c r="C16" s="20"/>
      <c r="D16" s="25"/>
      <c r="E16" s="20"/>
      <c r="F16" s="20"/>
      <c r="G16" s="20"/>
      <c r="H16" s="7"/>
    </row>
    <row r="17" spans="1:8" x14ac:dyDescent="0.25">
      <c r="A17" s="1"/>
      <c r="B17" s="20"/>
      <c r="C17" s="20"/>
      <c r="D17" s="25"/>
      <c r="E17" s="20"/>
      <c r="F17" s="20"/>
      <c r="G17" s="20"/>
      <c r="H17" s="7"/>
    </row>
    <row r="18" spans="1:8" x14ac:dyDescent="0.25">
      <c r="A18" s="1"/>
      <c r="B18" s="20"/>
      <c r="C18" s="20"/>
      <c r="D18" s="25"/>
      <c r="E18" s="20"/>
      <c r="F18" s="20"/>
      <c r="G18" s="20"/>
      <c r="H18" s="7"/>
    </row>
    <row r="19" spans="1:8" x14ac:dyDescent="0.25">
      <c r="A19" s="1"/>
      <c r="B19" s="20"/>
      <c r="C19" s="20"/>
      <c r="D19" s="25"/>
      <c r="E19" s="20"/>
      <c r="F19" s="20"/>
      <c r="G19" s="20"/>
      <c r="H19" s="7"/>
    </row>
    <row r="20" spans="1:8" x14ac:dyDescent="0.25">
      <c r="A20" s="1"/>
      <c r="B20" s="20"/>
      <c r="C20" s="20"/>
      <c r="D20" s="25"/>
      <c r="E20" s="20"/>
      <c r="F20" s="20"/>
      <c r="G20" s="20"/>
      <c r="H20" s="7"/>
    </row>
    <row r="21" spans="1:8" x14ac:dyDescent="0.25">
      <c r="A21" s="1"/>
      <c r="B21" s="20"/>
      <c r="C21" s="20"/>
      <c r="D21" s="25"/>
      <c r="E21" s="20"/>
      <c r="F21" s="20"/>
      <c r="G21" s="20"/>
      <c r="H21" s="7"/>
    </row>
    <row r="22" spans="1:8" x14ac:dyDescent="0.25">
      <c r="A22" s="1"/>
      <c r="B22" s="20"/>
      <c r="C22" s="20"/>
      <c r="D22" s="25"/>
      <c r="E22" s="20"/>
      <c r="F22" s="20"/>
      <c r="G22" s="20"/>
      <c r="H22" s="7"/>
    </row>
    <row r="23" spans="1:8" x14ac:dyDescent="0.25">
      <c r="A23" s="1"/>
      <c r="B23" s="20"/>
      <c r="C23" s="20"/>
      <c r="D23" s="25"/>
      <c r="E23" s="20"/>
      <c r="F23" s="20"/>
      <c r="G23" s="20"/>
      <c r="H23" s="7"/>
    </row>
    <row r="24" spans="1:8" x14ac:dyDescent="0.25">
      <c r="A24" s="1"/>
      <c r="B24" s="20"/>
      <c r="C24" s="20"/>
      <c r="D24" s="25"/>
      <c r="E24" s="20"/>
      <c r="F24" s="20"/>
      <c r="G24" s="20"/>
      <c r="H24" s="7"/>
    </row>
    <row r="25" spans="1:8" x14ac:dyDescent="0.25">
      <c r="A25" s="1"/>
      <c r="B25" s="20"/>
      <c r="C25" s="20"/>
      <c r="D25" s="25"/>
      <c r="E25" s="20"/>
      <c r="F25" s="20"/>
      <c r="G25" s="20"/>
      <c r="H25" s="7"/>
    </row>
    <row r="26" spans="1:8" x14ac:dyDescent="0.25">
      <c r="A26" s="1"/>
      <c r="B26" s="20"/>
      <c r="C26" s="20"/>
      <c r="D26" s="25"/>
      <c r="E26" s="20"/>
      <c r="F26" s="20"/>
      <c r="G26" s="20"/>
      <c r="H26" s="7"/>
    </row>
    <row r="27" spans="1:8" x14ac:dyDescent="0.25">
      <c r="A27" s="1"/>
      <c r="B27" s="20"/>
      <c r="C27" s="20"/>
      <c r="D27" s="25"/>
      <c r="E27" s="20"/>
      <c r="F27" s="20"/>
      <c r="G27" s="20"/>
      <c r="H27" s="7"/>
    </row>
    <row r="28" spans="1:8" x14ac:dyDescent="0.25">
      <c r="A28" s="1"/>
      <c r="B28" s="20"/>
      <c r="C28" s="20"/>
      <c r="D28" s="25"/>
      <c r="E28" s="20"/>
      <c r="F28" s="20"/>
      <c r="G28" s="20"/>
      <c r="H28" s="7"/>
    </row>
    <row r="29" spans="1:8" x14ac:dyDescent="0.25">
      <c r="A29" s="1"/>
      <c r="B29" s="20"/>
      <c r="C29" s="20"/>
      <c r="D29" s="25"/>
      <c r="E29" s="20"/>
      <c r="F29" s="20"/>
      <c r="G29" s="20"/>
      <c r="H29" s="7"/>
    </row>
    <row r="30" spans="1:8" x14ac:dyDescent="0.25">
      <c r="A30" s="1"/>
      <c r="B30" s="20"/>
      <c r="C30" s="20"/>
      <c r="D30" s="25"/>
      <c r="E30" s="20"/>
      <c r="F30" s="20"/>
      <c r="G30" s="20"/>
      <c r="H30" s="7"/>
    </row>
    <row r="31" spans="1:8" x14ac:dyDescent="0.25">
      <c r="A31" s="1"/>
      <c r="B31" s="20"/>
      <c r="C31" s="20"/>
      <c r="D31" s="25"/>
      <c r="E31" s="20"/>
      <c r="F31" s="20"/>
      <c r="G31" s="20"/>
      <c r="H31" s="7"/>
    </row>
    <row r="32" spans="1:8" x14ac:dyDescent="0.25">
      <c r="A32" s="1"/>
      <c r="B32" s="20"/>
      <c r="C32" s="20"/>
      <c r="D32" s="25"/>
      <c r="E32" s="20"/>
      <c r="F32" s="20"/>
      <c r="G32" s="20"/>
      <c r="H32" s="7"/>
    </row>
    <row r="33" spans="1:8" x14ac:dyDescent="0.25">
      <c r="A33" s="1"/>
      <c r="B33" s="20"/>
      <c r="C33" s="20"/>
      <c r="D33" s="25"/>
      <c r="E33" s="20"/>
      <c r="F33" s="20"/>
      <c r="G33" s="20"/>
      <c r="H33" s="7"/>
    </row>
    <row r="34" spans="1:8" x14ac:dyDescent="0.25">
      <c r="A34" s="1"/>
      <c r="B34" s="20"/>
      <c r="C34" s="20"/>
      <c r="D34" s="25"/>
      <c r="E34" s="20"/>
      <c r="F34" s="20"/>
      <c r="G34" s="20"/>
      <c r="H34" s="7"/>
    </row>
    <row r="35" spans="1:8" x14ac:dyDescent="0.25">
      <c r="A35" s="1"/>
      <c r="B35" s="20"/>
      <c r="C35" s="20"/>
      <c r="D35" s="25"/>
      <c r="E35" s="20"/>
      <c r="F35" s="20"/>
      <c r="G35" s="20"/>
      <c r="H35" s="7"/>
    </row>
    <row r="36" spans="1:8" x14ac:dyDescent="0.25">
      <c r="A36" s="1"/>
      <c r="B36" s="20"/>
      <c r="C36" s="20"/>
      <c r="D36" s="25"/>
      <c r="E36" s="20"/>
      <c r="F36" s="20"/>
      <c r="G36" s="20"/>
      <c r="H36" s="7"/>
    </row>
    <row r="37" spans="1:8" x14ac:dyDescent="0.25">
      <c r="A37" s="1"/>
      <c r="B37" s="20"/>
      <c r="C37" s="20"/>
      <c r="D37" s="25"/>
      <c r="E37" s="20"/>
      <c r="F37" s="20"/>
      <c r="G37" s="20"/>
      <c r="H37" s="7"/>
    </row>
    <row r="38" spans="1:8" x14ac:dyDescent="0.25">
      <c r="A38" s="1"/>
      <c r="B38" s="20"/>
      <c r="C38" s="20"/>
      <c r="D38" s="25"/>
      <c r="E38" s="20"/>
      <c r="F38" s="20"/>
      <c r="G38" s="20"/>
      <c r="H38" s="7"/>
    </row>
    <row r="39" spans="1:8" x14ac:dyDescent="0.25">
      <c r="A39" s="1"/>
      <c r="B39" s="20"/>
      <c r="C39" s="20"/>
      <c r="D39" s="25"/>
      <c r="E39" s="20"/>
      <c r="F39" s="20"/>
      <c r="G39" s="20"/>
      <c r="H39" s="7"/>
    </row>
    <row r="40" spans="1:8" x14ac:dyDescent="0.25">
      <c r="A40" s="1"/>
      <c r="B40" s="20"/>
      <c r="C40" s="20"/>
      <c r="D40" s="25"/>
      <c r="E40" s="20"/>
      <c r="F40" s="20"/>
      <c r="G40" s="20"/>
      <c r="H40" s="7"/>
    </row>
    <row r="41" spans="1:8" x14ac:dyDescent="0.25">
      <c r="A41" s="1"/>
      <c r="B41" s="20"/>
      <c r="C41" s="20"/>
      <c r="D41" s="25"/>
      <c r="E41" s="20"/>
      <c r="F41" s="20"/>
      <c r="G41" s="20"/>
      <c r="H41" s="7"/>
    </row>
    <row r="42" spans="1:8" x14ac:dyDescent="0.25">
      <c r="A42" s="1"/>
      <c r="B42" s="20"/>
      <c r="C42" s="20"/>
      <c r="D42" s="25"/>
      <c r="E42" s="20"/>
      <c r="F42" s="20"/>
      <c r="G42" s="20"/>
      <c r="H42" s="7"/>
    </row>
    <row r="43" spans="1:8" x14ac:dyDescent="0.25">
      <c r="A43" s="1"/>
      <c r="B43" s="20"/>
      <c r="C43" s="20"/>
      <c r="D43" s="25"/>
      <c r="E43" s="20"/>
      <c r="F43" s="20"/>
      <c r="G43" s="20"/>
      <c r="H43" s="7"/>
    </row>
    <row r="44" spans="1:8" x14ac:dyDescent="0.25">
      <c r="A44" s="1"/>
      <c r="B44" s="20"/>
      <c r="C44" s="20"/>
      <c r="D44" s="25"/>
      <c r="E44" s="20"/>
      <c r="F44" s="20"/>
      <c r="G44" s="20"/>
      <c r="H44" s="7"/>
    </row>
    <row r="45" spans="1:8" x14ac:dyDescent="0.25">
      <c r="A45" s="3"/>
      <c r="B45" s="20"/>
      <c r="C45" s="33"/>
      <c r="D45" s="11"/>
      <c r="E45" s="20"/>
      <c r="F45" s="20"/>
      <c r="G45" s="20"/>
      <c r="H45" s="7"/>
    </row>
    <row r="46" spans="1:8" x14ac:dyDescent="0.25">
      <c r="A46" s="1"/>
      <c r="B46" s="20"/>
      <c r="C46" s="25"/>
      <c r="D46" s="25"/>
      <c r="E46" s="20"/>
      <c r="F46" s="20"/>
      <c r="G46" s="20"/>
      <c r="H46" s="7"/>
    </row>
    <row r="47" spans="1:8" x14ac:dyDescent="0.25">
      <c r="A47" s="1"/>
      <c r="B47" s="20"/>
      <c r="C47" s="25"/>
      <c r="D47" s="25"/>
      <c r="E47" s="20"/>
      <c r="F47" s="20"/>
      <c r="G47" s="20"/>
      <c r="H47" s="7"/>
    </row>
    <row r="48" spans="1:8" x14ac:dyDescent="0.25">
      <c r="A48" s="1"/>
      <c r="B48" s="20"/>
      <c r="C48" s="25"/>
      <c r="D48" s="25"/>
      <c r="E48" s="20"/>
      <c r="F48" s="20"/>
      <c r="G48" s="20"/>
      <c r="H48" s="7"/>
    </row>
    <row r="49" spans="1:8" x14ac:dyDescent="0.25">
      <c r="A49" s="1"/>
      <c r="B49" s="20"/>
      <c r="C49" s="25"/>
      <c r="D49" s="25"/>
      <c r="E49" s="20"/>
      <c r="F49" s="20"/>
      <c r="G49" s="20"/>
      <c r="H49" s="7"/>
    </row>
    <row r="50" spans="1:8" x14ac:dyDescent="0.25">
      <c r="A50" s="1"/>
      <c r="B50" s="20"/>
      <c r="C50" s="25"/>
      <c r="D50" s="25"/>
      <c r="E50" s="20"/>
      <c r="F50" s="20"/>
      <c r="G50" s="20"/>
      <c r="H50" s="7"/>
    </row>
    <row r="51" spans="1:8" x14ac:dyDescent="0.25">
      <c r="A51" s="1"/>
      <c r="B51" s="20"/>
      <c r="C51" s="25"/>
      <c r="D51" s="25"/>
      <c r="E51" s="20"/>
      <c r="F51" s="20"/>
      <c r="G51" s="20"/>
      <c r="H51" s="7"/>
    </row>
    <row r="52" spans="1:8" x14ac:dyDescent="0.25">
      <c r="A52" s="1"/>
      <c r="B52" s="20"/>
      <c r="C52" s="25"/>
      <c r="D52" s="25"/>
      <c r="E52" s="20"/>
      <c r="F52" s="20"/>
      <c r="G52" s="20"/>
      <c r="H52" s="7"/>
    </row>
    <row r="53" spans="1:8" x14ac:dyDescent="0.25">
      <c r="A53" s="1"/>
      <c r="B53" s="20"/>
      <c r="C53" s="25"/>
      <c r="D53" s="25"/>
      <c r="E53" s="20"/>
      <c r="F53" s="20"/>
      <c r="G53" s="20"/>
      <c r="H53" s="7"/>
    </row>
    <row r="54" spans="1:8" x14ac:dyDescent="0.25">
      <c r="A54" s="1"/>
      <c r="B54" s="20"/>
      <c r="C54" s="25"/>
      <c r="D54" s="25"/>
      <c r="E54" s="20"/>
      <c r="F54" s="20"/>
      <c r="G54" s="20"/>
      <c r="H54" s="7"/>
    </row>
    <row r="55" spans="1:8" x14ac:dyDescent="0.25">
      <c r="A55" s="1"/>
      <c r="B55" s="20"/>
      <c r="C55" s="25"/>
      <c r="D55" s="25"/>
      <c r="E55" s="20"/>
      <c r="F55" s="20"/>
      <c r="G55" s="20"/>
      <c r="H55" s="7"/>
    </row>
    <row r="56" spans="1:8" x14ac:dyDescent="0.25">
      <c r="A56" s="1"/>
      <c r="B56" s="20"/>
      <c r="C56" s="25"/>
      <c r="D56" s="25"/>
      <c r="E56" s="20"/>
      <c r="F56" s="20"/>
      <c r="G56" s="20"/>
      <c r="H56" s="7"/>
    </row>
    <row r="57" spans="1:8" x14ac:dyDescent="0.25">
      <c r="A57" s="1"/>
      <c r="B57" s="20"/>
      <c r="C57" s="25"/>
      <c r="D57" s="25"/>
      <c r="E57" s="20"/>
      <c r="F57" s="20"/>
      <c r="G57" s="20"/>
      <c r="H57" s="7"/>
    </row>
  </sheetData>
  <mergeCells count="4">
    <mergeCell ref="A3:G3"/>
    <mergeCell ref="B6:D6"/>
    <mergeCell ref="E6:G6"/>
    <mergeCell ref="A6:A7"/>
  </mergeCells>
  <phoneticPr fontId="1" type="noConversion"/>
  <pageMargins left="0.78740157480314965" right="0.78740157480314965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69"/>
  <sheetViews>
    <sheetView workbookViewId="0">
      <selection activeCell="H26" sqref="H26"/>
    </sheetView>
  </sheetViews>
  <sheetFormatPr defaultRowHeight="13.2" x14ac:dyDescent="0.25"/>
  <cols>
    <col min="1" max="1" width="16.5546875" customWidth="1"/>
    <col min="7" max="7" width="11" customWidth="1"/>
    <col min="8" max="10" width="13.88671875" customWidth="1"/>
  </cols>
  <sheetData>
    <row r="1" spans="1:10" x14ac:dyDescent="0.25">
      <c r="J1" s="46" t="s">
        <v>45</v>
      </c>
    </row>
    <row r="3" spans="1:10" x14ac:dyDescent="0.25">
      <c r="A3" s="325" t="s">
        <v>390</v>
      </c>
      <c r="B3" s="325"/>
      <c r="C3" s="325"/>
      <c r="D3" s="325"/>
      <c r="E3" s="325"/>
      <c r="F3" s="325"/>
      <c r="G3" s="325"/>
      <c r="H3" s="325"/>
      <c r="I3" s="325"/>
      <c r="J3" s="325"/>
    </row>
    <row r="4" spans="1:10" x14ac:dyDescent="0.25">
      <c r="A4" s="325" t="s">
        <v>309</v>
      </c>
      <c r="B4" s="325"/>
      <c r="C4" s="325"/>
      <c r="D4" s="325"/>
      <c r="E4" s="325"/>
      <c r="F4" s="325"/>
      <c r="G4" s="325"/>
      <c r="H4" s="325"/>
      <c r="I4" s="325"/>
      <c r="J4" s="325"/>
    </row>
    <row r="5" spans="1:10" x14ac:dyDescent="0.25">
      <c r="A5" s="325" t="s">
        <v>101</v>
      </c>
      <c r="B5" s="325"/>
      <c r="C5" s="325"/>
      <c r="D5" s="325"/>
      <c r="E5" s="325"/>
      <c r="F5" s="325"/>
      <c r="G5" s="325"/>
      <c r="H5" s="325"/>
      <c r="I5" s="325"/>
      <c r="J5" s="325"/>
    </row>
    <row r="6" spans="1:10" x14ac:dyDescent="0.25">
      <c r="B6" s="17"/>
      <c r="C6" s="18"/>
      <c r="D6" s="18"/>
      <c r="E6" s="17"/>
      <c r="H6" s="10"/>
    </row>
    <row r="7" spans="1:10" x14ac:dyDescent="0.25">
      <c r="B7" s="17"/>
      <c r="C7" s="18"/>
      <c r="D7" s="18"/>
      <c r="E7" s="17"/>
      <c r="H7" s="10"/>
    </row>
    <row r="8" spans="1:10" x14ac:dyDescent="0.25">
      <c r="B8" s="17"/>
      <c r="C8" s="18"/>
      <c r="D8" s="18"/>
      <c r="E8" s="17"/>
      <c r="H8" s="10"/>
    </row>
    <row r="9" spans="1:10" x14ac:dyDescent="0.25">
      <c r="B9" s="17"/>
      <c r="C9" s="18"/>
      <c r="D9" s="18"/>
      <c r="E9" s="17"/>
      <c r="H9" s="10"/>
      <c r="J9" s="38" t="s">
        <v>164</v>
      </c>
    </row>
    <row r="10" spans="1:10" x14ac:dyDescent="0.25">
      <c r="A10" s="378" t="s">
        <v>145</v>
      </c>
      <c r="B10" s="419"/>
      <c r="C10" s="419"/>
      <c r="D10" s="419"/>
      <c r="E10" s="419"/>
      <c r="F10" s="419"/>
      <c r="G10" s="420"/>
      <c r="H10" s="417" t="s">
        <v>151</v>
      </c>
      <c r="I10" s="417" t="s">
        <v>152</v>
      </c>
      <c r="J10" s="425" t="s">
        <v>150</v>
      </c>
    </row>
    <row r="11" spans="1:10" x14ac:dyDescent="0.25">
      <c r="A11" s="421"/>
      <c r="B11" s="422"/>
      <c r="C11" s="422"/>
      <c r="D11" s="422"/>
      <c r="E11" s="422"/>
      <c r="F11" s="422"/>
      <c r="G11" s="423"/>
      <c r="H11" s="418"/>
      <c r="I11" s="424"/>
      <c r="J11" s="426"/>
    </row>
    <row r="12" spans="1:10" x14ac:dyDescent="0.25">
      <c r="A12" s="28"/>
      <c r="B12" s="35"/>
      <c r="C12" s="35"/>
      <c r="D12" s="35"/>
      <c r="E12" s="35"/>
      <c r="F12" s="35"/>
      <c r="G12" s="26"/>
      <c r="H12" s="111"/>
      <c r="I12" s="111"/>
      <c r="J12" s="111"/>
    </row>
    <row r="13" spans="1:10" x14ac:dyDescent="0.25">
      <c r="A13" s="28" t="s">
        <v>55</v>
      </c>
      <c r="B13" s="35"/>
      <c r="C13" s="35"/>
      <c r="D13" s="35"/>
      <c r="E13" s="35"/>
      <c r="F13" s="35"/>
      <c r="G13" s="26"/>
      <c r="H13" s="111"/>
      <c r="I13" s="111"/>
      <c r="J13" s="111"/>
    </row>
    <row r="14" spans="1:10" x14ac:dyDescent="0.25">
      <c r="A14" s="28"/>
      <c r="B14" s="35"/>
      <c r="C14" s="35"/>
      <c r="D14" s="35"/>
      <c r="E14" s="35"/>
      <c r="F14" s="35"/>
      <c r="G14" s="26"/>
      <c r="H14" s="111"/>
      <c r="I14" s="111"/>
      <c r="J14" s="111"/>
    </row>
    <row r="15" spans="1:10" x14ac:dyDescent="0.25">
      <c r="A15" s="267"/>
      <c r="B15" s="268"/>
      <c r="C15" s="35"/>
      <c r="D15" s="35"/>
      <c r="E15" s="35"/>
      <c r="F15" s="35"/>
      <c r="G15" s="26"/>
      <c r="H15" s="111"/>
      <c r="I15" s="111"/>
      <c r="J15" s="111"/>
    </row>
    <row r="16" spans="1:10" x14ac:dyDescent="0.25">
      <c r="A16" s="28"/>
      <c r="B16" s="35"/>
      <c r="C16" s="35"/>
      <c r="D16" s="35"/>
      <c r="E16" s="35"/>
      <c r="F16" s="35"/>
      <c r="G16" s="26"/>
      <c r="H16" s="111"/>
      <c r="I16" s="111"/>
      <c r="J16" s="111"/>
    </row>
    <row r="17" spans="1:11" x14ac:dyDescent="0.25">
      <c r="A17" s="28" t="s">
        <v>15</v>
      </c>
      <c r="B17" s="35"/>
      <c r="C17" s="35"/>
      <c r="D17" s="35"/>
      <c r="E17" s="35"/>
      <c r="F17" s="35"/>
      <c r="G17" s="26"/>
      <c r="H17" s="111">
        <v>3779</v>
      </c>
      <c r="I17" s="111">
        <v>78639</v>
      </c>
      <c r="J17" s="111"/>
    </row>
    <row r="18" spans="1:11" x14ac:dyDescent="0.25">
      <c r="A18" s="28"/>
      <c r="B18" s="35"/>
      <c r="C18" s="35"/>
      <c r="D18" s="35"/>
      <c r="E18" s="35"/>
      <c r="F18" s="35"/>
      <c r="G18" s="26"/>
      <c r="H18" s="111"/>
      <c r="I18" s="111"/>
      <c r="J18" s="111"/>
    </row>
    <row r="19" spans="1:11" x14ac:dyDescent="0.25">
      <c r="A19" s="5" t="s">
        <v>16</v>
      </c>
      <c r="B19" s="2"/>
      <c r="C19" s="2"/>
      <c r="D19" s="2"/>
      <c r="E19" s="2"/>
      <c r="F19" s="2"/>
      <c r="G19" s="25"/>
      <c r="H19" s="112">
        <f>H13+H17</f>
        <v>3779</v>
      </c>
      <c r="I19" s="112">
        <f>I13+I17</f>
        <v>78639</v>
      </c>
      <c r="J19" s="112"/>
    </row>
    <row r="20" spans="1:11" x14ac:dyDescent="0.25">
      <c r="A20" s="7"/>
      <c r="B20" s="7"/>
      <c r="C20" s="7"/>
      <c r="D20" s="7"/>
      <c r="E20" s="7"/>
      <c r="F20" s="7"/>
      <c r="G20" s="7"/>
      <c r="H20" s="7"/>
    </row>
    <row r="21" spans="1:11" x14ac:dyDescent="0.25">
      <c r="A21" s="122"/>
      <c r="B21" s="122"/>
      <c r="C21" s="122"/>
      <c r="D21" s="122"/>
      <c r="E21" s="122"/>
      <c r="F21" s="122"/>
      <c r="G21" s="122"/>
      <c r="H21" s="122"/>
      <c r="I21" s="109"/>
      <c r="J21" s="109"/>
      <c r="K21" s="7"/>
    </row>
    <row r="22" spans="1:11" x14ac:dyDescent="0.25">
      <c r="A22" s="122"/>
      <c r="B22" s="122"/>
      <c r="C22" s="122"/>
      <c r="D22" s="122"/>
      <c r="E22" s="122"/>
      <c r="F22" s="122"/>
      <c r="G22" s="122"/>
      <c r="H22" s="122"/>
      <c r="I22" s="85"/>
      <c r="J22" s="85"/>
      <c r="K22" s="7"/>
    </row>
    <row r="23" spans="1:1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7"/>
      <c r="B24" s="7"/>
      <c r="C24" s="7"/>
      <c r="D24" s="7"/>
      <c r="E24" s="7"/>
      <c r="F24" s="7"/>
      <c r="G24" s="7"/>
      <c r="H24" s="60"/>
      <c r="I24" s="60"/>
      <c r="J24" s="60"/>
      <c r="K24" s="7"/>
    </row>
    <row r="25" spans="1:11" x14ac:dyDescent="0.25">
      <c r="A25" s="7"/>
      <c r="B25" s="7"/>
      <c r="C25" s="7"/>
      <c r="D25" s="7"/>
      <c r="E25" s="7"/>
      <c r="F25" s="7"/>
      <c r="G25" s="7"/>
      <c r="H25" s="60"/>
      <c r="I25" s="60"/>
      <c r="J25" s="60"/>
      <c r="K25" s="7"/>
    </row>
    <row r="26" spans="1:11" x14ac:dyDescent="0.25">
      <c r="A26" s="7"/>
      <c r="B26" s="7"/>
      <c r="C26" s="7"/>
      <c r="D26" s="7"/>
      <c r="E26" s="7"/>
      <c r="F26" s="7"/>
      <c r="G26" s="7"/>
      <c r="H26" s="60"/>
      <c r="I26" s="60"/>
      <c r="J26" s="60"/>
      <c r="K26" s="7"/>
    </row>
    <row r="27" spans="1:11" x14ac:dyDescent="0.25">
      <c r="A27" s="7"/>
      <c r="B27" s="37"/>
      <c r="C27" s="7"/>
      <c r="D27" s="7"/>
      <c r="E27" s="7"/>
      <c r="F27" s="7"/>
      <c r="G27" s="7"/>
      <c r="H27" s="60"/>
      <c r="I27" s="60"/>
      <c r="J27" s="60"/>
      <c r="K27" s="7"/>
    </row>
    <row r="28" spans="1:11" x14ac:dyDescent="0.25">
      <c r="A28" s="7"/>
      <c r="B28" s="7"/>
      <c r="C28" s="7"/>
      <c r="D28" s="7"/>
      <c r="E28" s="7"/>
      <c r="F28" s="7"/>
      <c r="G28" s="7"/>
      <c r="H28" s="60"/>
      <c r="I28" s="60"/>
      <c r="J28" s="60"/>
      <c r="K28" s="7"/>
    </row>
    <row r="29" spans="1:11" x14ac:dyDescent="0.25">
      <c r="A29" s="7"/>
      <c r="B29" s="37"/>
      <c r="C29" s="7"/>
      <c r="D29" s="7"/>
      <c r="E29" s="7"/>
      <c r="F29" s="7"/>
      <c r="G29" s="7"/>
      <c r="H29" s="60"/>
      <c r="I29" s="60"/>
      <c r="J29" s="60"/>
      <c r="K29" s="7"/>
    </row>
    <row r="30" spans="1:11" x14ac:dyDescent="0.25">
      <c r="A30" s="7"/>
      <c r="B30" s="37"/>
      <c r="C30" s="7"/>
      <c r="D30" s="7"/>
      <c r="E30" s="7"/>
      <c r="F30" s="7"/>
      <c r="G30" s="7"/>
      <c r="H30" s="60"/>
      <c r="I30" s="60"/>
      <c r="J30" s="60"/>
      <c r="K30" s="7"/>
    </row>
    <row r="31" spans="1:11" x14ac:dyDescent="0.25">
      <c r="A31" s="7"/>
      <c r="B31" s="37"/>
      <c r="C31" s="7"/>
      <c r="D31" s="7"/>
      <c r="E31" s="7"/>
      <c r="F31" s="7"/>
      <c r="G31" s="7"/>
      <c r="H31" s="60"/>
      <c r="I31" s="60"/>
      <c r="J31" s="60"/>
      <c r="K31" s="7"/>
    </row>
    <row r="32" spans="1:11" x14ac:dyDescent="0.25">
      <c r="A32" s="7"/>
      <c r="B32" s="37"/>
      <c r="C32" s="7"/>
      <c r="D32" s="7"/>
      <c r="E32" s="7"/>
      <c r="F32" s="7"/>
      <c r="G32" s="7"/>
      <c r="H32" s="60"/>
      <c r="I32" s="60"/>
      <c r="J32" s="60"/>
      <c r="K32" s="7"/>
    </row>
    <row r="33" spans="1:11" x14ac:dyDescent="0.25">
      <c r="A33" s="7"/>
      <c r="B33" s="37"/>
      <c r="C33" s="7"/>
      <c r="D33" s="7"/>
      <c r="E33" s="7"/>
      <c r="F33" s="7"/>
      <c r="G33" s="7"/>
      <c r="H33" s="60"/>
      <c r="I33" s="60"/>
      <c r="J33" s="60"/>
      <c r="K33" s="7"/>
    </row>
    <row r="34" spans="1:11" x14ac:dyDescent="0.25">
      <c r="A34" s="7"/>
      <c r="B34" s="37"/>
      <c r="C34" s="7"/>
      <c r="D34" s="7"/>
      <c r="E34" s="7"/>
      <c r="F34" s="7"/>
      <c r="G34" s="7"/>
      <c r="H34" s="60"/>
      <c r="I34" s="60"/>
      <c r="J34" s="60"/>
      <c r="K34" s="7"/>
    </row>
    <row r="35" spans="1:11" x14ac:dyDescent="0.25">
      <c r="A35" s="7"/>
      <c r="B35" s="37"/>
      <c r="C35" s="7"/>
      <c r="D35" s="7"/>
      <c r="E35" s="7"/>
      <c r="F35" s="7"/>
      <c r="G35" s="7"/>
      <c r="H35" s="60"/>
      <c r="I35" s="60"/>
      <c r="J35" s="60"/>
      <c r="K35" s="7"/>
    </row>
    <row r="36" spans="1:11" x14ac:dyDescent="0.25">
      <c r="A36" s="7"/>
      <c r="B36" s="37"/>
      <c r="C36" s="7"/>
      <c r="D36" s="7"/>
      <c r="E36" s="7"/>
      <c r="F36" s="7"/>
      <c r="G36" s="7"/>
      <c r="H36" s="60"/>
      <c r="I36" s="60"/>
      <c r="J36" s="60"/>
      <c r="K36" s="7"/>
    </row>
    <row r="37" spans="1:11" x14ac:dyDescent="0.25">
      <c r="A37" s="7"/>
      <c r="B37" s="37"/>
      <c r="C37" s="7"/>
      <c r="D37" s="7"/>
      <c r="E37" s="7"/>
      <c r="F37" s="7"/>
      <c r="G37" s="7"/>
      <c r="H37" s="60"/>
      <c r="I37" s="60"/>
      <c r="J37" s="60"/>
      <c r="K37" s="7"/>
    </row>
    <row r="38" spans="1:11" x14ac:dyDescent="0.25">
      <c r="A38" s="7"/>
      <c r="B38" s="37"/>
      <c r="C38" s="7"/>
      <c r="D38" s="7"/>
      <c r="E38" s="7"/>
      <c r="F38" s="7"/>
      <c r="G38" s="7"/>
      <c r="H38" s="60"/>
      <c r="I38" s="60"/>
      <c r="J38" s="60"/>
      <c r="K38" s="7"/>
    </row>
    <row r="39" spans="1:11" x14ac:dyDescent="0.25">
      <c r="A39" s="7"/>
      <c r="B39" s="7"/>
      <c r="C39" s="7"/>
      <c r="D39" s="7"/>
      <c r="E39" s="7"/>
      <c r="F39" s="7"/>
      <c r="G39" s="7"/>
      <c r="H39" s="60"/>
      <c r="I39" s="60"/>
      <c r="J39" s="60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60"/>
      <c r="I40" s="60"/>
      <c r="J40" s="60"/>
      <c r="K40" s="7"/>
    </row>
    <row r="41" spans="1:11" x14ac:dyDescent="0.25">
      <c r="A41" s="7"/>
      <c r="B41" s="37"/>
      <c r="C41" s="7"/>
      <c r="D41" s="7"/>
      <c r="E41" s="7"/>
      <c r="F41" s="7"/>
      <c r="G41" s="7"/>
      <c r="H41" s="60"/>
      <c r="I41" s="60"/>
      <c r="J41" s="60"/>
      <c r="K41" s="7"/>
    </row>
    <row r="42" spans="1:11" x14ac:dyDescent="0.25">
      <c r="A42" s="7"/>
      <c r="B42" s="37"/>
      <c r="C42" s="7"/>
      <c r="D42" s="7"/>
      <c r="E42" s="7"/>
      <c r="F42" s="7"/>
      <c r="G42" s="7"/>
      <c r="H42" s="60"/>
      <c r="I42" s="60"/>
      <c r="J42" s="60"/>
      <c r="K42" s="7"/>
    </row>
    <row r="43" spans="1:11" x14ac:dyDescent="0.25">
      <c r="A43" s="7"/>
      <c r="B43" s="37"/>
      <c r="C43" s="7"/>
      <c r="D43" s="7"/>
      <c r="E43" s="7"/>
      <c r="F43" s="7"/>
      <c r="G43" s="7"/>
      <c r="H43" s="60"/>
      <c r="I43" s="60"/>
      <c r="J43" s="60"/>
      <c r="K43" s="7"/>
    </row>
    <row r="44" spans="1:11" x14ac:dyDescent="0.25">
      <c r="A44" s="7"/>
      <c r="B44" s="37"/>
      <c r="C44" s="7"/>
      <c r="D44" s="7"/>
      <c r="E44" s="7"/>
      <c r="F44" s="7"/>
      <c r="G44" s="7"/>
      <c r="H44" s="60"/>
      <c r="I44" s="60"/>
      <c r="J44" s="60"/>
      <c r="K44" s="7"/>
    </row>
    <row r="45" spans="1:11" x14ac:dyDescent="0.25">
      <c r="A45" s="7"/>
      <c r="B45" s="37"/>
      <c r="C45" s="7"/>
      <c r="D45" s="7"/>
      <c r="E45" s="7"/>
      <c r="F45" s="7"/>
      <c r="G45" s="7"/>
      <c r="H45" s="60"/>
      <c r="I45" s="60"/>
      <c r="J45" s="60"/>
      <c r="K45" s="7"/>
    </row>
    <row r="46" spans="1:11" x14ac:dyDescent="0.25">
      <c r="A46" s="7"/>
      <c r="B46" s="37"/>
      <c r="C46" s="7"/>
      <c r="D46" s="7"/>
      <c r="E46" s="7"/>
      <c r="F46" s="7"/>
      <c r="G46" s="7"/>
      <c r="H46" s="60"/>
      <c r="I46" s="60"/>
      <c r="J46" s="60"/>
      <c r="K46" s="7"/>
    </row>
    <row r="47" spans="1:11" x14ac:dyDescent="0.25">
      <c r="A47" s="7"/>
      <c r="B47" s="7"/>
      <c r="C47" s="7"/>
      <c r="D47" s="7"/>
      <c r="E47" s="7"/>
      <c r="F47" s="7"/>
      <c r="G47" s="7"/>
      <c r="H47" s="60"/>
      <c r="I47" s="60"/>
      <c r="J47" s="60"/>
      <c r="K47" s="7"/>
    </row>
    <row r="48" spans="1:11" x14ac:dyDescent="0.25">
      <c r="A48" s="415"/>
      <c r="B48" s="415"/>
      <c r="C48" s="415"/>
      <c r="D48" s="415"/>
      <c r="E48" s="415"/>
      <c r="F48" s="415"/>
      <c r="G48" s="415"/>
      <c r="H48" s="60"/>
      <c r="I48" s="60"/>
      <c r="J48" s="60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60"/>
      <c r="I49" s="60"/>
      <c r="J49" s="60"/>
      <c r="K49" s="7"/>
    </row>
    <row r="50" spans="1:11" x14ac:dyDescent="0.25">
      <c r="A50" s="416"/>
      <c r="B50" s="416"/>
      <c r="C50" s="416"/>
      <c r="D50" s="416"/>
      <c r="E50" s="416"/>
      <c r="F50" s="416"/>
      <c r="G50" s="416"/>
      <c r="H50" s="153"/>
      <c r="I50" s="153"/>
      <c r="J50" s="153"/>
      <c r="K50" s="7"/>
    </row>
    <row r="51" spans="1:11" x14ac:dyDescent="0.25">
      <c r="A51" s="7"/>
      <c r="B51" s="7"/>
      <c r="C51" s="7"/>
      <c r="D51" s="7"/>
      <c r="E51" s="7"/>
      <c r="F51" s="7"/>
      <c r="G51" s="7"/>
      <c r="H51" s="60"/>
      <c r="I51" s="60"/>
      <c r="J51" s="60"/>
      <c r="K51" s="7"/>
    </row>
    <row r="52" spans="1:11" x14ac:dyDescent="0.25">
      <c r="A52" s="7"/>
      <c r="B52" s="7"/>
      <c r="C52" s="7"/>
      <c r="D52" s="7"/>
      <c r="E52" s="7"/>
      <c r="F52" s="7"/>
      <c r="G52" s="7"/>
      <c r="H52" s="60"/>
      <c r="I52" s="60"/>
      <c r="J52" s="60"/>
      <c r="K52" s="7"/>
    </row>
    <row r="53" spans="1:11" x14ac:dyDescent="0.25">
      <c r="A53" s="7"/>
      <c r="B53" s="7"/>
      <c r="C53" s="7"/>
      <c r="D53" s="7"/>
      <c r="E53" s="7"/>
      <c r="F53" s="7"/>
      <c r="G53" s="7"/>
      <c r="H53" s="60"/>
      <c r="I53" s="129"/>
      <c r="J53" s="129"/>
    </row>
    <row r="54" spans="1:11" x14ac:dyDescent="0.25">
      <c r="A54" s="7"/>
      <c r="B54" s="7"/>
      <c r="C54" s="7"/>
      <c r="D54" s="7"/>
      <c r="E54" s="7"/>
      <c r="F54" s="7"/>
      <c r="G54" s="7"/>
      <c r="H54" s="60"/>
      <c r="I54" s="129"/>
      <c r="J54" s="129"/>
    </row>
    <row r="55" spans="1:11" x14ac:dyDescent="0.25">
      <c r="A55" s="7"/>
      <c r="B55" s="7"/>
      <c r="C55" s="7"/>
      <c r="D55" s="7"/>
      <c r="E55" s="7"/>
      <c r="F55" s="7"/>
      <c r="G55" s="7"/>
      <c r="H55" s="60"/>
      <c r="I55" s="129"/>
      <c r="J55" s="129"/>
    </row>
    <row r="56" spans="1:11" x14ac:dyDescent="0.25">
      <c r="A56" s="7"/>
      <c r="B56" s="7"/>
      <c r="C56" s="7"/>
      <c r="D56" s="7"/>
      <c r="E56" s="7"/>
      <c r="F56" s="7"/>
      <c r="G56" s="7"/>
      <c r="H56" s="60"/>
      <c r="I56" s="129"/>
      <c r="J56" s="129"/>
    </row>
    <row r="57" spans="1:11" x14ac:dyDescent="0.25">
      <c r="A57" s="7"/>
      <c r="B57" s="7"/>
      <c r="C57" s="7"/>
      <c r="D57" s="7"/>
      <c r="E57" s="7"/>
      <c r="F57" s="7"/>
      <c r="G57" s="7"/>
      <c r="H57" s="60"/>
      <c r="I57" s="129"/>
      <c r="J57" s="129"/>
    </row>
    <row r="58" spans="1:11" x14ac:dyDescent="0.25">
      <c r="A58" s="7"/>
      <c r="B58" s="7"/>
      <c r="C58" s="7"/>
      <c r="D58" s="7"/>
      <c r="E58" s="7"/>
      <c r="F58" s="7"/>
      <c r="G58" s="7"/>
      <c r="H58" s="7"/>
    </row>
    <row r="59" spans="1:11" x14ac:dyDescent="0.25">
      <c r="A59" s="7"/>
      <c r="B59" s="7"/>
      <c r="C59" s="7"/>
      <c r="D59" s="7"/>
      <c r="E59" s="7"/>
      <c r="F59" s="7"/>
      <c r="G59" s="7"/>
      <c r="H59" s="7"/>
    </row>
    <row r="60" spans="1:11" x14ac:dyDescent="0.25">
      <c r="A60" s="7"/>
      <c r="B60" s="7"/>
      <c r="C60" s="7"/>
      <c r="D60" s="7"/>
      <c r="E60" s="7"/>
      <c r="F60" s="7"/>
      <c r="G60" s="7"/>
      <c r="H60" s="7"/>
    </row>
    <row r="61" spans="1:11" x14ac:dyDescent="0.25">
      <c r="A61" s="7"/>
      <c r="B61" s="7"/>
      <c r="C61" s="7"/>
      <c r="D61" s="7"/>
      <c r="E61" s="7"/>
      <c r="F61" s="7"/>
      <c r="G61" s="7"/>
      <c r="H61" s="7"/>
    </row>
    <row r="62" spans="1:11" x14ac:dyDescent="0.25">
      <c r="A62" s="7"/>
      <c r="B62" s="7"/>
      <c r="C62" s="7"/>
      <c r="D62" s="7"/>
      <c r="E62" s="7"/>
      <c r="F62" s="7"/>
      <c r="G62" s="7"/>
      <c r="H62" s="7"/>
    </row>
    <row r="63" spans="1:11" x14ac:dyDescent="0.25">
      <c r="A63" s="7"/>
      <c r="B63" s="7"/>
      <c r="C63" s="7"/>
      <c r="D63" s="7"/>
      <c r="E63" s="7"/>
      <c r="F63" s="7"/>
      <c r="G63" s="7"/>
      <c r="H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7"/>
      <c r="D68" s="7"/>
      <c r="E68" s="7"/>
      <c r="F68" s="7"/>
      <c r="G68" s="7"/>
      <c r="H68" s="7"/>
    </row>
    <row r="69" spans="1:8" x14ac:dyDescent="0.25">
      <c r="A69" s="7"/>
      <c r="B69" s="7"/>
      <c r="C69" s="7"/>
      <c r="D69" s="7"/>
      <c r="E69" s="7"/>
      <c r="F69" s="7"/>
      <c r="G69" s="7"/>
      <c r="H69" s="7"/>
    </row>
  </sheetData>
  <mergeCells count="9">
    <mergeCell ref="A48:G48"/>
    <mergeCell ref="A50:G50"/>
    <mergeCell ref="A3:J3"/>
    <mergeCell ref="A4:J4"/>
    <mergeCell ref="A5:J5"/>
    <mergeCell ref="H10:H11"/>
    <mergeCell ref="A10:G11"/>
    <mergeCell ref="I10:I11"/>
    <mergeCell ref="J10:J11"/>
  </mergeCells>
  <phoneticPr fontId="1" type="noConversion"/>
  <pageMargins left="0.78740157480314965" right="0.78740157480314965" top="0.39370078740157483" bottom="0.39370078740157483" header="0.51181102362204722" footer="0.51181102362204722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27"/>
  <sheetViews>
    <sheetView workbookViewId="0">
      <selection activeCell="I27" sqref="I27"/>
    </sheetView>
  </sheetViews>
  <sheetFormatPr defaultRowHeight="13.2" x14ac:dyDescent="0.25"/>
  <cols>
    <col min="1" max="1" width="28" customWidth="1"/>
    <col min="3" max="3" width="9" customWidth="1"/>
    <col min="5" max="5" width="9" customWidth="1"/>
    <col min="9" max="9" width="14.44140625" customWidth="1"/>
    <col min="10" max="10" width="15.109375" customWidth="1"/>
    <col min="11" max="11" width="9.44140625" customWidth="1"/>
    <col min="12" max="12" width="14.6640625" customWidth="1"/>
  </cols>
  <sheetData>
    <row r="1" spans="1:12" x14ac:dyDescent="0.25">
      <c r="G1" s="17"/>
      <c r="H1" s="17"/>
      <c r="I1" s="427" t="s">
        <v>102</v>
      </c>
      <c r="J1" s="427"/>
      <c r="K1" s="46"/>
      <c r="L1" s="46"/>
    </row>
    <row r="2" spans="1:12" x14ac:dyDescent="0.25">
      <c r="G2" s="17"/>
      <c r="H2" s="17"/>
      <c r="K2" s="32"/>
      <c r="L2" s="32"/>
    </row>
    <row r="3" spans="1:12" x14ac:dyDescent="0.25">
      <c r="A3" s="325" t="s">
        <v>393</v>
      </c>
      <c r="B3" s="325"/>
      <c r="C3" s="325"/>
      <c r="D3" s="325"/>
      <c r="E3" s="325"/>
      <c r="F3" s="325"/>
      <c r="G3" s="325"/>
      <c r="H3" s="325"/>
      <c r="I3" s="325"/>
      <c r="J3" s="325"/>
      <c r="K3" s="18"/>
      <c r="L3" s="18"/>
    </row>
    <row r="4" spans="1:12" x14ac:dyDescent="0.25">
      <c r="A4" s="325" t="s">
        <v>310</v>
      </c>
      <c r="B4" s="325"/>
      <c r="C4" s="325"/>
      <c r="D4" s="325"/>
      <c r="E4" s="325"/>
      <c r="F4" s="325"/>
      <c r="G4" s="325"/>
      <c r="H4" s="325"/>
      <c r="I4" s="325"/>
      <c r="J4" s="325"/>
      <c r="K4" s="18"/>
      <c r="L4" s="18"/>
    </row>
    <row r="5" spans="1:12" x14ac:dyDescent="0.25">
      <c r="A5" s="325" t="s">
        <v>17</v>
      </c>
      <c r="B5" s="325"/>
      <c r="C5" s="325"/>
      <c r="D5" s="325"/>
      <c r="E5" s="325"/>
      <c r="F5" s="325"/>
      <c r="G5" s="325"/>
      <c r="H5" s="325"/>
      <c r="I5" s="325"/>
      <c r="J5" s="325"/>
      <c r="K5" s="18"/>
      <c r="L5" s="18"/>
    </row>
    <row r="9" spans="1:12" x14ac:dyDescent="0.25">
      <c r="J9" s="38" t="s">
        <v>18</v>
      </c>
    </row>
    <row r="11" spans="1:12" s="9" customFormat="1" x14ac:dyDescent="0.25">
      <c r="A11" s="5" t="s">
        <v>156</v>
      </c>
      <c r="B11" s="23"/>
      <c r="C11" s="36"/>
      <c r="D11" s="21">
        <v>2020</v>
      </c>
      <c r="E11" s="21">
        <v>2021</v>
      </c>
      <c r="F11" s="21">
        <v>2022</v>
      </c>
      <c r="G11" s="21">
        <v>2023</v>
      </c>
      <c r="H11" s="21">
        <v>2024</v>
      </c>
      <c r="I11" s="21" t="s">
        <v>21</v>
      </c>
      <c r="J11" s="21" t="s">
        <v>146</v>
      </c>
    </row>
    <row r="12" spans="1:12" x14ac:dyDescent="0.25">
      <c r="A12" s="1"/>
      <c r="B12" s="2"/>
      <c r="C12" s="25"/>
      <c r="D12" s="47"/>
      <c r="E12" s="47"/>
      <c r="F12" s="47"/>
      <c r="G12" s="47"/>
      <c r="H12" s="47"/>
      <c r="I12" s="47"/>
      <c r="J12" s="20"/>
    </row>
    <row r="13" spans="1:12" x14ac:dyDescent="0.25">
      <c r="A13" s="367" t="s">
        <v>158</v>
      </c>
      <c r="B13" s="329"/>
      <c r="C13" s="330"/>
      <c r="D13" s="47"/>
      <c r="E13" s="47"/>
      <c r="F13" s="47"/>
      <c r="G13" s="47"/>
      <c r="H13" s="47"/>
      <c r="I13" s="47"/>
      <c r="J13" s="20"/>
    </row>
    <row r="14" spans="1:12" x14ac:dyDescent="0.25">
      <c r="A14" s="1"/>
      <c r="B14" s="2"/>
      <c r="C14" s="25"/>
      <c r="D14" s="47"/>
      <c r="E14" s="47"/>
      <c r="F14" s="47"/>
      <c r="G14" s="47"/>
      <c r="H14" s="47"/>
      <c r="I14" s="47"/>
      <c r="J14" s="20"/>
    </row>
    <row r="15" spans="1:12" x14ac:dyDescent="0.25">
      <c r="A15" s="367" t="s">
        <v>174</v>
      </c>
      <c r="B15" s="329"/>
      <c r="C15" s="330"/>
      <c r="D15" s="47"/>
      <c r="E15" s="47"/>
      <c r="F15" s="47"/>
      <c r="G15" s="47"/>
      <c r="H15" s="47"/>
      <c r="I15" s="47"/>
      <c r="J15" s="20"/>
    </row>
    <row r="16" spans="1:12" x14ac:dyDescent="0.25">
      <c r="A16" s="27"/>
      <c r="B16" s="2"/>
      <c r="C16" s="25"/>
      <c r="D16" s="47"/>
      <c r="E16" s="47"/>
      <c r="F16" s="47"/>
      <c r="G16" s="47"/>
      <c r="H16" s="47"/>
      <c r="I16" s="47"/>
      <c r="J16" s="20"/>
    </row>
    <row r="17" spans="1:10" x14ac:dyDescent="0.25">
      <c r="A17" s="367" t="s">
        <v>175</v>
      </c>
      <c r="B17" s="329"/>
      <c r="C17" s="330"/>
      <c r="D17" s="47"/>
      <c r="E17" s="47"/>
      <c r="F17" s="47"/>
      <c r="G17" s="47"/>
      <c r="H17" s="47"/>
      <c r="I17" s="47"/>
      <c r="J17" s="20"/>
    </row>
    <row r="18" spans="1:10" x14ac:dyDescent="0.25">
      <c r="A18" s="5"/>
      <c r="B18" s="2"/>
      <c r="C18" s="25"/>
      <c r="D18" s="47"/>
      <c r="E18" s="47"/>
      <c r="F18" s="47"/>
      <c r="G18" s="47"/>
      <c r="H18" s="47"/>
      <c r="I18" s="47"/>
      <c r="J18" s="20"/>
    </row>
    <row r="19" spans="1:10" x14ac:dyDescent="0.25">
      <c r="A19" s="367" t="s">
        <v>159</v>
      </c>
      <c r="B19" s="329"/>
      <c r="C19" s="330"/>
      <c r="D19" s="110"/>
      <c r="E19" s="110"/>
      <c r="F19" s="110"/>
      <c r="G19" s="110"/>
      <c r="H19" s="110"/>
      <c r="I19" s="110"/>
      <c r="J19" s="20"/>
    </row>
    <row r="20" spans="1:10" s="10" customFormat="1" x14ac:dyDescent="0.25">
      <c r="A20" s="28"/>
      <c r="B20" s="35"/>
      <c r="C20" s="26"/>
      <c r="D20" s="111"/>
      <c r="E20" s="111"/>
      <c r="F20" s="111"/>
      <c r="G20" s="111"/>
      <c r="H20" s="111"/>
      <c r="I20" s="127"/>
      <c r="J20" s="30"/>
    </row>
    <row r="21" spans="1:10" x14ac:dyDescent="0.25">
      <c r="A21" s="367" t="s">
        <v>160</v>
      </c>
      <c r="B21" s="329"/>
      <c r="C21" s="330"/>
      <c r="D21" s="47"/>
      <c r="E21" s="47"/>
      <c r="F21" s="47"/>
      <c r="G21" s="47"/>
      <c r="H21" s="47"/>
      <c r="I21" s="131"/>
      <c r="J21" s="31"/>
    </row>
    <row r="22" spans="1:10" x14ac:dyDescent="0.25">
      <c r="A22" s="5"/>
      <c r="B22" s="2"/>
      <c r="C22" s="25"/>
      <c r="D22" s="47"/>
      <c r="E22" s="47"/>
      <c r="F22" s="47"/>
      <c r="G22" s="47"/>
      <c r="H22" s="47"/>
      <c r="I22" s="131"/>
      <c r="J22" s="31"/>
    </row>
    <row r="23" spans="1:10" x14ac:dyDescent="0.25">
      <c r="A23" s="367" t="s">
        <v>161</v>
      </c>
      <c r="B23" s="329"/>
      <c r="C23" s="330"/>
      <c r="D23" s="110"/>
      <c r="E23" s="110"/>
      <c r="F23" s="110"/>
      <c r="G23" s="110"/>
      <c r="H23" s="110"/>
      <c r="I23" s="110"/>
      <c r="J23" s="31"/>
    </row>
    <row r="24" spans="1:10" hidden="1" x14ac:dyDescent="0.25">
      <c r="A24" s="28"/>
      <c r="B24" s="2"/>
      <c r="C24" s="25"/>
      <c r="D24" s="47"/>
      <c r="E24" s="47"/>
      <c r="F24" s="47"/>
      <c r="G24" s="47"/>
      <c r="H24" s="47"/>
      <c r="I24" s="124"/>
      <c r="J24" s="31"/>
    </row>
    <row r="25" spans="1:10" hidden="1" x14ac:dyDescent="0.25">
      <c r="A25" s="28"/>
      <c r="B25" s="2"/>
      <c r="C25" s="25"/>
      <c r="D25" s="47"/>
      <c r="E25" s="47"/>
      <c r="F25" s="47"/>
      <c r="G25" s="47"/>
      <c r="H25" s="47"/>
      <c r="I25" s="124"/>
      <c r="J25" s="31"/>
    </row>
    <row r="26" spans="1:10" x14ac:dyDescent="0.25">
      <c r="A26" s="1"/>
      <c r="B26" s="2"/>
      <c r="C26" s="25"/>
      <c r="D26" s="47"/>
      <c r="E26" s="47"/>
      <c r="F26" s="47"/>
      <c r="G26" s="47"/>
      <c r="H26" s="47"/>
      <c r="I26" s="47"/>
      <c r="J26" s="20"/>
    </row>
    <row r="27" spans="1:10" s="9" customFormat="1" x14ac:dyDescent="0.25">
      <c r="A27" s="367" t="s">
        <v>162</v>
      </c>
      <c r="B27" s="329"/>
      <c r="C27" s="330"/>
      <c r="D27" s="110"/>
      <c r="E27" s="110"/>
      <c r="F27" s="110"/>
      <c r="G27" s="110"/>
      <c r="H27" s="110"/>
      <c r="I27" s="110"/>
      <c r="J27" s="19"/>
    </row>
  </sheetData>
  <mergeCells count="11">
    <mergeCell ref="A21:C21"/>
    <mergeCell ref="A23:C23"/>
    <mergeCell ref="A27:C27"/>
    <mergeCell ref="A13:C13"/>
    <mergeCell ref="A15:C15"/>
    <mergeCell ref="A17:C17"/>
    <mergeCell ref="I1:J1"/>
    <mergeCell ref="A3:J3"/>
    <mergeCell ref="A4:J4"/>
    <mergeCell ref="A5:J5"/>
    <mergeCell ref="A19:C19"/>
  </mergeCells>
  <phoneticPr fontId="1" type="noConversion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53"/>
  <sheetViews>
    <sheetView workbookViewId="0">
      <selection activeCell="O17" sqref="O17"/>
    </sheetView>
  </sheetViews>
  <sheetFormatPr defaultRowHeight="13.2" x14ac:dyDescent="0.25"/>
  <cols>
    <col min="1" max="1" width="49.5546875" customWidth="1"/>
    <col min="2" max="2" width="10.5546875" customWidth="1"/>
    <col min="3" max="3" width="10.44140625" customWidth="1"/>
    <col min="4" max="4" width="11.109375" customWidth="1"/>
    <col min="5" max="5" width="10.88671875" customWidth="1"/>
    <col min="6" max="6" width="11.88671875" customWidth="1"/>
    <col min="7" max="7" width="11.109375" customWidth="1"/>
    <col min="8" max="8" width="11.33203125" customWidth="1"/>
    <col min="9" max="9" width="11" customWidth="1"/>
    <col min="10" max="10" width="10.44140625" customWidth="1"/>
    <col min="11" max="11" width="11.109375" customWidth="1"/>
    <col min="12" max="12" width="10.88671875" customWidth="1"/>
    <col min="13" max="13" width="11.5546875" customWidth="1"/>
    <col min="14" max="14" width="10.88671875" customWidth="1"/>
    <col min="15" max="15" width="9.109375" style="129"/>
  </cols>
  <sheetData>
    <row r="1" spans="1:17" x14ac:dyDescent="0.25">
      <c r="N1" s="46" t="s">
        <v>395</v>
      </c>
    </row>
    <row r="3" spans="1:17" s="8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129"/>
      <c r="P3"/>
      <c r="Q3"/>
    </row>
    <row r="4" spans="1:17" x14ac:dyDescent="0.25">
      <c r="A4" s="325" t="s">
        <v>373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1:17" s="9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 s="129"/>
      <c r="P5"/>
      <c r="Q5"/>
    </row>
    <row r="6" spans="1:17" s="9" customFormat="1" x14ac:dyDescent="0.25">
      <c r="A6" s="9" t="s">
        <v>308</v>
      </c>
      <c r="O6" s="129"/>
      <c r="P6"/>
      <c r="Q6"/>
    </row>
    <row r="7" spans="1:17" s="9" customFormat="1" ht="15.6" x14ac:dyDescent="0.3">
      <c r="A7" s="428" t="s">
        <v>19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129"/>
      <c r="P7"/>
      <c r="Q7"/>
    </row>
    <row r="8" spans="1:17" s="9" customFormat="1" x14ac:dyDescent="0.25">
      <c r="A8" s="19" t="s">
        <v>154</v>
      </c>
      <c r="B8" s="19" t="s">
        <v>32</v>
      </c>
      <c r="C8" s="19" t="s">
        <v>33</v>
      </c>
      <c r="D8" s="19" t="s">
        <v>34</v>
      </c>
      <c r="E8" s="19" t="s">
        <v>35</v>
      </c>
      <c r="F8" s="19" t="s">
        <v>36</v>
      </c>
      <c r="G8" s="19" t="s">
        <v>37</v>
      </c>
      <c r="H8" s="19" t="s">
        <v>38</v>
      </c>
      <c r="I8" s="19" t="s">
        <v>39</v>
      </c>
      <c r="J8" s="19" t="s">
        <v>40</v>
      </c>
      <c r="K8" s="19" t="s">
        <v>41</v>
      </c>
      <c r="L8" s="19" t="s">
        <v>42</v>
      </c>
      <c r="M8" s="19" t="s">
        <v>43</v>
      </c>
      <c r="N8" s="19" t="s">
        <v>44</v>
      </c>
      <c r="O8" s="129"/>
      <c r="P8"/>
      <c r="Q8"/>
    </row>
    <row r="9" spans="1:17" s="16" customFormat="1" x14ac:dyDescent="0.25">
      <c r="A9" s="54" t="s">
        <v>312</v>
      </c>
      <c r="B9" s="111">
        <v>20386</v>
      </c>
      <c r="C9" s="111">
        <v>20386</v>
      </c>
      <c r="D9" s="111">
        <v>20386</v>
      </c>
      <c r="E9" s="111">
        <v>20386</v>
      </c>
      <c r="F9" s="111">
        <v>20386</v>
      </c>
      <c r="G9" s="111">
        <v>20387</v>
      </c>
      <c r="H9" s="111">
        <v>20386</v>
      </c>
      <c r="I9" s="111">
        <v>20386</v>
      </c>
      <c r="J9" s="111">
        <v>20386</v>
      </c>
      <c r="K9" s="111">
        <v>20386</v>
      </c>
      <c r="L9" s="111">
        <v>20386</v>
      </c>
      <c r="M9" s="111">
        <v>20387</v>
      </c>
      <c r="N9" s="111">
        <f>SUM(B9:M9)</f>
        <v>244634</v>
      </c>
      <c r="O9" s="129"/>
      <c r="P9" s="129"/>
      <c r="Q9"/>
    </row>
    <row r="10" spans="1:17" x14ac:dyDescent="0.25">
      <c r="A10" s="54" t="s">
        <v>313</v>
      </c>
      <c r="B10" s="111"/>
      <c r="C10" s="111"/>
      <c r="D10" s="111"/>
      <c r="E10" s="111"/>
      <c r="F10" s="111"/>
      <c r="G10" s="111">
        <v>360700</v>
      </c>
      <c r="H10" s="111">
        <v>97134</v>
      </c>
      <c r="I10" s="111">
        <v>79825</v>
      </c>
      <c r="J10" s="111"/>
      <c r="K10" s="111"/>
      <c r="L10" s="111"/>
      <c r="M10" s="111"/>
      <c r="N10" s="111">
        <f>SUM(B10:M10)</f>
        <v>537659</v>
      </c>
      <c r="P10" s="129"/>
    </row>
    <row r="11" spans="1:17" ht="12.75" customHeight="1" x14ac:dyDescent="0.25">
      <c r="A11" s="53" t="s">
        <v>256</v>
      </c>
      <c r="B11" s="111">
        <v>846</v>
      </c>
      <c r="C11" s="111">
        <v>846</v>
      </c>
      <c r="D11" s="111">
        <v>88270</v>
      </c>
      <c r="E11" s="111">
        <v>9671</v>
      </c>
      <c r="F11" s="111">
        <v>9671</v>
      </c>
      <c r="G11" s="111">
        <v>846</v>
      </c>
      <c r="H11" s="111">
        <v>846</v>
      </c>
      <c r="I11" s="111">
        <v>846</v>
      </c>
      <c r="J11" s="111">
        <v>84445</v>
      </c>
      <c r="K11" s="111">
        <v>9671</v>
      </c>
      <c r="L11" s="111">
        <v>9671</v>
      </c>
      <c r="M11" s="111">
        <v>846</v>
      </c>
      <c r="N11" s="111">
        <f t="shared" ref="N11:N16" si="0">SUM(B11:M11)</f>
        <v>216475</v>
      </c>
      <c r="P11" s="129"/>
    </row>
    <row r="12" spans="1:17" x14ac:dyDescent="0.25">
      <c r="A12" s="53" t="s">
        <v>270</v>
      </c>
      <c r="B12" s="111">
        <v>5371</v>
      </c>
      <c r="C12" s="111">
        <v>5371</v>
      </c>
      <c r="D12" s="111">
        <v>5371</v>
      </c>
      <c r="E12" s="111">
        <v>5371</v>
      </c>
      <c r="F12" s="111">
        <v>5371</v>
      </c>
      <c r="G12" s="111">
        <v>5371</v>
      </c>
      <c r="H12" s="111">
        <v>5371</v>
      </c>
      <c r="I12" s="111">
        <v>5371</v>
      </c>
      <c r="J12" s="111">
        <v>5371</v>
      </c>
      <c r="K12" s="111">
        <v>5371</v>
      </c>
      <c r="L12" s="111">
        <v>5371</v>
      </c>
      <c r="M12" s="111">
        <v>5372</v>
      </c>
      <c r="N12" s="111">
        <f t="shared" si="0"/>
        <v>64453</v>
      </c>
      <c r="P12" s="129"/>
    </row>
    <row r="13" spans="1:17" x14ac:dyDescent="0.25">
      <c r="A13" s="53" t="s">
        <v>12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>
        <v>120000</v>
      </c>
      <c r="M13" s="111"/>
      <c r="N13" s="111">
        <f t="shared" si="0"/>
        <v>120000</v>
      </c>
    </row>
    <row r="14" spans="1:17" x14ac:dyDescent="0.25">
      <c r="A14" s="53" t="s">
        <v>272</v>
      </c>
      <c r="B14" s="111"/>
      <c r="C14" s="111">
        <v>1924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>
        <f t="shared" si="0"/>
        <v>1924</v>
      </c>
    </row>
    <row r="15" spans="1:17" x14ac:dyDescent="0.25">
      <c r="A15" s="54" t="s">
        <v>288</v>
      </c>
      <c r="B15" s="116">
        <v>286</v>
      </c>
      <c r="C15" s="116">
        <v>25</v>
      </c>
      <c r="D15" s="116">
        <v>25</v>
      </c>
      <c r="E15" s="116">
        <v>50</v>
      </c>
      <c r="F15" s="116">
        <v>50</v>
      </c>
      <c r="G15" s="116">
        <v>50</v>
      </c>
      <c r="H15" s="116">
        <v>50</v>
      </c>
      <c r="I15" s="116">
        <v>50</v>
      </c>
      <c r="J15" s="116">
        <v>50</v>
      </c>
      <c r="K15" s="116">
        <v>50</v>
      </c>
      <c r="L15" s="116">
        <v>50</v>
      </c>
      <c r="M15" s="116">
        <v>50</v>
      </c>
      <c r="N15" s="111">
        <f t="shared" si="0"/>
        <v>786</v>
      </c>
      <c r="P15" s="129"/>
    </row>
    <row r="16" spans="1:17" s="9" customFormat="1" x14ac:dyDescent="0.25">
      <c r="A16" s="53" t="s">
        <v>311</v>
      </c>
      <c r="B16" s="111">
        <f>B29-SUM(B9:B15)</f>
        <v>33291</v>
      </c>
      <c r="C16" s="111">
        <f>C29-SUM(C9:C15)</f>
        <v>28826</v>
      </c>
      <c r="D16" s="111"/>
      <c r="E16" s="111"/>
      <c r="F16" s="111">
        <f>SUM(D29:F29)-SUM(D9:F15)</f>
        <v>16689</v>
      </c>
      <c r="G16" s="111"/>
      <c r="H16" s="111"/>
      <c r="I16" s="111"/>
      <c r="J16" s="111"/>
      <c r="K16" s="111">
        <f>SUM(G29:K29)-SUM(G9:K15)</f>
        <v>1739</v>
      </c>
      <c r="L16" s="111"/>
      <c r="M16" s="111">
        <f>SUM(L29:M29)-SUM(L9:M15)</f>
        <v>68153</v>
      </c>
      <c r="N16" s="111">
        <f t="shared" si="0"/>
        <v>148698</v>
      </c>
      <c r="O16" s="129"/>
      <c r="P16" s="129"/>
      <c r="Q16"/>
    </row>
    <row r="17" spans="1:17" ht="15.6" x14ac:dyDescent="0.3">
      <c r="A17" s="52" t="s">
        <v>46</v>
      </c>
      <c r="B17" s="110">
        <f>SUM(B9:B16)</f>
        <v>60180</v>
      </c>
      <c r="C17" s="110">
        <f t="shared" ref="C17:N17" si="1">SUM(C9:C16)</f>
        <v>57378</v>
      </c>
      <c r="D17" s="110">
        <f t="shared" si="1"/>
        <v>114052</v>
      </c>
      <c r="E17" s="110">
        <f t="shared" si="1"/>
        <v>35478</v>
      </c>
      <c r="F17" s="110">
        <f t="shared" si="1"/>
        <v>52167</v>
      </c>
      <c r="G17" s="110">
        <f t="shared" si="1"/>
        <v>387354</v>
      </c>
      <c r="H17" s="110">
        <f t="shared" si="1"/>
        <v>123787</v>
      </c>
      <c r="I17" s="110">
        <f t="shared" si="1"/>
        <v>106478</v>
      </c>
      <c r="J17" s="110">
        <f t="shared" si="1"/>
        <v>110252</v>
      </c>
      <c r="K17" s="110">
        <f t="shared" si="1"/>
        <v>37217</v>
      </c>
      <c r="L17" s="110">
        <f t="shared" si="1"/>
        <v>155478</v>
      </c>
      <c r="M17" s="110">
        <f t="shared" si="1"/>
        <v>94808</v>
      </c>
      <c r="N17" s="110">
        <f t="shared" si="1"/>
        <v>1334629</v>
      </c>
      <c r="P17" s="129"/>
    </row>
    <row r="18" spans="1:17" ht="15.6" x14ac:dyDescent="0.3">
      <c r="A18" s="428" t="s">
        <v>20</v>
      </c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</row>
    <row r="19" spans="1:17" x14ac:dyDescent="0.25">
      <c r="A19" s="19" t="s">
        <v>154</v>
      </c>
      <c r="B19" s="19" t="s">
        <v>32</v>
      </c>
      <c r="C19" s="19" t="s">
        <v>33</v>
      </c>
      <c r="D19" s="19" t="s">
        <v>34</v>
      </c>
      <c r="E19" s="19" t="s">
        <v>35</v>
      </c>
      <c r="F19" s="19" t="s">
        <v>36</v>
      </c>
      <c r="G19" s="19" t="s">
        <v>37</v>
      </c>
      <c r="H19" s="19" t="s">
        <v>38</v>
      </c>
      <c r="I19" s="19" t="s">
        <v>39</v>
      </c>
      <c r="J19" s="19" t="s">
        <v>40</v>
      </c>
      <c r="K19" s="19" t="s">
        <v>41</v>
      </c>
      <c r="L19" s="19" t="s">
        <v>42</v>
      </c>
      <c r="M19" s="19" t="s">
        <v>43</v>
      </c>
      <c r="N19" s="19" t="s">
        <v>44</v>
      </c>
    </row>
    <row r="20" spans="1:17" x14ac:dyDescent="0.25">
      <c r="A20" s="55" t="s">
        <v>169</v>
      </c>
      <c r="B20" s="111">
        <v>8178</v>
      </c>
      <c r="C20" s="111">
        <v>8179</v>
      </c>
      <c r="D20" s="111">
        <v>8178</v>
      </c>
      <c r="E20" s="111">
        <v>8179</v>
      </c>
      <c r="F20" s="111">
        <v>8178</v>
      </c>
      <c r="G20" s="111">
        <v>8179</v>
      </c>
      <c r="H20" s="111">
        <v>8178</v>
      </c>
      <c r="I20" s="111">
        <v>8179</v>
      </c>
      <c r="J20" s="111">
        <v>8178</v>
      </c>
      <c r="K20" s="111">
        <v>8179</v>
      </c>
      <c r="L20" s="111">
        <v>8178</v>
      </c>
      <c r="M20" s="111">
        <v>8178</v>
      </c>
      <c r="N20" s="111">
        <f t="shared" ref="N20:N26" si="2">SUM(B20:M20)</f>
        <v>98141</v>
      </c>
      <c r="P20" s="129"/>
    </row>
    <row r="21" spans="1:17" x14ac:dyDescent="0.25">
      <c r="A21" s="30" t="s">
        <v>315</v>
      </c>
      <c r="B21" s="111">
        <v>1332</v>
      </c>
      <c r="C21" s="111">
        <v>1332</v>
      </c>
      <c r="D21" s="111">
        <v>1332</v>
      </c>
      <c r="E21" s="111">
        <v>1332</v>
      </c>
      <c r="F21" s="111">
        <v>1332</v>
      </c>
      <c r="G21" s="111">
        <v>1331</v>
      </c>
      <c r="H21" s="111">
        <v>1332</v>
      </c>
      <c r="I21" s="111">
        <v>1332</v>
      </c>
      <c r="J21" s="111">
        <v>1332</v>
      </c>
      <c r="K21" s="111">
        <v>1332</v>
      </c>
      <c r="L21" s="111">
        <v>1332</v>
      </c>
      <c r="M21" s="111">
        <v>1331</v>
      </c>
      <c r="N21" s="111">
        <f t="shared" si="2"/>
        <v>15982</v>
      </c>
      <c r="P21" s="129"/>
    </row>
    <row r="22" spans="1:17" x14ac:dyDescent="0.25">
      <c r="A22" s="55" t="s">
        <v>170</v>
      </c>
      <c r="B22" s="111">
        <v>21639</v>
      </c>
      <c r="C22" s="111">
        <v>21639</v>
      </c>
      <c r="D22" s="111">
        <v>21640</v>
      </c>
      <c r="E22" s="111">
        <v>21639</v>
      </c>
      <c r="F22" s="111">
        <v>21639</v>
      </c>
      <c r="G22" s="111">
        <v>21640</v>
      </c>
      <c r="H22" s="111">
        <v>21639</v>
      </c>
      <c r="I22" s="111">
        <v>21639</v>
      </c>
      <c r="J22" s="111">
        <v>21640</v>
      </c>
      <c r="K22" s="111">
        <v>21639</v>
      </c>
      <c r="L22" s="111">
        <v>21639</v>
      </c>
      <c r="M22" s="111">
        <v>21640</v>
      </c>
      <c r="N22" s="111">
        <f t="shared" si="2"/>
        <v>259672</v>
      </c>
      <c r="P22" s="129"/>
    </row>
    <row r="23" spans="1:17" x14ac:dyDescent="0.25">
      <c r="A23" s="55" t="s">
        <v>115</v>
      </c>
      <c r="B23" s="111">
        <v>458</v>
      </c>
      <c r="C23" s="111">
        <v>458</v>
      </c>
      <c r="D23" s="111">
        <v>459</v>
      </c>
      <c r="E23" s="111">
        <v>458</v>
      </c>
      <c r="F23" s="111">
        <v>458</v>
      </c>
      <c r="G23" s="111">
        <v>459</v>
      </c>
      <c r="H23" s="111">
        <v>458</v>
      </c>
      <c r="I23" s="111">
        <v>458</v>
      </c>
      <c r="J23" s="111">
        <v>459</v>
      </c>
      <c r="K23" s="111">
        <v>458</v>
      </c>
      <c r="L23" s="111">
        <v>458</v>
      </c>
      <c r="M23" s="111">
        <v>459</v>
      </c>
      <c r="N23" s="111">
        <f t="shared" si="2"/>
        <v>5500</v>
      </c>
      <c r="P23" s="129"/>
    </row>
    <row r="24" spans="1:17" x14ac:dyDescent="0.25">
      <c r="A24" s="55" t="s">
        <v>275</v>
      </c>
      <c r="B24" s="111">
        <v>10700</v>
      </c>
      <c r="C24" s="111">
        <v>10700</v>
      </c>
      <c r="D24" s="111">
        <v>10699</v>
      </c>
      <c r="E24" s="111">
        <v>10700</v>
      </c>
      <c r="F24" s="111">
        <v>10700</v>
      </c>
      <c r="G24" s="111">
        <v>10699</v>
      </c>
      <c r="H24" s="111">
        <v>10700</v>
      </c>
      <c r="I24" s="111">
        <v>10700</v>
      </c>
      <c r="J24" s="111">
        <v>10699</v>
      </c>
      <c r="K24" s="111">
        <v>10700</v>
      </c>
      <c r="L24" s="111">
        <v>10700</v>
      </c>
      <c r="M24" s="111">
        <v>10699</v>
      </c>
      <c r="N24" s="111">
        <f t="shared" si="2"/>
        <v>128396</v>
      </c>
      <c r="P24" s="129"/>
    </row>
    <row r="25" spans="1:17" s="9" customFormat="1" x14ac:dyDescent="0.25">
      <c r="A25" s="55" t="s">
        <v>226</v>
      </c>
      <c r="B25" s="111">
        <v>299</v>
      </c>
      <c r="C25" s="111"/>
      <c r="D25" s="111"/>
      <c r="E25" s="111"/>
      <c r="F25" s="111"/>
      <c r="G25" s="111"/>
      <c r="H25" s="111"/>
      <c r="I25" s="111">
        <v>55327</v>
      </c>
      <c r="J25" s="111">
        <v>86755</v>
      </c>
      <c r="K25" s="111">
        <v>83568</v>
      </c>
      <c r="L25" s="111"/>
      <c r="M25" s="111"/>
      <c r="N25" s="111">
        <f t="shared" si="2"/>
        <v>225949</v>
      </c>
      <c r="O25" s="129"/>
      <c r="P25" s="129"/>
      <c r="Q25"/>
    </row>
    <row r="26" spans="1:17" x14ac:dyDescent="0.25">
      <c r="A26" s="55" t="s">
        <v>227</v>
      </c>
      <c r="B26" s="111">
        <v>2794</v>
      </c>
      <c r="C26" s="111"/>
      <c r="D26" s="111"/>
      <c r="E26" s="111"/>
      <c r="F26" s="111">
        <v>29994</v>
      </c>
      <c r="G26" s="111"/>
      <c r="H26" s="111">
        <v>49116</v>
      </c>
      <c r="I26" s="111">
        <v>67915</v>
      </c>
      <c r="J26" s="111">
        <v>67916</v>
      </c>
      <c r="K26" s="111">
        <v>67915</v>
      </c>
      <c r="L26" s="111">
        <v>67916</v>
      </c>
      <c r="M26" s="111">
        <v>67915</v>
      </c>
      <c r="N26" s="111">
        <f t="shared" si="2"/>
        <v>421481</v>
      </c>
      <c r="P26" s="129"/>
    </row>
    <row r="27" spans="1:17" x14ac:dyDescent="0.25">
      <c r="A27" s="55" t="s">
        <v>228</v>
      </c>
      <c r="B27" s="111"/>
      <c r="C27" s="111">
        <v>300</v>
      </c>
      <c r="D27" s="111">
        <v>200</v>
      </c>
      <c r="E27" s="111">
        <v>300</v>
      </c>
      <c r="F27" s="111"/>
      <c r="G27" s="111">
        <v>300</v>
      </c>
      <c r="H27" s="111"/>
      <c r="I27" s="111">
        <v>300</v>
      </c>
      <c r="J27" s="111"/>
      <c r="K27" s="111">
        <v>300</v>
      </c>
      <c r="L27" s="111"/>
      <c r="M27" s="111">
        <v>300</v>
      </c>
      <c r="N27" s="111">
        <f>SUM(B27:M27)</f>
        <v>2000</v>
      </c>
      <c r="P27" s="129"/>
    </row>
    <row r="28" spans="1:17" x14ac:dyDescent="0.25">
      <c r="A28" s="55" t="s">
        <v>314</v>
      </c>
      <c r="B28" s="111">
        <f t="shared" ref="B28:M28" si="3">B77+B138</f>
        <v>14780</v>
      </c>
      <c r="C28" s="111">
        <f t="shared" si="3"/>
        <v>14770</v>
      </c>
      <c r="D28" s="111">
        <f t="shared" si="3"/>
        <v>15028</v>
      </c>
      <c r="E28" s="111">
        <f t="shared" si="3"/>
        <v>15532</v>
      </c>
      <c r="F28" s="111">
        <f>F77+F138+6700</f>
        <v>13720</v>
      </c>
      <c r="G28" s="111">
        <f t="shared" si="3"/>
        <v>15028</v>
      </c>
      <c r="H28" s="111">
        <f t="shared" si="3"/>
        <v>14779</v>
      </c>
      <c r="I28" s="111">
        <f t="shared" si="3"/>
        <v>14772</v>
      </c>
      <c r="J28" s="111">
        <f t="shared" si="3"/>
        <v>14778</v>
      </c>
      <c r="K28" s="111">
        <f t="shared" si="3"/>
        <v>14780</v>
      </c>
      <c r="L28" s="111">
        <f t="shared" si="3"/>
        <v>14770</v>
      </c>
      <c r="M28" s="111">
        <f t="shared" si="3"/>
        <v>14771</v>
      </c>
      <c r="N28" s="111">
        <f>SUM(B28:M28)</f>
        <v>177508</v>
      </c>
      <c r="P28" s="129"/>
    </row>
    <row r="29" spans="1:17" ht="15.6" x14ac:dyDescent="0.3">
      <c r="A29" s="51" t="s">
        <v>47</v>
      </c>
      <c r="B29" s="110">
        <f>SUM(B20:B28)</f>
        <v>60180</v>
      </c>
      <c r="C29" s="110">
        <f t="shared" ref="C29:M29" si="4">SUM(C20:C28)</f>
        <v>57378</v>
      </c>
      <c r="D29" s="110">
        <f t="shared" si="4"/>
        <v>57536</v>
      </c>
      <c r="E29" s="110">
        <f t="shared" si="4"/>
        <v>58140</v>
      </c>
      <c r="F29" s="110">
        <f t="shared" si="4"/>
        <v>86021</v>
      </c>
      <c r="G29" s="110">
        <f t="shared" si="4"/>
        <v>57636</v>
      </c>
      <c r="H29" s="110">
        <f t="shared" si="4"/>
        <v>106202</v>
      </c>
      <c r="I29" s="110">
        <f t="shared" si="4"/>
        <v>180622</v>
      </c>
      <c r="J29" s="110">
        <f t="shared" si="4"/>
        <v>211757</v>
      </c>
      <c r="K29" s="110">
        <f t="shared" si="4"/>
        <v>208871</v>
      </c>
      <c r="L29" s="110">
        <f t="shared" si="4"/>
        <v>124993</v>
      </c>
      <c r="M29" s="110">
        <f t="shared" si="4"/>
        <v>125293</v>
      </c>
      <c r="N29" s="110">
        <f>SUM(B29:M29)</f>
        <v>1334629</v>
      </c>
      <c r="O29" s="249"/>
      <c r="P29" s="129"/>
    </row>
    <row r="30" spans="1:17" x14ac:dyDescent="0.25">
      <c r="G30" s="129"/>
      <c r="M30" s="129"/>
    </row>
    <row r="31" spans="1:17" x14ac:dyDescent="0.25">
      <c r="D31" s="129"/>
      <c r="E31" s="129"/>
      <c r="F31" s="129"/>
      <c r="G31" s="129"/>
      <c r="I31" s="129"/>
      <c r="J31" s="129"/>
      <c r="K31" s="129"/>
      <c r="M31" s="129"/>
    </row>
    <row r="32" spans="1:17" x14ac:dyDescent="0.25">
      <c r="E32" s="129"/>
      <c r="F32" s="129"/>
      <c r="G32" s="129"/>
      <c r="I32" s="129"/>
      <c r="J32" s="129"/>
      <c r="K32" s="129"/>
    </row>
    <row r="33" spans="6:11" x14ac:dyDescent="0.25">
      <c r="F33" s="129"/>
      <c r="G33" s="129"/>
      <c r="K33" s="129"/>
    </row>
    <row r="62" spans="14:14" x14ac:dyDescent="0.25">
      <c r="N62" s="46" t="s">
        <v>395</v>
      </c>
    </row>
    <row r="63" spans="14:14" x14ac:dyDescent="0.25">
      <c r="N63" s="38"/>
    </row>
    <row r="64" spans="14:14" x14ac:dyDescent="0.25">
      <c r="N64" s="38"/>
    </row>
    <row r="65" spans="1:15" x14ac:dyDescent="0.25">
      <c r="A65" s="325" t="s">
        <v>373</v>
      </c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</row>
    <row r="67" spans="1:15" x14ac:dyDescent="0.25">
      <c r="A67" s="9" t="s">
        <v>251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5" ht="15.6" x14ac:dyDescent="0.3">
      <c r="A68" s="428" t="s">
        <v>19</v>
      </c>
      <c r="B68" s="428"/>
      <c r="C68" s="428"/>
      <c r="D68" s="428"/>
      <c r="E68" s="428"/>
      <c r="F68" s="428"/>
      <c r="G68" s="428"/>
      <c r="H68" s="428"/>
      <c r="I68" s="428"/>
      <c r="J68" s="428"/>
      <c r="K68" s="428"/>
      <c r="L68" s="428"/>
      <c r="M68" s="428"/>
      <c r="N68" s="428"/>
    </row>
    <row r="69" spans="1:15" x14ac:dyDescent="0.25">
      <c r="A69" s="19" t="s">
        <v>154</v>
      </c>
      <c r="B69" s="19" t="s">
        <v>32</v>
      </c>
      <c r="C69" s="19" t="s">
        <v>33</v>
      </c>
      <c r="D69" s="19" t="s">
        <v>34</v>
      </c>
      <c r="E69" s="19" t="s">
        <v>35</v>
      </c>
      <c r="F69" s="19" t="s">
        <v>36</v>
      </c>
      <c r="G69" s="19" t="s">
        <v>37</v>
      </c>
      <c r="H69" s="19" t="s">
        <v>38</v>
      </c>
      <c r="I69" s="19" t="s">
        <v>39</v>
      </c>
      <c r="J69" s="19" t="s">
        <v>40</v>
      </c>
      <c r="K69" s="19" t="s">
        <v>41</v>
      </c>
      <c r="L69" s="19" t="s">
        <v>42</v>
      </c>
      <c r="M69" s="19" t="s">
        <v>43</v>
      </c>
      <c r="N69" s="19" t="s">
        <v>44</v>
      </c>
    </row>
    <row r="70" spans="1:15" x14ac:dyDescent="0.25">
      <c r="A70" s="54" t="s">
        <v>312</v>
      </c>
      <c r="B70" s="111"/>
      <c r="C70" s="111"/>
      <c r="D70" s="111"/>
      <c r="E70" s="111"/>
      <c r="F70" s="111">
        <v>8000</v>
      </c>
      <c r="G70" s="111"/>
      <c r="H70" s="111"/>
      <c r="I70" s="111"/>
      <c r="J70" s="111"/>
      <c r="K70" s="111"/>
      <c r="L70" s="111"/>
      <c r="M70" s="111"/>
      <c r="N70" s="111">
        <f>SUM(B70:M70)</f>
        <v>8000</v>
      </c>
    </row>
    <row r="71" spans="1:15" x14ac:dyDescent="0.25">
      <c r="A71" s="54" t="s">
        <v>313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</row>
    <row r="72" spans="1:15" ht="12.75" customHeight="1" x14ac:dyDescent="0.25">
      <c r="A72" s="53" t="s">
        <v>256</v>
      </c>
      <c r="B72" s="111"/>
      <c r="C72" s="111">
        <v>10</v>
      </c>
      <c r="D72" s="111"/>
      <c r="E72" s="111"/>
      <c r="F72" s="111">
        <v>10</v>
      </c>
      <c r="G72" s="111"/>
      <c r="H72" s="111"/>
      <c r="I72" s="111">
        <v>10</v>
      </c>
      <c r="J72" s="111"/>
      <c r="K72" s="111"/>
      <c r="L72" s="111">
        <v>10</v>
      </c>
      <c r="M72" s="111">
        <v>10</v>
      </c>
      <c r="N72" s="111">
        <f>SUM(B72:M72)</f>
        <v>50</v>
      </c>
    </row>
    <row r="73" spans="1:15" x14ac:dyDescent="0.25">
      <c r="A73" s="53" t="s">
        <v>270</v>
      </c>
      <c r="B73" s="111">
        <v>1745</v>
      </c>
      <c r="C73" s="111">
        <v>1745</v>
      </c>
      <c r="D73" s="111">
        <v>1745</v>
      </c>
      <c r="E73" s="111">
        <v>1745</v>
      </c>
      <c r="F73" s="111">
        <v>1745</v>
      </c>
      <c r="G73" s="111">
        <v>1744</v>
      </c>
      <c r="H73" s="111">
        <v>1745</v>
      </c>
      <c r="I73" s="111">
        <v>1745</v>
      </c>
      <c r="J73" s="111">
        <v>1745</v>
      </c>
      <c r="K73" s="111">
        <v>1745</v>
      </c>
      <c r="L73" s="111">
        <v>1745</v>
      </c>
      <c r="M73" s="111">
        <v>1744</v>
      </c>
      <c r="N73" s="111">
        <f>SUM(B73:M73)</f>
        <v>20938</v>
      </c>
    </row>
    <row r="74" spans="1:15" x14ac:dyDescent="0.25">
      <c r="A74" s="53" t="s">
        <v>12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</row>
    <row r="75" spans="1:15" x14ac:dyDescent="0.25">
      <c r="A75" s="53" t="s">
        <v>272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</row>
    <row r="76" spans="1:15" x14ac:dyDescent="0.25">
      <c r="A76" s="54" t="s">
        <v>288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1"/>
    </row>
    <row r="77" spans="1:15" s="10" customFormat="1" x14ac:dyDescent="0.25">
      <c r="A77" s="53" t="s">
        <v>311</v>
      </c>
      <c r="B77" s="111">
        <f>B90-SUM(B70:B76)</f>
        <v>10499</v>
      </c>
      <c r="C77" s="111">
        <f t="shared" ref="C77:M77" si="5">C90-SUM(C70:C76)</f>
        <v>10489</v>
      </c>
      <c r="D77" s="111">
        <f t="shared" si="5"/>
        <v>10747</v>
      </c>
      <c r="E77" s="111">
        <f t="shared" si="5"/>
        <v>10750</v>
      </c>
      <c r="F77" s="111">
        <f t="shared" si="5"/>
        <v>2739</v>
      </c>
      <c r="G77" s="111">
        <f t="shared" si="5"/>
        <v>10748</v>
      </c>
      <c r="H77" s="111">
        <f t="shared" si="5"/>
        <v>10498</v>
      </c>
      <c r="I77" s="111">
        <f t="shared" si="5"/>
        <v>10490</v>
      </c>
      <c r="J77" s="111">
        <f t="shared" si="5"/>
        <v>10497</v>
      </c>
      <c r="K77" s="111">
        <f t="shared" si="5"/>
        <v>10499</v>
      </c>
      <c r="L77" s="111">
        <f t="shared" si="5"/>
        <v>10489</v>
      </c>
      <c r="M77" s="111">
        <f t="shared" si="5"/>
        <v>10490</v>
      </c>
      <c r="N77" s="111">
        <f>SUM(B77:M77)</f>
        <v>118935</v>
      </c>
      <c r="O77" s="250"/>
    </row>
    <row r="78" spans="1:15" ht="15.6" x14ac:dyDescent="0.3">
      <c r="A78" s="52" t="s">
        <v>46</v>
      </c>
      <c r="B78" s="110">
        <f>SUM(B70:B77)</f>
        <v>12244</v>
      </c>
      <c r="C78" s="110">
        <f t="shared" ref="C78:N78" si="6">SUM(C70:C77)</f>
        <v>12244</v>
      </c>
      <c r="D78" s="110">
        <f t="shared" si="6"/>
        <v>12492</v>
      </c>
      <c r="E78" s="110">
        <f t="shared" si="6"/>
        <v>12495</v>
      </c>
      <c r="F78" s="110">
        <f t="shared" si="6"/>
        <v>12494</v>
      </c>
      <c r="G78" s="110">
        <f t="shared" si="6"/>
        <v>12492</v>
      </c>
      <c r="H78" s="110">
        <f t="shared" si="6"/>
        <v>12243</v>
      </c>
      <c r="I78" s="110">
        <f t="shared" si="6"/>
        <v>12245</v>
      </c>
      <c r="J78" s="110">
        <f t="shared" si="6"/>
        <v>12242</v>
      </c>
      <c r="K78" s="110">
        <f t="shared" si="6"/>
        <v>12244</v>
      </c>
      <c r="L78" s="110">
        <f t="shared" si="6"/>
        <v>12244</v>
      </c>
      <c r="M78" s="110">
        <f t="shared" si="6"/>
        <v>12244</v>
      </c>
      <c r="N78" s="110">
        <f t="shared" si="6"/>
        <v>147923</v>
      </c>
    </row>
    <row r="79" spans="1:15" s="9" customFormat="1" ht="15.6" x14ac:dyDescent="0.3">
      <c r="A79" s="428" t="s">
        <v>20</v>
      </c>
      <c r="B79" s="429"/>
      <c r="C79" s="429"/>
      <c r="D79" s="429"/>
      <c r="E79" s="429"/>
      <c r="F79" s="429"/>
      <c r="G79" s="429"/>
      <c r="H79" s="429"/>
      <c r="I79" s="429"/>
      <c r="J79" s="429"/>
      <c r="K79" s="429"/>
      <c r="L79" s="429"/>
      <c r="M79" s="429"/>
      <c r="N79" s="429"/>
      <c r="O79" s="249"/>
    </row>
    <row r="80" spans="1:15" s="9" customFormat="1" x14ac:dyDescent="0.25">
      <c r="A80" s="19" t="s">
        <v>154</v>
      </c>
      <c r="B80" s="19" t="s">
        <v>32</v>
      </c>
      <c r="C80" s="19" t="s">
        <v>33</v>
      </c>
      <c r="D80" s="19" t="s">
        <v>34</v>
      </c>
      <c r="E80" s="19" t="s">
        <v>35</v>
      </c>
      <c r="F80" s="19" t="s">
        <v>36</v>
      </c>
      <c r="G80" s="19" t="s">
        <v>37</v>
      </c>
      <c r="H80" s="19" t="s">
        <v>38</v>
      </c>
      <c r="I80" s="19" t="s">
        <v>39</v>
      </c>
      <c r="J80" s="19" t="s">
        <v>40</v>
      </c>
      <c r="K80" s="19" t="s">
        <v>41</v>
      </c>
      <c r="L80" s="19" t="s">
        <v>42</v>
      </c>
      <c r="M80" s="19" t="s">
        <v>43</v>
      </c>
      <c r="N80" s="19" t="s">
        <v>44</v>
      </c>
      <c r="O80" s="249"/>
    </row>
    <row r="81" spans="1:16" x14ac:dyDescent="0.25">
      <c r="A81" s="55" t="s">
        <v>169</v>
      </c>
      <c r="B81" s="111">
        <v>7165</v>
      </c>
      <c r="C81" s="111">
        <v>7165</v>
      </c>
      <c r="D81" s="111">
        <v>7164</v>
      </c>
      <c r="E81" s="111">
        <v>7165</v>
      </c>
      <c r="F81" s="111">
        <v>7165</v>
      </c>
      <c r="G81" s="111">
        <v>7164</v>
      </c>
      <c r="H81" s="111">
        <v>7164</v>
      </c>
      <c r="I81" s="111">
        <v>7165</v>
      </c>
      <c r="J81" s="111">
        <v>7164</v>
      </c>
      <c r="K81" s="111">
        <v>7165</v>
      </c>
      <c r="L81" s="111">
        <v>7165</v>
      </c>
      <c r="M81" s="111">
        <v>7164</v>
      </c>
      <c r="N81" s="111">
        <f>SUM(B81:M81)</f>
        <v>85975</v>
      </c>
      <c r="P81" s="129"/>
    </row>
    <row r="82" spans="1:16" x14ac:dyDescent="0.25">
      <c r="A82" s="30" t="s">
        <v>315</v>
      </c>
      <c r="B82" s="111">
        <v>1189</v>
      </c>
      <c r="C82" s="111">
        <v>1189</v>
      </c>
      <c r="D82" s="111">
        <v>1188</v>
      </c>
      <c r="E82" s="111">
        <v>1189</v>
      </c>
      <c r="F82" s="111">
        <v>1189</v>
      </c>
      <c r="G82" s="111">
        <v>1188</v>
      </c>
      <c r="H82" s="111">
        <v>1189</v>
      </c>
      <c r="I82" s="111">
        <v>1189</v>
      </c>
      <c r="J82" s="111">
        <v>1188</v>
      </c>
      <c r="K82" s="111">
        <v>1189</v>
      </c>
      <c r="L82" s="111">
        <v>1189</v>
      </c>
      <c r="M82" s="111">
        <v>1189</v>
      </c>
      <c r="N82" s="111">
        <f>SUM(B82:M82)</f>
        <v>14265</v>
      </c>
      <c r="P82" s="129"/>
    </row>
    <row r="83" spans="1:16" x14ac:dyDescent="0.25">
      <c r="A83" s="55" t="s">
        <v>170</v>
      </c>
      <c r="B83" s="111">
        <v>3890</v>
      </c>
      <c r="C83" s="111">
        <v>3890</v>
      </c>
      <c r="D83" s="111">
        <v>3890</v>
      </c>
      <c r="E83" s="111">
        <v>3891</v>
      </c>
      <c r="F83" s="111">
        <v>3890</v>
      </c>
      <c r="G83" s="111">
        <v>3890</v>
      </c>
      <c r="H83" s="111">
        <v>3890</v>
      </c>
      <c r="I83" s="111">
        <v>3891</v>
      </c>
      <c r="J83" s="111">
        <v>3890</v>
      </c>
      <c r="K83" s="111">
        <v>3890</v>
      </c>
      <c r="L83" s="111">
        <v>3890</v>
      </c>
      <c r="M83" s="111">
        <v>3891</v>
      </c>
      <c r="N83" s="111">
        <f>SUM(B83:M83)</f>
        <v>46683</v>
      </c>
      <c r="P83" s="129"/>
    </row>
    <row r="84" spans="1:16" x14ac:dyDescent="0.25">
      <c r="A84" s="55" t="s">
        <v>115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</row>
    <row r="85" spans="1:16" x14ac:dyDescent="0.25">
      <c r="A85" s="55" t="s">
        <v>275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</row>
    <row r="86" spans="1:16" x14ac:dyDescent="0.25">
      <c r="A86" s="55" t="s">
        <v>226</v>
      </c>
      <c r="B86" s="111"/>
      <c r="C86" s="111"/>
      <c r="D86" s="111">
        <v>250</v>
      </c>
      <c r="E86" s="111">
        <v>250</v>
      </c>
      <c r="F86" s="111">
        <v>250</v>
      </c>
      <c r="G86" s="111">
        <v>250</v>
      </c>
      <c r="H86" s="111"/>
      <c r="I86" s="111"/>
      <c r="J86" s="111"/>
      <c r="K86" s="111"/>
      <c r="L86" s="111"/>
      <c r="M86" s="111"/>
      <c r="N86" s="111">
        <f>SUM(B86:M86)</f>
        <v>1000</v>
      </c>
    </row>
    <row r="87" spans="1:16" x14ac:dyDescent="0.25">
      <c r="A87" s="55" t="s">
        <v>227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</row>
    <row r="88" spans="1:16" x14ac:dyDescent="0.25">
      <c r="A88" s="55" t="s">
        <v>228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</row>
    <row r="89" spans="1:16" x14ac:dyDescent="0.25">
      <c r="A89" s="55" t="s">
        <v>314</v>
      </c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</row>
    <row r="90" spans="1:16" ht="15.6" x14ac:dyDescent="0.3">
      <c r="A90" s="51" t="s">
        <v>47</v>
      </c>
      <c r="B90" s="110">
        <f>SUM(B81:B89)</f>
        <v>12244</v>
      </c>
      <c r="C90" s="110">
        <f t="shared" ref="C90:N90" si="7">SUM(C81:C89)</f>
        <v>12244</v>
      </c>
      <c r="D90" s="110">
        <f t="shared" si="7"/>
        <v>12492</v>
      </c>
      <c r="E90" s="110">
        <f t="shared" si="7"/>
        <v>12495</v>
      </c>
      <c r="F90" s="110">
        <f t="shared" si="7"/>
        <v>12494</v>
      </c>
      <c r="G90" s="110">
        <f t="shared" si="7"/>
        <v>12492</v>
      </c>
      <c r="H90" s="110">
        <f t="shared" si="7"/>
        <v>12243</v>
      </c>
      <c r="I90" s="110">
        <f t="shared" si="7"/>
        <v>12245</v>
      </c>
      <c r="J90" s="110">
        <f t="shared" si="7"/>
        <v>12242</v>
      </c>
      <c r="K90" s="110">
        <f t="shared" si="7"/>
        <v>12244</v>
      </c>
      <c r="L90" s="110">
        <f t="shared" si="7"/>
        <v>12244</v>
      </c>
      <c r="M90" s="110">
        <f t="shared" si="7"/>
        <v>12244</v>
      </c>
      <c r="N90" s="110">
        <f t="shared" si="7"/>
        <v>147923</v>
      </c>
    </row>
    <row r="91" spans="1:16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6" s="9" customForma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249"/>
    </row>
    <row r="123" spans="1:14" x14ac:dyDescent="0.25">
      <c r="N123" s="46" t="s">
        <v>395</v>
      </c>
    </row>
    <row r="124" spans="1:14" x14ac:dyDescent="0.25">
      <c r="N124" s="38"/>
    </row>
    <row r="125" spans="1:14" x14ac:dyDescent="0.25">
      <c r="N125" s="38"/>
    </row>
    <row r="126" spans="1:14" x14ac:dyDescent="0.25">
      <c r="A126" s="325" t="s">
        <v>373</v>
      </c>
      <c r="B126" s="325"/>
      <c r="C126" s="325"/>
      <c r="D126" s="325"/>
      <c r="E126" s="325"/>
      <c r="F126" s="325"/>
      <c r="G126" s="325"/>
      <c r="H126" s="325"/>
      <c r="I126" s="325"/>
      <c r="J126" s="325"/>
      <c r="K126" s="325"/>
      <c r="L126" s="325"/>
      <c r="M126" s="325"/>
      <c r="N126" s="325"/>
    </row>
    <row r="128" spans="1:14" x14ac:dyDescent="0.25">
      <c r="A128" s="9" t="s">
        <v>374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6" ht="15.6" x14ac:dyDescent="0.3">
      <c r="A129" s="428" t="s">
        <v>19</v>
      </c>
      <c r="B129" s="428"/>
      <c r="C129" s="428"/>
      <c r="D129" s="428"/>
      <c r="E129" s="428"/>
      <c r="F129" s="428"/>
      <c r="G129" s="428"/>
      <c r="H129" s="428"/>
      <c r="I129" s="428"/>
      <c r="J129" s="428"/>
      <c r="K129" s="428"/>
      <c r="L129" s="428"/>
      <c r="M129" s="428"/>
      <c r="N129" s="428"/>
    </row>
    <row r="130" spans="1:16" x14ac:dyDescent="0.25">
      <c r="A130" s="19" t="s">
        <v>154</v>
      </c>
      <c r="B130" s="19" t="s">
        <v>32</v>
      </c>
      <c r="C130" s="19" t="s">
        <v>33</v>
      </c>
      <c r="D130" s="19" t="s">
        <v>34</v>
      </c>
      <c r="E130" s="19" t="s">
        <v>35</v>
      </c>
      <c r="F130" s="19" t="s">
        <v>36</v>
      </c>
      <c r="G130" s="19" t="s">
        <v>37</v>
      </c>
      <c r="H130" s="19" t="s">
        <v>38</v>
      </c>
      <c r="I130" s="19" t="s">
        <v>39</v>
      </c>
      <c r="J130" s="19" t="s">
        <v>40</v>
      </c>
      <c r="K130" s="19" t="s">
        <v>41</v>
      </c>
      <c r="L130" s="19" t="s">
        <v>42</v>
      </c>
      <c r="M130" s="19" t="s">
        <v>43</v>
      </c>
      <c r="N130" s="19" t="s">
        <v>44</v>
      </c>
    </row>
    <row r="131" spans="1:16" x14ac:dyDescent="0.25">
      <c r="A131" s="54" t="s">
        <v>312</v>
      </c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</row>
    <row r="132" spans="1:16" x14ac:dyDescent="0.25">
      <c r="A132" s="54" t="s">
        <v>313</v>
      </c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</row>
    <row r="133" spans="1:16" x14ac:dyDescent="0.25">
      <c r="A133" s="53" t="s">
        <v>256</v>
      </c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</row>
    <row r="134" spans="1:16" x14ac:dyDescent="0.25">
      <c r="A134" s="53" t="s">
        <v>270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</row>
    <row r="135" spans="1:16" x14ac:dyDescent="0.25">
      <c r="A135" s="53" t="s">
        <v>12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</row>
    <row r="136" spans="1:16" x14ac:dyDescent="0.25">
      <c r="A136" s="53" t="s">
        <v>272</v>
      </c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</row>
    <row r="137" spans="1:16" x14ac:dyDescent="0.25">
      <c r="A137" s="54" t="s">
        <v>288</v>
      </c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</row>
    <row r="138" spans="1:16" x14ac:dyDescent="0.25">
      <c r="A138" s="53" t="s">
        <v>311</v>
      </c>
      <c r="B138" s="111">
        <f>B151</f>
        <v>4281</v>
      </c>
      <c r="C138" s="111">
        <f t="shared" ref="C138:M138" si="8">C151</f>
        <v>4281</v>
      </c>
      <c r="D138" s="111">
        <f t="shared" si="8"/>
        <v>4281</v>
      </c>
      <c r="E138" s="111">
        <f t="shared" si="8"/>
        <v>4782</v>
      </c>
      <c r="F138" s="111">
        <f t="shared" si="8"/>
        <v>4281</v>
      </c>
      <c r="G138" s="111">
        <f t="shared" si="8"/>
        <v>4280</v>
      </c>
      <c r="H138" s="111">
        <f t="shared" si="8"/>
        <v>4281</v>
      </c>
      <c r="I138" s="111">
        <f t="shared" si="8"/>
        <v>4282</v>
      </c>
      <c r="J138" s="111">
        <f t="shared" si="8"/>
        <v>4281</v>
      </c>
      <c r="K138" s="111">
        <f t="shared" si="8"/>
        <v>4281</v>
      </c>
      <c r="L138" s="111">
        <f t="shared" si="8"/>
        <v>4281</v>
      </c>
      <c r="M138" s="111">
        <f t="shared" si="8"/>
        <v>4281</v>
      </c>
      <c r="N138" s="111">
        <f>SUM(B138:M138)</f>
        <v>51873</v>
      </c>
    </row>
    <row r="139" spans="1:16" ht="15.6" x14ac:dyDescent="0.3">
      <c r="A139" s="52" t="s">
        <v>46</v>
      </c>
      <c r="B139" s="110">
        <f>SUM(B131:B138)</f>
        <v>4281</v>
      </c>
      <c r="C139" s="110">
        <f t="shared" ref="C139:N139" si="9">SUM(C131:C138)</f>
        <v>4281</v>
      </c>
      <c r="D139" s="110">
        <f t="shared" si="9"/>
        <v>4281</v>
      </c>
      <c r="E139" s="110">
        <f t="shared" si="9"/>
        <v>4782</v>
      </c>
      <c r="F139" s="110">
        <f t="shared" si="9"/>
        <v>4281</v>
      </c>
      <c r="G139" s="110">
        <f t="shared" si="9"/>
        <v>4280</v>
      </c>
      <c r="H139" s="110">
        <f t="shared" si="9"/>
        <v>4281</v>
      </c>
      <c r="I139" s="110">
        <f t="shared" si="9"/>
        <v>4282</v>
      </c>
      <c r="J139" s="110">
        <f t="shared" si="9"/>
        <v>4281</v>
      </c>
      <c r="K139" s="110">
        <f t="shared" si="9"/>
        <v>4281</v>
      </c>
      <c r="L139" s="110">
        <f t="shared" si="9"/>
        <v>4281</v>
      </c>
      <c r="M139" s="110">
        <f t="shared" si="9"/>
        <v>4281</v>
      </c>
      <c r="N139" s="110">
        <f t="shared" si="9"/>
        <v>51873</v>
      </c>
    </row>
    <row r="140" spans="1:16" ht="15.6" x14ac:dyDescent="0.3">
      <c r="A140" s="428" t="s">
        <v>20</v>
      </c>
      <c r="B140" s="429"/>
      <c r="C140" s="429"/>
      <c r="D140" s="429"/>
      <c r="E140" s="429"/>
      <c r="F140" s="429"/>
      <c r="G140" s="429"/>
      <c r="H140" s="429"/>
      <c r="I140" s="429"/>
      <c r="J140" s="429"/>
      <c r="K140" s="429"/>
      <c r="L140" s="429"/>
      <c r="M140" s="429"/>
      <c r="N140" s="429"/>
    </row>
    <row r="141" spans="1:16" x14ac:dyDescent="0.25">
      <c r="A141" s="19" t="s">
        <v>154</v>
      </c>
      <c r="B141" s="19" t="s">
        <v>32</v>
      </c>
      <c r="C141" s="19" t="s">
        <v>33</v>
      </c>
      <c r="D141" s="19" t="s">
        <v>34</v>
      </c>
      <c r="E141" s="19" t="s">
        <v>35</v>
      </c>
      <c r="F141" s="19" t="s">
        <v>36</v>
      </c>
      <c r="G141" s="19" t="s">
        <v>37</v>
      </c>
      <c r="H141" s="19" t="s">
        <v>38</v>
      </c>
      <c r="I141" s="19" t="s">
        <v>39</v>
      </c>
      <c r="J141" s="19" t="s">
        <v>40</v>
      </c>
      <c r="K141" s="19" t="s">
        <v>41</v>
      </c>
      <c r="L141" s="19" t="s">
        <v>42</v>
      </c>
      <c r="M141" s="19" t="s">
        <v>43</v>
      </c>
      <c r="N141" s="19" t="s">
        <v>44</v>
      </c>
    </row>
    <row r="142" spans="1:16" x14ac:dyDescent="0.25">
      <c r="A142" s="55" t="s">
        <v>169</v>
      </c>
      <c r="B142" s="111">
        <v>3169</v>
      </c>
      <c r="C142" s="111">
        <v>3169</v>
      </c>
      <c r="D142" s="111">
        <v>3169</v>
      </c>
      <c r="E142" s="111">
        <v>3169</v>
      </c>
      <c r="F142" s="111">
        <v>3169</v>
      </c>
      <c r="G142" s="111">
        <v>3168</v>
      </c>
      <c r="H142" s="111">
        <v>3169</v>
      </c>
      <c r="I142" s="111">
        <v>3169</v>
      </c>
      <c r="J142" s="111">
        <v>3169</v>
      </c>
      <c r="K142" s="111">
        <v>3169</v>
      </c>
      <c r="L142" s="111">
        <v>3169</v>
      </c>
      <c r="M142" s="111">
        <v>3168</v>
      </c>
      <c r="N142" s="111">
        <f>SUM(B142:M142)</f>
        <v>38026</v>
      </c>
      <c r="P142" s="129"/>
    </row>
    <row r="143" spans="1:16" x14ac:dyDescent="0.25">
      <c r="A143" s="30" t="s">
        <v>315</v>
      </c>
      <c r="B143" s="111">
        <v>552</v>
      </c>
      <c r="C143" s="111">
        <v>552</v>
      </c>
      <c r="D143" s="111">
        <v>552</v>
      </c>
      <c r="E143" s="111">
        <v>553</v>
      </c>
      <c r="F143" s="111">
        <v>552</v>
      </c>
      <c r="G143" s="111">
        <v>552</v>
      </c>
      <c r="H143" s="111">
        <v>552</v>
      </c>
      <c r="I143" s="111">
        <v>553</v>
      </c>
      <c r="J143" s="111">
        <v>552</v>
      </c>
      <c r="K143" s="111">
        <v>552</v>
      </c>
      <c r="L143" s="111">
        <v>552</v>
      </c>
      <c r="M143" s="111">
        <v>553</v>
      </c>
      <c r="N143" s="111">
        <f>SUM(B143:M143)</f>
        <v>6627</v>
      </c>
      <c r="P143" s="129"/>
    </row>
    <row r="144" spans="1:16" x14ac:dyDescent="0.25">
      <c r="A144" s="55" t="s">
        <v>170</v>
      </c>
      <c r="B144" s="111">
        <v>560</v>
      </c>
      <c r="C144" s="111">
        <v>560</v>
      </c>
      <c r="D144" s="111">
        <v>560</v>
      </c>
      <c r="E144" s="111">
        <v>560</v>
      </c>
      <c r="F144" s="111">
        <v>560</v>
      </c>
      <c r="G144" s="111">
        <v>560</v>
      </c>
      <c r="H144" s="111">
        <v>560</v>
      </c>
      <c r="I144" s="111">
        <v>560</v>
      </c>
      <c r="J144" s="111">
        <v>560</v>
      </c>
      <c r="K144" s="111">
        <v>560</v>
      </c>
      <c r="L144" s="111">
        <v>560</v>
      </c>
      <c r="M144" s="111">
        <v>560</v>
      </c>
      <c r="N144" s="111">
        <f>SUM(B144:M144)</f>
        <v>6720</v>
      </c>
      <c r="P144" s="129"/>
    </row>
    <row r="145" spans="1:14" x14ac:dyDescent="0.25">
      <c r="A145" s="55" t="s">
        <v>115</v>
      </c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</row>
    <row r="146" spans="1:14" x14ac:dyDescent="0.25">
      <c r="A146" s="55" t="s">
        <v>275</v>
      </c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</row>
    <row r="147" spans="1:14" x14ac:dyDescent="0.25">
      <c r="A147" s="55" t="s">
        <v>226</v>
      </c>
      <c r="B147" s="111"/>
      <c r="C147" s="111"/>
      <c r="D147" s="111"/>
      <c r="E147" s="111">
        <v>500</v>
      </c>
      <c r="F147" s="111"/>
      <c r="G147" s="111"/>
      <c r="H147" s="111"/>
      <c r="I147" s="111"/>
      <c r="J147" s="111"/>
      <c r="K147" s="111"/>
      <c r="L147" s="111"/>
      <c r="M147" s="111"/>
      <c r="N147" s="111">
        <f>SUM(B147:M147)</f>
        <v>500</v>
      </c>
    </row>
    <row r="148" spans="1:14" x14ac:dyDescent="0.25">
      <c r="A148" s="55" t="s">
        <v>227</v>
      </c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</row>
    <row r="149" spans="1:14" x14ac:dyDescent="0.25">
      <c r="A149" s="55" t="s">
        <v>228</v>
      </c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</row>
    <row r="150" spans="1:14" x14ac:dyDescent="0.25">
      <c r="A150" s="55" t="s">
        <v>314</v>
      </c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</row>
    <row r="151" spans="1:14" ht="15.6" x14ac:dyDescent="0.3">
      <c r="A151" s="51" t="s">
        <v>47</v>
      </c>
      <c r="B151" s="110">
        <f>SUM(B142:B150)</f>
        <v>4281</v>
      </c>
      <c r="C151" s="110">
        <f t="shared" ref="C151:M151" si="10">SUM(C142:C150)</f>
        <v>4281</v>
      </c>
      <c r="D151" s="110">
        <f t="shared" si="10"/>
        <v>4281</v>
      </c>
      <c r="E151" s="110">
        <f t="shared" si="10"/>
        <v>4782</v>
      </c>
      <c r="F151" s="110">
        <f t="shared" si="10"/>
        <v>4281</v>
      </c>
      <c r="G151" s="110">
        <f t="shared" si="10"/>
        <v>4280</v>
      </c>
      <c r="H151" s="110">
        <f t="shared" si="10"/>
        <v>4281</v>
      </c>
      <c r="I151" s="110">
        <f t="shared" si="10"/>
        <v>4282</v>
      </c>
      <c r="J151" s="110">
        <f t="shared" si="10"/>
        <v>4281</v>
      </c>
      <c r="K151" s="110">
        <f t="shared" si="10"/>
        <v>4281</v>
      </c>
      <c r="L151" s="110">
        <f t="shared" si="10"/>
        <v>4281</v>
      </c>
      <c r="M151" s="110">
        <f t="shared" si="10"/>
        <v>4281</v>
      </c>
      <c r="N151" s="110">
        <f>SUM(N142:N150)</f>
        <v>51873</v>
      </c>
    </row>
    <row r="152" spans="1:14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</sheetData>
  <mergeCells count="9">
    <mergeCell ref="A140:N140"/>
    <mergeCell ref="A129:N129"/>
    <mergeCell ref="A4:N4"/>
    <mergeCell ref="A65:N65"/>
    <mergeCell ref="A7:N7"/>
    <mergeCell ref="A18:N18"/>
    <mergeCell ref="A68:N68"/>
    <mergeCell ref="A126:N126"/>
    <mergeCell ref="A79:N79"/>
  </mergeCells>
  <phoneticPr fontId="1" type="noConversion"/>
  <pageMargins left="0.59055118110236227" right="0.59055118110236227" top="0.39370078740157483" bottom="0.39370078740157483" header="0.51181102362204722" footer="0.51181102362204722"/>
  <pageSetup paperSize="9" scale="70" orientation="landscape" r:id="rId1"/>
  <headerFooter alignWithMargins="0"/>
  <ignoredErrors>
    <ignoredError sqref="N29 F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93"/>
  <sheetViews>
    <sheetView view="pageBreakPreview" zoomScale="106" zoomScaleSheetLayoutView="106" workbookViewId="0">
      <selection activeCell="L37" sqref="L37"/>
    </sheetView>
  </sheetViews>
  <sheetFormatPr defaultRowHeight="13.2" x14ac:dyDescent="0.25"/>
  <cols>
    <col min="9" max="9" width="17.5546875" customWidth="1"/>
    <col min="10" max="12" width="10.5546875" customWidth="1"/>
  </cols>
  <sheetData>
    <row r="1" spans="1:13" x14ac:dyDescent="0.25">
      <c r="M1" s="46" t="s">
        <v>224</v>
      </c>
    </row>
    <row r="3" spans="1:13" x14ac:dyDescent="0.25">
      <c r="A3" s="325" t="s">
        <v>390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</row>
    <row r="4" spans="1:13" x14ac:dyDescent="0.25">
      <c r="A4" s="325" t="s">
        <v>182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</row>
    <row r="5" spans="1:13" x14ac:dyDescent="0.25">
      <c r="A5" s="325" t="s">
        <v>114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</row>
    <row r="7" spans="1:13" x14ac:dyDescent="0.25">
      <c r="A7" s="16"/>
      <c r="B7" s="16"/>
      <c r="C7" s="16"/>
      <c r="D7" s="16"/>
      <c r="E7" s="16"/>
      <c r="F7" s="16"/>
      <c r="G7" s="16"/>
      <c r="H7" s="16"/>
      <c r="I7" s="16"/>
      <c r="L7" s="38" t="s">
        <v>164</v>
      </c>
    </row>
    <row r="8" spans="1:13" ht="26.4" x14ac:dyDescent="0.25">
      <c r="A8" s="349" t="s">
        <v>116</v>
      </c>
      <c r="B8" s="350"/>
      <c r="C8" s="350"/>
      <c r="D8" s="350"/>
      <c r="E8" s="350"/>
      <c r="F8" s="350"/>
      <c r="G8" s="350"/>
      <c r="H8" s="350"/>
      <c r="I8" s="351"/>
      <c r="J8" s="113" t="s">
        <v>151</v>
      </c>
      <c r="K8" s="113" t="s">
        <v>152</v>
      </c>
      <c r="L8" s="114" t="s">
        <v>150</v>
      </c>
      <c r="M8" s="113" t="s">
        <v>153</v>
      </c>
    </row>
    <row r="9" spans="1:13" x14ac:dyDescent="0.25">
      <c r="A9" s="333" t="s">
        <v>105</v>
      </c>
      <c r="B9" s="333"/>
      <c r="C9" s="333"/>
      <c r="D9" s="333"/>
      <c r="E9" s="333"/>
      <c r="F9" s="333"/>
      <c r="G9" s="333"/>
      <c r="H9" s="333"/>
      <c r="I9" s="333"/>
      <c r="J9" s="110">
        <f>J10+J17+J24+J36</f>
        <v>548572</v>
      </c>
      <c r="K9" s="110">
        <f>K10+K17+K24+K36</f>
        <v>556489</v>
      </c>
      <c r="L9" s="110"/>
      <c r="M9" s="110"/>
    </row>
    <row r="10" spans="1:13" x14ac:dyDescent="0.25">
      <c r="A10" s="165"/>
      <c r="B10" s="345" t="s">
        <v>177</v>
      </c>
      <c r="C10" s="337"/>
      <c r="D10" s="337"/>
      <c r="E10" s="337"/>
      <c r="F10" s="337"/>
      <c r="G10" s="337"/>
      <c r="H10" s="337"/>
      <c r="I10" s="337"/>
      <c r="J10" s="168">
        <f>SUM(J11:J16)</f>
        <v>201506</v>
      </c>
      <c r="K10" s="168">
        <f>SUM(K11:K16)</f>
        <v>252634</v>
      </c>
      <c r="L10" s="168"/>
      <c r="M10" s="168"/>
    </row>
    <row r="11" spans="1:13" x14ac:dyDescent="0.25">
      <c r="A11" s="76"/>
      <c r="B11" s="170"/>
      <c r="C11" s="338" t="s">
        <v>183</v>
      </c>
      <c r="D11" s="339"/>
      <c r="E11" s="339"/>
      <c r="F11" s="339"/>
      <c r="G11" s="339"/>
      <c r="H11" s="339"/>
      <c r="I11" s="340"/>
      <c r="J11" s="111">
        <f>SUM('4. bevételek fel. szerint'!J13:L13)</f>
        <v>189939</v>
      </c>
      <c r="K11" s="111">
        <f>SUM('4. bevételek fel. szerint'!M13:O13)</f>
        <v>225687</v>
      </c>
      <c r="L11" s="111"/>
      <c r="M11" s="47"/>
    </row>
    <row r="12" spans="1:13" x14ac:dyDescent="0.25">
      <c r="A12" s="76"/>
      <c r="B12" s="187"/>
      <c r="C12" s="338" t="s">
        <v>184</v>
      </c>
      <c r="D12" s="339"/>
      <c r="E12" s="339"/>
      <c r="F12" s="339"/>
      <c r="G12" s="339"/>
      <c r="H12" s="339"/>
      <c r="I12" s="340"/>
      <c r="J12" s="111"/>
      <c r="K12" s="111"/>
      <c r="L12" s="111"/>
      <c r="M12" s="47"/>
    </row>
    <row r="13" spans="1:13" x14ac:dyDescent="0.25">
      <c r="A13" s="76"/>
      <c r="B13" s="187"/>
      <c r="C13" s="338" t="s">
        <v>185</v>
      </c>
      <c r="D13" s="339"/>
      <c r="E13" s="339"/>
      <c r="F13" s="339"/>
      <c r="G13" s="339"/>
      <c r="H13" s="339"/>
      <c r="I13" s="340"/>
      <c r="J13" s="111"/>
      <c r="K13" s="111"/>
      <c r="L13" s="111"/>
      <c r="M13" s="47"/>
    </row>
    <row r="14" spans="1:13" x14ac:dyDescent="0.25">
      <c r="A14" s="76"/>
      <c r="B14" s="187"/>
      <c r="C14" s="338" t="s">
        <v>186</v>
      </c>
      <c r="D14" s="339"/>
      <c r="E14" s="339"/>
      <c r="F14" s="339"/>
      <c r="G14" s="339"/>
      <c r="H14" s="339"/>
      <c r="I14" s="340"/>
      <c r="J14" s="111"/>
      <c r="K14" s="111"/>
      <c r="L14" s="111"/>
      <c r="M14" s="47"/>
    </row>
    <row r="15" spans="1:13" x14ac:dyDescent="0.25">
      <c r="A15" s="76"/>
      <c r="B15" s="187"/>
      <c r="C15" s="338" t="s">
        <v>187</v>
      </c>
      <c r="D15" s="339"/>
      <c r="E15" s="339"/>
      <c r="F15" s="339"/>
      <c r="G15" s="339"/>
      <c r="H15" s="339"/>
      <c r="I15" s="340"/>
      <c r="J15" s="111"/>
      <c r="K15" s="111"/>
      <c r="L15" s="111"/>
      <c r="M15" s="47"/>
    </row>
    <row r="16" spans="1:13" x14ac:dyDescent="0.25">
      <c r="A16" s="76"/>
      <c r="B16" s="187"/>
      <c r="C16" s="346" t="s">
        <v>188</v>
      </c>
      <c r="D16" s="347"/>
      <c r="E16" s="347"/>
      <c r="F16" s="347"/>
      <c r="G16" s="347"/>
      <c r="H16" s="347"/>
      <c r="I16" s="348"/>
      <c r="J16" s="111">
        <f>SUM('4. bevételek fel. szerint'!J18:L18)</f>
        <v>11567</v>
      </c>
      <c r="K16" s="111">
        <f>SUM('4. bevételek fel. szerint'!M18:O18)</f>
        <v>26947</v>
      </c>
      <c r="L16" s="111"/>
      <c r="M16" s="47"/>
    </row>
    <row r="17" spans="1:13" x14ac:dyDescent="0.25">
      <c r="A17" s="165"/>
      <c r="B17" s="337" t="s">
        <v>269</v>
      </c>
      <c r="C17" s="337"/>
      <c r="D17" s="337"/>
      <c r="E17" s="337"/>
      <c r="F17" s="337"/>
      <c r="G17" s="337"/>
      <c r="H17" s="337"/>
      <c r="I17" s="337"/>
      <c r="J17" s="168">
        <f>SUM(J18:J23)</f>
        <v>253850</v>
      </c>
      <c r="K17" s="168">
        <f>SUM(K18:K23)</f>
        <v>216525</v>
      </c>
      <c r="L17" s="168"/>
      <c r="M17" s="168"/>
    </row>
    <row r="18" spans="1:13" x14ac:dyDescent="0.25">
      <c r="A18" s="76"/>
      <c r="B18" s="11"/>
      <c r="C18" s="332" t="s">
        <v>191</v>
      </c>
      <c r="D18" s="331"/>
      <c r="E18" s="331"/>
      <c r="F18" s="331"/>
      <c r="G18" s="331"/>
      <c r="H18" s="331"/>
      <c r="I18" s="331"/>
      <c r="J18" s="111"/>
      <c r="K18" s="111"/>
      <c r="L18" s="111"/>
      <c r="M18" s="47"/>
    </row>
    <row r="19" spans="1:13" x14ac:dyDescent="0.25">
      <c r="A19" s="76"/>
      <c r="B19" s="34"/>
      <c r="C19" s="343" t="s">
        <v>192</v>
      </c>
      <c r="D19" s="344"/>
      <c r="E19" s="344"/>
      <c r="F19" s="344"/>
      <c r="G19" s="344"/>
      <c r="H19" s="344"/>
      <c r="I19" s="344"/>
      <c r="J19" s="111"/>
      <c r="K19" s="111"/>
      <c r="L19" s="111"/>
      <c r="M19" s="47"/>
    </row>
    <row r="20" spans="1:13" x14ac:dyDescent="0.25">
      <c r="A20" s="76"/>
      <c r="B20" s="34"/>
      <c r="C20" s="332" t="s">
        <v>193</v>
      </c>
      <c r="D20" s="331"/>
      <c r="E20" s="331"/>
      <c r="F20" s="331"/>
      <c r="G20" s="331"/>
      <c r="H20" s="331"/>
      <c r="I20" s="331"/>
      <c r="J20" s="111"/>
      <c r="K20" s="111"/>
      <c r="L20" s="111"/>
      <c r="M20" s="47"/>
    </row>
    <row r="21" spans="1:13" x14ac:dyDescent="0.25">
      <c r="A21" s="76"/>
      <c r="B21" s="34"/>
      <c r="C21" s="332" t="s">
        <v>194</v>
      </c>
      <c r="D21" s="331"/>
      <c r="E21" s="331"/>
      <c r="F21" s="331"/>
      <c r="G21" s="331"/>
      <c r="H21" s="331"/>
      <c r="I21" s="331"/>
      <c r="J21" s="111">
        <f>SUM('4. bevételek fel. szerint'!J23:L23)</f>
        <v>181000</v>
      </c>
      <c r="K21" s="111">
        <f>SUM('4. bevételek fel. szerint'!M23:O23)</f>
        <v>171000</v>
      </c>
      <c r="L21" s="111"/>
      <c r="M21" s="47"/>
    </row>
    <row r="22" spans="1:13" x14ac:dyDescent="0.25">
      <c r="A22" s="76"/>
      <c r="B22" s="34"/>
      <c r="C22" s="332" t="s">
        <v>195</v>
      </c>
      <c r="D22" s="331"/>
      <c r="E22" s="331"/>
      <c r="F22" s="331"/>
      <c r="G22" s="331"/>
      <c r="H22" s="331"/>
      <c r="I22" s="331"/>
      <c r="J22" s="111">
        <f>SUM('4. bevételek fel. szerint'!J24:L24)</f>
        <v>72000</v>
      </c>
      <c r="K22" s="111">
        <f>SUM('4. bevételek fel. szerint'!M24:O24)</f>
        <v>44675</v>
      </c>
      <c r="L22" s="111"/>
      <c r="M22" s="47"/>
    </row>
    <row r="23" spans="1:13" x14ac:dyDescent="0.25">
      <c r="A23" s="76"/>
      <c r="B23" s="34"/>
      <c r="C23" s="332" t="s">
        <v>196</v>
      </c>
      <c r="D23" s="331"/>
      <c r="E23" s="331"/>
      <c r="F23" s="331"/>
      <c r="G23" s="331"/>
      <c r="H23" s="331"/>
      <c r="I23" s="331"/>
      <c r="J23" s="111">
        <f>SUM('4. bevételek fel. szerint'!J25:L25)</f>
        <v>850</v>
      </c>
      <c r="K23" s="111">
        <f>SUM('4. bevételek fel. szerint'!M25:O25)</f>
        <v>850</v>
      </c>
      <c r="L23" s="111"/>
      <c r="M23" s="47"/>
    </row>
    <row r="24" spans="1:13" x14ac:dyDescent="0.25">
      <c r="A24" s="165"/>
      <c r="B24" s="337" t="s">
        <v>198</v>
      </c>
      <c r="C24" s="337"/>
      <c r="D24" s="337"/>
      <c r="E24" s="337"/>
      <c r="F24" s="337"/>
      <c r="G24" s="337"/>
      <c r="H24" s="337"/>
      <c r="I24" s="337"/>
      <c r="J24" s="168">
        <f>SUM(J25:J35)</f>
        <v>93216</v>
      </c>
      <c r="K24" s="168">
        <f>SUM(K25:K35)</f>
        <v>85406</v>
      </c>
      <c r="L24" s="168"/>
      <c r="M24" s="168"/>
    </row>
    <row r="25" spans="1:13" x14ac:dyDescent="0.25">
      <c r="A25" s="76"/>
      <c r="B25" s="11"/>
      <c r="C25" s="341" t="s">
        <v>199</v>
      </c>
      <c r="D25" s="342"/>
      <c r="E25" s="342"/>
      <c r="F25" s="342"/>
      <c r="G25" s="342"/>
      <c r="H25" s="342"/>
      <c r="I25" s="342"/>
      <c r="J25" s="111">
        <f>SUM('4. bevételek fel. szerint'!J27:L27)</f>
        <v>50</v>
      </c>
      <c r="K25" s="111">
        <f>SUM('4. bevételek fel. szerint'!M27:O27)</f>
        <v>50</v>
      </c>
      <c r="L25" s="111"/>
      <c r="M25" s="47"/>
    </row>
    <row r="26" spans="1:13" x14ac:dyDescent="0.25">
      <c r="A26" s="76"/>
      <c r="B26" s="34"/>
      <c r="C26" s="341" t="s">
        <v>200</v>
      </c>
      <c r="D26" s="342"/>
      <c r="E26" s="342"/>
      <c r="F26" s="342"/>
      <c r="G26" s="342"/>
      <c r="H26" s="342"/>
      <c r="I26" s="342"/>
      <c r="J26" s="111">
        <f>SUM('4. bevételek fel. szerint'!J28:L28)</f>
        <v>65494</v>
      </c>
      <c r="K26" s="111">
        <f>SUM('4. bevételek fel. szerint'!M28:O28)</f>
        <v>58405</v>
      </c>
      <c r="L26" s="111"/>
      <c r="M26" s="47"/>
    </row>
    <row r="27" spans="1:13" x14ac:dyDescent="0.25">
      <c r="A27" s="76"/>
      <c r="B27" s="34"/>
      <c r="C27" s="341" t="s">
        <v>201</v>
      </c>
      <c r="D27" s="342"/>
      <c r="E27" s="342"/>
      <c r="F27" s="342"/>
      <c r="G27" s="342"/>
      <c r="H27" s="342"/>
      <c r="I27" s="342"/>
      <c r="J27" s="111">
        <f>SUM('4. bevételek fel. szerint'!J29:L29)</f>
        <v>3617</v>
      </c>
      <c r="K27" s="111">
        <f>SUM('4. bevételek fel. szerint'!M29:O29)</f>
        <v>4141</v>
      </c>
      <c r="L27" s="111"/>
      <c r="M27" s="47"/>
    </row>
    <row r="28" spans="1:13" x14ac:dyDescent="0.25">
      <c r="A28" s="76"/>
      <c r="B28" s="34"/>
      <c r="C28" s="332" t="s">
        <v>202</v>
      </c>
      <c r="D28" s="331"/>
      <c r="E28" s="331"/>
      <c r="F28" s="331"/>
      <c r="G28" s="331"/>
      <c r="H28" s="331"/>
      <c r="I28" s="331"/>
      <c r="J28" s="111"/>
      <c r="K28" s="111">
        <f>SUM('4. bevételek fel. szerint'!M30:O30)</f>
        <v>0</v>
      </c>
      <c r="L28" s="111"/>
      <c r="M28" s="47"/>
    </row>
    <row r="29" spans="1:13" x14ac:dyDescent="0.25">
      <c r="A29" s="76"/>
      <c r="B29" s="34"/>
      <c r="C29" s="332" t="s">
        <v>203</v>
      </c>
      <c r="D29" s="331"/>
      <c r="E29" s="331"/>
      <c r="F29" s="331"/>
      <c r="G29" s="331"/>
      <c r="H29" s="331"/>
      <c r="I29" s="331"/>
      <c r="J29" s="111">
        <f>SUM('4. bevételek fel. szerint'!J31:L31)</f>
        <v>3984</v>
      </c>
      <c r="K29" s="111">
        <f>SUM('4. bevételek fel. szerint'!M31:O31)</f>
        <v>2706</v>
      </c>
      <c r="L29" s="111"/>
      <c r="M29" s="47"/>
    </row>
    <row r="30" spans="1:13" x14ac:dyDescent="0.25">
      <c r="A30" s="76"/>
      <c r="B30" s="34"/>
      <c r="C30" s="338" t="s">
        <v>204</v>
      </c>
      <c r="D30" s="339"/>
      <c r="E30" s="339"/>
      <c r="F30" s="339"/>
      <c r="G30" s="339"/>
      <c r="H30" s="339"/>
      <c r="I30" s="340"/>
      <c r="J30" s="111">
        <f>SUM('4. bevételek fel. szerint'!J32:L32)</f>
        <v>19070</v>
      </c>
      <c r="K30" s="111">
        <f>SUM('4. bevételek fel. szerint'!M32:O32)</f>
        <v>17562</v>
      </c>
      <c r="L30" s="111"/>
      <c r="M30" s="47"/>
    </row>
    <row r="31" spans="1:13" x14ac:dyDescent="0.25">
      <c r="A31" s="76"/>
      <c r="B31" s="34"/>
      <c r="C31" s="338" t="s">
        <v>205</v>
      </c>
      <c r="D31" s="339"/>
      <c r="E31" s="339"/>
      <c r="F31" s="339"/>
      <c r="G31" s="339"/>
      <c r="H31" s="339"/>
      <c r="I31" s="340"/>
      <c r="J31" s="111"/>
      <c r="K31" s="111">
        <f>SUM('4. bevételek fel. szerint'!M33:O33)</f>
        <v>0</v>
      </c>
      <c r="L31" s="111"/>
      <c r="M31" s="47"/>
    </row>
    <row r="32" spans="1:13" x14ac:dyDescent="0.25">
      <c r="A32" s="76"/>
      <c r="B32" s="34"/>
      <c r="C32" s="338" t="s">
        <v>206</v>
      </c>
      <c r="D32" s="339"/>
      <c r="E32" s="339"/>
      <c r="F32" s="339"/>
      <c r="G32" s="339"/>
      <c r="H32" s="339"/>
      <c r="I32" s="340"/>
      <c r="J32" s="111">
        <f>SUM('4. bevételek fel. szerint'!J34:L34)</f>
        <v>1</v>
      </c>
      <c r="K32" s="111">
        <f>SUM('4. bevételek fel. szerint'!M34:O34)</f>
        <v>1</v>
      </c>
      <c r="L32" s="111"/>
      <c r="M32" s="47"/>
    </row>
    <row r="33" spans="1:13" x14ac:dyDescent="0.25">
      <c r="A33" s="76"/>
      <c r="B33" s="34"/>
      <c r="C33" s="332" t="s">
        <v>207</v>
      </c>
      <c r="D33" s="331"/>
      <c r="E33" s="331"/>
      <c r="F33" s="331"/>
      <c r="G33" s="331"/>
      <c r="H33" s="331"/>
      <c r="I33" s="331"/>
      <c r="J33" s="111">
        <f>SUM('4. bevételek fel. szerint'!J35:L35)</f>
        <v>1000</v>
      </c>
      <c r="K33" s="111">
        <f>SUM('4. bevételek fel. szerint'!M35:O35)</f>
        <v>1000</v>
      </c>
      <c r="L33" s="111"/>
      <c r="M33" s="47"/>
    </row>
    <row r="34" spans="1:13" x14ac:dyDescent="0.25">
      <c r="A34" s="76"/>
      <c r="B34" s="34"/>
      <c r="C34" s="338" t="s">
        <v>336</v>
      </c>
      <c r="D34" s="339"/>
      <c r="E34" s="339"/>
      <c r="F34" s="339"/>
      <c r="G34" s="339"/>
      <c r="H34" s="339"/>
      <c r="I34" s="340"/>
      <c r="J34" s="111"/>
      <c r="K34" s="111"/>
      <c r="L34" s="111"/>
      <c r="M34" s="47"/>
    </row>
    <row r="35" spans="1:13" x14ac:dyDescent="0.25">
      <c r="A35" s="76"/>
      <c r="B35" s="15"/>
      <c r="C35" s="332" t="s">
        <v>208</v>
      </c>
      <c r="D35" s="331"/>
      <c r="E35" s="331"/>
      <c r="F35" s="331"/>
      <c r="G35" s="331"/>
      <c r="H35" s="331"/>
      <c r="I35" s="331"/>
      <c r="J35" s="111"/>
      <c r="K35" s="111">
        <f>SUM('4. bevételek fel. szerint'!M37:O37)</f>
        <v>1541</v>
      </c>
      <c r="L35" s="111"/>
      <c r="M35" s="47"/>
    </row>
    <row r="36" spans="1:13" x14ac:dyDescent="0.25">
      <c r="A36" s="165"/>
      <c r="B36" s="337" t="s">
        <v>271</v>
      </c>
      <c r="C36" s="337"/>
      <c r="D36" s="337"/>
      <c r="E36" s="337"/>
      <c r="F36" s="337"/>
      <c r="G36" s="337"/>
      <c r="H36" s="337"/>
      <c r="I36" s="337"/>
      <c r="J36" s="111"/>
      <c r="K36" s="168">
        <f>SUM('4. bevételek fel. szerint'!M38:O38)</f>
        <v>1924</v>
      </c>
      <c r="L36" s="111"/>
      <c r="M36" s="47"/>
    </row>
    <row r="37" spans="1:13" x14ac:dyDescent="0.25">
      <c r="A37" s="76"/>
      <c r="B37" s="169"/>
      <c r="C37" s="328" t="s">
        <v>215</v>
      </c>
      <c r="D37" s="334"/>
      <c r="E37" s="334"/>
      <c r="F37" s="334"/>
      <c r="G37" s="334"/>
      <c r="H37" s="334"/>
      <c r="I37" s="335"/>
      <c r="J37" s="111"/>
      <c r="K37" s="111"/>
      <c r="L37" s="111"/>
      <c r="M37" s="47"/>
    </row>
    <row r="38" spans="1:13" x14ac:dyDescent="0.25">
      <c r="A38" s="76"/>
      <c r="B38" s="173"/>
      <c r="C38" s="338" t="s">
        <v>337</v>
      </c>
      <c r="D38" s="339"/>
      <c r="E38" s="339"/>
      <c r="F38" s="339"/>
      <c r="G38" s="339"/>
      <c r="H38" s="339"/>
      <c r="I38" s="340"/>
      <c r="J38" s="111"/>
      <c r="K38" s="111"/>
      <c r="L38" s="111"/>
      <c r="M38" s="47"/>
    </row>
    <row r="39" spans="1:13" ht="25.5" customHeight="1" x14ac:dyDescent="0.25">
      <c r="A39" s="76"/>
      <c r="B39" s="173"/>
      <c r="C39" s="352" t="s">
        <v>338</v>
      </c>
      <c r="D39" s="353"/>
      <c r="E39" s="353"/>
      <c r="F39" s="353"/>
      <c r="G39" s="353"/>
      <c r="H39" s="353"/>
      <c r="I39" s="354"/>
      <c r="J39" s="111"/>
      <c r="K39" s="111"/>
      <c r="L39" s="111"/>
      <c r="M39" s="47"/>
    </row>
    <row r="40" spans="1:13" x14ac:dyDescent="0.25">
      <c r="A40" s="76"/>
      <c r="B40" s="173"/>
      <c r="C40" s="328" t="s">
        <v>0</v>
      </c>
      <c r="D40" s="334"/>
      <c r="E40" s="334"/>
      <c r="F40" s="334"/>
      <c r="G40" s="334"/>
      <c r="H40" s="334"/>
      <c r="I40" s="335"/>
      <c r="J40" s="111"/>
      <c r="K40" s="111"/>
      <c r="L40" s="111"/>
      <c r="M40" s="47"/>
    </row>
    <row r="41" spans="1:13" x14ac:dyDescent="0.25">
      <c r="A41" s="76"/>
      <c r="B41" s="173"/>
      <c r="C41" s="328" t="s">
        <v>216</v>
      </c>
      <c r="D41" s="334"/>
      <c r="E41" s="334"/>
      <c r="F41" s="334"/>
      <c r="G41" s="334"/>
      <c r="H41" s="334"/>
      <c r="I41" s="335"/>
      <c r="J41" s="111"/>
      <c r="K41" s="111">
        <f>SUM('4. bevételek fel. szerint'!M43:O43)</f>
        <v>1924</v>
      </c>
      <c r="L41" s="111"/>
      <c r="M41" s="47"/>
    </row>
    <row r="42" spans="1:13" x14ac:dyDescent="0.25">
      <c r="A42" s="355"/>
      <c r="B42" s="356"/>
      <c r="C42" s="356"/>
      <c r="D42" s="356"/>
      <c r="E42" s="356"/>
      <c r="F42" s="356"/>
      <c r="G42" s="356"/>
      <c r="H42" s="356"/>
      <c r="I42" s="357"/>
      <c r="J42" s="111"/>
      <c r="K42" s="111"/>
      <c r="L42" s="111"/>
      <c r="M42" s="47"/>
    </row>
    <row r="43" spans="1:13" x14ac:dyDescent="0.25">
      <c r="A43" s="333" t="s">
        <v>106</v>
      </c>
      <c r="B43" s="333"/>
      <c r="C43" s="333"/>
      <c r="D43" s="333"/>
      <c r="E43" s="333"/>
      <c r="F43" s="333"/>
      <c r="G43" s="333"/>
      <c r="H43" s="333"/>
      <c r="I43" s="333"/>
      <c r="J43" s="110">
        <f>J44+J50+J56</f>
        <v>97920</v>
      </c>
      <c r="K43" s="110">
        <f>K44+K50+K56</f>
        <v>658445</v>
      </c>
      <c r="L43" s="110"/>
      <c r="M43" s="110"/>
    </row>
    <row r="44" spans="1:13" x14ac:dyDescent="0.25">
      <c r="A44" s="188"/>
      <c r="B44" s="358" t="s">
        <v>197</v>
      </c>
      <c r="C44" s="359"/>
      <c r="D44" s="359"/>
      <c r="E44" s="359"/>
      <c r="F44" s="359"/>
      <c r="G44" s="359"/>
      <c r="H44" s="359"/>
      <c r="I44" s="360"/>
      <c r="J44" s="168">
        <f>SUM(J45:J49)</f>
        <v>97134</v>
      </c>
      <c r="K44" s="168">
        <f>SUM(K45:K49)</f>
        <v>537659</v>
      </c>
      <c r="L44" s="168"/>
      <c r="M44" s="168"/>
    </row>
    <row r="45" spans="1:13" x14ac:dyDescent="0.25">
      <c r="A45" s="189"/>
      <c r="B45" s="34"/>
      <c r="C45" s="361" t="s">
        <v>189</v>
      </c>
      <c r="D45" s="362"/>
      <c r="E45" s="362"/>
      <c r="F45" s="362"/>
      <c r="G45" s="362"/>
      <c r="H45" s="362"/>
      <c r="I45" s="362"/>
      <c r="J45" s="111"/>
      <c r="K45" s="111"/>
      <c r="L45" s="111"/>
      <c r="M45" s="47"/>
    </row>
    <row r="46" spans="1:13" x14ac:dyDescent="0.25">
      <c r="A46" s="189"/>
      <c r="B46" s="34"/>
      <c r="C46" s="363" t="s">
        <v>185</v>
      </c>
      <c r="D46" s="364"/>
      <c r="E46" s="364"/>
      <c r="F46" s="364"/>
      <c r="G46" s="364"/>
      <c r="H46" s="364"/>
      <c r="I46" s="364"/>
      <c r="J46" s="111"/>
      <c r="K46" s="111"/>
      <c r="L46" s="111"/>
      <c r="M46" s="47"/>
    </row>
    <row r="47" spans="1:13" x14ac:dyDescent="0.25">
      <c r="A47" s="189"/>
      <c r="B47" s="34"/>
      <c r="C47" s="363" t="s">
        <v>186</v>
      </c>
      <c r="D47" s="364"/>
      <c r="E47" s="364"/>
      <c r="F47" s="364"/>
      <c r="G47" s="364"/>
      <c r="H47" s="364"/>
      <c r="I47" s="364"/>
      <c r="J47" s="111"/>
      <c r="K47" s="111"/>
      <c r="L47" s="111"/>
      <c r="M47" s="47"/>
    </row>
    <row r="48" spans="1:13" x14ac:dyDescent="0.25">
      <c r="A48" s="189"/>
      <c r="B48" s="34"/>
      <c r="C48" s="365" t="s">
        <v>187</v>
      </c>
      <c r="D48" s="366"/>
      <c r="E48" s="366"/>
      <c r="F48" s="366"/>
      <c r="G48" s="366"/>
      <c r="H48" s="366"/>
      <c r="I48" s="366"/>
      <c r="J48" s="111"/>
      <c r="K48" s="111"/>
      <c r="L48" s="111"/>
      <c r="M48" s="47"/>
    </row>
    <row r="49" spans="1:13" x14ac:dyDescent="0.25">
      <c r="A49" s="189"/>
      <c r="B49" s="34"/>
      <c r="C49" s="363" t="s">
        <v>190</v>
      </c>
      <c r="D49" s="364"/>
      <c r="E49" s="364"/>
      <c r="F49" s="364"/>
      <c r="G49" s="364"/>
      <c r="H49" s="364"/>
      <c r="I49" s="364"/>
      <c r="J49" s="111">
        <f>SUM('4. bevételek fel. szerint'!J51:L51)</f>
        <v>97134</v>
      </c>
      <c r="K49" s="111">
        <f>SUM('4. bevételek fel. szerint'!M51:O51)</f>
        <v>537659</v>
      </c>
      <c r="L49" s="111"/>
      <c r="M49" s="47"/>
    </row>
    <row r="50" spans="1:13" x14ac:dyDescent="0.25">
      <c r="A50" s="165"/>
      <c r="B50" s="345" t="s">
        <v>209</v>
      </c>
      <c r="C50" s="337"/>
      <c r="D50" s="337"/>
      <c r="E50" s="337"/>
      <c r="F50" s="337"/>
      <c r="G50" s="337"/>
      <c r="H50" s="337"/>
      <c r="I50" s="337"/>
      <c r="J50" s="168"/>
      <c r="K50" s="168">
        <f>SUM('4. bevételek fel. szerint'!M52:O52)</f>
        <v>120000</v>
      </c>
      <c r="L50" s="111"/>
      <c r="M50" s="47"/>
    </row>
    <row r="51" spans="1:13" x14ac:dyDescent="0.25">
      <c r="A51" s="76"/>
      <c r="B51" s="170"/>
      <c r="C51" s="338" t="s">
        <v>210</v>
      </c>
      <c r="D51" s="339"/>
      <c r="E51" s="339"/>
      <c r="F51" s="339"/>
      <c r="G51" s="339"/>
      <c r="H51" s="339"/>
      <c r="I51" s="340"/>
      <c r="J51" s="111"/>
      <c r="K51" s="111"/>
      <c r="L51" s="111"/>
      <c r="M51" s="47"/>
    </row>
    <row r="52" spans="1:13" x14ac:dyDescent="0.25">
      <c r="A52" s="76"/>
      <c r="B52" s="187"/>
      <c r="C52" s="338" t="s">
        <v>211</v>
      </c>
      <c r="D52" s="339"/>
      <c r="E52" s="339"/>
      <c r="F52" s="339"/>
      <c r="G52" s="339"/>
      <c r="H52" s="339"/>
      <c r="I52" s="340"/>
      <c r="J52" s="111"/>
      <c r="K52" s="111"/>
      <c r="L52" s="111"/>
      <c r="M52" s="47"/>
    </row>
    <row r="53" spans="1:13" x14ac:dyDescent="0.25">
      <c r="A53" s="76"/>
      <c r="B53" s="187"/>
      <c r="C53" s="338" t="s">
        <v>212</v>
      </c>
      <c r="D53" s="339"/>
      <c r="E53" s="339"/>
      <c r="F53" s="339"/>
      <c r="G53" s="339"/>
      <c r="H53" s="339"/>
      <c r="I53" s="340"/>
      <c r="J53" s="111"/>
      <c r="K53" s="111"/>
      <c r="L53" s="111"/>
      <c r="M53" s="47"/>
    </row>
    <row r="54" spans="1:13" x14ac:dyDescent="0.25">
      <c r="A54" s="76"/>
      <c r="B54" s="34"/>
      <c r="C54" s="332" t="s">
        <v>213</v>
      </c>
      <c r="D54" s="332"/>
      <c r="E54" s="332"/>
      <c r="F54" s="332"/>
      <c r="G54" s="332"/>
      <c r="H54" s="332"/>
      <c r="I54" s="332"/>
      <c r="J54" s="111"/>
      <c r="K54" s="111">
        <f>SUM('4. bevételek fel. szerint'!M56:O56)</f>
        <v>120000</v>
      </c>
      <c r="L54" s="111"/>
      <c r="M54" s="47"/>
    </row>
    <row r="55" spans="1:13" x14ac:dyDescent="0.25">
      <c r="A55" s="76"/>
      <c r="B55" s="34"/>
      <c r="C55" s="332" t="s">
        <v>214</v>
      </c>
      <c r="D55" s="332"/>
      <c r="E55" s="332"/>
      <c r="F55" s="332"/>
      <c r="G55" s="332"/>
      <c r="H55" s="332"/>
      <c r="I55" s="332"/>
      <c r="J55" s="111"/>
      <c r="K55" s="111"/>
      <c r="L55" s="111"/>
      <c r="M55" s="47"/>
    </row>
    <row r="56" spans="1:13" x14ac:dyDescent="0.25">
      <c r="A56" s="165"/>
      <c r="B56" s="337" t="s">
        <v>107</v>
      </c>
      <c r="C56" s="331"/>
      <c r="D56" s="331"/>
      <c r="E56" s="331"/>
      <c r="F56" s="331"/>
      <c r="G56" s="331"/>
      <c r="H56" s="331"/>
      <c r="I56" s="331"/>
      <c r="J56" s="168">
        <f>SUM(J57:J61)</f>
        <v>786</v>
      </c>
      <c r="K56" s="168">
        <f>SUM(K57:K61)</f>
        <v>786</v>
      </c>
      <c r="L56" s="168"/>
      <c r="M56" s="168"/>
    </row>
    <row r="57" spans="1:13" x14ac:dyDescent="0.25">
      <c r="A57" s="76"/>
      <c r="B57" s="169"/>
      <c r="C57" s="328" t="s">
        <v>215</v>
      </c>
      <c r="D57" s="334"/>
      <c r="E57" s="334"/>
      <c r="F57" s="334"/>
      <c r="G57" s="334"/>
      <c r="H57" s="334"/>
      <c r="I57" s="335"/>
      <c r="J57" s="111"/>
      <c r="K57" s="111"/>
      <c r="L57" s="111"/>
      <c r="M57" s="47"/>
    </row>
    <row r="58" spans="1:13" x14ac:dyDescent="0.25">
      <c r="A58" s="76"/>
      <c r="B58" s="173"/>
      <c r="C58" s="338" t="s">
        <v>339</v>
      </c>
      <c r="D58" s="339"/>
      <c r="E58" s="339"/>
      <c r="F58" s="339"/>
      <c r="G58" s="339"/>
      <c r="H58" s="339"/>
      <c r="I58" s="340"/>
      <c r="J58" s="111"/>
      <c r="K58" s="111"/>
      <c r="L58" s="111"/>
      <c r="M58" s="47"/>
    </row>
    <row r="59" spans="1:13" ht="25.5" customHeight="1" x14ac:dyDescent="0.25">
      <c r="A59" s="76"/>
      <c r="B59" s="173"/>
      <c r="C59" s="352" t="s">
        <v>340</v>
      </c>
      <c r="D59" s="353"/>
      <c r="E59" s="353"/>
      <c r="F59" s="353"/>
      <c r="G59" s="353"/>
      <c r="H59" s="353"/>
      <c r="I59" s="354"/>
      <c r="J59" s="111"/>
      <c r="K59" s="111"/>
      <c r="L59" s="111"/>
      <c r="M59" s="47"/>
    </row>
    <row r="60" spans="1:13" x14ac:dyDescent="0.25">
      <c r="A60" s="76"/>
      <c r="B60" s="173"/>
      <c r="C60" s="328" t="s">
        <v>0</v>
      </c>
      <c r="D60" s="334"/>
      <c r="E60" s="334"/>
      <c r="F60" s="334"/>
      <c r="G60" s="334"/>
      <c r="H60" s="334"/>
      <c r="I60" s="335"/>
      <c r="J60" s="111">
        <f>SUM('4. bevételek fel. szerint'!J62:L62)</f>
        <v>500</v>
      </c>
      <c r="K60" s="111">
        <f>SUM('4. bevételek fel. szerint'!M62:O62)</f>
        <v>500</v>
      </c>
      <c r="L60" s="111"/>
      <c r="M60" s="47"/>
    </row>
    <row r="61" spans="1:13" x14ac:dyDescent="0.25">
      <c r="A61" s="76"/>
      <c r="B61" s="173"/>
      <c r="C61" s="328" t="s">
        <v>217</v>
      </c>
      <c r="D61" s="334"/>
      <c r="E61" s="334"/>
      <c r="F61" s="334"/>
      <c r="G61" s="334"/>
      <c r="H61" s="334"/>
      <c r="I61" s="335"/>
      <c r="J61" s="111">
        <f>SUM('4. bevételek fel. szerint'!J63:L63)</f>
        <v>286</v>
      </c>
      <c r="K61" s="111">
        <f>SUM('4. bevételek fel. szerint'!M63:O63)</f>
        <v>286</v>
      </c>
      <c r="L61" s="111"/>
      <c r="M61" s="47"/>
    </row>
    <row r="62" spans="1:13" x14ac:dyDescent="0.25">
      <c r="A62" s="355"/>
      <c r="B62" s="356"/>
      <c r="C62" s="356"/>
      <c r="D62" s="356"/>
      <c r="E62" s="356"/>
      <c r="F62" s="356"/>
      <c r="G62" s="356"/>
      <c r="H62" s="356"/>
      <c r="I62" s="357"/>
      <c r="J62" s="111"/>
      <c r="K62" s="111"/>
      <c r="L62" s="111"/>
      <c r="M62" s="47"/>
    </row>
    <row r="63" spans="1:13" x14ac:dyDescent="0.25">
      <c r="A63" s="333" t="s">
        <v>1</v>
      </c>
      <c r="B63" s="333"/>
      <c r="C63" s="333"/>
      <c r="D63" s="333"/>
      <c r="E63" s="333"/>
      <c r="F63" s="333"/>
      <c r="G63" s="333"/>
      <c r="H63" s="333"/>
      <c r="I63" s="333"/>
      <c r="J63" s="110">
        <f>J9+J43</f>
        <v>646492</v>
      </c>
      <c r="K63" s="110">
        <f>K9+K43</f>
        <v>1214934</v>
      </c>
      <c r="L63" s="110"/>
      <c r="M63" s="110"/>
    </row>
    <row r="64" spans="1:13" x14ac:dyDescent="0.25">
      <c r="A64" s="367"/>
      <c r="B64" s="368"/>
      <c r="C64" s="368"/>
      <c r="D64" s="368"/>
      <c r="E64" s="368"/>
      <c r="F64" s="368"/>
      <c r="G64" s="368"/>
      <c r="H64" s="368"/>
      <c r="I64" s="369"/>
      <c r="J64" s="111"/>
      <c r="K64" s="111"/>
      <c r="L64" s="111"/>
      <c r="M64" s="47"/>
    </row>
    <row r="65" spans="1:13" ht="25.5" customHeight="1" x14ac:dyDescent="0.25">
      <c r="A65" s="370" t="s">
        <v>218</v>
      </c>
      <c r="B65" s="331"/>
      <c r="C65" s="331"/>
      <c r="D65" s="331"/>
      <c r="E65" s="331"/>
      <c r="F65" s="331"/>
      <c r="G65" s="331"/>
      <c r="H65" s="331"/>
      <c r="I65" s="331"/>
      <c r="J65" s="117">
        <f>SUM(J66:J67)</f>
        <v>282107</v>
      </c>
      <c r="K65" s="117">
        <f>SUM(K66:K67)</f>
        <v>141984</v>
      </c>
      <c r="L65" s="117"/>
      <c r="M65" s="117"/>
    </row>
    <row r="66" spans="1:13" x14ac:dyDescent="0.25">
      <c r="A66" s="33"/>
      <c r="B66" s="331" t="s">
        <v>108</v>
      </c>
      <c r="C66" s="331"/>
      <c r="D66" s="331"/>
      <c r="E66" s="331"/>
      <c r="F66" s="331"/>
      <c r="G66" s="331"/>
      <c r="H66" s="331"/>
      <c r="I66" s="331"/>
      <c r="J66" s="289">
        <f>SUM('4. bevételek fel. szerint'!J68:L68)</f>
        <v>77623</v>
      </c>
      <c r="K66" s="289">
        <f>SUM('4. bevételek fel. szerint'!M68:O68)</f>
        <v>29499</v>
      </c>
      <c r="L66" s="111"/>
      <c r="M66" s="47"/>
    </row>
    <row r="67" spans="1:13" x14ac:dyDescent="0.25">
      <c r="A67" s="165"/>
      <c r="B67" s="331" t="s">
        <v>109</v>
      </c>
      <c r="C67" s="331"/>
      <c r="D67" s="331"/>
      <c r="E67" s="331"/>
      <c r="F67" s="331"/>
      <c r="G67" s="331"/>
      <c r="H67" s="331"/>
      <c r="I67" s="331"/>
      <c r="J67" s="289">
        <f>SUM('4. bevételek fel. szerint'!J69:L69)</f>
        <v>204484</v>
      </c>
      <c r="K67" s="289">
        <f>SUM('4. bevételek fel. szerint'!M69:O69)</f>
        <v>112485</v>
      </c>
      <c r="L67" s="111"/>
      <c r="M67" s="47"/>
    </row>
    <row r="68" spans="1:13" x14ac:dyDescent="0.25">
      <c r="A68" s="336"/>
      <c r="B68" s="331"/>
      <c r="C68" s="331"/>
      <c r="D68" s="331"/>
      <c r="E68" s="331"/>
      <c r="F68" s="331"/>
      <c r="G68" s="331"/>
      <c r="H68" s="331"/>
      <c r="I68" s="331"/>
      <c r="J68" s="111"/>
      <c r="K68" s="111"/>
      <c r="L68" s="111"/>
      <c r="M68" s="47"/>
    </row>
    <row r="69" spans="1:13" x14ac:dyDescent="0.25">
      <c r="A69" s="333" t="s">
        <v>2</v>
      </c>
      <c r="B69" s="333"/>
      <c r="C69" s="333"/>
      <c r="D69" s="333"/>
      <c r="E69" s="333"/>
      <c r="F69" s="333"/>
      <c r="G69" s="333"/>
      <c r="H69" s="333"/>
      <c r="I69" s="333"/>
      <c r="J69" s="110">
        <f>J70+J81</f>
        <v>7567</v>
      </c>
      <c r="K69" s="110">
        <f>K70+K81</f>
        <v>8584</v>
      </c>
      <c r="L69" s="111"/>
      <c r="M69" s="47"/>
    </row>
    <row r="70" spans="1:13" x14ac:dyDescent="0.25">
      <c r="A70" s="33"/>
      <c r="B70" s="331" t="s">
        <v>110</v>
      </c>
      <c r="C70" s="331"/>
      <c r="D70" s="331"/>
      <c r="E70" s="331"/>
      <c r="F70" s="331"/>
      <c r="G70" s="331"/>
      <c r="H70" s="331"/>
      <c r="I70" s="331"/>
      <c r="J70" s="111">
        <f>SUM(J71:J80)</f>
        <v>7567</v>
      </c>
      <c r="K70" s="111">
        <f>SUM(K71:K80)</f>
        <v>8584</v>
      </c>
      <c r="L70" s="111"/>
      <c r="M70" s="47"/>
    </row>
    <row r="71" spans="1:13" x14ac:dyDescent="0.25">
      <c r="A71" s="76"/>
      <c r="B71" s="167"/>
      <c r="C71" s="328" t="s">
        <v>344</v>
      </c>
      <c r="D71" s="329"/>
      <c r="E71" s="329"/>
      <c r="F71" s="329"/>
      <c r="G71" s="329"/>
      <c r="H71" s="329"/>
      <c r="I71" s="330"/>
      <c r="J71" s="111"/>
      <c r="K71" s="111"/>
      <c r="L71" s="111"/>
      <c r="M71" s="47"/>
    </row>
    <row r="72" spans="1:13" x14ac:dyDescent="0.25">
      <c r="A72" s="76"/>
      <c r="B72" s="172"/>
      <c r="C72" s="328" t="s">
        <v>4</v>
      </c>
      <c r="D72" s="329"/>
      <c r="E72" s="329"/>
      <c r="F72" s="329"/>
      <c r="G72" s="329"/>
      <c r="H72" s="329"/>
      <c r="I72" s="330"/>
      <c r="J72" s="111"/>
      <c r="K72" s="111"/>
      <c r="L72" s="111"/>
      <c r="M72" s="47"/>
    </row>
    <row r="73" spans="1:13" x14ac:dyDescent="0.25">
      <c r="A73" s="76"/>
      <c r="B73" s="172"/>
      <c r="C73" s="328" t="s">
        <v>219</v>
      </c>
      <c r="D73" s="329"/>
      <c r="E73" s="329"/>
      <c r="F73" s="329"/>
      <c r="G73" s="329"/>
      <c r="H73" s="329"/>
      <c r="I73" s="330"/>
      <c r="J73" s="111">
        <f>SUM('4. bevételek fel. szerint'!J75:L75)</f>
        <v>7567</v>
      </c>
      <c r="K73" s="111">
        <f>SUM('4. bevételek fel. szerint'!M75:O75)</f>
        <v>8584</v>
      </c>
      <c r="L73" s="111"/>
      <c r="M73" s="47"/>
    </row>
    <row r="74" spans="1:13" x14ac:dyDescent="0.25">
      <c r="A74" s="76"/>
      <c r="B74" s="172"/>
      <c r="C74" s="338" t="s">
        <v>220</v>
      </c>
      <c r="D74" s="339"/>
      <c r="E74" s="339"/>
      <c r="F74" s="339"/>
      <c r="G74" s="339"/>
      <c r="H74" s="339"/>
      <c r="I74" s="340"/>
      <c r="J74" s="111"/>
      <c r="K74" s="111"/>
      <c r="L74" s="111"/>
      <c r="M74" s="47"/>
    </row>
    <row r="75" spans="1:13" x14ac:dyDescent="0.25">
      <c r="A75" s="76"/>
      <c r="B75" s="172"/>
      <c r="C75" s="328" t="s">
        <v>5</v>
      </c>
      <c r="D75" s="329"/>
      <c r="E75" s="329"/>
      <c r="F75" s="329"/>
      <c r="G75" s="329"/>
      <c r="H75" s="329"/>
      <c r="I75" s="330"/>
      <c r="J75" s="111"/>
      <c r="K75" s="111"/>
      <c r="L75" s="111"/>
      <c r="M75" s="47"/>
    </row>
    <row r="76" spans="1:13" x14ac:dyDescent="0.25">
      <c r="A76" s="76"/>
      <c r="B76" s="172"/>
      <c r="C76" s="328" t="s">
        <v>343</v>
      </c>
      <c r="D76" s="329"/>
      <c r="E76" s="329"/>
      <c r="F76" s="329"/>
      <c r="G76" s="329"/>
      <c r="H76" s="329"/>
      <c r="I76" s="330"/>
      <c r="J76" s="111"/>
      <c r="K76" s="111"/>
      <c r="L76" s="111"/>
      <c r="M76" s="47"/>
    </row>
    <row r="77" spans="1:13" x14ac:dyDescent="0.25">
      <c r="A77" s="76"/>
      <c r="B77" s="172"/>
      <c r="C77" s="338" t="s">
        <v>342</v>
      </c>
      <c r="D77" s="339"/>
      <c r="E77" s="339"/>
      <c r="F77" s="339"/>
      <c r="G77" s="339"/>
      <c r="H77" s="339"/>
      <c r="I77" s="340"/>
      <c r="J77" s="111"/>
      <c r="K77" s="111"/>
      <c r="L77" s="111"/>
      <c r="M77" s="47"/>
    </row>
    <row r="78" spans="1:13" x14ac:dyDescent="0.25">
      <c r="A78" s="76"/>
      <c r="B78" s="172"/>
      <c r="C78" s="328" t="s">
        <v>6</v>
      </c>
      <c r="D78" s="329"/>
      <c r="E78" s="329"/>
      <c r="F78" s="329"/>
      <c r="G78" s="329"/>
      <c r="H78" s="329"/>
      <c r="I78" s="330"/>
      <c r="J78" s="111"/>
      <c r="K78" s="111"/>
      <c r="L78" s="111"/>
      <c r="M78" s="47"/>
    </row>
    <row r="79" spans="1:13" x14ac:dyDescent="0.25">
      <c r="A79" s="76"/>
      <c r="B79" s="172"/>
      <c r="C79" s="328" t="s">
        <v>222</v>
      </c>
      <c r="D79" s="329"/>
      <c r="E79" s="329"/>
      <c r="F79" s="329"/>
      <c r="G79" s="329"/>
      <c r="H79" s="329"/>
      <c r="I79" s="330"/>
      <c r="J79" s="111"/>
      <c r="K79" s="111"/>
      <c r="L79" s="111"/>
      <c r="M79" s="47"/>
    </row>
    <row r="80" spans="1:13" x14ac:dyDescent="0.25">
      <c r="A80" s="76"/>
      <c r="B80" s="166"/>
      <c r="C80" s="338" t="s">
        <v>341</v>
      </c>
      <c r="D80" s="339"/>
      <c r="E80" s="339"/>
      <c r="F80" s="339"/>
      <c r="G80" s="339"/>
      <c r="H80" s="339"/>
      <c r="I80" s="340"/>
      <c r="J80" s="111"/>
      <c r="K80" s="111"/>
      <c r="L80" s="111"/>
      <c r="M80" s="47"/>
    </row>
    <row r="81" spans="1:13" x14ac:dyDescent="0.25">
      <c r="A81" s="165"/>
      <c r="B81" s="342" t="s">
        <v>111</v>
      </c>
      <c r="C81" s="342"/>
      <c r="D81" s="342"/>
      <c r="E81" s="342"/>
      <c r="F81" s="342"/>
      <c r="G81" s="342"/>
      <c r="H81" s="342"/>
      <c r="I81" s="342"/>
      <c r="J81" s="111"/>
      <c r="K81" s="111"/>
      <c r="L81" s="111"/>
      <c r="M81" s="47"/>
    </row>
    <row r="82" spans="1:13" x14ac:dyDescent="0.25">
      <c r="A82" s="76"/>
      <c r="B82" s="183"/>
      <c r="C82" s="328" t="s">
        <v>344</v>
      </c>
      <c r="D82" s="329"/>
      <c r="E82" s="329"/>
      <c r="F82" s="329"/>
      <c r="G82" s="329"/>
      <c r="H82" s="329"/>
      <c r="I82" s="330"/>
      <c r="J82" s="111"/>
      <c r="K82" s="111"/>
      <c r="L82" s="111"/>
      <c r="M82" s="47"/>
    </row>
    <row r="83" spans="1:13" x14ac:dyDescent="0.25">
      <c r="A83" s="76"/>
      <c r="B83" s="184"/>
      <c r="C83" s="328" t="s">
        <v>4</v>
      </c>
      <c r="D83" s="329"/>
      <c r="E83" s="329"/>
      <c r="F83" s="329"/>
      <c r="G83" s="329"/>
      <c r="H83" s="329"/>
      <c r="I83" s="330"/>
      <c r="J83" s="111"/>
      <c r="K83" s="111"/>
      <c r="L83" s="111"/>
      <c r="M83" s="47"/>
    </row>
    <row r="84" spans="1:13" x14ac:dyDescent="0.25">
      <c r="A84" s="76"/>
      <c r="B84" s="184"/>
      <c r="C84" s="328" t="s">
        <v>219</v>
      </c>
      <c r="D84" s="329"/>
      <c r="E84" s="329"/>
      <c r="F84" s="329"/>
      <c r="G84" s="329"/>
      <c r="H84" s="329"/>
      <c r="I84" s="330"/>
      <c r="J84" s="111"/>
      <c r="K84" s="111"/>
      <c r="L84" s="111"/>
      <c r="M84" s="47"/>
    </row>
    <row r="85" spans="1:13" x14ac:dyDescent="0.25">
      <c r="A85" s="76"/>
      <c r="B85" s="184"/>
      <c r="C85" s="338" t="s">
        <v>220</v>
      </c>
      <c r="D85" s="339"/>
      <c r="E85" s="339"/>
      <c r="F85" s="339"/>
      <c r="G85" s="339"/>
      <c r="H85" s="339"/>
      <c r="I85" s="340"/>
      <c r="J85" s="111"/>
      <c r="K85" s="111"/>
      <c r="L85" s="111"/>
      <c r="M85" s="47"/>
    </row>
    <row r="86" spans="1:13" x14ac:dyDescent="0.25">
      <c r="A86" s="76"/>
      <c r="B86" s="184"/>
      <c r="C86" s="328" t="s">
        <v>5</v>
      </c>
      <c r="D86" s="329"/>
      <c r="E86" s="329"/>
      <c r="F86" s="329"/>
      <c r="G86" s="329"/>
      <c r="H86" s="329"/>
      <c r="I86" s="330"/>
      <c r="J86" s="111"/>
      <c r="K86" s="111"/>
      <c r="L86" s="111"/>
      <c r="M86" s="47"/>
    </row>
    <row r="87" spans="1:13" x14ac:dyDescent="0.25">
      <c r="A87" s="76"/>
      <c r="B87" s="184"/>
      <c r="C87" s="328" t="s">
        <v>343</v>
      </c>
      <c r="D87" s="329"/>
      <c r="E87" s="329"/>
      <c r="F87" s="329"/>
      <c r="G87" s="329"/>
      <c r="H87" s="329"/>
      <c r="I87" s="330"/>
      <c r="J87" s="111"/>
      <c r="K87" s="111"/>
      <c r="L87" s="111"/>
      <c r="M87" s="47"/>
    </row>
    <row r="88" spans="1:13" x14ac:dyDescent="0.25">
      <c r="A88" s="76"/>
      <c r="B88" s="184"/>
      <c r="C88" s="338" t="s">
        <v>342</v>
      </c>
      <c r="D88" s="339"/>
      <c r="E88" s="339"/>
      <c r="F88" s="339"/>
      <c r="G88" s="339"/>
      <c r="H88" s="339"/>
      <c r="I88" s="340"/>
      <c r="J88" s="111"/>
      <c r="K88" s="111"/>
      <c r="L88" s="111"/>
      <c r="M88" s="47"/>
    </row>
    <row r="89" spans="1:13" x14ac:dyDescent="0.25">
      <c r="A89" s="76"/>
      <c r="B89" s="184"/>
      <c r="C89" s="328" t="s">
        <v>6</v>
      </c>
      <c r="D89" s="329"/>
      <c r="E89" s="329"/>
      <c r="F89" s="329"/>
      <c r="G89" s="329"/>
      <c r="H89" s="329"/>
      <c r="I89" s="330"/>
      <c r="J89" s="111"/>
      <c r="K89" s="111"/>
      <c r="L89" s="111"/>
      <c r="M89" s="47"/>
    </row>
    <row r="90" spans="1:13" x14ac:dyDescent="0.25">
      <c r="A90" s="76"/>
      <c r="B90" s="184"/>
      <c r="C90" s="328" t="s">
        <v>222</v>
      </c>
      <c r="D90" s="329"/>
      <c r="E90" s="329"/>
      <c r="F90" s="329"/>
      <c r="G90" s="329"/>
      <c r="H90" s="329"/>
      <c r="I90" s="330"/>
      <c r="J90" s="111"/>
      <c r="K90" s="111"/>
      <c r="L90" s="111"/>
      <c r="M90" s="47"/>
    </row>
    <row r="91" spans="1:13" x14ac:dyDescent="0.25">
      <c r="A91" s="76"/>
      <c r="B91" s="184"/>
      <c r="C91" s="338" t="s">
        <v>341</v>
      </c>
      <c r="D91" s="339"/>
      <c r="E91" s="339"/>
      <c r="F91" s="339"/>
      <c r="G91" s="339"/>
      <c r="H91" s="339"/>
      <c r="I91" s="340"/>
      <c r="J91" s="111"/>
      <c r="K91" s="111"/>
      <c r="L91" s="111"/>
      <c r="M91" s="47"/>
    </row>
    <row r="92" spans="1:13" x14ac:dyDescent="0.25">
      <c r="A92" s="336"/>
      <c r="B92" s="336"/>
      <c r="C92" s="331"/>
      <c r="D92" s="331"/>
      <c r="E92" s="331"/>
      <c r="F92" s="331"/>
      <c r="G92" s="331"/>
      <c r="H92" s="331"/>
      <c r="I92" s="331"/>
      <c r="J92" s="111"/>
      <c r="K92" s="111"/>
      <c r="L92" s="111"/>
      <c r="M92" s="47"/>
    </row>
    <row r="93" spans="1:13" x14ac:dyDescent="0.25">
      <c r="A93" s="333" t="s">
        <v>223</v>
      </c>
      <c r="B93" s="333"/>
      <c r="C93" s="333"/>
      <c r="D93" s="333"/>
      <c r="E93" s="333"/>
      <c r="F93" s="333"/>
      <c r="G93" s="333"/>
      <c r="H93" s="333"/>
      <c r="I93" s="333"/>
      <c r="J93" s="110">
        <f>J63+J65+J69</f>
        <v>936166</v>
      </c>
      <c r="K93" s="110">
        <f>K63+K65+K69</f>
        <v>1365502</v>
      </c>
      <c r="L93" s="110"/>
      <c r="M93" s="110"/>
    </row>
  </sheetData>
  <mergeCells count="89">
    <mergeCell ref="C88:I88"/>
    <mergeCell ref="C89:I89"/>
    <mergeCell ref="C80:I80"/>
    <mergeCell ref="A93:I93"/>
    <mergeCell ref="C41:I41"/>
    <mergeCell ref="C90:I90"/>
    <mergeCell ref="C86:I86"/>
    <mergeCell ref="A65:I65"/>
    <mergeCell ref="C78:I78"/>
    <mergeCell ref="C82:I82"/>
    <mergeCell ref="B81:I81"/>
    <mergeCell ref="B67:I67"/>
    <mergeCell ref="A69:I69"/>
    <mergeCell ref="A92:I92"/>
    <mergeCell ref="C91:I91"/>
    <mergeCell ref="C83:I83"/>
    <mergeCell ref="C54:I54"/>
    <mergeCell ref="A64:I64"/>
    <mergeCell ref="B66:I66"/>
    <mergeCell ref="C84:I84"/>
    <mergeCell ref="C87:I87"/>
    <mergeCell ref="C85:I85"/>
    <mergeCell ref="B56:I56"/>
    <mergeCell ref="C58:I58"/>
    <mergeCell ref="C59:I59"/>
    <mergeCell ref="A62:I62"/>
    <mergeCell ref="C79:I79"/>
    <mergeCell ref="C76:I76"/>
    <mergeCell ref="C75:I75"/>
    <mergeCell ref="C73:I73"/>
    <mergeCell ref="C77:I77"/>
    <mergeCell ref="C74:I74"/>
    <mergeCell ref="C53:I53"/>
    <mergeCell ref="C45:I45"/>
    <mergeCell ref="C46:I46"/>
    <mergeCell ref="C47:I47"/>
    <mergeCell ref="C51:I51"/>
    <mergeCell ref="C49:I49"/>
    <mergeCell ref="B50:I50"/>
    <mergeCell ref="C48:I48"/>
    <mergeCell ref="C28:I28"/>
    <mergeCell ref="C29:I29"/>
    <mergeCell ref="C23:I23"/>
    <mergeCell ref="B36:I36"/>
    <mergeCell ref="C52:I52"/>
    <mergeCell ref="C33:I33"/>
    <mergeCell ref="A43:I43"/>
    <mergeCell ref="C39:I39"/>
    <mergeCell ref="A42:I42"/>
    <mergeCell ref="C40:I40"/>
    <mergeCell ref="B44:I44"/>
    <mergeCell ref="C35:I35"/>
    <mergeCell ref="A3:M3"/>
    <mergeCell ref="A4:M4"/>
    <mergeCell ref="A5:M5"/>
    <mergeCell ref="A8:I8"/>
    <mergeCell ref="A9:I9"/>
    <mergeCell ref="B10:I10"/>
    <mergeCell ref="C15:I15"/>
    <mergeCell ref="C16:I16"/>
    <mergeCell ref="C11:I11"/>
    <mergeCell ref="C12:I12"/>
    <mergeCell ref="C13:I13"/>
    <mergeCell ref="C14:I14"/>
    <mergeCell ref="B17:I17"/>
    <mergeCell ref="C31:I31"/>
    <mergeCell ref="C38:I38"/>
    <mergeCell ref="C20:I20"/>
    <mergeCell ref="C34:I34"/>
    <mergeCell ref="C21:I21"/>
    <mergeCell ref="C22:I22"/>
    <mergeCell ref="C37:I37"/>
    <mergeCell ref="C25:I25"/>
    <mergeCell ref="C26:I26"/>
    <mergeCell ref="B24:I24"/>
    <mergeCell ref="C18:I18"/>
    <mergeCell ref="C30:I30"/>
    <mergeCell ref="C32:I32"/>
    <mergeCell ref="C19:I19"/>
    <mergeCell ref="C27:I27"/>
    <mergeCell ref="C71:I71"/>
    <mergeCell ref="C72:I72"/>
    <mergeCell ref="B70:I70"/>
    <mergeCell ref="C55:I55"/>
    <mergeCell ref="A63:I63"/>
    <mergeCell ref="C57:I57"/>
    <mergeCell ref="C60:I60"/>
    <mergeCell ref="C61:I61"/>
    <mergeCell ref="A68:I68"/>
  </mergeCells>
  <phoneticPr fontId="1" type="noConversion"/>
  <pageMargins left="0.98425196850393704" right="0.78740157480314965" top="0.39370078740157483" bottom="0.39370078740157483" header="0.19685039370078741" footer="0.19685039370078741"/>
  <pageSetup paperSize="9" scale="6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8"/>
  <sheetViews>
    <sheetView workbookViewId="0">
      <selection activeCell="H20" sqref="H20"/>
    </sheetView>
  </sheetViews>
  <sheetFormatPr defaultColWidth="9.109375" defaultRowHeight="13.2" x14ac:dyDescent="0.25"/>
  <cols>
    <col min="1" max="1" width="54.33203125" style="40" customWidth="1"/>
    <col min="2" max="2" width="0.33203125" style="40" hidden="1" customWidth="1"/>
    <col min="3" max="3" width="17.109375" style="40" customWidth="1"/>
    <col min="4" max="7" width="12.109375" style="40" customWidth="1"/>
    <col min="8" max="8" width="18.88671875" style="40" customWidth="1"/>
    <col min="9" max="12" width="12.109375" style="40" customWidth="1"/>
    <col min="13" max="13" width="14.33203125" style="40" bestFit="1" customWidth="1"/>
    <col min="14" max="14" width="7.6640625" style="40" customWidth="1"/>
    <col min="15" max="15" width="11.109375" style="40" customWidth="1"/>
    <col min="16" max="16384" width="9.109375" style="40"/>
  </cols>
  <sheetData>
    <row r="1" spans="1:15" ht="13.8" x14ac:dyDescent="0.25">
      <c r="A1" s="39"/>
      <c r="B1" s="39"/>
      <c r="F1" s="248" t="s">
        <v>316</v>
      </c>
      <c r="M1" s="41"/>
    </row>
    <row r="2" spans="1:15" ht="13.8" x14ac:dyDescent="0.25">
      <c r="A2" s="39"/>
      <c r="B2" s="39"/>
      <c r="F2" s="248"/>
      <c r="G2" s="248"/>
      <c r="M2" s="41"/>
    </row>
    <row r="3" spans="1:15" ht="13.8" x14ac:dyDescent="0.25">
      <c r="A3" s="432" t="s">
        <v>396</v>
      </c>
      <c r="B3" s="432"/>
      <c r="C3" s="432"/>
      <c r="D3" s="432"/>
      <c r="E3" s="432"/>
      <c r="F3" s="432"/>
      <c r="G3" s="42"/>
      <c r="H3" s="42"/>
      <c r="I3" s="42"/>
      <c r="J3" s="42"/>
      <c r="K3" s="42"/>
      <c r="L3" s="42"/>
      <c r="M3" s="42"/>
      <c r="N3" s="42"/>
      <c r="O3" s="42"/>
    </row>
    <row r="4" spans="1:15" ht="13.8" x14ac:dyDescent="0.25">
      <c r="A4" s="432" t="s">
        <v>388</v>
      </c>
      <c r="B4" s="432"/>
      <c r="C4" s="432"/>
      <c r="D4" s="432"/>
      <c r="E4" s="432"/>
      <c r="F4" s="432"/>
      <c r="G4" s="42"/>
      <c r="H4" s="42"/>
      <c r="I4" s="42"/>
      <c r="J4" s="42"/>
      <c r="K4" s="42"/>
      <c r="L4" s="42"/>
      <c r="M4" s="42"/>
      <c r="N4" s="42"/>
      <c r="O4" s="42"/>
    </row>
    <row r="5" spans="1:15" s="44" customFormat="1" ht="12.75" customHeight="1" x14ac:dyDescent="0.25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15" s="44" customFormat="1" ht="12.75" customHeight="1" x14ac:dyDescent="0.25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</row>
    <row r="7" spans="1:15" s="44" customFormat="1" ht="12.75" customHeight="1" x14ac:dyDescent="0.25">
      <c r="A7" s="253"/>
      <c r="B7" s="253"/>
      <c r="C7" s="253"/>
      <c r="D7" s="253"/>
      <c r="E7" s="253"/>
      <c r="F7" s="50" t="s">
        <v>164</v>
      </c>
      <c r="G7" s="253"/>
      <c r="H7" s="253"/>
      <c r="I7" s="253"/>
      <c r="J7" s="253"/>
      <c r="K7" s="253"/>
      <c r="L7" s="253"/>
      <c r="M7" s="253"/>
      <c r="N7" s="253"/>
      <c r="O7" s="253"/>
    </row>
    <row r="8" spans="1:15" s="44" customFormat="1" ht="12.75" customHeight="1" x14ac:dyDescent="0.25">
      <c r="A8" s="431" t="s">
        <v>318</v>
      </c>
      <c r="B8" s="256"/>
      <c r="C8" s="431" t="s">
        <v>333</v>
      </c>
      <c r="D8" s="430" t="s">
        <v>334</v>
      </c>
      <c r="E8" s="430"/>
      <c r="F8" s="430"/>
      <c r="G8" s="254"/>
      <c r="H8" s="254"/>
      <c r="I8" s="254"/>
      <c r="J8" s="254"/>
      <c r="K8" s="254"/>
      <c r="L8" s="254"/>
      <c r="M8" s="254"/>
      <c r="N8" s="254"/>
      <c r="O8" s="254"/>
    </row>
    <row r="9" spans="1:15" s="44" customFormat="1" ht="25.5" customHeight="1" x14ac:dyDescent="0.25">
      <c r="A9" s="431"/>
      <c r="B9" s="256"/>
      <c r="C9" s="431"/>
      <c r="D9" s="257" t="s">
        <v>320</v>
      </c>
      <c r="E9" s="257" t="s">
        <v>321</v>
      </c>
      <c r="F9" s="258" t="s">
        <v>322</v>
      </c>
      <c r="G9" s="254"/>
      <c r="H9" s="254"/>
      <c r="I9" s="254"/>
      <c r="J9" s="254"/>
      <c r="K9" s="254"/>
      <c r="L9" s="254"/>
      <c r="M9" s="254"/>
      <c r="N9" s="254"/>
      <c r="O9" s="254"/>
    </row>
    <row r="10" spans="1:15" s="44" customFormat="1" ht="25.5" customHeight="1" x14ac:dyDescent="0.25">
      <c r="A10" s="317" t="s">
        <v>319</v>
      </c>
      <c r="B10" s="318"/>
      <c r="C10" s="319">
        <v>0</v>
      </c>
      <c r="D10" s="320">
        <v>0</v>
      </c>
      <c r="E10" s="320">
        <v>0</v>
      </c>
      <c r="F10" s="320"/>
      <c r="G10" s="254"/>
      <c r="H10" s="254"/>
      <c r="I10" s="254"/>
      <c r="J10" s="254"/>
      <c r="K10" s="254"/>
      <c r="L10" s="254"/>
      <c r="M10" s="254"/>
      <c r="N10" s="254"/>
      <c r="O10" s="254"/>
    </row>
    <row r="11" spans="1:15" s="44" customFormat="1" ht="12.75" customHeight="1" x14ac:dyDescent="0.25">
      <c r="A11" s="318" t="s">
        <v>323</v>
      </c>
      <c r="B11" s="318"/>
      <c r="C11" s="319">
        <v>0</v>
      </c>
      <c r="D11" s="321">
        <v>0</v>
      </c>
      <c r="E11" s="321">
        <v>0</v>
      </c>
      <c r="F11" s="321"/>
      <c r="G11" s="254"/>
      <c r="H11" s="254"/>
      <c r="I11" s="254"/>
      <c r="J11" s="254"/>
      <c r="K11" s="254"/>
      <c r="L11" s="254"/>
      <c r="M11" s="254"/>
      <c r="N11" s="254"/>
      <c r="O11" s="254"/>
    </row>
    <row r="12" spans="1:15" s="255" customFormat="1" ht="25.5" customHeight="1" x14ac:dyDescent="0.25">
      <c r="A12" s="317" t="s">
        <v>324</v>
      </c>
      <c r="B12" s="322"/>
      <c r="C12" s="323">
        <f>SUM(C13:C19)</f>
        <v>10</v>
      </c>
      <c r="D12" s="320">
        <f>SUM(D13:D19)</f>
        <v>354</v>
      </c>
      <c r="E12" s="320">
        <f>SUM(E13:E19)</f>
        <v>222</v>
      </c>
      <c r="F12" s="320"/>
    </row>
    <row r="13" spans="1:15" s="255" customFormat="1" ht="12.75" customHeight="1" x14ac:dyDescent="0.25">
      <c r="A13" s="317" t="s">
        <v>327</v>
      </c>
      <c r="B13" s="322"/>
      <c r="C13" s="319">
        <v>8</v>
      </c>
      <c r="D13" s="321">
        <v>144</v>
      </c>
      <c r="E13" s="321">
        <v>206</v>
      </c>
      <c r="F13" s="321"/>
    </row>
    <row r="14" spans="1:15" s="255" customFormat="1" ht="12.75" customHeight="1" x14ac:dyDescent="0.25">
      <c r="A14" s="317" t="s">
        <v>328</v>
      </c>
      <c r="B14" s="322"/>
      <c r="C14" s="319">
        <v>1</v>
      </c>
      <c r="D14" s="321">
        <v>18</v>
      </c>
      <c r="E14" s="321">
        <v>10</v>
      </c>
      <c r="F14" s="321"/>
    </row>
    <row r="15" spans="1:15" s="255" customFormat="1" ht="12.75" customHeight="1" x14ac:dyDescent="0.25">
      <c r="A15" s="317" t="s">
        <v>329</v>
      </c>
      <c r="B15" s="322"/>
      <c r="C15" s="319">
        <v>1</v>
      </c>
      <c r="D15" s="321">
        <v>6</v>
      </c>
      <c r="E15" s="321">
        <v>6</v>
      </c>
      <c r="F15" s="321"/>
    </row>
    <row r="16" spans="1:15" s="255" customFormat="1" ht="12.75" customHeight="1" x14ac:dyDescent="0.25">
      <c r="A16" s="317" t="s">
        <v>330</v>
      </c>
      <c r="B16" s="322"/>
      <c r="C16" s="319">
        <v>0</v>
      </c>
      <c r="D16" s="321">
        <v>100</v>
      </c>
      <c r="E16" s="321">
        <v>0</v>
      </c>
      <c r="F16" s="321"/>
    </row>
    <row r="17" spans="1:15" s="255" customFormat="1" ht="12.75" customHeight="1" x14ac:dyDescent="0.25">
      <c r="A17" s="317" t="s">
        <v>360</v>
      </c>
      <c r="B17" s="322"/>
      <c r="C17" s="319">
        <v>0</v>
      </c>
      <c r="D17" s="321">
        <v>64</v>
      </c>
      <c r="E17" s="321">
        <v>0</v>
      </c>
      <c r="F17" s="321"/>
    </row>
    <row r="18" spans="1:15" s="255" customFormat="1" ht="12.75" customHeight="1" x14ac:dyDescent="0.25">
      <c r="A18" s="317" t="s">
        <v>408</v>
      </c>
      <c r="B18" s="322"/>
      <c r="C18" s="319">
        <v>0</v>
      </c>
      <c r="D18" s="321">
        <v>0</v>
      </c>
      <c r="E18" s="321">
        <v>0</v>
      </c>
      <c r="F18" s="321"/>
    </row>
    <row r="19" spans="1:15" s="44" customFormat="1" ht="25.5" customHeight="1" x14ac:dyDescent="0.25">
      <c r="A19" s="317" t="s">
        <v>409</v>
      </c>
      <c r="B19" s="322"/>
      <c r="C19" s="319">
        <v>0</v>
      </c>
      <c r="D19" s="321">
        <v>22</v>
      </c>
      <c r="E19" s="321">
        <v>0</v>
      </c>
      <c r="F19" s="321"/>
      <c r="G19" s="254"/>
      <c r="H19" s="254"/>
      <c r="I19" s="254"/>
      <c r="J19" s="254"/>
      <c r="K19" s="254"/>
      <c r="L19" s="254"/>
      <c r="M19" s="254"/>
      <c r="N19" s="254"/>
      <c r="O19" s="254"/>
    </row>
    <row r="20" spans="1:15" s="44" customFormat="1" ht="12.75" customHeight="1" x14ac:dyDescent="0.25">
      <c r="A20" s="317" t="s">
        <v>325</v>
      </c>
      <c r="B20" s="318"/>
      <c r="C20" s="319">
        <f>SUM(C21:C22)</f>
        <v>2</v>
      </c>
      <c r="D20" s="320">
        <f>SUM(D21:D22)</f>
        <v>620</v>
      </c>
      <c r="E20" s="320">
        <f>SUM(E21:E22)</f>
        <v>620</v>
      </c>
      <c r="F20" s="320"/>
      <c r="G20" s="254"/>
      <c r="H20" s="254"/>
      <c r="I20" s="254"/>
      <c r="J20" s="254"/>
      <c r="K20" s="254"/>
      <c r="L20" s="254"/>
      <c r="M20" s="254"/>
      <c r="N20" s="254"/>
      <c r="O20" s="254"/>
    </row>
    <row r="21" spans="1:15" s="44" customFormat="1" ht="12.75" customHeight="1" x14ac:dyDescent="0.25">
      <c r="A21" s="317" t="s">
        <v>331</v>
      </c>
      <c r="B21" s="318"/>
      <c r="C21" s="319">
        <v>1</v>
      </c>
      <c r="D21" s="321">
        <v>500</v>
      </c>
      <c r="E21" s="321">
        <v>500</v>
      </c>
      <c r="F21" s="321"/>
      <c r="G21" s="254"/>
      <c r="H21" s="254"/>
      <c r="I21" s="254"/>
      <c r="J21" s="254"/>
      <c r="K21" s="254"/>
      <c r="L21" s="254"/>
      <c r="M21" s="254"/>
      <c r="N21" s="254"/>
      <c r="O21" s="254"/>
    </row>
    <row r="22" spans="1:15" s="44" customFormat="1" ht="12.75" customHeight="1" x14ac:dyDescent="0.25">
      <c r="A22" s="317" t="s">
        <v>332</v>
      </c>
      <c r="B22" s="318"/>
      <c r="C22" s="319">
        <v>1</v>
      </c>
      <c r="D22" s="321">
        <v>120</v>
      </c>
      <c r="E22" s="321">
        <v>120</v>
      </c>
      <c r="F22" s="321"/>
      <c r="G22" s="254"/>
      <c r="H22" s="254"/>
      <c r="I22" s="254"/>
      <c r="J22" s="254"/>
      <c r="K22" s="254"/>
      <c r="L22" s="254"/>
      <c r="M22" s="254"/>
      <c r="N22" s="254"/>
      <c r="O22" s="254"/>
    </row>
    <row r="23" spans="1:15" s="44" customFormat="1" ht="12.75" customHeight="1" x14ac:dyDescent="0.25">
      <c r="A23" s="322" t="s">
        <v>326</v>
      </c>
      <c r="B23" s="318"/>
      <c r="C23" s="319">
        <v>0</v>
      </c>
      <c r="D23" s="321">
        <v>0</v>
      </c>
      <c r="E23" s="321">
        <v>0</v>
      </c>
      <c r="F23" s="321"/>
      <c r="G23" s="254"/>
      <c r="H23" s="254"/>
      <c r="I23" s="254"/>
      <c r="J23" s="254"/>
      <c r="K23" s="254"/>
      <c r="L23" s="254"/>
      <c r="M23" s="254"/>
      <c r="N23" s="254"/>
      <c r="O23" s="254"/>
    </row>
    <row r="24" spans="1:15" s="44" customFormat="1" ht="12.75" customHeight="1" x14ac:dyDescent="0.25">
      <c r="A24" s="259" t="s">
        <v>335</v>
      </c>
      <c r="B24" s="318"/>
      <c r="C24" s="324">
        <f>C10+C11+C12+C20+C23</f>
        <v>12</v>
      </c>
      <c r="D24" s="260">
        <f>D10+D11+D12+D20+D23</f>
        <v>974</v>
      </c>
      <c r="E24" s="260">
        <f>E10+E11+E12+E20+E23</f>
        <v>842</v>
      </c>
      <c r="F24" s="260"/>
      <c r="G24" s="254"/>
      <c r="H24" s="254"/>
      <c r="I24" s="254"/>
      <c r="J24" s="254"/>
      <c r="K24" s="254"/>
      <c r="L24" s="254"/>
      <c r="M24" s="254"/>
      <c r="N24" s="254"/>
      <c r="O24" s="254"/>
    </row>
    <row r="25" spans="1:15" s="44" customFormat="1" ht="12.75" customHeight="1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</row>
    <row r="26" spans="1:15" s="44" customFormat="1" ht="12.75" customHeight="1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</row>
    <row r="27" spans="1:15" s="44" customFormat="1" ht="12.75" customHeight="1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</row>
    <row r="28" spans="1:15" s="44" customFormat="1" ht="12.75" customHeight="1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</row>
    <row r="29" spans="1:15" s="44" customFormat="1" ht="12.75" customHeight="1" x14ac:dyDescent="0.25">
      <c r="A29" s="253"/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</row>
    <row r="30" spans="1:15" ht="13.8" x14ac:dyDescent="0.25">
      <c r="A30" s="255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2"/>
      <c r="M30" s="42"/>
      <c r="N30" s="42"/>
      <c r="O30" s="42"/>
    </row>
    <row r="31" spans="1:15" ht="13.8" x14ac:dyDescent="0.25">
      <c r="A31" s="255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ht="13.8" x14ac:dyDescent="0.25">
      <c r="A32" s="255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6" ht="13.8" x14ac:dyDescent="0.25">
      <c r="A33" s="255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39"/>
    </row>
    <row r="34" spans="1:16" x14ac:dyDescent="0.25">
      <c r="A34" s="44"/>
      <c r="C34" s="48"/>
    </row>
    <row r="35" spans="1:16" x14ac:dyDescent="0.25">
      <c r="A35" s="44"/>
      <c r="B35" s="45"/>
      <c r="C35" s="45"/>
      <c r="D35" s="48"/>
      <c r="E35" s="48"/>
      <c r="F35" s="48"/>
      <c r="G35" s="45"/>
      <c r="H35" s="45"/>
      <c r="I35" s="45"/>
      <c r="J35" s="45"/>
      <c r="K35" s="45"/>
      <c r="L35" s="45"/>
      <c r="M35" s="45"/>
    </row>
    <row r="36" spans="1:16" x14ac:dyDescent="0.25">
      <c r="A36" s="44"/>
      <c r="D36" s="49"/>
      <c r="E36" s="49"/>
      <c r="F36" s="49"/>
    </row>
    <row r="37" spans="1:16" ht="13.8" x14ac:dyDescent="0.25">
      <c r="A37" s="44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2"/>
      <c r="M37" s="42"/>
      <c r="N37" s="42"/>
      <c r="O37" s="42"/>
    </row>
    <row r="38" spans="1:16" ht="13.8" x14ac:dyDescent="0.25">
      <c r="A38" s="44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</sheetData>
  <mergeCells count="5">
    <mergeCell ref="D8:F8"/>
    <mergeCell ref="C8:C9"/>
    <mergeCell ref="A8:A9"/>
    <mergeCell ref="A3:F3"/>
    <mergeCell ref="A4:F4"/>
  </mergeCells>
  <phoneticPr fontId="5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/>
  <ignoredErrors>
    <ignoredError sqref="C20:E20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5"/>
  <sheetViews>
    <sheetView topLeftCell="A4" workbookViewId="0">
      <selection activeCell="J34" sqref="J34:J35"/>
    </sheetView>
  </sheetViews>
  <sheetFormatPr defaultRowHeight="13.2" x14ac:dyDescent="0.25"/>
  <cols>
    <col min="1" max="1" width="7.6640625" customWidth="1"/>
    <col min="2" max="2" width="56.109375" customWidth="1"/>
    <col min="3" max="5" width="11.6640625" customWidth="1"/>
  </cols>
  <sheetData>
    <row r="1" spans="1:5" x14ac:dyDescent="0.25">
      <c r="E1" s="46" t="s">
        <v>397</v>
      </c>
    </row>
    <row r="4" spans="1:5" x14ac:dyDescent="0.25">
      <c r="A4" s="325" t="s">
        <v>137</v>
      </c>
      <c r="B4" s="325"/>
      <c r="C4" s="325"/>
      <c r="D4" s="326"/>
      <c r="E4" s="326"/>
    </row>
    <row r="6" spans="1:5" x14ac:dyDescent="0.25">
      <c r="C6" s="38"/>
      <c r="E6" s="38" t="s">
        <v>164</v>
      </c>
    </row>
    <row r="7" spans="1:5" ht="25.5" customHeight="1" x14ac:dyDescent="0.25">
      <c r="A7" s="349" t="s">
        <v>142</v>
      </c>
      <c r="B7" s="376"/>
      <c r="C7" s="130" t="s">
        <v>151</v>
      </c>
      <c r="D7" s="130" t="s">
        <v>152</v>
      </c>
      <c r="E7" s="120" t="s">
        <v>150</v>
      </c>
    </row>
    <row r="8" spans="1:5" x14ac:dyDescent="0.25">
      <c r="A8" s="1"/>
      <c r="B8" s="126"/>
      <c r="C8" s="114"/>
      <c r="D8" s="114"/>
      <c r="E8" s="114"/>
    </row>
    <row r="9" spans="1:5" x14ac:dyDescent="0.25">
      <c r="A9" s="1"/>
      <c r="B9" s="25"/>
      <c r="C9" s="20"/>
      <c r="D9" s="20"/>
      <c r="E9" s="20"/>
    </row>
    <row r="10" spans="1:5" x14ac:dyDescent="0.25">
      <c r="A10" s="1"/>
      <c r="B10" s="25"/>
      <c r="C10" s="20"/>
      <c r="D10" s="20"/>
      <c r="E10" s="20"/>
    </row>
    <row r="11" spans="1:5" x14ac:dyDescent="0.25">
      <c r="A11" s="1"/>
      <c r="B11" s="25"/>
      <c r="C11" s="20"/>
      <c r="D11" s="20"/>
      <c r="E11" s="20"/>
    </row>
    <row r="12" spans="1:5" x14ac:dyDescent="0.25">
      <c r="A12" s="1"/>
      <c r="B12" s="25"/>
      <c r="C12" s="20"/>
      <c r="D12" s="20"/>
      <c r="E12" s="20"/>
    </row>
    <row r="13" spans="1:5" x14ac:dyDescent="0.25">
      <c r="A13" s="1"/>
      <c r="B13" s="25"/>
      <c r="C13" s="20"/>
      <c r="D13" s="20"/>
      <c r="E13" s="20"/>
    </row>
    <row r="14" spans="1:5" x14ac:dyDescent="0.25">
      <c r="A14" s="1"/>
      <c r="B14" s="25"/>
      <c r="C14" s="20"/>
      <c r="D14" s="20"/>
      <c r="E14" s="20"/>
    </row>
    <row r="15" spans="1:5" x14ac:dyDescent="0.25">
      <c r="A15" s="1"/>
      <c r="B15" s="25"/>
      <c r="C15" s="20"/>
      <c r="D15" s="20"/>
      <c r="E15" s="20"/>
    </row>
    <row r="16" spans="1:5" x14ac:dyDescent="0.25">
      <c r="A16" s="1"/>
      <c r="B16" s="25"/>
      <c r="C16" s="20"/>
      <c r="D16" s="20"/>
      <c r="E16" s="20"/>
    </row>
    <row r="17" spans="1:5" x14ac:dyDescent="0.25">
      <c r="A17" s="1"/>
      <c r="B17" s="25"/>
      <c r="C17" s="20"/>
      <c r="D17" s="20"/>
      <c r="E17" s="20"/>
    </row>
    <row r="18" spans="1:5" x14ac:dyDescent="0.25">
      <c r="A18" s="1"/>
      <c r="B18" s="25"/>
      <c r="C18" s="20"/>
      <c r="D18" s="20"/>
      <c r="E18" s="20"/>
    </row>
    <row r="19" spans="1:5" x14ac:dyDescent="0.25">
      <c r="A19" s="1"/>
      <c r="B19" s="25"/>
      <c r="C19" s="20"/>
      <c r="D19" s="20"/>
      <c r="E19" s="20"/>
    </row>
    <row r="20" spans="1:5" x14ac:dyDescent="0.25">
      <c r="A20" s="1"/>
      <c r="B20" s="25"/>
      <c r="C20" s="20"/>
      <c r="D20" s="20"/>
      <c r="E20" s="20"/>
    </row>
    <row r="21" spans="1:5" x14ac:dyDescent="0.25">
      <c r="A21" s="1"/>
      <c r="B21" s="25"/>
      <c r="C21" s="20"/>
      <c r="D21" s="20"/>
      <c r="E21" s="20"/>
    </row>
    <row r="22" spans="1:5" x14ac:dyDescent="0.25">
      <c r="A22" s="1"/>
      <c r="B22" s="25"/>
      <c r="C22" s="20"/>
      <c r="D22" s="20"/>
      <c r="E22" s="20"/>
    </row>
    <row r="23" spans="1:5" x14ac:dyDescent="0.25">
      <c r="A23" s="1"/>
      <c r="B23" s="25"/>
      <c r="C23" s="20"/>
      <c r="D23" s="20"/>
      <c r="E23" s="20"/>
    </row>
    <row r="24" spans="1:5" x14ac:dyDescent="0.25">
      <c r="A24" s="1"/>
      <c r="B24" s="25"/>
      <c r="C24" s="20"/>
      <c r="D24" s="20"/>
      <c r="E24" s="20"/>
    </row>
    <row r="25" spans="1:5" x14ac:dyDescent="0.25">
      <c r="A25" s="1"/>
      <c r="B25" s="25"/>
      <c r="C25" s="20"/>
      <c r="D25" s="20"/>
      <c r="E25" s="20"/>
    </row>
    <row r="26" spans="1:5" x14ac:dyDescent="0.25">
      <c r="A26" s="1"/>
      <c r="B26" s="25"/>
      <c r="C26" s="20"/>
      <c r="D26" s="20"/>
      <c r="E26" s="20"/>
    </row>
    <row r="27" spans="1:5" x14ac:dyDescent="0.25">
      <c r="A27" s="1"/>
      <c r="B27" s="25"/>
      <c r="C27" s="20"/>
      <c r="D27" s="20"/>
      <c r="E27" s="20"/>
    </row>
    <row r="28" spans="1:5" x14ac:dyDescent="0.25">
      <c r="A28" s="1"/>
      <c r="B28" s="25"/>
      <c r="C28" s="20"/>
      <c r="D28" s="20"/>
      <c r="E28" s="20"/>
    </row>
    <row r="29" spans="1:5" x14ac:dyDescent="0.25">
      <c r="A29" s="1"/>
      <c r="B29" s="25"/>
      <c r="C29" s="20"/>
      <c r="D29" s="20"/>
      <c r="E29" s="20"/>
    </row>
    <row r="30" spans="1:5" x14ac:dyDescent="0.25">
      <c r="A30" s="1"/>
      <c r="B30" s="25"/>
      <c r="C30" s="20"/>
      <c r="D30" s="20"/>
      <c r="E30" s="20"/>
    </row>
    <row r="31" spans="1:5" x14ac:dyDescent="0.25">
      <c r="A31" s="1"/>
      <c r="B31" s="25"/>
      <c r="C31" s="20"/>
      <c r="D31" s="20"/>
      <c r="E31" s="20"/>
    </row>
    <row r="32" spans="1:5" x14ac:dyDescent="0.25">
      <c r="A32" s="1"/>
      <c r="B32" s="25"/>
      <c r="C32" s="20"/>
      <c r="D32" s="20"/>
      <c r="E32" s="20"/>
    </row>
    <row r="33" spans="1:5" x14ac:dyDescent="0.25">
      <c r="A33" s="1"/>
      <c r="B33" s="25"/>
      <c r="C33" s="20"/>
      <c r="D33" s="20"/>
      <c r="E33" s="20"/>
    </row>
    <row r="34" spans="1:5" x14ac:dyDescent="0.25">
      <c r="A34" s="1"/>
      <c r="B34" s="25"/>
      <c r="C34" s="20"/>
      <c r="D34" s="20"/>
      <c r="E34" s="20"/>
    </row>
    <row r="35" spans="1:5" x14ac:dyDescent="0.25">
      <c r="A35" s="1"/>
      <c r="B35" s="25"/>
      <c r="C35" s="20"/>
      <c r="D35" s="20"/>
      <c r="E35" s="20"/>
    </row>
    <row r="36" spans="1:5" x14ac:dyDescent="0.25">
      <c r="A36" s="1"/>
      <c r="B36" s="25"/>
      <c r="C36" s="20"/>
      <c r="D36" s="20"/>
      <c r="E36" s="20"/>
    </row>
    <row r="37" spans="1:5" x14ac:dyDescent="0.25">
      <c r="A37" s="1"/>
      <c r="B37" s="25"/>
      <c r="C37" s="20"/>
      <c r="D37" s="20"/>
      <c r="E37" s="20"/>
    </row>
    <row r="38" spans="1:5" x14ac:dyDescent="0.25">
      <c r="A38" s="1"/>
      <c r="B38" s="25"/>
      <c r="C38" s="20"/>
      <c r="D38" s="20"/>
      <c r="E38" s="20"/>
    </row>
    <row r="39" spans="1:5" x14ac:dyDescent="0.25">
      <c r="A39" s="1"/>
      <c r="B39" s="25"/>
      <c r="C39" s="20"/>
      <c r="D39" s="20"/>
      <c r="E39" s="20"/>
    </row>
    <row r="40" spans="1:5" x14ac:dyDescent="0.25">
      <c r="A40" s="1"/>
      <c r="B40" s="25"/>
      <c r="C40" s="20"/>
      <c r="D40" s="20"/>
      <c r="E40" s="20"/>
    </row>
    <row r="41" spans="1:5" x14ac:dyDescent="0.25">
      <c r="A41" s="1"/>
      <c r="B41" s="25"/>
      <c r="C41" s="20"/>
      <c r="D41" s="20"/>
      <c r="E41" s="20"/>
    </row>
    <row r="42" spans="1:5" x14ac:dyDescent="0.25">
      <c r="A42" s="1"/>
      <c r="B42" s="25"/>
      <c r="C42" s="20"/>
      <c r="D42" s="20"/>
      <c r="E42" s="20"/>
    </row>
    <row r="43" spans="1:5" x14ac:dyDescent="0.25">
      <c r="A43" s="1"/>
      <c r="B43" s="25"/>
      <c r="C43" s="20"/>
      <c r="D43" s="20"/>
      <c r="E43" s="20"/>
    </row>
    <row r="44" spans="1:5" x14ac:dyDescent="0.25">
      <c r="A44" s="1"/>
      <c r="B44" s="25"/>
      <c r="C44" s="20"/>
      <c r="D44" s="20"/>
      <c r="E44" s="20"/>
    </row>
    <row r="45" spans="1:5" x14ac:dyDescent="0.25">
      <c r="A45" s="1"/>
      <c r="B45" s="25"/>
      <c r="C45" s="20"/>
      <c r="D45" s="20"/>
      <c r="E45" s="20"/>
    </row>
  </sheetData>
  <mergeCells count="2">
    <mergeCell ref="A7:B7"/>
    <mergeCell ref="A4:E4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50"/>
  <sheetViews>
    <sheetView workbookViewId="0">
      <selection activeCell="K41" sqref="K41"/>
    </sheetView>
  </sheetViews>
  <sheetFormatPr defaultRowHeight="13.2" x14ac:dyDescent="0.25"/>
  <cols>
    <col min="1" max="1" width="44.33203125" customWidth="1"/>
    <col min="2" max="2" width="10.5546875" customWidth="1"/>
    <col min="3" max="3" width="12.6640625" bestFit="1" customWidth="1"/>
    <col min="4" max="4" width="10.5546875" customWidth="1"/>
    <col min="5" max="5" width="5" customWidth="1"/>
    <col min="10" max="10" width="9.5546875" customWidth="1"/>
    <col min="11" max="11" width="14.33203125" customWidth="1"/>
    <col min="12" max="12" width="12.6640625" bestFit="1" customWidth="1"/>
    <col min="13" max="13" width="10.5546875" customWidth="1"/>
  </cols>
  <sheetData>
    <row r="1" spans="1:13" x14ac:dyDescent="0.25">
      <c r="M1" s="46" t="s">
        <v>7</v>
      </c>
    </row>
    <row r="2" spans="1:13" x14ac:dyDescent="0.25">
      <c r="A2" s="325" t="s">
        <v>389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6"/>
      <c r="M2" s="326"/>
    </row>
    <row r="3" spans="1:13" x14ac:dyDescent="0.25">
      <c r="A3" s="325" t="s">
        <v>180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6"/>
      <c r="M3" s="326"/>
    </row>
    <row r="4" spans="1:13" x14ac:dyDescent="0.25">
      <c r="A4" s="325" t="s">
        <v>140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6"/>
      <c r="M4" s="326"/>
    </row>
    <row r="5" spans="1:13" ht="18" customHeight="1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M5" s="38" t="s">
        <v>164</v>
      </c>
    </row>
    <row r="6" spans="1:13" ht="17.399999999999999" x14ac:dyDescent="0.3">
      <c r="A6" s="436" t="s">
        <v>19</v>
      </c>
      <c r="B6" s="437"/>
      <c r="C6" s="438"/>
      <c r="D6" s="439"/>
      <c r="E6" s="77"/>
      <c r="F6" s="440" t="s">
        <v>20</v>
      </c>
      <c r="G6" s="441"/>
      <c r="H6" s="441"/>
      <c r="I6" s="441"/>
      <c r="J6" s="441"/>
      <c r="K6" s="441"/>
      <c r="L6" s="329"/>
      <c r="M6" s="330"/>
    </row>
    <row r="7" spans="1:13" ht="26.4" x14ac:dyDescent="0.25">
      <c r="A7" s="78" t="s">
        <v>116</v>
      </c>
      <c r="B7" s="113" t="s">
        <v>151</v>
      </c>
      <c r="C7" s="113" t="s">
        <v>152</v>
      </c>
      <c r="D7" s="114" t="s">
        <v>150</v>
      </c>
      <c r="E7" s="61"/>
      <c r="F7" s="433" t="s">
        <v>116</v>
      </c>
      <c r="G7" s="434"/>
      <c r="H7" s="434"/>
      <c r="I7" s="434"/>
      <c r="J7" s="435"/>
      <c r="K7" s="113" t="s">
        <v>151</v>
      </c>
      <c r="L7" s="113" t="s">
        <v>152</v>
      </c>
      <c r="M7" s="114" t="s">
        <v>150</v>
      </c>
    </row>
    <row r="8" spans="1:13" ht="17.399999999999999" x14ac:dyDescent="0.3">
      <c r="A8" s="79" t="s">
        <v>117</v>
      </c>
      <c r="B8" s="134">
        <f>B9</f>
        <v>646492</v>
      </c>
      <c r="C8" s="134">
        <f>C9</f>
        <v>1214934</v>
      </c>
      <c r="D8" s="134"/>
      <c r="E8" s="62"/>
      <c r="F8" s="86" t="s">
        <v>138</v>
      </c>
      <c r="G8" s="87"/>
      <c r="H8" s="35"/>
      <c r="I8" s="2"/>
      <c r="J8" s="25"/>
      <c r="K8" s="251">
        <f>K9+K26</f>
        <v>928599</v>
      </c>
      <c r="L8" s="251">
        <f>L9+L26</f>
        <v>1356917</v>
      </c>
      <c r="M8" s="252"/>
    </row>
    <row r="9" spans="1:13" ht="16.8" x14ac:dyDescent="0.3">
      <c r="A9" s="80" t="s">
        <v>118</v>
      </c>
      <c r="B9" s="135">
        <f>B11+B19</f>
        <v>646492</v>
      </c>
      <c r="C9" s="135">
        <f>C11+C19</f>
        <v>1214934</v>
      </c>
      <c r="D9" s="135"/>
      <c r="E9" s="63"/>
      <c r="F9" s="88" t="s">
        <v>119</v>
      </c>
      <c r="G9" s="89"/>
      <c r="H9" s="35"/>
      <c r="I9" s="2"/>
      <c r="J9" s="25"/>
      <c r="K9" s="144">
        <f>K11+K19</f>
        <v>924820</v>
      </c>
      <c r="L9" s="144">
        <f>L11+L19</f>
        <v>1278278</v>
      </c>
      <c r="M9" s="144"/>
    </row>
    <row r="10" spans="1:13" ht="16.8" x14ac:dyDescent="0.3">
      <c r="A10" s="80"/>
      <c r="B10" s="135"/>
      <c r="C10" s="135"/>
      <c r="D10" s="135"/>
      <c r="E10" s="63"/>
      <c r="F10" s="88"/>
      <c r="G10" s="89"/>
      <c r="H10" s="35"/>
      <c r="I10" s="2"/>
      <c r="J10" s="25"/>
      <c r="K10" s="144"/>
      <c r="L10" s="144"/>
      <c r="M10" s="144"/>
    </row>
    <row r="11" spans="1:13" ht="15.6" x14ac:dyDescent="0.3">
      <c r="A11" s="81" t="s">
        <v>112</v>
      </c>
      <c r="B11" s="135">
        <f>SUM(B12:B15)</f>
        <v>548572</v>
      </c>
      <c r="C11" s="135">
        <f>SUM(C12:C15)</f>
        <v>556489</v>
      </c>
      <c r="D11" s="135"/>
      <c r="E11" s="64"/>
      <c r="F11" s="90" t="s">
        <v>112</v>
      </c>
      <c r="G11" s="91"/>
      <c r="H11" s="35"/>
      <c r="I11" s="2"/>
      <c r="J11" s="25"/>
      <c r="K11" s="144">
        <f>SUM(K12:K16)</f>
        <v>622416</v>
      </c>
      <c r="L11" s="144">
        <f>SUM(L12:L16)</f>
        <v>627348</v>
      </c>
      <c r="M11" s="144"/>
    </row>
    <row r="12" spans="1:13" ht="15.6" x14ac:dyDescent="0.3">
      <c r="A12" s="83" t="s">
        <v>312</v>
      </c>
      <c r="B12" s="137">
        <f>'2. bevételek ei. szerint'!J10</f>
        <v>201506</v>
      </c>
      <c r="C12" s="137">
        <f>'2. bevételek ei. szerint'!K10</f>
        <v>252634</v>
      </c>
      <c r="D12" s="136"/>
      <c r="E12" s="65"/>
      <c r="F12" s="92" t="s">
        <v>169</v>
      </c>
      <c r="G12" s="93"/>
      <c r="H12" s="35"/>
      <c r="I12" s="2"/>
      <c r="J12" s="25"/>
      <c r="K12" s="145">
        <f>'3. kiadások ei. szerint'!G11</f>
        <v>248428</v>
      </c>
      <c r="L12" s="145">
        <f>'3. kiadások ei. szerint'!H11</f>
        <v>222142</v>
      </c>
      <c r="M12" s="145"/>
    </row>
    <row r="13" spans="1:13" ht="15.6" x14ac:dyDescent="0.3">
      <c r="A13" s="83" t="s">
        <v>256</v>
      </c>
      <c r="B13" s="137">
        <f>'2. bevételek ei. szerint'!J17</f>
        <v>253850</v>
      </c>
      <c r="C13" s="137">
        <f>'2. bevételek ei. szerint'!K17</f>
        <v>216525</v>
      </c>
      <c r="D13" s="137"/>
      <c r="E13" s="67"/>
      <c r="F13" s="92" t="s">
        <v>11</v>
      </c>
      <c r="G13" s="93"/>
      <c r="H13" s="35"/>
      <c r="I13" s="2"/>
      <c r="J13" s="25"/>
      <c r="K13" s="145">
        <f>'3. kiadások ei. szerint'!G12</f>
        <v>45323</v>
      </c>
      <c r="L13" s="145">
        <f>'3. kiadások ei. szerint'!H12</f>
        <v>36874</v>
      </c>
      <c r="M13" s="145"/>
    </row>
    <row r="14" spans="1:13" ht="15.6" x14ac:dyDescent="0.3">
      <c r="A14" s="82" t="s">
        <v>270</v>
      </c>
      <c r="B14" s="136">
        <f>'2. bevételek ei. szerint'!J24</f>
        <v>93216</v>
      </c>
      <c r="C14" s="136">
        <f>'2. bevételek ei. szerint'!K24</f>
        <v>85406</v>
      </c>
      <c r="D14" s="137"/>
      <c r="E14" s="67"/>
      <c r="F14" s="92" t="s">
        <v>170</v>
      </c>
      <c r="G14" s="93"/>
      <c r="H14" s="35"/>
      <c r="I14" s="2"/>
      <c r="J14" s="25"/>
      <c r="K14" s="145">
        <f>'3. kiadások ei. szerint'!G13</f>
        <v>293711</v>
      </c>
      <c r="L14" s="145">
        <f>'3. kiadások ei. szerint'!H13</f>
        <v>313075</v>
      </c>
      <c r="M14" s="145"/>
    </row>
    <row r="15" spans="1:13" ht="15.6" x14ac:dyDescent="0.3">
      <c r="A15" s="82" t="s">
        <v>272</v>
      </c>
      <c r="B15" s="136">
        <f>'2. bevételek ei. szerint'!J36</f>
        <v>0</v>
      </c>
      <c r="C15" s="136">
        <f>'2. bevételek ei. szerint'!K36</f>
        <v>1924</v>
      </c>
      <c r="D15" s="136"/>
      <c r="E15" s="65"/>
      <c r="F15" s="92" t="s">
        <v>115</v>
      </c>
      <c r="G15" s="93"/>
      <c r="H15" s="35"/>
      <c r="I15" s="2"/>
      <c r="J15" s="25"/>
      <c r="K15" s="145">
        <f>'3. kiadások ei. szerint'!G14</f>
        <v>5500</v>
      </c>
      <c r="L15" s="145">
        <f>'3. kiadások ei. szerint'!H14</f>
        <v>5500</v>
      </c>
      <c r="M15" s="145"/>
    </row>
    <row r="16" spans="1:13" ht="15.6" x14ac:dyDescent="0.3">
      <c r="A16" s="82"/>
      <c r="B16" s="136"/>
      <c r="C16" s="136"/>
      <c r="D16" s="136"/>
      <c r="E16" s="65"/>
      <c r="F16" s="92" t="s">
        <v>275</v>
      </c>
      <c r="G16" s="93"/>
      <c r="H16" s="35"/>
      <c r="I16" s="2"/>
      <c r="J16" s="25"/>
      <c r="K16" s="145">
        <f>'3. kiadások ei. szerint'!G15-'17. céltartalék'!H19</f>
        <v>29454</v>
      </c>
      <c r="L16" s="145">
        <f>'3. kiadások ei. szerint'!H15-'17. céltartalék'!I19</f>
        <v>49757</v>
      </c>
      <c r="M16" s="145"/>
    </row>
    <row r="17" spans="1:13" ht="15.6" x14ac:dyDescent="0.3">
      <c r="A17" s="83"/>
      <c r="B17" s="137"/>
      <c r="C17" s="137"/>
      <c r="D17" s="137"/>
      <c r="E17" s="67"/>
      <c r="F17" s="92"/>
      <c r="G17" s="93"/>
      <c r="H17" s="35"/>
      <c r="I17" s="2"/>
      <c r="J17" s="25"/>
      <c r="K17" s="145"/>
      <c r="L17" s="145"/>
      <c r="M17" s="145"/>
    </row>
    <row r="18" spans="1:13" ht="15.6" x14ac:dyDescent="0.3">
      <c r="A18" s="104"/>
      <c r="B18" s="138"/>
      <c r="C18" s="138"/>
      <c r="D18" s="138"/>
      <c r="E18" s="64"/>
      <c r="F18" s="92"/>
      <c r="G18" s="93"/>
      <c r="H18" s="35"/>
      <c r="I18" s="2"/>
      <c r="J18" s="25"/>
      <c r="K18" s="145"/>
      <c r="L18" s="145"/>
      <c r="M18" s="145"/>
    </row>
    <row r="19" spans="1:13" ht="15.6" x14ac:dyDescent="0.3">
      <c r="A19" s="81" t="s">
        <v>113</v>
      </c>
      <c r="B19" s="135">
        <f>SUM(B20:B22)</f>
        <v>97920</v>
      </c>
      <c r="C19" s="135">
        <f>SUM(C20:C22)</f>
        <v>658445</v>
      </c>
      <c r="D19" s="135"/>
      <c r="E19" s="65"/>
      <c r="F19" s="90" t="s">
        <v>113</v>
      </c>
      <c r="G19" s="91"/>
      <c r="H19" s="35"/>
      <c r="I19" s="2"/>
      <c r="J19" s="25"/>
      <c r="K19" s="144">
        <f>SUM(K20:K22)</f>
        <v>302404</v>
      </c>
      <c r="L19" s="144">
        <f>SUM(L20:L22)</f>
        <v>650930</v>
      </c>
      <c r="M19" s="144"/>
    </row>
    <row r="20" spans="1:13" ht="15.6" x14ac:dyDescent="0.3">
      <c r="A20" s="82" t="s">
        <v>313</v>
      </c>
      <c r="B20" s="136">
        <f>'2. bevételek ei. szerint'!J44</f>
        <v>97134</v>
      </c>
      <c r="C20" s="136">
        <f>'2. bevételek ei. szerint'!K44</f>
        <v>537659</v>
      </c>
      <c r="D20" s="136"/>
      <c r="E20" s="65"/>
      <c r="F20" s="92" t="s">
        <v>226</v>
      </c>
      <c r="G20" s="93"/>
      <c r="H20" s="35"/>
      <c r="I20" s="2"/>
      <c r="J20" s="25"/>
      <c r="K20" s="145">
        <f>'3. kiadások ei. szerint'!G17</f>
        <v>278137</v>
      </c>
      <c r="L20" s="145">
        <f>'3. kiadások ei. szerint'!H17</f>
        <v>227449</v>
      </c>
      <c r="M20" s="145"/>
    </row>
    <row r="21" spans="1:13" ht="15.6" x14ac:dyDescent="0.3">
      <c r="A21" s="82" t="s">
        <v>12</v>
      </c>
      <c r="B21" s="136">
        <f>'2. bevételek ei. szerint'!J50</f>
        <v>0</v>
      </c>
      <c r="C21" s="136">
        <f>'2. bevételek ei. szerint'!K50</f>
        <v>120000</v>
      </c>
      <c r="D21" s="136"/>
      <c r="E21" s="65"/>
      <c r="F21" s="92" t="s">
        <v>227</v>
      </c>
      <c r="G21" s="93"/>
      <c r="H21" s="35"/>
      <c r="I21" s="2"/>
      <c r="J21" s="25"/>
      <c r="K21" s="145">
        <f>'3. kiadások ei. szerint'!G18</f>
        <v>22267</v>
      </c>
      <c r="L21" s="145">
        <f>'3. kiadások ei. szerint'!H18</f>
        <v>421481</v>
      </c>
      <c r="M21" s="145"/>
    </row>
    <row r="22" spans="1:13" ht="15.6" x14ac:dyDescent="0.3">
      <c r="A22" s="176" t="s">
        <v>288</v>
      </c>
      <c r="B22" s="136">
        <f>'2. bevételek ei. szerint'!J56</f>
        <v>786</v>
      </c>
      <c r="C22" s="136">
        <f>'2. bevételek ei. szerint'!K56</f>
        <v>786</v>
      </c>
      <c r="D22" s="136"/>
      <c r="E22" s="65"/>
      <c r="F22" s="92" t="s">
        <v>228</v>
      </c>
      <c r="G22" s="93"/>
      <c r="H22" s="35"/>
      <c r="I22" s="2"/>
      <c r="J22" s="25"/>
      <c r="K22" s="145">
        <f>'3. kiadások ei. szerint'!G19</f>
        <v>2000</v>
      </c>
      <c r="L22" s="145">
        <f>'3. kiadások ei. szerint'!H19</f>
        <v>2000</v>
      </c>
      <c r="M22" s="145"/>
    </row>
    <row r="23" spans="1:13" ht="15.6" x14ac:dyDescent="0.3">
      <c r="A23" s="174"/>
      <c r="B23" s="175"/>
      <c r="C23" s="175"/>
      <c r="D23" s="175"/>
      <c r="E23" s="65"/>
      <c r="F23" s="92"/>
      <c r="G23" s="93"/>
      <c r="H23" s="35"/>
      <c r="I23" s="2"/>
      <c r="J23" s="25"/>
      <c r="K23" s="145"/>
      <c r="L23" s="145"/>
      <c r="M23" s="145"/>
    </row>
    <row r="24" spans="1:13" ht="15.6" x14ac:dyDescent="0.3">
      <c r="A24" s="82"/>
      <c r="B24" s="136"/>
      <c r="C24" s="136"/>
      <c r="D24" s="136"/>
      <c r="E24" s="65"/>
      <c r="F24" s="92"/>
      <c r="G24" s="93"/>
      <c r="H24" s="35"/>
      <c r="I24" s="2"/>
      <c r="J24" s="25"/>
      <c r="K24" s="145"/>
      <c r="L24" s="145"/>
      <c r="M24" s="145"/>
    </row>
    <row r="25" spans="1:13" ht="15.6" x14ac:dyDescent="0.3">
      <c r="A25" s="176"/>
      <c r="B25" s="177"/>
      <c r="C25" s="177"/>
      <c r="D25" s="177"/>
      <c r="E25" s="65"/>
      <c r="F25" s="92"/>
      <c r="G25" s="93"/>
      <c r="H25" s="35"/>
      <c r="I25" s="2"/>
      <c r="J25" s="25"/>
      <c r="K25" s="145"/>
      <c r="L25" s="145"/>
      <c r="M25" s="145"/>
    </row>
    <row r="26" spans="1:13" ht="15.75" customHeight="1" x14ac:dyDescent="0.3">
      <c r="A26" s="176"/>
      <c r="B26" s="177"/>
      <c r="C26" s="177"/>
      <c r="D26" s="177"/>
      <c r="E26" s="65"/>
      <c r="F26" s="88" t="s">
        <v>120</v>
      </c>
      <c r="G26" s="89"/>
      <c r="H26" s="35"/>
      <c r="I26" s="2"/>
      <c r="J26" s="25"/>
      <c r="K26" s="144">
        <f>SUM(K28:K29)</f>
        <v>3779</v>
      </c>
      <c r="L26" s="144">
        <f>SUM(L28:L29)</f>
        <v>78639</v>
      </c>
      <c r="M26" s="144"/>
    </row>
    <row r="27" spans="1:13" ht="15.75" customHeight="1" x14ac:dyDescent="0.3">
      <c r="A27" s="105"/>
      <c r="B27" s="139"/>
      <c r="C27" s="139"/>
      <c r="D27" s="139"/>
      <c r="E27" s="65"/>
      <c r="F27" s="88"/>
      <c r="G27" s="89"/>
      <c r="H27" s="35"/>
      <c r="I27" s="2"/>
      <c r="J27" s="25"/>
      <c r="K27" s="144"/>
      <c r="L27" s="144"/>
      <c r="M27" s="144"/>
    </row>
    <row r="28" spans="1:13" ht="15.6" x14ac:dyDescent="0.3">
      <c r="A28" s="179"/>
      <c r="B28" s="135"/>
      <c r="C28" s="135"/>
      <c r="D28" s="177"/>
      <c r="E28" s="65"/>
      <c r="F28" s="92" t="s">
        <v>15</v>
      </c>
      <c r="G28" s="93"/>
      <c r="H28" s="35"/>
      <c r="I28" s="2"/>
      <c r="J28" s="25"/>
      <c r="K28" s="145">
        <f>'17. céltartalék'!H17</f>
        <v>3779</v>
      </c>
      <c r="L28" s="145">
        <f>'17. céltartalék'!I17</f>
        <v>78639</v>
      </c>
      <c r="M28" s="145"/>
    </row>
    <row r="29" spans="1:13" ht="15.6" x14ac:dyDescent="0.3">
      <c r="A29" s="176"/>
      <c r="B29" s="177"/>
      <c r="C29" s="177"/>
      <c r="D29" s="177"/>
      <c r="E29" s="65"/>
      <c r="F29" s="108" t="s">
        <v>141</v>
      </c>
      <c r="G29" s="93"/>
      <c r="H29" s="35"/>
      <c r="I29" s="2"/>
      <c r="J29" s="25"/>
      <c r="K29" s="145">
        <f>'17. céltartalék'!H13</f>
        <v>0</v>
      </c>
      <c r="L29" s="145">
        <f>'17. céltartalék'!I13</f>
        <v>0</v>
      </c>
      <c r="M29" s="145"/>
    </row>
    <row r="30" spans="1:13" ht="15.6" x14ac:dyDescent="0.3">
      <c r="A30" s="176"/>
      <c r="B30" s="177"/>
      <c r="C30" s="177"/>
      <c r="D30" s="177"/>
      <c r="E30" s="65"/>
      <c r="F30" s="108"/>
      <c r="G30" s="93"/>
      <c r="H30" s="35"/>
      <c r="I30" s="2"/>
      <c r="J30" s="25"/>
      <c r="K30" s="145"/>
      <c r="L30" s="145"/>
      <c r="M30" s="145"/>
    </row>
    <row r="31" spans="1:13" ht="15.6" x14ac:dyDescent="0.3">
      <c r="A31" s="176"/>
      <c r="B31" s="177"/>
      <c r="C31" s="177"/>
      <c r="D31" s="177"/>
      <c r="E31" s="65"/>
      <c r="F31" s="108"/>
      <c r="G31" s="93"/>
      <c r="H31" s="35"/>
      <c r="I31" s="2"/>
      <c r="J31" s="25"/>
      <c r="K31" s="145"/>
      <c r="L31" s="145"/>
      <c r="M31" s="145"/>
    </row>
    <row r="32" spans="1:13" ht="15.6" x14ac:dyDescent="0.3">
      <c r="A32" s="180"/>
      <c r="B32" s="181"/>
      <c r="C32" s="181"/>
      <c r="D32" s="181"/>
      <c r="E32" s="65"/>
      <c r="F32" s="92"/>
      <c r="G32" s="93"/>
      <c r="H32" s="35"/>
      <c r="I32" s="2"/>
      <c r="J32" s="25"/>
      <c r="K32" s="145"/>
      <c r="L32" s="145"/>
      <c r="M32" s="145"/>
    </row>
    <row r="33" spans="1:13" ht="17.399999999999999" x14ac:dyDescent="0.3">
      <c r="A33" s="178"/>
      <c r="B33" s="134"/>
      <c r="C33" s="134"/>
      <c r="D33" s="134"/>
      <c r="E33" s="65"/>
      <c r="F33" s="94" t="s">
        <v>123</v>
      </c>
      <c r="G33" s="87"/>
      <c r="H33" s="57"/>
      <c r="I33" s="56"/>
      <c r="J33" s="29"/>
      <c r="K33" s="144">
        <f>SUM(K34:K35)</f>
        <v>7567</v>
      </c>
      <c r="L33" s="144">
        <f>SUM(L34:L35)</f>
        <v>8585</v>
      </c>
      <c r="M33" s="144"/>
    </row>
    <row r="34" spans="1:13" ht="15.6" x14ac:dyDescent="0.3">
      <c r="A34" s="176"/>
      <c r="B34" s="177"/>
      <c r="C34" s="177"/>
      <c r="D34" s="177"/>
      <c r="E34" s="65"/>
      <c r="F34" s="92" t="s">
        <v>354</v>
      </c>
      <c r="G34" s="93"/>
      <c r="H34" s="35"/>
      <c r="I34" s="2"/>
      <c r="J34" s="25"/>
      <c r="K34" s="145">
        <f>'3. kiadások ei. szerint'!G22</f>
        <v>7567</v>
      </c>
      <c r="L34" s="145">
        <f>'3. kiadások ei. szerint'!H22</f>
        <v>8585</v>
      </c>
      <c r="M34" s="145"/>
    </row>
    <row r="35" spans="1:13" ht="17.399999999999999" x14ac:dyDescent="0.3">
      <c r="A35" s="106"/>
      <c r="B35" s="140"/>
      <c r="C35" s="140"/>
      <c r="D35" s="140"/>
      <c r="E35" s="62"/>
      <c r="F35" s="92" t="s">
        <v>355</v>
      </c>
      <c r="G35" s="93"/>
      <c r="H35" s="35"/>
      <c r="I35" s="2"/>
      <c r="J35" s="25"/>
      <c r="K35" s="145"/>
      <c r="L35" s="145"/>
      <c r="M35" s="145"/>
    </row>
    <row r="36" spans="1:13" ht="42.6" x14ac:dyDescent="0.3">
      <c r="A36" s="96" t="s">
        <v>139</v>
      </c>
      <c r="B36" s="149">
        <f>B8</f>
        <v>646492</v>
      </c>
      <c r="C36" s="149">
        <f>C8</f>
        <v>1214934</v>
      </c>
      <c r="D36" s="149"/>
      <c r="E36" s="62"/>
      <c r="F36" s="95" t="s">
        <v>124</v>
      </c>
      <c r="G36" s="87"/>
      <c r="H36" s="35"/>
      <c r="I36" s="2"/>
      <c r="J36" s="25"/>
      <c r="K36" s="150">
        <f>K8+K33</f>
        <v>936166</v>
      </c>
      <c r="L36" s="150">
        <f>L8+L33</f>
        <v>1365502</v>
      </c>
      <c r="M36" s="150"/>
    </row>
    <row r="37" spans="1:13" ht="17.399999999999999" x14ac:dyDescent="0.3">
      <c r="A37" s="107"/>
      <c r="B37" s="141"/>
      <c r="C37" s="141"/>
      <c r="D37" s="141"/>
      <c r="E37" s="65"/>
      <c r="F37" s="94" t="s">
        <v>125</v>
      </c>
      <c r="G37" s="87"/>
      <c r="H37" s="35"/>
      <c r="I37" s="2"/>
      <c r="J37" s="25"/>
      <c r="K37" s="144">
        <f>B36-K36</f>
        <v>-289674</v>
      </c>
      <c r="L37" s="144">
        <f>C36-L36</f>
        <v>-150568</v>
      </c>
      <c r="M37" s="144"/>
    </row>
    <row r="38" spans="1:13" ht="15.6" x14ac:dyDescent="0.3">
      <c r="A38" s="105"/>
      <c r="B38" s="139"/>
      <c r="C38" s="139"/>
      <c r="D38" s="139"/>
      <c r="E38" s="65"/>
      <c r="F38" s="92" t="s">
        <v>121</v>
      </c>
      <c r="G38" s="93"/>
      <c r="H38" s="35"/>
      <c r="I38" s="2"/>
      <c r="J38" s="25"/>
      <c r="K38" s="145">
        <f>B11-K11-K26-K34</f>
        <v>-85190</v>
      </c>
      <c r="L38" s="145">
        <f>C11-L11-L26-L34</f>
        <v>-158083</v>
      </c>
      <c r="M38" s="145"/>
    </row>
    <row r="39" spans="1:13" ht="17.399999999999999" x14ac:dyDescent="0.3">
      <c r="A39" s="106"/>
      <c r="B39" s="140"/>
      <c r="C39" s="140"/>
      <c r="D39" s="140"/>
      <c r="E39" s="62"/>
      <c r="F39" s="92" t="s">
        <v>122</v>
      </c>
      <c r="G39" s="93"/>
      <c r="H39" s="35"/>
      <c r="I39" s="2"/>
      <c r="J39" s="25"/>
      <c r="K39" s="145">
        <f>B19-K19</f>
        <v>-204484</v>
      </c>
      <c r="L39" s="145">
        <f>C19-L19</f>
        <v>7515</v>
      </c>
      <c r="M39" s="145"/>
    </row>
    <row r="40" spans="1:13" ht="17.399999999999999" x14ac:dyDescent="0.3">
      <c r="A40" s="94" t="s">
        <v>126</v>
      </c>
      <c r="B40" s="134"/>
      <c r="C40" s="134"/>
      <c r="D40" s="134"/>
      <c r="E40" s="62"/>
      <c r="F40" s="98"/>
      <c r="G40" s="99"/>
      <c r="H40" s="74"/>
      <c r="I40" s="4"/>
      <c r="J40" s="4"/>
      <c r="K40" s="146"/>
      <c r="L40" s="146"/>
      <c r="M40" s="146"/>
    </row>
    <row r="41" spans="1:13" ht="16.8" x14ac:dyDescent="0.3">
      <c r="A41" s="90" t="s">
        <v>127</v>
      </c>
      <c r="B41" s="135">
        <f>SUM(B42:B43)</f>
        <v>282107</v>
      </c>
      <c r="C41" s="135">
        <f>SUM(C42:C43)</f>
        <v>141984</v>
      </c>
      <c r="D41" s="135"/>
      <c r="E41" s="68"/>
      <c r="F41" s="100"/>
      <c r="G41" s="69"/>
      <c r="H41" s="13"/>
      <c r="I41" s="7"/>
      <c r="J41" s="7"/>
      <c r="K41" s="147"/>
      <c r="L41" s="147"/>
      <c r="M41" s="147"/>
    </row>
    <row r="42" spans="1:13" ht="15.6" x14ac:dyDescent="0.3">
      <c r="A42" s="97" t="s">
        <v>128</v>
      </c>
      <c r="B42" s="142">
        <f>'2. bevételek ei. szerint'!J66</f>
        <v>77623</v>
      </c>
      <c r="C42" s="142">
        <f>'2. bevételek ei. szerint'!K66</f>
        <v>29499</v>
      </c>
      <c r="D42" s="142"/>
      <c r="E42" s="65"/>
      <c r="F42" s="101"/>
      <c r="G42" s="70"/>
      <c r="H42" s="13"/>
      <c r="I42" s="7"/>
      <c r="J42" s="7"/>
      <c r="K42" s="147"/>
      <c r="L42" s="147"/>
      <c r="M42" s="147"/>
    </row>
    <row r="43" spans="1:13" ht="15.6" x14ac:dyDescent="0.3">
      <c r="A43" s="97" t="s">
        <v>129</v>
      </c>
      <c r="B43" s="142">
        <f>'2. bevételek ei. szerint'!J67</f>
        <v>204484</v>
      </c>
      <c r="C43" s="142">
        <f>'2. bevételek ei. szerint'!K67</f>
        <v>112485</v>
      </c>
      <c r="D43" s="142"/>
      <c r="E43" s="64"/>
      <c r="F43" s="101"/>
      <c r="G43" s="70"/>
      <c r="H43" s="84"/>
      <c r="I43" s="85"/>
      <c r="J43" s="85"/>
      <c r="K43" s="147"/>
      <c r="L43" s="147"/>
      <c r="M43" s="147"/>
    </row>
    <row r="44" spans="1:13" ht="15.6" x14ac:dyDescent="0.3">
      <c r="A44" s="90" t="s">
        <v>130</v>
      </c>
      <c r="B44" s="135">
        <f>SUM(B45:B46)</f>
        <v>7567</v>
      </c>
      <c r="C44" s="135">
        <f>SUM(C45:C46)</f>
        <v>8584</v>
      </c>
      <c r="D44" s="135"/>
      <c r="E44" s="65"/>
      <c r="F44" s="100"/>
      <c r="G44" s="69"/>
      <c r="H44" s="13"/>
      <c r="I44" s="7"/>
      <c r="J44" s="7"/>
      <c r="K44" s="147"/>
      <c r="L44" s="147"/>
      <c r="M44" s="147"/>
    </row>
    <row r="45" spans="1:13" ht="15.6" x14ac:dyDescent="0.3">
      <c r="A45" s="97" t="s">
        <v>352</v>
      </c>
      <c r="B45" s="142">
        <f>'2. bevételek ei. szerint'!J70</f>
        <v>7567</v>
      </c>
      <c r="C45" s="142">
        <f>'2. bevételek ei. szerint'!K70</f>
        <v>8584</v>
      </c>
      <c r="D45" s="142"/>
      <c r="E45" s="65"/>
      <c r="F45" s="101"/>
      <c r="G45" s="70"/>
      <c r="H45" s="13"/>
      <c r="I45" s="7"/>
      <c r="J45" s="7"/>
      <c r="K45" s="147"/>
      <c r="L45" s="147"/>
      <c r="M45" s="147"/>
    </row>
    <row r="46" spans="1:13" ht="15.75" customHeight="1" x14ac:dyDescent="0.3">
      <c r="A46" s="97" t="s">
        <v>353</v>
      </c>
      <c r="B46" s="142"/>
      <c r="C46" s="142"/>
      <c r="D46" s="142"/>
      <c r="E46" s="62"/>
      <c r="F46" s="102"/>
      <c r="G46" s="103"/>
      <c r="H46" s="75"/>
      <c r="I46" s="14"/>
      <c r="J46" s="14"/>
      <c r="K46" s="148"/>
      <c r="L46" s="148"/>
      <c r="M46" s="148"/>
    </row>
    <row r="47" spans="1:13" ht="17.399999999999999" x14ac:dyDescent="0.3">
      <c r="A47" s="86" t="s">
        <v>131</v>
      </c>
      <c r="B47" s="143">
        <f>B36+B41+B44</f>
        <v>936166</v>
      </c>
      <c r="C47" s="143">
        <f>C36+C41+C44</f>
        <v>1365502</v>
      </c>
      <c r="D47" s="143"/>
      <c r="E47" s="62"/>
      <c r="F47" s="86" t="s">
        <v>132</v>
      </c>
      <c r="G47" s="87"/>
      <c r="H47" s="35"/>
      <c r="I47" s="2"/>
      <c r="J47" s="2"/>
      <c r="K47" s="144">
        <f>K36</f>
        <v>936166</v>
      </c>
      <c r="L47" s="144">
        <f>L36</f>
        <v>1365502</v>
      </c>
      <c r="M47" s="144"/>
    </row>
    <row r="48" spans="1:13" ht="15.6" x14ac:dyDescent="0.3">
      <c r="A48" s="97" t="s">
        <v>133</v>
      </c>
      <c r="B48" s="142">
        <f>B11+B42+B45</f>
        <v>633762</v>
      </c>
      <c r="C48" s="142">
        <f>C11+C42+C45</f>
        <v>594572</v>
      </c>
      <c r="D48" s="142"/>
      <c r="E48" s="66"/>
      <c r="F48" s="92" t="s">
        <v>134</v>
      </c>
      <c r="G48" s="93"/>
      <c r="H48" s="35"/>
      <c r="I48" s="2"/>
      <c r="J48" s="2"/>
      <c r="K48" s="145">
        <f>K11+K26+K34</f>
        <v>633762</v>
      </c>
      <c r="L48" s="145">
        <f>L11+L26+L34</f>
        <v>714572</v>
      </c>
      <c r="M48" s="145"/>
    </row>
    <row r="49" spans="1:13" ht="15.6" x14ac:dyDescent="0.3">
      <c r="A49" s="97" t="s">
        <v>135</v>
      </c>
      <c r="B49" s="142">
        <f>B19+B43+B46</f>
        <v>302404</v>
      </c>
      <c r="C49" s="142">
        <f>C19+C43+C46</f>
        <v>770930</v>
      </c>
      <c r="D49" s="142"/>
      <c r="E49" s="66"/>
      <c r="F49" s="92" t="s">
        <v>136</v>
      </c>
      <c r="G49" s="93"/>
      <c r="H49" s="35"/>
      <c r="I49" s="2"/>
      <c r="J49" s="2"/>
      <c r="K49" s="145">
        <f>K19+K35</f>
        <v>302404</v>
      </c>
      <c r="L49" s="145">
        <f>L19+L35</f>
        <v>650930</v>
      </c>
      <c r="M49" s="145"/>
    </row>
    <row r="50" spans="1:13" x14ac:dyDescent="0.25">
      <c r="A50" s="71"/>
      <c r="B50" s="71"/>
      <c r="C50" s="71"/>
      <c r="D50" s="71"/>
      <c r="E50" s="72"/>
      <c r="F50" s="73"/>
      <c r="G50" s="72"/>
      <c r="H50" s="10"/>
    </row>
  </sheetData>
  <mergeCells count="7">
    <mergeCell ref="A2:M2"/>
    <mergeCell ref="A3:M3"/>
    <mergeCell ref="A4:M4"/>
    <mergeCell ref="F7:J7"/>
    <mergeCell ref="A5:K5"/>
    <mergeCell ref="A6:D6"/>
    <mergeCell ref="F6:M6"/>
  </mergeCells>
  <phoneticPr fontId="1" type="noConversion"/>
  <pageMargins left="0.39370078740157483" right="0.39370078740157483" top="0.39370078740157483" bottom="0.39370078740157483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67"/>
  <sheetViews>
    <sheetView view="pageBreakPreview" zoomScaleSheetLayoutView="100" workbookViewId="0">
      <selection activeCell="H25" sqref="H25"/>
    </sheetView>
  </sheetViews>
  <sheetFormatPr defaultRowHeight="13.2" x14ac:dyDescent="0.25"/>
  <cols>
    <col min="1" max="1" width="10.109375" customWidth="1"/>
    <col min="2" max="2" width="10.88671875" customWidth="1"/>
    <col min="5" max="6" width="17.5546875" customWidth="1"/>
    <col min="7" max="9" width="10.5546875" customWidth="1"/>
  </cols>
  <sheetData>
    <row r="1" spans="1:12" x14ac:dyDescent="0.25">
      <c r="I1" s="38"/>
      <c r="J1" s="46" t="s">
        <v>225</v>
      </c>
      <c r="K1" s="38"/>
      <c r="L1" s="38"/>
    </row>
    <row r="4" spans="1:12" x14ac:dyDescent="0.25">
      <c r="A4" s="325" t="s">
        <v>390</v>
      </c>
      <c r="B4" s="325"/>
      <c r="C4" s="325"/>
      <c r="D4" s="325"/>
      <c r="E4" s="325"/>
      <c r="F4" s="325"/>
      <c r="G4" s="325"/>
      <c r="H4" s="326"/>
      <c r="I4" s="326"/>
      <c r="J4" s="326"/>
      <c r="K4" s="18"/>
      <c r="L4" s="18"/>
    </row>
    <row r="5" spans="1:12" x14ac:dyDescent="0.25">
      <c r="A5" s="325" t="s">
        <v>180</v>
      </c>
      <c r="B5" s="325"/>
      <c r="C5" s="325"/>
      <c r="D5" s="325"/>
      <c r="E5" s="325"/>
      <c r="F5" s="325"/>
      <c r="G5" s="325"/>
      <c r="H5" s="326"/>
      <c r="I5" s="326"/>
      <c r="J5" s="326"/>
      <c r="K5" s="18"/>
      <c r="L5" s="18"/>
    </row>
    <row r="6" spans="1:12" x14ac:dyDescent="0.25">
      <c r="A6" s="325" t="s">
        <v>245</v>
      </c>
      <c r="B6" s="325"/>
      <c r="C6" s="325"/>
      <c r="D6" s="325"/>
      <c r="E6" s="325"/>
      <c r="F6" s="325"/>
      <c r="G6" s="325"/>
      <c r="H6" s="326"/>
      <c r="I6" s="326"/>
      <c r="J6" s="326"/>
      <c r="K6" s="18"/>
      <c r="L6" s="18"/>
    </row>
    <row r="7" spans="1:12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x14ac:dyDescent="0.25">
      <c r="A8" s="16"/>
      <c r="B8" s="16"/>
      <c r="C8" s="16"/>
      <c r="D8" s="16"/>
      <c r="E8" s="16"/>
      <c r="F8" s="16"/>
      <c r="I8" s="38" t="s">
        <v>164</v>
      </c>
    </row>
    <row r="9" spans="1:12" ht="26.4" x14ac:dyDescent="0.25">
      <c r="A9" s="349" t="s">
        <v>116</v>
      </c>
      <c r="B9" s="371"/>
      <c r="C9" s="371"/>
      <c r="D9" s="371"/>
      <c r="E9" s="371"/>
      <c r="F9" s="185"/>
      <c r="G9" s="113" t="s">
        <v>151</v>
      </c>
      <c r="H9" s="113" t="s">
        <v>152</v>
      </c>
      <c r="I9" s="114" t="s">
        <v>150</v>
      </c>
      <c r="J9" s="113" t="s">
        <v>153</v>
      </c>
    </row>
    <row r="10" spans="1:12" x14ac:dyDescent="0.25">
      <c r="A10" s="59" t="s">
        <v>243</v>
      </c>
      <c r="B10" s="35"/>
      <c r="C10" s="35"/>
      <c r="D10" s="35"/>
      <c r="E10" s="35"/>
      <c r="F10" s="35"/>
      <c r="G10" s="110">
        <f>SUM(G11:G15)</f>
        <v>626195</v>
      </c>
      <c r="H10" s="110">
        <f>SUM(H11:H15)</f>
        <v>705987</v>
      </c>
      <c r="I10" s="110"/>
      <c r="J10" s="119"/>
    </row>
    <row r="11" spans="1:12" x14ac:dyDescent="0.25">
      <c r="A11" s="76"/>
      <c r="B11" s="28" t="s">
        <v>169</v>
      </c>
      <c r="C11" s="2"/>
      <c r="D11" s="35"/>
      <c r="E11" s="35"/>
      <c r="F11" s="35"/>
      <c r="G11" s="47">
        <f>SUM('5. kiadások fel. szerint'!G13:I13)</f>
        <v>248428</v>
      </c>
      <c r="H11" s="47">
        <f>SUM('5. kiadások fel. szerint'!J13:L13)</f>
        <v>222142</v>
      </c>
      <c r="I11" s="47"/>
      <c r="J11" s="118"/>
    </row>
    <row r="12" spans="1:12" x14ac:dyDescent="0.25">
      <c r="A12" s="76"/>
      <c r="B12" s="28" t="s">
        <v>239</v>
      </c>
      <c r="C12" s="35"/>
      <c r="D12" s="35"/>
      <c r="E12" s="35"/>
      <c r="F12" s="35"/>
      <c r="G12" s="47">
        <f>SUM('5. kiadások fel. szerint'!G14:I14)</f>
        <v>45323</v>
      </c>
      <c r="H12" s="47">
        <f>SUM('5. kiadások fel. szerint'!J14:L14)</f>
        <v>36874</v>
      </c>
      <c r="I12" s="47"/>
      <c r="J12" s="118"/>
    </row>
    <row r="13" spans="1:12" x14ac:dyDescent="0.25">
      <c r="A13" s="76"/>
      <c r="B13" s="28" t="s">
        <v>170</v>
      </c>
      <c r="C13" s="35"/>
      <c r="D13" s="35"/>
      <c r="E13" s="35"/>
      <c r="F13" s="35"/>
      <c r="G13" s="47">
        <f>SUM('5. kiadások fel. szerint'!G15:I15)</f>
        <v>293711</v>
      </c>
      <c r="H13" s="47">
        <f>SUM('5. kiadások fel. szerint'!J15:L15)</f>
        <v>313075</v>
      </c>
      <c r="I13" s="47"/>
      <c r="J13" s="118"/>
    </row>
    <row r="14" spans="1:12" x14ac:dyDescent="0.25">
      <c r="A14" s="76"/>
      <c r="B14" s="28" t="s">
        <v>115</v>
      </c>
      <c r="C14" s="35"/>
      <c r="D14" s="35"/>
      <c r="E14" s="35"/>
      <c r="F14" s="35"/>
      <c r="G14" s="47">
        <f>SUM('5. kiadások fel. szerint'!G16:I16)</f>
        <v>5500</v>
      </c>
      <c r="H14" s="47">
        <f>SUM('5. kiadások fel. szerint'!J16:L16)</f>
        <v>5500</v>
      </c>
      <c r="I14" s="47"/>
      <c r="J14" s="118"/>
    </row>
    <row r="15" spans="1:12" x14ac:dyDescent="0.25">
      <c r="A15" s="76"/>
      <c r="B15" s="28" t="s">
        <v>171</v>
      </c>
      <c r="C15" s="35"/>
      <c r="D15" s="35"/>
      <c r="E15" s="35"/>
      <c r="F15" s="35"/>
      <c r="G15" s="47">
        <f>SUM('5. kiadások fel. szerint'!G17:I17)</f>
        <v>33233</v>
      </c>
      <c r="H15" s="47">
        <f>SUM('5. kiadások fel. szerint'!J17:L17)</f>
        <v>128396</v>
      </c>
      <c r="I15" s="47"/>
      <c r="J15" s="118"/>
    </row>
    <row r="16" spans="1:12" x14ac:dyDescent="0.25">
      <c r="A16" s="5" t="s">
        <v>229</v>
      </c>
      <c r="B16" s="35"/>
      <c r="C16" s="35"/>
      <c r="D16" s="35"/>
      <c r="E16" s="35"/>
      <c r="F16" s="35"/>
      <c r="G16" s="110">
        <f>SUM(G17:G19)</f>
        <v>302404</v>
      </c>
      <c r="H16" s="110">
        <f>SUM(H17:H19)</f>
        <v>650930</v>
      </c>
      <c r="I16" s="110"/>
      <c r="J16" s="119"/>
    </row>
    <row r="17" spans="1:10" x14ac:dyDescent="0.25">
      <c r="A17" s="76"/>
      <c r="B17" s="28" t="s">
        <v>226</v>
      </c>
      <c r="C17" s="35"/>
      <c r="D17" s="35"/>
      <c r="E17" s="35"/>
      <c r="F17" s="35"/>
      <c r="G17" s="47">
        <f>SUM('5. kiadások fel. szerint'!G19:I19)</f>
        <v>278137</v>
      </c>
      <c r="H17" s="47">
        <f>SUM('5. kiadások fel. szerint'!J19:L19)</f>
        <v>227449</v>
      </c>
      <c r="I17" s="47"/>
      <c r="J17" s="118"/>
    </row>
    <row r="18" spans="1:10" x14ac:dyDescent="0.25">
      <c r="A18" s="76"/>
      <c r="B18" s="28" t="s">
        <v>227</v>
      </c>
      <c r="C18" s="35"/>
      <c r="D18" s="35"/>
      <c r="E18" s="35"/>
      <c r="F18" s="35"/>
      <c r="G18" s="47">
        <f>SUM('5. kiadások fel. szerint'!G20:I20)</f>
        <v>22267</v>
      </c>
      <c r="H18" s="47">
        <f>SUM('5. kiadások fel. szerint'!J20:L20)</f>
        <v>421481</v>
      </c>
      <c r="I18" s="47"/>
      <c r="J18" s="118"/>
    </row>
    <row r="19" spans="1:10" x14ac:dyDescent="0.25">
      <c r="A19" s="76"/>
      <c r="B19" s="28" t="s">
        <v>228</v>
      </c>
      <c r="C19" s="2"/>
      <c r="D19" s="2"/>
      <c r="E19" s="2"/>
      <c r="F19" s="2"/>
      <c r="G19" s="47">
        <f>SUM('5. kiadások fel. szerint'!G21:I21)</f>
        <v>2000</v>
      </c>
      <c r="H19" s="47">
        <f>SUM('5. kiadások fel. szerint'!J21:L21)</f>
        <v>2000</v>
      </c>
      <c r="I19" s="47"/>
      <c r="J19" s="118"/>
    </row>
    <row r="20" spans="1:10" x14ac:dyDescent="0.25">
      <c r="A20" s="5" t="s">
        <v>241</v>
      </c>
      <c r="B20" s="2"/>
      <c r="C20" s="2"/>
      <c r="D20" s="2"/>
      <c r="E20" s="2"/>
      <c r="F20" s="2"/>
      <c r="G20" s="110">
        <f>G10+G16</f>
        <v>928599</v>
      </c>
      <c r="H20" s="110">
        <f>H10+H16</f>
        <v>1356917</v>
      </c>
      <c r="I20" s="110"/>
      <c r="J20" s="119"/>
    </row>
    <row r="21" spans="1:10" x14ac:dyDescent="0.25">
      <c r="A21" s="5" t="s">
        <v>230</v>
      </c>
      <c r="B21" s="2"/>
      <c r="C21" s="2"/>
      <c r="D21" s="2"/>
      <c r="E21" s="2"/>
      <c r="F21" s="2"/>
      <c r="G21" s="110">
        <f>G22+G26</f>
        <v>7567</v>
      </c>
      <c r="H21" s="110">
        <f>H22+H26</f>
        <v>8585</v>
      </c>
      <c r="I21" s="110"/>
      <c r="J21" s="119"/>
    </row>
    <row r="22" spans="1:10" x14ac:dyDescent="0.25">
      <c r="A22" s="22"/>
      <c r="B22" s="1" t="s">
        <v>56</v>
      </c>
      <c r="C22" s="2"/>
      <c r="D22" s="2"/>
      <c r="E22" s="2"/>
      <c r="F22" s="2"/>
      <c r="G22" s="111">
        <f>SUM(G23:G25)</f>
        <v>7567</v>
      </c>
      <c r="H22" s="111">
        <f>SUM(H23:H25)</f>
        <v>8585</v>
      </c>
      <c r="I22" s="111"/>
      <c r="J22" s="269"/>
    </row>
    <row r="23" spans="1:10" x14ac:dyDescent="0.25">
      <c r="A23" s="12"/>
      <c r="B23" s="11"/>
      <c r="C23" s="35" t="s">
        <v>244</v>
      </c>
      <c r="D23" s="2"/>
      <c r="E23" s="2"/>
      <c r="F23" s="2"/>
      <c r="G23" s="111">
        <f>SUM('5. kiadások fel. szerint'!G25:I25)</f>
        <v>7567</v>
      </c>
      <c r="H23" s="111">
        <f>SUM('5. kiadások fel. szerint'!J25:L25)</f>
        <v>8585</v>
      </c>
      <c r="I23" s="111"/>
      <c r="J23" s="269"/>
    </row>
    <row r="24" spans="1:10" x14ac:dyDescent="0.25">
      <c r="A24" s="12"/>
      <c r="B24" s="34"/>
      <c r="C24" s="35" t="s">
        <v>237</v>
      </c>
      <c r="D24" s="2"/>
      <c r="E24" s="2"/>
      <c r="F24" s="2"/>
      <c r="G24" s="111"/>
      <c r="H24" s="111"/>
      <c r="I24" s="111"/>
      <c r="J24" s="269"/>
    </row>
    <row r="25" spans="1:10" x14ac:dyDescent="0.25">
      <c r="A25" s="12"/>
      <c r="B25" s="15"/>
      <c r="C25" s="35" t="s">
        <v>238</v>
      </c>
      <c r="D25" s="2"/>
      <c r="E25" s="2"/>
      <c r="F25" s="2"/>
      <c r="G25" s="111"/>
      <c r="H25" s="111"/>
      <c r="I25" s="111"/>
      <c r="J25" s="269"/>
    </row>
    <row r="26" spans="1:10" x14ac:dyDescent="0.25">
      <c r="A26" s="12"/>
      <c r="B26" s="1" t="s">
        <v>57</v>
      </c>
      <c r="C26" s="2"/>
      <c r="D26" s="2"/>
      <c r="E26" s="2"/>
      <c r="F26" s="2"/>
      <c r="G26" s="111"/>
      <c r="H26" s="111"/>
      <c r="I26" s="111"/>
      <c r="J26" s="269"/>
    </row>
    <row r="27" spans="1:10" x14ac:dyDescent="0.25">
      <c r="A27" s="12"/>
      <c r="B27" s="4"/>
      <c r="C27" s="28" t="s">
        <v>244</v>
      </c>
      <c r="D27" s="2"/>
      <c r="E27" s="2"/>
      <c r="F27" s="2"/>
      <c r="G27" s="111"/>
      <c r="H27" s="111"/>
      <c r="I27" s="111"/>
      <c r="J27" s="269"/>
    </row>
    <row r="28" spans="1:10" x14ac:dyDescent="0.25">
      <c r="A28" s="12"/>
      <c r="B28" s="7"/>
      <c r="C28" s="28" t="s">
        <v>237</v>
      </c>
      <c r="D28" s="2"/>
      <c r="E28" s="2"/>
      <c r="F28" s="2"/>
      <c r="G28" s="111"/>
      <c r="H28" s="111"/>
      <c r="I28" s="111"/>
      <c r="J28" s="269"/>
    </row>
    <row r="29" spans="1:10" x14ac:dyDescent="0.25">
      <c r="A29" s="12"/>
      <c r="B29" s="7"/>
      <c r="C29" s="28" t="s">
        <v>238</v>
      </c>
      <c r="D29" s="2"/>
      <c r="E29" s="2"/>
      <c r="F29" s="2"/>
      <c r="G29" s="111"/>
      <c r="H29" s="111"/>
      <c r="I29" s="111"/>
      <c r="J29" s="269"/>
    </row>
    <row r="30" spans="1:10" x14ac:dyDescent="0.25">
      <c r="A30" s="5" t="s">
        <v>242</v>
      </c>
      <c r="B30" s="2"/>
      <c r="C30" s="2"/>
      <c r="D30" s="2"/>
      <c r="E30" s="2"/>
      <c r="F30" s="2"/>
      <c r="G30" s="110">
        <f>G10+G16+G21</f>
        <v>936166</v>
      </c>
      <c r="H30" s="110">
        <f>H10+H16+H21</f>
        <v>1365502</v>
      </c>
      <c r="I30" s="110"/>
      <c r="J30" s="119"/>
    </row>
    <row r="35" spans="1:9" x14ac:dyDescent="0.25">
      <c r="A35" s="7"/>
      <c r="B35" s="7"/>
      <c r="C35" s="7"/>
      <c r="D35" s="7"/>
      <c r="E35" s="7"/>
      <c r="F35" s="7"/>
      <c r="G35" s="7"/>
    </row>
    <row r="36" spans="1:9" x14ac:dyDescent="0.25">
      <c r="A36" s="7"/>
      <c r="B36" s="7"/>
      <c r="C36" s="7"/>
      <c r="D36" s="7"/>
      <c r="E36" s="7"/>
      <c r="F36" s="7"/>
      <c r="G36" s="7"/>
    </row>
    <row r="37" spans="1:9" x14ac:dyDescent="0.25">
      <c r="A37" s="7"/>
      <c r="B37" s="7"/>
      <c r="C37" s="7"/>
      <c r="D37" s="7"/>
      <c r="E37" s="7"/>
      <c r="F37" s="7"/>
      <c r="G37" s="7"/>
    </row>
    <row r="38" spans="1:9" x14ac:dyDescent="0.25">
      <c r="A38" s="7"/>
      <c r="B38" s="7"/>
      <c r="C38" s="7"/>
      <c r="D38" s="7"/>
      <c r="E38" s="7"/>
      <c r="F38" s="7"/>
      <c r="G38" s="7"/>
    </row>
    <row r="39" spans="1:9" x14ac:dyDescent="0.25">
      <c r="A39" s="9"/>
    </row>
    <row r="41" spans="1:9" x14ac:dyDescent="0.25">
      <c r="A41" s="58"/>
      <c r="B41" s="10"/>
      <c r="C41" s="10"/>
      <c r="D41" s="10"/>
      <c r="E41" s="10"/>
      <c r="F41" s="10"/>
      <c r="I41" s="9"/>
    </row>
    <row r="42" spans="1:9" x14ac:dyDescent="0.25">
      <c r="D42" s="10"/>
      <c r="E42" s="10"/>
      <c r="F42" s="10"/>
    </row>
    <row r="43" spans="1:9" x14ac:dyDescent="0.25">
      <c r="B43" s="10"/>
      <c r="C43" s="10"/>
      <c r="D43" s="10"/>
      <c r="E43" s="10"/>
      <c r="F43" s="10"/>
    </row>
    <row r="44" spans="1:9" x14ac:dyDescent="0.25">
      <c r="B44" s="10"/>
      <c r="C44" s="10"/>
      <c r="D44" s="10"/>
      <c r="E44" s="10"/>
      <c r="F44" s="10"/>
    </row>
    <row r="45" spans="1:9" x14ac:dyDescent="0.25">
      <c r="B45" s="10"/>
      <c r="C45" s="10"/>
      <c r="D45" s="10"/>
      <c r="E45" s="10"/>
      <c r="F45" s="10"/>
    </row>
    <row r="46" spans="1:9" x14ac:dyDescent="0.25">
      <c r="B46" s="10"/>
      <c r="C46" s="10"/>
      <c r="D46" s="10"/>
      <c r="E46" s="10"/>
      <c r="F46" s="10"/>
    </row>
    <row r="47" spans="1:9" x14ac:dyDescent="0.25">
      <c r="B47" s="10"/>
      <c r="C47" s="10"/>
      <c r="D47" s="10"/>
      <c r="E47" s="10"/>
      <c r="F47" s="10"/>
    </row>
    <row r="48" spans="1:9" x14ac:dyDescent="0.25">
      <c r="B48" s="10"/>
      <c r="C48" s="10"/>
      <c r="D48" s="10"/>
      <c r="E48" s="10"/>
      <c r="F48" s="10"/>
    </row>
    <row r="49" spans="1:9" x14ac:dyDescent="0.25">
      <c r="B49" s="10"/>
      <c r="C49" s="10"/>
      <c r="D49" s="10"/>
      <c r="E49" s="10"/>
      <c r="F49" s="10"/>
    </row>
    <row r="50" spans="1:9" x14ac:dyDescent="0.25">
      <c r="B50" s="10"/>
      <c r="C50" s="10"/>
      <c r="D50" s="10"/>
      <c r="E50" s="10"/>
      <c r="F50" s="10"/>
    </row>
    <row r="51" spans="1:9" x14ac:dyDescent="0.25">
      <c r="B51" s="10"/>
      <c r="C51" s="10"/>
      <c r="D51" s="10"/>
      <c r="E51" s="10"/>
      <c r="F51" s="10"/>
    </row>
    <row r="52" spans="1:9" x14ac:dyDescent="0.25">
      <c r="B52" s="10"/>
      <c r="C52" s="10"/>
      <c r="D52" s="10"/>
      <c r="E52" s="10"/>
      <c r="F52" s="10"/>
    </row>
    <row r="53" spans="1:9" x14ac:dyDescent="0.25">
      <c r="A53" s="9"/>
      <c r="B53" s="10"/>
      <c r="C53" s="10"/>
      <c r="D53" s="10"/>
      <c r="E53" s="10"/>
      <c r="F53" s="10"/>
      <c r="I53" s="9"/>
    </row>
    <row r="54" spans="1:9" x14ac:dyDescent="0.25">
      <c r="B54" s="10"/>
      <c r="C54" s="10"/>
      <c r="D54" s="10"/>
      <c r="E54" s="10"/>
      <c r="F54" s="10"/>
    </row>
    <row r="55" spans="1:9" x14ac:dyDescent="0.25">
      <c r="B55" s="10"/>
      <c r="C55" s="10"/>
      <c r="D55" s="10"/>
      <c r="E55" s="10"/>
      <c r="F55" s="10"/>
    </row>
    <row r="56" spans="1:9" x14ac:dyDescent="0.25">
      <c r="B56" s="10"/>
    </row>
    <row r="57" spans="1:9" x14ac:dyDescent="0.25">
      <c r="B57" s="10"/>
    </row>
    <row r="58" spans="1:9" x14ac:dyDescent="0.25">
      <c r="B58" s="10"/>
    </row>
    <row r="59" spans="1:9" x14ac:dyDescent="0.25">
      <c r="B59" s="10"/>
    </row>
    <row r="60" spans="1:9" x14ac:dyDescent="0.25">
      <c r="B60" s="10"/>
    </row>
    <row r="61" spans="1:9" x14ac:dyDescent="0.25">
      <c r="B61" s="10"/>
    </row>
    <row r="62" spans="1:9" x14ac:dyDescent="0.25">
      <c r="B62" s="10"/>
    </row>
    <row r="63" spans="1:9" x14ac:dyDescent="0.25">
      <c r="A63" s="9"/>
      <c r="I63" s="9"/>
    </row>
    <row r="64" spans="1:9" x14ac:dyDescent="0.25">
      <c r="A64" s="9"/>
    </row>
    <row r="65" spans="1:9" x14ac:dyDescent="0.25">
      <c r="I65" s="9"/>
    </row>
    <row r="67" spans="1:9" x14ac:dyDescent="0.25">
      <c r="A67" s="7"/>
      <c r="B67" s="7"/>
      <c r="C67" s="7"/>
      <c r="D67" s="7"/>
      <c r="E67" s="7"/>
      <c r="F67" s="7"/>
      <c r="G67" s="7"/>
    </row>
  </sheetData>
  <mergeCells count="4">
    <mergeCell ref="A9:E9"/>
    <mergeCell ref="A4:J4"/>
    <mergeCell ref="A5:J5"/>
    <mergeCell ref="A6:J6"/>
  </mergeCells>
  <phoneticPr fontId="1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75" orientation="portrait" r:id="rId1"/>
  <headerFooter alignWithMargins="0"/>
  <ignoredErrors>
    <ignoredError sqref="G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97"/>
  <sheetViews>
    <sheetView workbookViewId="0">
      <selection activeCell="O33" sqref="O33:O36"/>
    </sheetView>
  </sheetViews>
  <sheetFormatPr defaultRowHeight="13.2" x14ac:dyDescent="0.25"/>
  <cols>
    <col min="9" max="9" width="17.5546875" customWidth="1"/>
    <col min="10" max="12" width="10.5546875" customWidth="1"/>
  </cols>
  <sheetData>
    <row r="1" spans="1:21" x14ac:dyDescent="0.25">
      <c r="U1" s="46" t="s">
        <v>246</v>
      </c>
    </row>
    <row r="3" spans="1:21" x14ac:dyDescent="0.25">
      <c r="A3" s="325" t="s">
        <v>389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</row>
    <row r="4" spans="1:21" x14ac:dyDescent="0.25">
      <c r="A4" s="325" t="s">
        <v>182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</row>
    <row r="5" spans="1:21" x14ac:dyDescent="0.25">
      <c r="A5" s="325" t="s">
        <v>114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</row>
    <row r="6" spans="1:21" x14ac:dyDescent="0.25">
      <c r="A6" s="325" t="s">
        <v>247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</row>
    <row r="8" spans="1:21" x14ac:dyDescent="0.25">
      <c r="R8" s="38" t="s">
        <v>164</v>
      </c>
      <c r="U8" s="38"/>
    </row>
    <row r="9" spans="1:21" x14ac:dyDescent="0.25">
      <c r="A9" s="378" t="s">
        <v>116</v>
      </c>
      <c r="B9" s="379"/>
      <c r="C9" s="379"/>
      <c r="D9" s="379"/>
      <c r="E9" s="379"/>
      <c r="F9" s="379"/>
      <c r="G9" s="379"/>
      <c r="H9" s="379"/>
      <c r="I9" s="380"/>
      <c r="J9" s="372" t="s">
        <v>151</v>
      </c>
      <c r="K9" s="373"/>
      <c r="L9" s="374"/>
      <c r="M9" s="372" t="s">
        <v>152</v>
      </c>
      <c r="N9" s="373"/>
      <c r="O9" s="374"/>
      <c r="P9" s="375" t="s">
        <v>150</v>
      </c>
      <c r="Q9" s="371"/>
      <c r="R9" s="376"/>
      <c r="S9" s="377" t="s">
        <v>153</v>
      </c>
      <c r="T9" s="377"/>
      <c r="U9" s="377"/>
    </row>
    <row r="10" spans="1:21" ht="52.8" x14ac:dyDescent="0.25">
      <c r="A10" s="381"/>
      <c r="B10" s="382"/>
      <c r="C10" s="382"/>
      <c r="D10" s="382"/>
      <c r="E10" s="382"/>
      <c r="F10" s="382"/>
      <c r="G10" s="382"/>
      <c r="H10" s="382"/>
      <c r="I10" s="383"/>
      <c r="J10" s="186" t="s">
        <v>8</v>
      </c>
      <c r="K10" s="186" t="s">
        <v>9</v>
      </c>
      <c r="L10" s="152" t="s">
        <v>10</v>
      </c>
      <c r="M10" s="186" t="s">
        <v>8</v>
      </c>
      <c r="N10" s="186" t="s">
        <v>9</v>
      </c>
      <c r="O10" s="152" t="s">
        <v>10</v>
      </c>
      <c r="P10" s="186" t="s">
        <v>8</v>
      </c>
      <c r="Q10" s="186" t="s">
        <v>9</v>
      </c>
      <c r="R10" s="152" t="s">
        <v>10</v>
      </c>
      <c r="S10" s="186" t="s">
        <v>8</v>
      </c>
      <c r="T10" s="186" t="s">
        <v>9</v>
      </c>
      <c r="U10" s="152" t="s">
        <v>10</v>
      </c>
    </row>
    <row r="11" spans="1:21" x14ac:dyDescent="0.25">
      <c r="A11" s="333" t="s">
        <v>105</v>
      </c>
      <c r="B11" s="333"/>
      <c r="C11" s="333"/>
      <c r="D11" s="333"/>
      <c r="E11" s="333"/>
      <c r="F11" s="333"/>
      <c r="G11" s="333"/>
      <c r="H11" s="333"/>
      <c r="I11" s="333"/>
      <c r="J11" s="110">
        <f t="shared" ref="J11:L11" si="0">J12+J19+J26+J38</f>
        <v>508064</v>
      </c>
      <c r="K11" s="110">
        <f t="shared" si="0"/>
        <v>10463</v>
      </c>
      <c r="L11" s="110">
        <f t="shared" si="0"/>
        <v>30045</v>
      </c>
      <c r="M11" s="110">
        <f t="shared" ref="M11:O11" si="1">M12+M19+M26+M38</f>
        <v>504523</v>
      </c>
      <c r="N11" s="110">
        <f t="shared" si="1"/>
        <v>16011</v>
      </c>
      <c r="O11" s="110">
        <f t="shared" si="1"/>
        <v>35955</v>
      </c>
      <c r="P11" s="20"/>
      <c r="Q11" s="20"/>
      <c r="R11" s="20"/>
      <c r="S11" s="20"/>
      <c r="T11" s="20"/>
      <c r="U11" s="20"/>
    </row>
    <row r="12" spans="1:21" x14ac:dyDescent="0.25">
      <c r="A12" s="165"/>
      <c r="B12" s="345" t="s">
        <v>177</v>
      </c>
      <c r="C12" s="337"/>
      <c r="D12" s="337"/>
      <c r="E12" s="337"/>
      <c r="F12" s="337"/>
      <c r="G12" s="337"/>
      <c r="H12" s="337"/>
      <c r="I12" s="337"/>
      <c r="J12" s="168">
        <f t="shared" ref="J12:L12" si="2">SUM(J13:J18)</f>
        <v>170965</v>
      </c>
      <c r="K12" s="168">
        <f t="shared" si="2"/>
        <v>1000</v>
      </c>
      <c r="L12" s="168">
        <f t="shared" si="2"/>
        <v>29541</v>
      </c>
      <c r="M12" s="168">
        <f t="shared" ref="M12:O12" si="3">SUM(M13:M18)</f>
        <v>209099</v>
      </c>
      <c r="N12" s="168">
        <f t="shared" si="3"/>
        <v>8160</v>
      </c>
      <c r="O12" s="168">
        <f t="shared" si="3"/>
        <v>35375</v>
      </c>
      <c r="P12" s="20"/>
      <c r="Q12" s="20"/>
      <c r="R12" s="20"/>
      <c r="S12" s="20"/>
      <c r="T12" s="20"/>
      <c r="U12" s="20"/>
    </row>
    <row r="13" spans="1:21" x14ac:dyDescent="0.25">
      <c r="A13" s="76"/>
      <c r="B13" s="170"/>
      <c r="C13" s="338" t="s">
        <v>183</v>
      </c>
      <c r="D13" s="339"/>
      <c r="E13" s="339"/>
      <c r="F13" s="339"/>
      <c r="G13" s="339"/>
      <c r="H13" s="339"/>
      <c r="I13" s="340"/>
      <c r="J13" s="111">
        <f>'6. PMH'!J14+'7. Óvoda'!I14+'8. Önkormányzat'!I13</f>
        <v>160398</v>
      </c>
      <c r="K13" s="111"/>
      <c r="L13" s="111">
        <f>'6. PMH'!L14+'7. Óvoda'!K14+'8. Önkormányzat'!K13</f>
        <v>29541</v>
      </c>
      <c r="M13" s="111">
        <f>'6. PMH'!M14+'7. Óvoda'!L14+'8. Önkormányzat'!L13</f>
        <v>190312</v>
      </c>
      <c r="N13" s="111"/>
      <c r="O13" s="111">
        <f>'6. PMH'!O14+'7. Óvoda'!N14+'8. Önkormányzat'!N13</f>
        <v>35375</v>
      </c>
      <c r="P13" s="20"/>
      <c r="Q13" s="20"/>
      <c r="R13" s="20"/>
      <c r="S13" s="20"/>
      <c r="T13" s="20"/>
      <c r="U13" s="20"/>
    </row>
    <row r="14" spans="1:21" x14ac:dyDescent="0.25">
      <c r="A14" s="76"/>
      <c r="B14" s="187"/>
      <c r="C14" s="338" t="s">
        <v>184</v>
      </c>
      <c r="D14" s="339"/>
      <c r="E14" s="339"/>
      <c r="F14" s="339"/>
      <c r="G14" s="339"/>
      <c r="H14" s="339"/>
      <c r="I14" s="340"/>
      <c r="J14" s="111"/>
      <c r="K14" s="111"/>
      <c r="L14" s="111"/>
      <c r="M14" s="111"/>
      <c r="N14" s="111"/>
      <c r="O14" s="111"/>
      <c r="P14" s="20"/>
      <c r="Q14" s="20"/>
      <c r="R14" s="20"/>
      <c r="S14" s="20"/>
      <c r="T14" s="20"/>
      <c r="U14" s="20"/>
    </row>
    <row r="15" spans="1:21" x14ac:dyDescent="0.25">
      <c r="A15" s="76"/>
      <c r="B15" s="187"/>
      <c r="C15" s="338" t="s">
        <v>185</v>
      </c>
      <c r="D15" s="339"/>
      <c r="E15" s="339"/>
      <c r="F15" s="339"/>
      <c r="G15" s="339"/>
      <c r="H15" s="339"/>
      <c r="I15" s="340"/>
      <c r="J15" s="111"/>
      <c r="K15" s="111"/>
      <c r="L15" s="111"/>
      <c r="M15" s="111"/>
      <c r="N15" s="111"/>
      <c r="O15" s="111"/>
      <c r="P15" s="20"/>
      <c r="Q15" s="20"/>
      <c r="R15" s="20"/>
      <c r="S15" s="20"/>
      <c r="T15" s="20"/>
      <c r="U15" s="20"/>
    </row>
    <row r="16" spans="1:21" x14ac:dyDescent="0.25">
      <c r="A16" s="76"/>
      <c r="B16" s="187"/>
      <c r="C16" s="338" t="s">
        <v>186</v>
      </c>
      <c r="D16" s="339"/>
      <c r="E16" s="339"/>
      <c r="F16" s="339"/>
      <c r="G16" s="339"/>
      <c r="H16" s="339"/>
      <c r="I16" s="340"/>
      <c r="J16" s="111"/>
      <c r="K16" s="111"/>
      <c r="L16" s="111"/>
      <c r="M16" s="111"/>
      <c r="N16" s="111"/>
      <c r="O16" s="111"/>
      <c r="P16" s="20"/>
      <c r="Q16" s="20"/>
      <c r="R16" s="20"/>
      <c r="S16" s="20"/>
      <c r="T16" s="20"/>
      <c r="U16" s="20"/>
    </row>
    <row r="17" spans="1:21" x14ac:dyDescent="0.25">
      <c r="A17" s="76"/>
      <c r="B17" s="187"/>
      <c r="C17" s="338" t="s">
        <v>187</v>
      </c>
      <c r="D17" s="339"/>
      <c r="E17" s="339"/>
      <c r="F17" s="339"/>
      <c r="G17" s="339"/>
      <c r="H17" s="339"/>
      <c r="I17" s="340"/>
      <c r="J17" s="111"/>
      <c r="K17" s="111"/>
      <c r="L17" s="111"/>
      <c r="M17" s="111"/>
      <c r="N17" s="111"/>
      <c r="O17" s="111"/>
      <c r="P17" s="20"/>
      <c r="Q17" s="20"/>
      <c r="R17" s="20"/>
      <c r="S17" s="20"/>
      <c r="T17" s="20"/>
      <c r="U17" s="20"/>
    </row>
    <row r="18" spans="1:21" x14ac:dyDescent="0.25">
      <c r="A18" s="76"/>
      <c r="B18" s="187"/>
      <c r="C18" s="346" t="s">
        <v>188</v>
      </c>
      <c r="D18" s="347"/>
      <c r="E18" s="347"/>
      <c r="F18" s="347"/>
      <c r="G18" s="347"/>
      <c r="H18" s="347"/>
      <c r="I18" s="348"/>
      <c r="J18" s="111">
        <f>'6. PMH'!J19+'7. Óvoda'!I19+'8. Önkormányzat'!I18</f>
        <v>10567</v>
      </c>
      <c r="K18" s="111">
        <f>'6. PMH'!K19+'7. Óvoda'!J19+'8. Önkormányzat'!J18</f>
        <v>1000</v>
      </c>
      <c r="L18" s="111"/>
      <c r="M18" s="111">
        <f>'6. PMH'!M19+'7. Óvoda'!L19+'8. Önkormányzat'!L18</f>
        <v>18787</v>
      </c>
      <c r="N18" s="111">
        <f>'6. PMH'!N19+'7. Óvoda'!M19+'8. Önkormányzat'!M18</f>
        <v>8160</v>
      </c>
      <c r="O18" s="111"/>
      <c r="P18" s="20"/>
      <c r="Q18" s="20"/>
      <c r="R18" s="20"/>
      <c r="S18" s="20"/>
      <c r="T18" s="20"/>
      <c r="U18" s="20"/>
    </row>
    <row r="19" spans="1:21" x14ac:dyDescent="0.25">
      <c r="A19" s="165"/>
      <c r="B19" s="337" t="s">
        <v>269</v>
      </c>
      <c r="C19" s="337"/>
      <c r="D19" s="337"/>
      <c r="E19" s="337"/>
      <c r="F19" s="337"/>
      <c r="G19" s="337"/>
      <c r="H19" s="337"/>
      <c r="I19" s="337"/>
      <c r="J19" s="168">
        <f>SUM(J20:J25)</f>
        <v>253800</v>
      </c>
      <c r="K19" s="168"/>
      <c r="L19" s="168">
        <f>SUM(L20:L25)</f>
        <v>50</v>
      </c>
      <c r="M19" s="168">
        <f>SUM(M20:M25)</f>
        <v>216475</v>
      </c>
      <c r="N19" s="168"/>
      <c r="O19" s="168">
        <f>SUM(O20:O25)</f>
        <v>50</v>
      </c>
      <c r="P19" s="20"/>
      <c r="Q19" s="20"/>
      <c r="R19" s="20"/>
      <c r="S19" s="20"/>
      <c r="T19" s="20"/>
      <c r="U19" s="20"/>
    </row>
    <row r="20" spans="1:21" x14ac:dyDescent="0.25">
      <c r="A20" s="76"/>
      <c r="B20" s="11"/>
      <c r="C20" s="332" t="s">
        <v>191</v>
      </c>
      <c r="D20" s="331"/>
      <c r="E20" s="331"/>
      <c r="F20" s="331"/>
      <c r="G20" s="331"/>
      <c r="H20" s="331"/>
      <c r="I20" s="331"/>
      <c r="J20" s="111"/>
      <c r="K20" s="111"/>
      <c r="L20" s="111"/>
      <c r="M20" s="111"/>
      <c r="N20" s="111"/>
      <c r="O20" s="111"/>
      <c r="P20" s="20"/>
      <c r="Q20" s="20"/>
      <c r="R20" s="20"/>
      <c r="S20" s="20"/>
      <c r="T20" s="20"/>
      <c r="U20" s="20"/>
    </row>
    <row r="21" spans="1:21" x14ac:dyDescent="0.25">
      <c r="A21" s="76"/>
      <c r="B21" s="34"/>
      <c r="C21" s="343" t="s">
        <v>192</v>
      </c>
      <c r="D21" s="344"/>
      <c r="E21" s="344"/>
      <c r="F21" s="344"/>
      <c r="G21" s="344"/>
      <c r="H21" s="344"/>
      <c r="I21" s="344"/>
      <c r="J21" s="111"/>
      <c r="K21" s="111"/>
      <c r="L21" s="111"/>
      <c r="M21" s="111"/>
      <c r="N21" s="111"/>
      <c r="O21" s="111"/>
      <c r="P21" s="20"/>
      <c r="Q21" s="20"/>
      <c r="R21" s="20"/>
      <c r="S21" s="20"/>
      <c r="T21" s="20"/>
      <c r="U21" s="20"/>
    </row>
    <row r="22" spans="1:21" x14ac:dyDescent="0.25">
      <c r="A22" s="76"/>
      <c r="B22" s="34"/>
      <c r="C22" s="332" t="s">
        <v>193</v>
      </c>
      <c r="D22" s="331"/>
      <c r="E22" s="331"/>
      <c r="F22" s="331"/>
      <c r="G22" s="331"/>
      <c r="H22" s="331"/>
      <c r="I22" s="331"/>
      <c r="J22" s="111"/>
      <c r="K22" s="111"/>
      <c r="L22" s="111"/>
      <c r="M22" s="111"/>
      <c r="N22" s="111"/>
      <c r="O22" s="111"/>
      <c r="P22" s="20"/>
      <c r="Q22" s="20"/>
      <c r="R22" s="20"/>
      <c r="S22" s="20"/>
      <c r="T22" s="20"/>
      <c r="U22" s="20"/>
    </row>
    <row r="23" spans="1:21" x14ac:dyDescent="0.25">
      <c r="A23" s="76"/>
      <c r="B23" s="34"/>
      <c r="C23" s="332" t="s">
        <v>194</v>
      </c>
      <c r="D23" s="331"/>
      <c r="E23" s="331"/>
      <c r="F23" s="331"/>
      <c r="G23" s="331"/>
      <c r="H23" s="331"/>
      <c r="I23" s="331"/>
      <c r="J23" s="111">
        <f>'6. PMH'!J24+'7. Óvoda'!I24+'8. Önkormányzat'!I23</f>
        <v>181000</v>
      </c>
      <c r="K23" s="111"/>
      <c r="L23" s="111"/>
      <c r="M23" s="111">
        <f>'6. PMH'!M24+'7. Óvoda'!L24+'8. Önkormányzat'!L23</f>
        <v>171000</v>
      </c>
      <c r="N23" s="111"/>
      <c r="O23" s="111"/>
      <c r="P23" s="20"/>
      <c r="Q23" s="20"/>
      <c r="R23" s="20"/>
      <c r="S23" s="20"/>
      <c r="T23" s="20"/>
      <c r="U23" s="20"/>
    </row>
    <row r="24" spans="1:21" x14ac:dyDescent="0.25">
      <c r="A24" s="76"/>
      <c r="B24" s="34"/>
      <c r="C24" s="332" t="s">
        <v>195</v>
      </c>
      <c r="D24" s="331"/>
      <c r="E24" s="331"/>
      <c r="F24" s="331"/>
      <c r="G24" s="331"/>
      <c r="H24" s="331"/>
      <c r="I24" s="331"/>
      <c r="J24" s="111">
        <f>'6. PMH'!J25+'7. Óvoda'!I25+'8. Önkormányzat'!I24</f>
        <v>72000</v>
      </c>
      <c r="K24" s="111"/>
      <c r="L24" s="111"/>
      <c r="M24" s="111">
        <f>'6. PMH'!M25+'7. Óvoda'!L25+'8. Önkormányzat'!L24</f>
        <v>44675</v>
      </c>
      <c r="N24" s="111"/>
      <c r="O24" s="111"/>
      <c r="P24" s="20"/>
      <c r="Q24" s="20"/>
      <c r="R24" s="20"/>
      <c r="S24" s="20"/>
      <c r="T24" s="20"/>
      <c r="U24" s="20"/>
    </row>
    <row r="25" spans="1:21" x14ac:dyDescent="0.25">
      <c r="A25" s="76"/>
      <c r="B25" s="34"/>
      <c r="C25" s="332" t="s">
        <v>196</v>
      </c>
      <c r="D25" s="331"/>
      <c r="E25" s="331"/>
      <c r="F25" s="331"/>
      <c r="G25" s="331"/>
      <c r="H25" s="331"/>
      <c r="I25" s="331"/>
      <c r="J25" s="111">
        <f>'6. PMH'!J26+'7. Óvoda'!I26+'8. Önkormányzat'!I25</f>
        <v>800</v>
      </c>
      <c r="K25" s="111"/>
      <c r="L25" s="111">
        <f>'6. PMH'!L26+'7. Óvoda'!K26+'8. Önkormányzat'!K25</f>
        <v>50</v>
      </c>
      <c r="M25" s="111">
        <f>'6. PMH'!M26+'7. Óvoda'!L26+'8. Önkormányzat'!L25</f>
        <v>800</v>
      </c>
      <c r="N25" s="111"/>
      <c r="O25" s="111">
        <f>'6. PMH'!O26+'7. Óvoda'!N26+'8. Önkormányzat'!N25</f>
        <v>50</v>
      </c>
      <c r="P25" s="20"/>
      <c r="Q25" s="20"/>
      <c r="R25" s="20"/>
      <c r="S25" s="20"/>
      <c r="T25" s="20"/>
      <c r="U25" s="20"/>
    </row>
    <row r="26" spans="1:21" x14ac:dyDescent="0.25">
      <c r="A26" s="165"/>
      <c r="B26" s="337" t="s">
        <v>198</v>
      </c>
      <c r="C26" s="337"/>
      <c r="D26" s="337"/>
      <c r="E26" s="337"/>
      <c r="F26" s="337"/>
      <c r="G26" s="337"/>
      <c r="H26" s="337"/>
      <c r="I26" s="337"/>
      <c r="J26" s="168">
        <f t="shared" ref="J26:L26" si="4">SUM(J27:J37)</f>
        <v>83299</v>
      </c>
      <c r="K26" s="168">
        <f t="shared" si="4"/>
        <v>9463</v>
      </c>
      <c r="L26" s="168">
        <f t="shared" si="4"/>
        <v>454</v>
      </c>
      <c r="M26" s="168">
        <f t="shared" ref="M26:O26" si="5">SUM(M27:M37)</f>
        <v>77025</v>
      </c>
      <c r="N26" s="168">
        <f t="shared" si="5"/>
        <v>7851</v>
      </c>
      <c r="O26" s="168">
        <f t="shared" si="5"/>
        <v>530</v>
      </c>
      <c r="P26" s="20"/>
      <c r="Q26" s="20"/>
      <c r="R26" s="20"/>
      <c r="S26" s="20"/>
      <c r="T26" s="20"/>
      <c r="U26" s="20"/>
    </row>
    <row r="27" spans="1:21" x14ac:dyDescent="0.25">
      <c r="A27" s="76"/>
      <c r="B27" s="11"/>
      <c r="C27" s="341" t="s">
        <v>199</v>
      </c>
      <c r="D27" s="342"/>
      <c r="E27" s="342"/>
      <c r="F27" s="342"/>
      <c r="G27" s="342"/>
      <c r="H27" s="342"/>
      <c r="I27" s="342"/>
      <c r="J27" s="111"/>
      <c r="K27" s="111">
        <f>'6. PMH'!K28+'7. Óvoda'!J28+'8. Önkormányzat'!J27</f>
        <v>50</v>
      </c>
      <c r="L27" s="111"/>
      <c r="M27" s="111"/>
      <c r="N27" s="111">
        <f>'6. PMH'!N28+'7. Óvoda'!M28+'8. Önkormányzat'!M27</f>
        <v>50</v>
      </c>
      <c r="O27" s="111"/>
      <c r="P27" s="20"/>
      <c r="Q27" s="20"/>
      <c r="R27" s="20"/>
      <c r="S27" s="20"/>
      <c r="T27" s="20"/>
      <c r="U27" s="20"/>
    </row>
    <row r="28" spans="1:21" x14ac:dyDescent="0.25">
      <c r="A28" s="76"/>
      <c r="B28" s="34"/>
      <c r="C28" s="341" t="s">
        <v>200</v>
      </c>
      <c r="D28" s="342"/>
      <c r="E28" s="342"/>
      <c r="F28" s="342"/>
      <c r="G28" s="342"/>
      <c r="H28" s="342"/>
      <c r="I28" s="342"/>
      <c r="J28" s="111">
        <f>'6. PMH'!J29+'7. Óvoda'!I29+'8. Önkormányzat'!I28</f>
        <v>58036</v>
      </c>
      <c r="K28" s="111">
        <f>'6. PMH'!K29+'7. Óvoda'!J29+'8. Önkormányzat'!J28</f>
        <v>7018</v>
      </c>
      <c r="L28" s="111">
        <f>'6. PMH'!L29+'7. Óvoda'!K29+'8. Önkormányzat'!K28</f>
        <v>440</v>
      </c>
      <c r="M28" s="111">
        <f>'6. PMH'!M29+'7. Óvoda'!L29+'8. Önkormányzat'!L28</f>
        <v>52164</v>
      </c>
      <c r="N28" s="111">
        <f>'6. PMH'!N29+'7. Óvoda'!M29+'8. Önkormányzat'!M28</f>
        <v>5767</v>
      </c>
      <c r="O28" s="111">
        <f>'6. PMH'!O29+'7. Óvoda'!N29+'8. Önkormányzat'!N28</f>
        <v>474</v>
      </c>
      <c r="P28" s="20"/>
      <c r="Q28" s="20"/>
      <c r="R28" s="20"/>
      <c r="S28" s="20"/>
      <c r="T28" s="20"/>
      <c r="U28" s="20"/>
    </row>
    <row r="29" spans="1:21" x14ac:dyDescent="0.25">
      <c r="A29" s="76"/>
      <c r="B29" s="34"/>
      <c r="C29" s="341" t="s">
        <v>201</v>
      </c>
      <c r="D29" s="342"/>
      <c r="E29" s="342"/>
      <c r="F29" s="342"/>
      <c r="G29" s="342"/>
      <c r="H29" s="342"/>
      <c r="I29" s="342"/>
      <c r="J29" s="111">
        <f>'6. PMH'!J30+'7. Óvoda'!I30+'8. Önkormányzat'!I29</f>
        <v>3230</v>
      </c>
      <c r="K29" s="111">
        <f>'6. PMH'!K30+'7. Óvoda'!J30+'8. Önkormányzat'!J29</f>
        <v>387</v>
      </c>
      <c r="L29" s="111"/>
      <c r="M29" s="111">
        <f>'6. PMH'!M30+'7. Óvoda'!L30+'8. Önkormányzat'!L29</f>
        <v>3730</v>
      </c>
      <c r="N29" s="111">
        <f>'6. PMH'!N30+'7. Óvoda'!M30+'8. Önkormányzat'!M29</f>
        <v>411</v>
      </c>
      <c r="O29" s="111"/>
      <c r="P29" s="20"/>
      <c r="Q29" s="20"/>
      <c r="R29" s="20"/>
      <c r="S29" s="20"/>
      <c r="T29" s="20"/>
      <c r="U29" s="20"/>
    </row>
    <row r="30" spans="1:21" x14ac:dyDescent="0.25">
      <c r="A30" s="76"/>
      <c r="B30" s="34"/>
      <c r="C30" s="332" t="s">
        <v>202</v>
      </c>
      <c r="D30" s="331"/>
      <c r="E30" s="331"/>
      <c r="F30" s="331"/>
      <c r="G30" s="331"/>
      <c r="H30" s="331"/>
      <c r="I30" s="331"/>
      <c r="J30" s="111"/>
      <c r="K30" s="111"/>
      <c r="L30" s="111"/>
      <c r="M30" s="111"/>
      <c r="N30" s="111"/>
      <c r="O30" s="111"/>
      <c r="P30" s="20"/>
      <c r="Q30" s="20"/>
      <c r="R30" s="20"/>
      <c r="S30" s="20"/>
      <c r="T30" s="20"/>
      <c r="U30" s="20"/>
    </row>
    <row r="31" spans="1:21" x14ac:dyDescent="0.25">
      <c r="A31" s="76"/>
      <c r="B31" s="34"/>
      <c r="C31" s="332" t="s">
        <v>203</v>
      </c>
      <c r="D31" s="331"/>
      <c r="E31" s="331"/>
      <c r="F31" s="331"/>
      <c r="G31" s="331"/>
      <c r="H31" s="331"/>
      <c r="I31" s="331"/>
      <c r="J31" s="111">
        <f>'6. PMH'!J32+'7. Óvoda'!I32+'8. Önkormányzat'!I31</f>
        <v>3984</v>
      </c>
      <c r="K31" s="111"/>
      <c r="L31" s="111"/>
      <c r="M31" s="111">
        <f>'6. PMH'!M32+'7. Óvoda'!L32+'8. Önkormányzat'!L31</f>
        <v>2706</v>
      </c>
      <c r="N31" s="111"/>
      <c r="O31" s="111"/>
      <c r="P31" s="20"/>
      <c r="Q31" s="20"/>
      <c r="R31" s="20"/>
      <c r="S31" s="20"/>
      <c r="T31" s="20"/>
      <c r="U31" s="20"/>
    </row>
    <row r="32" spans="1:21" x14ac:dyDescent="0.25">
      <c r="A32" s="76"/>
      <c r="B32" s="34"/>
      <c r="C32" s="338" t="s">
        <v>204</v>
      </c>
      <c r="D32" s="339"/>
      <c r="E32" s="339"/>
      <c r="F32" s="339"/>
      <c r="G32" s="339"/>
      <c r="H32" s="339"/>
      <c r="I32" s="340"/>
      <c r="J32" s="111">
        <f>'6. PMH'!J33+'7. Óvoda'!I33+'8. Önkormányzat'!I32</f>
        <v>17048</v>
      </c>
      <c r="K32" s="111">
        <f>'6. PMH'!K33+'7. Óvoda'!J33+'8. Önkormányzat'!J32</f>
        <v>2008</v>
      </c>
      <c r="L32" s="111">
        <f>'6. PMH'!L33+'7. Óvoda'!K33+'8. Önkormányzat'!K32</f>
        <v>14</v>
      </c>
      <c r="M32" s="111">
        <f>'6. PMH'!M33+'7. Óvoda'!L33+'8. Önkormányzat'!L32</f>
        <v>15924</v>
      </c>
      <c r="N32" s="111">
        <f>'6. PMH'!N33+'7. Óvoda'!M33+'8. Önkormányzat'!M32</f>
        <v>1623</v>
      </c>
      <c r="O32" s="111">
        <f>'6. PMH'!O33+'7. Óvoda'!N33+'8. Önkormányzat'!N32</f>
        <v>15</v>
      </c>
      <c r="P32" s="20"/>
      <c r="Q32" s="20"/>
      <c r="R32" s="20"/>
      <c r="S32" s="20"/>
      <c r="T32" s="20"/>
      <c r="U32" s="20"/>
    </row>
    <row r="33" spans="1:21" x14ac:dyDescent="0.25">
      <c r="A33" s="76"/>
      <c r="B33" s="34"/>
      <c r="C33" s="338" t="s">
        <v>205</v>
      </c>
      <c r="D33" s="339"/>
      <c r="E33" s="339"/>
      <c r="F33" s="339"/>
      <c r="G33" s="339"/>
      <c r="H33" s="339"/>
      <c r="I33" s="340"/>
      <c r="J33" s="111"/>
      <c r="K33" s="111"/>
      <c r="L33" s="111"/>
      <c r="M33" s="111"/>
      <c r="N33" s="111"/>
      <c r="O33" s="111"/>
      <c r="P33" s="20"/>
      <c r="Q33" s="20"/>
      <c r="R33" s="20"/>
      <c r="S33" s="20"/>
      <c r="T33" s="20"/>
      <c r="U33" s="20"/>
    </row>
    <row r="34" spans="1:21" x14ac:dyDescent="0.25">
      <c r="A34" s="76"/>
      <c r="B34" s="34"/>
      <c r="C34" s="338" t="s">
        <v>206</v>
      </c>
      <c r="D34" s="339"/>
      <c r="E34" s="339"/>
      <c r="F34" s="339"/>
      <c r="G34" s="339"/>
      <c r="H34" s="339"/>
      <c r="I34" s="340"/>
      <c r="J34" s="111">
        <f>'6. PMH'!J35+'7. Óvoda'!I35+'8. Önkormányzat'!I34</f>
        <v>1</v>
      </c>
      <c r="K34" s="111"/>
      <c r="L34" s="111"/>
      <c r="M34" s="111">
        <f>'6. PMH'!M35+'7. Óvoda'!L35+'8. Önkormányzat'!L34</f>
        <v>1</v>
      </c>
      <c r="N34" s="111"/>
      <c r="O34" s="111"/>
      <c r="P34" s="20"/>
      <c r="Q34" s="20"/>
      <c r="R34" s="20"/>
      <c r="S34" s="20"/>
      <c r="T34" s="20"/>
      <c r="U34" s="20"/>
    </row>
    <row r="35" spans="1:21" x14ac:dyDescent="0.25">
      <c r="A35" s="76"/>
      <c r="B35" s="34"/>
      <c r="C35" s="332" t="s">
        <v>207</v>
      </c>
      <c r="D35" s="331"/>
      <c r="E35" s="331"/>
      <c r="F35" s="331"/>
      <c r="G35" s="331"/>
      <c r="H35" s="331"/>
      <c r="I35" s="331"/>
      <c r="J35" s="111">
        <f>'6. PMH'!J36+'7. Óvoda'!I36+'8. Önkormányzat'!I35</f>
        <v>1000</v>
      </c>
      <c r="K35" s="111"/>
      <c r="L35" s="111"/>
      <c r="M35" s="111">
        <f>'6. PMH'!M36+'7. Óvoda'!L36+'8. Önkormányzat'!L35</f>
        <v>1000</v>
      </c>
      <c r="N35" s="111"/>
      <c r="O35" s="111"/>
      <c r="P35" s="20"/>
      <c r="Q35" s="20"/>
      <c r="R35" s="20"/>
      <c r="S35" s="20"/>
      <c r="T35" s="20"/>
      <c r="U35" s="20"/>
    </row>
    <row r="36" spans="1:21" x14ac:dyDescent="0.25">
      <c r="A36" s="76"/>
      <c r="B36" s="34"/>
      <c r="C36" s="338" t="s">
        <v>336</v>
      </c>
      <c r="D36" s="339"/>
      <c r="E36" s="339"/>
      <c r="F36" s="339"/>
      <c r="G36" s="339"/>
      <c r="H36" s="339"/>
      <c r="I36" s="340"/>
      <c r="J36" s="111"/>
      <c r="K36" s="111"/>
      <c r="L36" s="111"/>
      <c r="M36" s="111"/>
      <c r="N36" s="111"/>
      <c r="O36" s="111"/>
      <c r="P36" s="20"/>
      <c r="Q36" s="20"/>
      <c r="R36" s="20"/>
      <c r="S36" s="20"/>
      <c r="T36" s="20"/>
      <c r="U36" s="20"/>
    </row>
    <row r="37" spans="1:21" x14ac:dyDescent="0.25">
      <c r="A37" s="76"/>
      <c r="B37" s="15"/>
      <c r="C37" s="332" t="s">
        <v>208</v>
      </c>
      <c r="D37" s="331"/>
      <c r="E37" s="331"/>
      <c r="F37" s="331"/>
      <c r="G37" s="331"/>
      <c r="H37" s="331"/>
      <c r="I37" s="331"/>
      <c r="J37" s="111"/>
      <c r="K37" s="111"/>
      <c r="L37" s="111"/>
      <c r="M37" s="111">
        <f>'6. PMH'!M38+'7. Óvoda'!L38+'8. Önkormányzat'!L37</f>
        <v>1500</v>
      </c>
      <c r="N37" s="111"/>
      <c r="O37" s="111">
        <f>'6. PMH'!O38+'7. Óvoda'!N38+'8. Önkormányzat'!N37</f>
        <v>41</v>
      </c>
      <c r="P37" s="20"/>
      <c r="Q37" s="20"/>
      <c r="R37" s="20"/>
      <c r="S37" s="20"/>
      <c r="T37" s="20"/>
      <c r="U37" s="20"/>
    </row>
    <row r="38" spans="1:21" x14ac:dyDescent="0.25">
      <c r="A38" s="165"/>
      <c r="B38" s="337" t="s">
        <v>271</v>
      </c>
      <c r="C38" s="337"/>
      <c r="D38" s="337"/>
      <c r="E38" s="337"/>
      <c r="F38" s="337"/>
      <c r="G38" s="337"/>
      <c r="H38" s="337"/>
      <c r="I38" s="337"/>
      <c r="J38" s="168"/>
      <c r="K38" s="168"/>
      <c r="L38" s="168"/>
      <c r="M38" s="168">
        <f>'6. PMH'!M39+'7. Óvoda'!L39+'8. Önkormányzat'!L38</f>
        <v>1924</v>
      </c>
      <c r="N38" s="168"/>
      <c r="O38" s="168"/>
      <c r="P38" s="20"/>
      <c r="Q38" s="20"/>
      <c r="R38" s="20"/>
      <c r="S38" s="20"/>
      <c r="T38" s="20"/>
      <c r="U38" s="20"/>
    </row>
    <row r="39" spans="1:21" x14ac:dyDescent="0.25">
      <c r="A39" s="76"/>
      <c r="B39" s="169"/>
      <c r="C39" s="328" t="s">
        <v>215</v>
      </c>
      <c r="D39" s="334"/>
      <c r="E39" s="334"/>
      <c r="F39" s="334"/>
      <c r="G39" s="334"/>
      <c r="H39" s="334"/>
      <c r="I39" s="335"/>
      <c r="J39" s="111"/>
      <c r="K39" s="111"/>
      <c r="L39" s="111"/>
      <c r="M39" s="111"/>
      <c r="N39" s="111"/>
      <c r="O39" s="111"/>
      <c r="P39" s="20"/>
      <c r="Q39" s="20"/>
      <c r="R39" s="20"/>
      <c r="S39" s="20"/>
      <c r="T39" s="20"/>
      <c r="U39" s="20"/>
    </row>
    <row r="40" spans="1:21" x14ac:dyDescent="0.25">
      <c r="A40" s="76"/>
      <c r="B40" s="173"/>
      <c r="C40" s="338" t="s">
        <v>337</v>
      </c>
      <c r="D40" s="339"/>
      <c r="E40" s="339"/>
      <c r="F40" s="339"/>
      <c r="G40" s="339"/>
      <c r="H40" s="339"/>
      <c r="I40" s="340"/>
      <c r="J40" s="111"/>
      <c r="K40" s="111"/>
      <c r="L40" s="111"/>
      <c r="M40" s="111"/>
      <c r="N40" s="111"/>
      <c r="O40" s="111"/>
      <c r="P40" s="20"/>
      <c r="Q40" s="20"/>
      <c r="R40" s="20"/>
      <c r="S40" s="20"/>
      <c r="T40" s="20"/>
      <c r="U40" s="20"/>
    </row>
    <row r="41" spans="1:21" ht="25.5" customHeight="1" x14ac:dyDescent="0.25">
      <c r="A41" s="76"/>
      <c r="B41" s="173"/>
      <c r="C41" s="352" t="s">
        <v>338</v>
      </c>
      <c r="D41" s="353"/>
      <c r="E41" s="353"/>
      <c r="F41" s="353"/>
      <c r="G41" s="353"/>
      <c r="H41" s="353"/>
      <c r="I41" s="354"/>
      <c r="J41" s="111"/>
      <c r="K41" s="111"/>
      <c r="L41" s="111"/>
      <c r="M41" s="111"/>
      <c r="N41" s="111"/>
      <c r="O41" s="111"/>
      <c r="P41" s="20"/>
      <c r="Q41" s="20"/>
      <c r="R41" s="20"/>
      <c r="S41" s="20"/>
      <c r="T41" s="20"/>
      <c r="U41" s="20"/>
    </row>
    <row r="42" spans="1:21" x14ac:dyDescent="0.25">
      <c r="A42" s="76"/>
      <c r="B42" s="173"/>
      <c r="C42" s="328" t="s">
        <v>0</v>
      </c>
      <c r="D42" s="334"/>
      <c r="E42" s="334"/>
      <c r="F42" s="334"/>
      <c r="G42" s="334"/>
      <c r="H42" s="334"/>
      <c r="I42" s="335"/>
      <c r="J42" s="111"/>
      <c r="K42" s="111"/>
      <c r="L42" s="111"/>
      <c r="M42" s="111"/>
      <c r="N42" s="111"/>
      <c r="O42" s="111"/>
      <c r="P42" s="20"/>
      <c r="Q42" s="20"/>
      <c r="R42" s="20"/>
      <c r="S42" s="20"/>
      <c r="T42" s="20"/>
      <c r="U42" s="20"/>
    </row>
    <row r="43" spans="1:21" x14ac:dyDescent="0.25">
      <c r="A43" s="76"/>
      <c r="B43" s="173"/>
      <c r="C43" s="328" t="s">
        <v>216</v>
      </c>
      <c r="D43" s="334"/>
      <c r="E43" s="334"/>
      <c r="F43" s="334"/>
      <c r="G43" s="334"/>
      <c r="H43" s="334"/>
      <c r="I43" s="335"/>
      <c r="J43" s="111"/>
      <c r="K43" s="111"/>
      <c r="L43" s="111"/>
      <c r="M43" s="111">
        <f>'6. PMH'!M44+'7. Óvoda'!L44+'8. Önkormányzat'!L43</f>
        <v>1924</v>
      </c>
      <c r="N43" s="111"/>
      <c r="O43" s="111"/>
      <c r="P43" s="20"/>
      <c r="Q43" s="20"/>
      <c r="R43" s="20"/>
      <c r="S43" s="20"/>
      <c r="T43" s="20"/>
      <c r="U43" s="20"/>
    </row>
    <row r="44" spans="1:21" x14ac:dyDescent="0.25">
      <c r="A44" s="355"/>
      <c r="B44" s="356"/>
      <c r="C44" s="356"/>
      <c r="D44" s="356"/>
      <c r="E44" s="356"/>
      <c r="F44" s="356"/>
      <c r="G44" s="356"/>
      <c r="H44" s="356"/>
      <c r="I44" s="357"/>
      <c r="J44" s="110"/>
      <c r="K44" s="110"/>
      <c r="L44" s="110"/>
      <c r="M44" s="110"/>
      <c r="N44" s="110"/>
      <c r="O44" s="110"/>
      <c r="P44" s="20"/>
      <c r="Q44" s="20"/>
      <c r="R44" s="20"/>
      <c r="S44" s="20"/>
      <c r="T44" s="20"/>
      <c r="U44" s="20"/>
    </row>
    <row r="45" spans="1:21" x14ac:dyDescent="0.25">
      <c r="A45" s="333" t="s">
        <v>106</v>
      </c>
      <c r="B45" s="333"/>
      <c r="C45" s="333"/>
      <c r="D45" s="333"/>
      <c r="E45" s="333"/>
      <c r="F45" s="333"/>
      <c r="G45" s="333"/>
      <c r="H45" s="333"/>
      <c r="I45" s="333"/>
      <c r="J45" s="110">
        <f>J46+J52+J58</f>
        <v>97420</v>
      </c>
      <c r="K45" s="110">
        <f>K46+K52+K58</f>
        <v>500</v>
      </c>
      <c r="L45" s="110"/>
      <c r="M45" s="110">
        <f>M46+M52+M58</f>
        <v>657945</v>
      </c>
      <c r="N45" s="110">
        <f>N46+N52+N58</f>
        <v>500</v>
      </c>
      <c r="O45" s="110"/>
      <c r="P45" s="20"/>
      <c r="Q45" s="20"/>
      <c r="R45" s="20"/>
      <c r="S45" s="20"/>
      <c r="T45" s="20"/>
      <c r="U45" s="20"/>
    </row>
    <row r="46" spans="1:21" x14ac:dyDescent="0.25">
      <c r="A46" s="188"/>
      <c r="B46" s="358" t="s">
        <v>197</v>
      </c>
      <c r="C46" s="359"/>
      <c r="D46" s="359"/>
      <c r="E46" s="359"/>
      <c r="F46" s="359"/>
      <c r="G46" s="359"/>
      <c r="H46" s="359"/>
      <c r="I46" s="360"/>
      <c r="J46" s="168">
        <f>SUM(J47:J51)</f>
        <v>97134</v>
      </c>
      <c r="K46" s="168"/>
      <c r="L46" s="168"/>
      <c r="M46" s="168">
        <f>SUM(M47:M51)</f>
        <v>537659</v>
      </c>
      <c r="N46" s="168"/>
      <c r="O46" s="168"/>
      <c r="P46" s="20"/>
      <c r="Q46" s="20"/>
      <c r="R46" s="20"/>
      <c r="S46" s="20"/>
      <c r="T46" s="20"/>
      <c r="U46" s="20"/>
    </row>
    <row r="47" spans="1:21" x14ac:dyDescent="0.25">
      <c r="A47" s="189"/>
      <c r="B47" s="34"/>
      <c r="C47" s="361" t="s">
        <v>189</v>
      </c>
      <c r="D47" s="362"/>
      <c r="E47" s="362"/>
      <c r="F47" s="362"/>
      <c r="G47" s="362"/>
      <c r="H47" s="362"/>
      <c r="I47" s="362"/>
      <c r="J47" s="111"/>
      <c r="K47" s="111"/>
      <c r="L47" s="111"/>
      <c r="M47" s="111"/>
      <c r="N47" s="111"/>
      <c r="O47" s="111"/>
      <c r="P47" s="20"/>
      <c r="Q47" s="20"/>
      <c r="R47" s="20"/>
      <c r="S47" s="20"/>
      <c r="T47" s="20"/>
      <c r="U47" s="20"/>
    </row>
    <row r="48" spans="1:21" x14ac:dyDescent="0.25">
      <c r="A48" s="189"/>
      <c r="B48" s="34"/>
      <c r="C48" s="363" t="s">
        <v>185</v>
      </c>
      <c r="D48" s="364"/>
      <c r="E48" s="364"/>
      <c r="F48" s="364"/>
      <c r="G48" s="364"/>
      <c r="H48" s="364"/>
      <c r="I48" s="364"/>
      <c r="J48" s="111"/>
      <c r="K48" s="111"/>
      <c r="L48" s="111"/>
      <c r="M48" s="111"/>
      <c r="N48" s="111"/>
      <c r="O48" s="111"/>
      <c r="P48" s="20"/>
      <c r="Q48" s="20"/>
      <c r="R48" s="20"/>
      <c r="S48" s="20"/>
      <c r="T48" s="20"/>
      <c r="U48" s="20"/>
    </row>
    <row r="49" spans="1:21" x14ac:dyDescent="0.25">
      <c r="A49" s="189"/>
      <c r="B49" s="34"/>
      <c r="C49" s="363" t="s">
        <v>186</v>
      </c>
      <c r="D49" s="364"/>
      <c r="E49" s="364"/>
      <c r="F49" s="364"/>
      <c r="G49" s="364"/>
      <c r="H49" s="364"/>
      <c r="I49" s="364"/>
      <c r="J49" s="111"/>
      <c r="K49" s="111"/>
      <c r="L49" s="111"/>
      <c r="M49" s="111"/>
      <c r="N49" s="111"/>
      <c r="O49" s="111"/>
      <c r="P49" s="20"/>
      <c r="Q49" s="20"/>
      <c r="R49" s="20"/>
      <c r="S49" s="20"/>
      <c r="T49" s="20"/>
      <c r="U49" s="20"/>
    </row>
    <row r="50" spans="1:21" x14ac:dyDescent="0.25">
      <c r="A50" s="189"/>
      <c r="B50" s="34"/>
      <c r="C50" s="365" t="s">
        <v>187</v>
      </c>
      <c r="D50" s="366"/>
      <c r="E50" s="366"/>
      <c r="F50" s="366"/>
      <c r="G50" s="366"/>
      <c r="H50" s="366"/>
      <c r="I50" s="366"/>
      <c r="J50" s="111"/>
      <c r="K50" s="111"/>
      <c r="L50" s="111"/>
      <c r="M50" s="111"/>
      <c r="N50" s="111"/>
      <c r="O50" s="111"/>
      <c r="P50" s="20"/>
      <c r="Q50" s="20"/>
      <c r="R50" s="20"/>
      <c r="S50" s="20"/>
      <c r="T50" s="20"/>
      <c r="U50" s="20"/>
    </row>
    <row r="51" spans="1:21" x14ac:dyDescent="0.25">
      <c r="A51" s="189"/>
      <c r="B51" s="34"/>
      <c r="C51" s="363" t="s">
        <v>190</v>
      </c>
      <c r="D51" s="364"/>
      <c r="E51" s="364"/>
      <c r="F51" s="364"/>
      <c r="G51" s="364"/>
      <c r="H51" s="364"/>
      <c r="I51" s="364"/>
      <c r="J51" s="111">
        <f>'8. Önkormányzat'!I51</f>
        <v>97134</v>
      </c>
      <c r="K51" s="111"/>
      <c r="L51" s="111"/>
      <c r="M51" s="111">
        <f>'8. Önkormányzat'!L51</f>
        <v>537659</v>
      </c>
      <c r="N51" s="111"/>
      <c r="O51" s="111"/>
      <c r="P51" s="20"/>
      <c r="Q51" s="20"/>
      <c r="R51" s="20"/>
      <c r="S51" s="20"/>
      <c r="T51" s="20"/>
      <c r="U51" s="20"/>
    </row>
    <row r="52" spans="1:21" x14ac:dyDescent="0.25">
      <c r="A52" s="165"/>
      <c r="B52" s="345" t="s">
        <v>209</v>
      </c>
      <c r="C52" s="337"/>
      <c r="D52" s="337"/>
      <c r="E52" s="337"/>
      <c r="F52" s="337"/>
      <c r="G52" s="337"/>
      <c r="H52" s="337"/>
      <c r="I52" s="337"/>
      <c r="J52" s="110"/>
      <c r="K52" s="110"/>
      <c r="L52" s="110"/>
      <c r="M52" s="168">
        <f>'8. Önkormányzat'!L52</f>
        <v>120000</v>
      </c>
      <c r="N52" s="110"/>
      <c r="O52" s="110"/>
      <c r="P52" s="20"/>
      <c r="Q52" s="20"/>
      <c r="R52" s="20"/>
      <c r="S52" s="20"/>
      <c r="T52" s="20"/>
      <c r="U52" s="20"/>
    </row>
    <row r="53" spans="1:21" x14ac:dyDescent="0.25">
      <c r="A53" s="76"/>
      <c r="B53" s="170"/>
      <c r="C53" s="338" t="s">
        <v>210</v>
      </c>
      <c r="D53" s="339"/>
      <c r="E53" s="339"/>
      <c r="F53" s="339"/>
      <c r="G53" s="339"/>
      <c r="H53" s="339"/>
      <c r="I53" s="340"/>
      <c r="J53" s="111"/>
      <c r="K53" s="111"/>
      <c r="L53" s="111"/>
      <c r="M53" s="111"/>
      <c r="N53" s="111"/>
      <c r="O53" s="111"/>
      <c r="P53" s="20"/>
      <c r="Q53" s="20"/>
      <c r="R53" s="20"/>
      <c r="S53" s="20"/>
      <c r="T53" s="20"/>
      <c r="U53" s="20"/>
    </row>
    <row r="54" spans="1:21" x14ac:dyDescent="0.25">
      <c r="A54" s="76"/>
      <c r="B54" s="187"/>
      <c r="C54" s="338" t="s">
        <v>211</v>
      </c>
      <c r="D54" s="339"/>
      <c r="E54" s="339"/>
      <c r="F54" s="339"/>
      <c r="G54" s="339"/>
      <c r="H54" s="339"/>
      <c r="I54" s="340"/>
      <c r="J54" s="111"/>
      <c r="K54" s="111"/>
      <c r="L54" s="111"/>
      <c r="M54" s="111"/>
      <c r="N54" s="111"/>
      <c r="O54" s="111"/>
      <c r="P54" s="20"/>
      <c r="Q54" s="20"/>
      <c r="R54" s="20"/>
      <c r="S54" s="20"/>
      <c r="T54" s="20"/>
      <c r="U54" s="20"/>
    </row>
    <row r="55" spans="1:21" x14ac:dyDescent="0.25">
      <c r="A55" s="76"/>
      <c r="B55" s="187"/>
      <c r="C55" s="338" t="s">
        <v>212</v>
      </c>
      <c r="D55" s="339"/>
      <c r="E55" s="339"/>
      <c r="F55" s="339"/>
      <c r="G55" s="339"/>
      <c r="H55" s="339"/>
      <c r="I55" s="340"/>
      <c r="J55" s="111"/>
      <c r="K55" s="111"/>
      <c r="L55" s="111"/>
      <c r="M55" s="111"/>
      <c r="N55" s="111"/>
      <c r="O55" s="111"/>
      <c r="P55" s="20"/>
      <c r="Q55" s="20"/>
      <c r="R55" s="20"/>
      <c r="S55" s="20"/>
      <c r="T55" s="20"/>
      <c r="U55" s="20"/>
    </row>
    <row r="56" spans="1:21" x14ac:dyDescent="0.25">
      <c r="A56" s="76"/>
      <c r="B56" s="34"/>
      <c r="C56" s="332" t="s">
        <v>213</v>
      </c>
      <c r="D56" s="332"/>
      <c r="E56" s="332"/>
      <c r="F56" s="332"/>
      <c r="G56" s="332"/>
      <c r="H56" s="332"/>
      <c r="I56" s="332"/>
      <c r="J56" s="111"/>
      <c r="K56" s="111"/>
      <c r="L56" s="111"/>
      <c r="M56" s="111">
        <f>'8. Önkormányzat'!L56</f>
        <v>120000</v>
      </c>
      <c r="N56" s="111"/>
      <c r="O56" s="111"/>
      <c r="P56" s="20"/>
      <c r="Q56" s="20"/>
      <c r="R56" s="20"/>
      <c r="S56" s="20"/>
      <c r="T56" s="20"/>
      <c r="U56" s="20"/>
    </row>
    <row r="57" spans="1:21" x14ac:dyDescent="0.25">
      <c r="A57" s="76"/>
      <c r="B57" s="34"/>
      <c r="C57" s="332" t="s">
        <v>214</v>
      </c>
      <c r="D57" s="332"/>
      <c r="E57" s="332"/>
      <c r="F57" s="332"/>
      <c r="G57" s="332"/>
      <c r="H57" s="332"/>
      <c r="I57" s="332"/>
      <c r="J57" s="111"/>
      <c r="K57" s="111"/>
      <c r="L57" s="111"/>
      <c r="M57" s="111"/>
      <c r="N57" s="111"/>
      <c r="O57" s="111"/>
      <c r="P57" s="20"/>
      <c r="Q57" s="20"/>
      <c r="R57" s="20"/>
      <c r="S57" s="20"/>
      <c r="T57" s="20"/>
      <c r="U57" s="20"/>
    </row>
    <row r="58" spans="1:21" x14ac:dyDescent="0.25">
      <c r="A58" s="165"/>
      <c r="B58" s="337" t="s">
        <v>107</v>
      </c>
      <c r="C58" s="331"/>
      <c r="D58" s="331"/>
      <c r="E58" s="331"/>
      <c r="F58" s="331"/>
      <c r="G58" s="331"/>
      <c r="H58" s="331"/>
      <c r="I58" s="331"/>
      <c r="J58" s="168">
        <f>SUM(J59:J63)</f>
        <v>286</v>
      </c>
      <c r="K58" s="168">
        <f>SUM(K59:K63)</f>
        <v>500</v>
      </c>
      <c r="L58" s="168"/>
      <c r="M58" s="168">
        <f>SUM(M59:M63)</f>
        <v>286</v>
      </c>
      <c r="N58" s="168">
        <f>SUM(N59:N63)</f>
        <v>500</v>
      </c>
      <c r="O58" s="168"/>
      <c r="P58" s="20"/>
      <c r="Q58" s="20"/>
      <c r="R58" s="20"/>
      <c r="S58" s="20"/>
      <c r="T58" s="20"/>
      <c r="U58" s="20"/>
    </row>
    <row r="59" spans="1:21" x14ac:dyDescent="0.25">
      <c r="A59" s="76"/>
      <c r="B59" s="169"/>
      <c r="C59" s="328" t="s">
        <v>215</v>
      </c>
      <c r="D59" s="334"/>
      <c r="E59" s="334"/>
      <c r="F59" s="334"/>
      <c r="G59" s="334"/>
      <c r="H59" s="334"/>
      <c r="I59" s="335"/>
      <c r="J59" s="111"/>
      <c r="K59" s="111"/>
      <c r="L59" s="111"/>
      <c r="M59" s="111"/>
      <c r="N59" s="111"/>
      <c r="O59" s="111"/>
      <c r="P59" s="20"/>
      <c r="Q59" s="20"/>
      <c r="R59" s="20"/>
      <c r="S59" s="20"/>
      <c r="T59" s="20"/>
      <c r="U59" s="20"/>
    </row>
    <row r="60" spans="1:21" x14ac:dyDescent="0.25">
      <c r="A60" s="76"/>
      <c r="B60" s="173"/>
      <c r="C60" s="338" t="s">
        <v>339</v>
      </c>
      <c r="D60" s="339"/>
      <c r="E60" s="339"/>
      <c r="F60" s="339"/>
      <c r="G60" s="339"/>
      <c r="H60" s="339"/>
      <c r="I60" s="340"/>
      <c r="J60" s="111"/>
      <c r="K60" s="111"/>
      <c r="L60" s="111"/>
      <c r="M60" s="111"/>
      <c r="N60" s="111"/>
      <c r="O60" s="111"/>
      <c r="P60" s="20"/>
      <c r="Q60" s="20"/>
      <c r="R60" s="20"/>
      <c r="S60" s="20"/>
      <c r="T60" s="20"/>
      <c r="U60" s="20"/>
    </row>
    <row r="61" spans="1:21" ht="25.5" customHeight="1" x14ac:dyDescent="0.25">
      <c r="A61" s="76"/>
      <c r="B61" s="173"/>
      <c r="C61" s="352" t="s">
        <v>340</v>
      </c>
      <c r="D61" s="353"/>
      <c r="E61" s="353"/>
      <c r="F61" s="353"/>
      <c r="G61" s="353"/>
      <c r="H61" s="353"/>
      <c r="I61" s="354"/>
      <c r="J61" s="111"/>
      <c r="K61" s="111"/>
      <c r="L61" s="111"/>
      <c r="M61" s="111"/>
      <c r="N61" s="111"/>
      <c r="O61" s="111"/>
      <c r="P61" s="20"/>
      <c r="Q61" s="20"/>
      <c r="R61" s="20"/>
      <c r="S61" s="20"/>
      <c r="T61" s="20"/>
      <c r="U61" s="20"/>
    </row>
    <row r="62" spans="1:21" x14ac:dyDescent="0.25">
      <c r="A62" s="76"/>
      <c r="B62" s="173"/>
      <c r="C62" s="328" t="s">
        <v>0</v>
      </c>
      <c r="D62" s="334"/>
      <c r="E62" s="334"/>
      <c r="F62" s="334"/>
      <c r="G62" s="334"/>
      <c r="H62" s="334"/>
      <c r="I62" s="335"/>
      <c r="J62" s="111"/>
      <c r="K62" s="111">
        <f>'6. PMH'!K63+'7. Óvoda'!J63+'8. Önkormányzat'!J62</f>
        <v>500</v>
      </c>
      <c r="L62" s="111"/>
      <c r="M62" s="111"/>
      <c r="N62" s="111">
        <f>'6. PMH'!N63+'7. Óvoda'!M63+'8. Önkormányzat'!M62</f>
        <v>500</v>
      </c>
      <c r="O62" s="111"/>
      <c r="P62" s="20"/>
      <c r="Q62" s="20"/>
      <c r="R62" s="20"/>
      <c r="S62" s="20"/>
      <c r="T62" s="20"/>
      <c r="U62" s="20"/>
    </row>
    <row r="63" spans="1:21" x14ac:dyDescent="0.25">
      <c r="A63" s="76"/>
      <c r="B63" s="173"/>
      <c r="C63" s="328" t="s">
        <v>217</v>
      </c>
      <c r="D63" s="334"/>
      <c r="E63" s="334"/>
      <c r="F63" s="334"/>
      <c r="G63" s="334"/>
      <c r="H63" s="334"/>
      <c r="I63" s="335"/>
      <c r="J63" s="111">
        <f>'6. PMH'!J64+'7. Óvoda'!I64+'8. Önkormányzat'!I63</f>
        <v>286</v>
      </c>
      <c r="K63" s="111"/>
      <c r="L63" s="111"/>
      <c r="M63" s="111">
        <f>'6. PMH'!M64+'7. Óvoda'!L64+'8. Önkormányzat'!L63</f>
        <v>286</v>
      </c>
      <c r="N63" s="111"/>
      <c r="O63" s="111"/>
      <c r="P63" s="20"/>
      <c r="Q63" s="20"/>
      <c r="R63" s="20"/>
      <c r="S63" s="20"/>
      <c r="T63" s="20"/>
      <c r="U63" s="20"/>
    </row>
    <row r="64" spans="1:21" x14ac:dyDescent="0.25">
      <c r="A64" s="355"/>
      <c r="B64" s="356"/>
      <c r="C64" s="356"/>
      <c r="D64" s="356"/>
      <c r="E64" s="356"/>
      <c r="F64" s="356"/>
      <c r="G64" s="356"/>
      <c r="H64" s="356"/>
      <c r="I64" s="357"/>
      <c r="J64" s="110"/>
      <c r="K64" s="110"/>
      <c r="L64" s="110"/>
      <c r="M64" s="110"/>
      <c r="N64" s="110"/>
      <c r="O64" s="110"/>
      <c r="P64" s="20"/>
      <c r="Q64" s="20"/>
      <c r="R64" s="20"/>
      <c r="S64" s="20"/>
      <c r="T64" s="20"/>
      <c r="U64" s="20"/>
    </row>
    <row r="65" spans="1:21" x14ac:dyDescent="0.25">
      <c r="A65" s="333" t="s">
        <v>1</v>
      </c>
      <c r="B65" s="333"/>
      <c r="C65" s="333"/>
      <c r="D65" s="333"/>
      <c r="E65" s="333"/>
      <c r="F65" s="333"/>
      <c r="G65" s="333"/>
      <c r="H65" s="333"/>
      <c r="I65" s="333"/>
      <c r="J65" s="110">
        <f t="shared" ref="J65:L65" si="6">J11+J45</f>
        <v>605484</v>
      </c>
      <c r="K65" s="110">
        <f t="shared" si="6"/>
        <v>10963</v>
      </c>
      <c r="L65" s="110">
        <f t="shared" si="6"/>
        <v>30045</v>
      </c>
      <c r="M65" s="110">
        <f t="shared" ref="M65:O65" si="7">M11+M45</f>
        <v>1162468</v>
      </c>
      <c r="N65" s="110">
        <f t="shared" si="7"/>
        <v>16511</v>
      </c>
      <c r="O65" s="110">
        <f t="shared" si="7"/>
        <v>35955</v>
      </c>
      <c r="P65" s="47"/>
      <c r="Q65" s="20"/>
      <c r="R65" s="20"/>
      <c r="S65" s="20"/>
      <c r="T65" s="20"/>
      <c r="U65" s="20"/>
    </row>
    <row r="66" spans="1:21" x14ac:dyDescent="0.25">
      <c r="A66" s="367"/>
      <c r="B66" s="368"/>
      <c r="C66" s="368"/>
      <c r="D66" s="368"/>
      <c r="E66" s="368"/>
      <c r="F66" s="368"/>
      <c r="G66" s="368"/>
      <c r="H66" s="368"/>
      <c r="I66" s="369"/>
      <c r="J66" s="110"/>
      <c r="K66" s="110"/>
      <c r="L66" s="110"/>
      <c r="M66" s="110"/>
      <c r="N66" s="110"/>
      <c r="O66" s="110"/>
      <c r="P66" s="20"/>
      <c r="Q66" s="20"/>
      <c r="R66" s="20"/>
      <c r="S66" s="20"/>
      <c r="T66" s="20"/>
      <c r="U66" s="20"/>
    </row>
    <row r="67" spans="1:21" ht="25.5" customHeight="1" x14ac:dyDescent="0.25">
      <c r="A67" s="370" t="s">
        <v>218</v>
      </c>
      <c r="B67" s="331"/>
      <c r="C67" s="331"/>
      <c r="D67" s="331"/>
      <c r="E67" s="331"/>
      <c r="F67" s="331"/>
      <c r="G67" s="331"/>
      <c r="H67" s="331"/>
      <c r="I67" s="331"/>
      <c r="J67" s="132">
        <f t="shared" ref="J67:L67" si="8">SUM(J68:J69)</f>
        <v>280539</v>
      </c>
      <c r="K67" s="132">
        <f t="shared" si="8"/>
        <v>0</v>
      </c>
      <c r="L67" s="132">
        <f t="shared" si="8"/>
        <v>1568</v>
      </c>
      <c r="M67" s="132">
        <f t="shared" ref="M67:O67" si="9">SUM(M68:M69)</f>
        <v>140326</v>
      </c>
      <c r="N67" s="132">
        <f t="shared" si="9"/>
        <v>0</v>
      </c>
      <c r="O67" s="132">
        <f t="shared" si="9"/>
        <v>1658</v>
      </c>
      <c r="P67" s="47"/>
      <c r="Q67" s="20"/>
      <c r="R67" s="20"/>
      <c r="S67" s="20"/>
      <c r="T67" s="20"/>
      <c r="U67" s="20"/>
    </row>
    <row r="68" spans="1:21" x14ac:dyDescent="0.25">
      <c r="A68" s="33"/>
      <c r="B68" s="331" t="s">
        <v>108</v>
      </c>
      <c r="C68" s="331"/>
      <c r="D68" s="331"/>
      <c r="E68" s="331"/>
      <c r="F68" s="331"/>
      <c r="G68" s="331"/>
      <c r="H68" s="331"/>
      <c r="I68" s="331"/>
      <c r="J68" s="289">
        <f>'6. PMH'!J69+'7. Óvoda'!I69+'8. Önkormányzat'!I68</f>
        <v>76055</v>
      </c>
      <c r="K68" s="289"/>
      <c r="L68" s="289">
        <f>'6. PMH'!L69+'7. Óvoda'!K69+'8. Önkormányzat'!K68</f>
        <v>1568</v>
      </c>
      <c r="M68" s="289">
        <f>'6. PMH'!M69+'7. Óvoda'!L69+'8. Önkormányzat'!L68</f>
        <v>27841</v>
      </c>
      <c r="N68" s="289"/>
      <c r="O68" s="289">
        <f>'6. PMH'!O69+'7. Óvoda'!N69+'8. Önkormányzat'!N68</f>
        <v>1658</v>
      </c>
      <c r="P68" s="20"/>
      <c r="Q68" s="20"/>
      <c r="R68" s="20"/>
      <c r="S68" s="20"/>
      <c r="T68" s="20"/>
      <c r="U68" s="20"/>
    </row>
    <row r="69" spans="1:21" x14ac:dyDescent="0.25">
      <c r="A69" s="165"/>
      <c r="B69" s="331" t="s">
        <v>109</v>
      </c>
      <c r="C69" s="331"/>
      <c r="D69" s="331"/>
      <c r="E69" s="331"/>
      <c r="F69" s="331"/>
      <c r="G69" s="331"/>
      <c r="H69" s="331"/>
      <c r="I69" s="331"/>
      <c r="J69" s="289">
        <f>'6. PMH'!J70+'7. Óvoda'!I70+'8. Önkormányzat'!I69</f>
        <v>204484</v>
      </c>
      <c r="K69" s="289"/>
      <c r="L69" s="289"/>
      <c r="M69" s="289">
        <f>'6. PMH'!M70+'7. Óvoda'!L70+'8. Önkormányzat'!L69</f>
        <v>112485</v>
      </c>
      <c r="N69" s="289"/>
      <c r="O69" s="289"/>
      <c r="P69" s="20"/>
      <c r="Q69" s="20"/>
      <c r="R69" s="20"/>
      <c r="S69" s="20"/>
      <c r="T69" s="20"/>
      <c r="U69" s="20"/>
    </row>
    <row r="70" spans="1:21" x14ac:dyDescent="0.25">
      <c r="A70" s="336"/>
      <c r="B70" s="331"/>
      <c r="C70" s="331"/>
      <c r="D70" s="331"/>
      <c r="E70" s="331"/>
      <c r="F70" s="331"/>
      <c r="G70" s="331"/>
      <c r="H70" s="331"/>
      <c r="I70" s="331"/>
      <c r="J70" s="110"/>
      <c r="K70" s="110"/>
      <c r="L70" s="110"/>
      <c r="M70" s="110"/>
      <c r="N70" s="110"/>
      <c r="O70" s="110"/>
      <c r="P70" s="20"/>
      <c r="Q70" s="20"/>
      <c r="R70" s="20"/>
      <c r="S70" s="20"/>
      <c r="T70" s="20"/>
      <c r="U70" s="20"/>
    </row>
    <row r="71" spans="1:21" x14ac:dyDescent="0.25">
      <c r="A71" s="333" t="s">
        <v>2</v>
      </c>
      <c r="B71" s="333"/>
      <c r="C71" s="333"/>
      <c r="D71" s="333"/>
      <c r="E71" s="333"/>
      <c r="F71" s="333"/>
      <c r="G71" s="333"/>
      <c r="H71" s="333"/>
      <c r="I71" s="333"/>
      <c r="J71" s="110">
        <f>J72+J83</f>
        <v>7567</v>
      </c>
      <c r="K71" s="110"/>
      <c r="L71" s="110"/>
      <c r="M71" s="110">
        <f>M72+M83</f>
        <v>8584</v>
      </c>
      <c r="N71" s="110"/>
      <c r="O71" s="110"/>
      <c r="P71" s="20"/>
      <c r="Q71" s="20"/>
      <c r="R71" s="20"/>
      <c r="S71" s="20"/>
      <c r="T71" s="20"/>
      <c r="U71" s="20"/>
    </row>
    <row r="72" spans="1:21" x14ac:dyDescent="0.25">
      <c r="A72" s="33"/>
      <c r="B72" s="331" t="s">
        <v>110</v>
      </c>
      <c r="C72" s="331"/>
      <c r="D72" s="331"/>
      <c r="E72" s="331"/>
      <c r="F72" s="331"/>
      <c r="G72" s="331"/>
      <c r="H72" s="331"/>
      <c r="I72" s="331"/>
      <c r="J72" s="111">
        <f>SUM(J73:J82)</f>
        <v>7567</v>
      </c>
      <c r="K72" s="111"/>
      <c r="L72" s="111"/>
      <c r="M72" s="111">
        <f>SUM(M73:M82)</f>
        <v>8584</v>
      </c>
      <c r="N72" s="111"/>
      <c r="O72" s="111"/>
      <c r="P72" s="20"/>
      <c r="Q72" s="20"/>
      <c r="R72" s="20"/>
      <c r="S72" s="20"/>
      <c r="T72" s="20"/>
      <c r="U72" s="20"/>
    </row>
    <row r="73" spans="1:21" x14ac:dyDescent="0.25">
      <c r="A73" s="76"/>
      <c r="B73" s="167"/>
      <c r="C73" s="328" t="s">
        <v>344</v>
      </c>
      <c r="D73" s="329"/>
      <c r="E73" s="329"/>
      <c r="F73" s="329"/>
      <c r="G73" s="329"/>
      <c r="H73" s="329"/>
      <c r="I73" s="330"/>
      <c r="J73" s="111"/>
      <c r="K73" s="111"/>
      <c r="L73" s="111"/>
      <c r="M73" s="111"/>
      <c r="N73" s="111"/>
      <c r="O73" s="111"/>
      <c r="P73" s="20"/>
      <c r="Q73" s="20"/>
      <c r="R73" s="20"/>
      <c r="S73" s="20"/>
      <c r="T73" s="20"/>
      <c r="U73" s="20"/>
    </row>
    <row r="74" spans="1:21" x14ac:dyDescent="0.25">
      <c r="A74" s="76"/>
      <c r="B74" s="172"/>
      <c r="C74" s="328" t="s">
        <v>4</v>
      </c>
      <c r="D74" s="329"/>
      <c r="E74" s="329"/>
      <c r="F74" s="329"/>
      <c r="G74" s="329"/>
      <c r="H74" s="329"/>
      <c r="I74" s="330"/>
      <c r="J74" s="111"/>
      <c r="K74" s="111"/>
      <c r="L74" s="111"/>
      <c r="M74" s="111"/>
      <c r="N74" s="111"/>
      <c r="O74" s="111"/>
      <c r="P74" s="20"/>
      <c r="Q74" s="20"/>
      <c r="R74" s="20"/>
      <c r="S74" s="20"/>
      <c r="T74" s="20"/>
      <c r="U74" s="20"/>
    </row>
    <row r="75" spans="1:21" x14ac:dyDescent="0.25">
      <c r="A75" s="76"/>
      <c r="B75" s="172"/>
      <c r="C75" s="328" t="s">
        <v>219</v>
      </c>
      <c r="D75" s="329"/>
      <c r="E75" s="329"/>
      <c r="F75" s="329"/>
      <c r="G75" s="329"/>
      <c r="H75" s="329"/>
      <c r="I75" s="330"/>
      <c r="J75" s="111">
        <f>'6. PMH'!J76+'7. Óvoda'!I76+'8. Önkormányzat'!I75</f>
        <v>7567</v>
      </c>
      <c r="K75" s="111"/>
      <c r="L75" s="111"/>
      <c r="M75" s="111">
        <f>'6. PMH'!M76+'7. Óvoda'!L76+'8. Önkormányzat'!L75</f>
        <v>8584</v>
      </c>
      <c r="N75" s="111"/>
      <c r="O75" s="111"/>
      <c r="P75" s="20"/>
      <c r="Q75" s="20"/>
      <c r="R75" s="20"/>
      <c r="S75" s="20"/>
      <c r="T75" s="20"/>
      <c r="U75" s="20"/>
    </row>
    <row r="76" spans="1:21" x14ac:dyDescent="0.25">
      <c r="A76" s="76"/>
      <c r="B76" s="172"/>
      <c r="C76" s="338" t="s">
        <v>220</v>
      </c>
      <c r="D76" s="339"/>
      <c r="E76" s="339"/>
      <c r="F76" s="339"/>
      <c r="G76" s="339"/>
      <c r="H76" s="339"/>
      <c r="I76" s="340"/>
      <c r="J76" s="111"/>
      <c r="K76" s="111"/>
      <c r="L76" s="111"/>
      <c r="M76" s="111"/>
      <c r="N76" s="111"/>
      <c r="O76" s="111"/>
      <c r="P76" s="20"/>
      <c r="Q76" s="20"/>
      <c r="R76" s="20"/>
      <c r="S76" s="20"/>
      <c r="T76" s="20"/>
      <c r="U76" s="20"/>
    </row>
    <row r="77" spans="1:21" x14ac:dyDescent="0.25">
      <c r="A77" s="76"/>
      <c r="B77" s="172"/>
      <c r="C77" s="328" t="s">
        <v>5</v>
      </c>
      <c r="D77" s="329"/>
      <c r="E77" s="329"/>
      <c r="F77" s="329"/>
      <c r="G77" s="329"/>
      <c r="H77" s="329"/>
      <c r="I77" s="330"/>
      <c r="J77" s="111"/>
      <c r="K77" s="111"/>
      <c r="L77" s="111"/>
      <c r="M77" s="111"/>
      <c r="N77" s="111"/>
      <c r="O77" s="111"/>
      <c r="P77" s="20"/>
      <c r="Q77" s="20"/>
      <c r="R77" s="20"/>
      <c r="S77" s="20"/>
      <c r="T77" s="20"/>
      <c r="U77" s="20"/>
    </row>
    <row r="78" spans="1:21" x14ac:dyDescent="0.25">
      <c r="A78" s="76"/>
      <c r="B78" s="172"/>
      <c r="C78" s="328" t="s">
        <v>343</v>
      </c>
      <c r="D78" s="329"/>
      <c r="E78" s="329"/>
      <c r="F78" s="329"/>
      <c r="G78" s="329"/>
      <c r="H78" s="329"/>
      <c r="I78" s="330"/>
      <c r="J78" s="111"/>
      <c r="K78" s="111"/>
      <c r="L78" s="111"/>
      <c r="M78" s="111"/>
      <c r="N78" s="111"/>
      <c r="O78" s="111"/>
      <c r="P78" s="20"/>
      <c r="Q78" s="20"/>
      <c r="R78" s="20"/>
      <c r="S78" s="20"/>
      <c r="T78" s="20"/>
      <c r="U78" s="20"/>
    </row>
    <row r="79" spans="1:21" x14ac:dyDescent="0.25">
      <c r="A79" s="76"/>
      <c r="B79" s="172"/>
      <c r="C79" s="338" t="s">
        <v>342</v>
      </c>
      <c r="D79" s="339"/>
      <c r="E79" s="339"/>
      <c r="F79" s="339"/>
      <c r="G79" s="339"/>
      <c r="H79" s="339"/>
      <c r="I79" s="340"/>
      <c r="J79" s="111"/>
      <c r="K79" s="111"/>
      <c r="L79" s="111"/>
      <c r="M79" s="111"/>
      <c r="N79" s="111"/>
      <c r="O79" s="111"/>
      <c r="P79" s="20"/>
      <c r="Q79" s="20"/>
      <c r="R79" s="20"/>
      <c r="S79" s="20"/>
      <c r="T79" s="20"/>
      <c r="U79" s="20"/>
    </row>
    <row r="80" spans="1:21" x14ac:dyDescent="0.25">
      <c r="A80" s="76"/>
      <c r="B80" s="172"/>
      <c r="C80" s="328" t="s">
        <v>6</v>
      </c>
      <c r="D80" s="329"/>
      <c r="E80" s="329"/>
      <c r="F80" s="329"/>
      <c r="G80" s="329"/>
      <c r="H80" s="329"/>
      <c r="I80" s="330"/>
      <c r="J80" s="111"/>
      <c r="K80" s="111"/>
      <c r="L80" s="111"/>
      <c r="M80" s="111"/>
      <c r="N80" s="111"/>
      <c r="O80" s="111"/>
      <c r="P80" s="20"/>
      <c r="Q80" s="20"/>
      <c r="R80" s="20"/>
      <c r="S80" s="20"/>
      <c r="T80" s="20"/>
      <c r="U80" s="20"/>
    </row>
    <row r="81" spans="1:21" x14ac:dyDescent="0.25">
      <c r="A81" s="76"/>
      <c r="B81" s="172"/>
      <c r="C81" s="328" t="s">
        <v>222</v>
      </c>
      <c r="D81" s="329"/>
      <c r="E81" s="329"/>
      <c r="F81" s="329"/>
      <c r="G81" s="329"/>
      <c r="H81" s="329"/>
      <c r="I81" s="330"/>
      <c r="J81" s="111"/>
      <c r="K81" s="111"/>
      <c r="L81" s="111"/>
      <c r="M81" s="111"/>
      <c r="N81" s="111"/>
      <c r="O81" s="111"/>
      <c r="P81" s="20"/>
      <c r="Q81" s="20"/>
      <c r="R81" s="20"/>
      <c r="S81" s="20"/>
      <c r="T81" s="20"/>
      <c r="U81" s="20"/>
    </row>
    <row r="82" spans="1:21" x14ac:dyDescent="0.25">
      <c r="A82" s="76"/>
      <c r="B82" s="166"/>
      <c r="C82" s="338" t="s">
        <v>341</v>
      </c>
      <c r="D82" s="339"/>
      <c r="E82" s="339"/>
      <c r="F82" s="339"/>
      <c r="G82" s="339"/>
      <c r="H82" s="339"/>
      <c r="I82" s="340"/>
      <c r="J82" s="111"/>
      <c r="K82" s="111"/>
      <c r="L82" s="111"/>
      <c r="M82" s="111"/>
      <c r="N82" s="111"/>
      <c r="O82" s="111"/>
      <c r="P82" s="20"/>
      <c r="Q82" s="20"/>
      <c r="R82" s="20"/>
      <c r="S82" s="20"/>
      <c r="T82" s="20"/>
      <c r="U82" s="20"/>
    </row>
    <row r="83" spans="1:21" x14ac:dyDescent="0.25">
      <c r="A83" s="165"/>
      <c r="B83" s="342" t="s">
        <v>111</v>
      </c>
      <c r="C83" s="342"/>
      <c r="D83" s="342"/>
      <c r="E83" s="342"/>
      <c r="F83" s="342"/>
      <c r="G83" s="342"/>
      <c r="H83" s="342"/>
      <c r="I83" s="342"/>
      <c r="J83" s="111"/>
      <c r="K83" s="111"/>
      <c r="L83" s="111"/>
      <c r="M83" s="111"/>
      <c r="N83" s="111"/>
      <c r="O83" s="111"/>
      <c r="P83" s="20"/>
      <c r="Q83" s="20"/>
      <c r="R83" s="20"/>
      <c r="S83" s="20"/>
      <c r="T83" s="20"/>
      <c r="U83" s="20"/>
    </row>
    <row r="84" spans="1:21" x14ac:dyDescent="0.25">
      <c r="A84" s="76"/>
      <c r="B84" s="183"/>
      <c r="C84" s="328" t="s">
        <v>344</v>
      </c>
      <c r="D84" s="329"/>
      <c r="E84" s="329"/>
      <c r="F84" s="329"/>
      <c r="G84" s="329"/>
      <c r="H84" s="329"/>
      <c r="I84" s="330"/>
      <c r="J84" s="111"/>
      <c r="K84" s="111"/>
      <c r="L84" s="111"/>
      <c r="M84" s="111"/>
      <c r="N84" s="111"/>
      <c r="O84" s="111"/>
      <c r="P84" s="20"/>
      <c r="Q84" s="20"/>
      <c r="R84" s="20"/>
      <c r="S84" s="20"/>
      <c r="T84" s="20"/>
      <c r="U84" s="20"/>
    </row>
    <row r="85" spans="1:21" x14ac:dyDescent="0.25">
      <c r="A85" s="76"/>
      <c r="B85" s="184"/>
      <c r="C85" s="328" t="s">
        <v>4</v>
      </c>
      <c r="D85" s="329"/>
      <c r="E85" s="329"/>
      <c r="F85" s="329"/>
      <c r="G85" s="329"/>
      <c r="H85" s="329"/>
      <c r="I85" s="330"/>
      <c r="J85" s="111"/>
      <c r="K85" s="111"/>
      <c r="L85" s="111"/>
      <c r="M85" s="111"/>
      <c r="N85" s="111"/>
      <c r="O85" s="111"/>
      <c r="P85" s="20"/>
      <c r="Q85" s="20"/>
      <c r="R85" s="20"/>
      <c r="S85" s="20"/>
      <c r="T85" s="20"/>
      <c r="U85" s="20"/>
    </row>
    <row r="86" spans="1:21" x14ac:dyDescent="0.25">
      <c r="A86" s="76"/>
      <c r="B86" s="184"/>
      <c r="C86" s="328" t="s">
        <v>219</v>
      </c>
      <c r="D86" s="329"/>
      <c r="E86" s="329"/>
      <c r="F86" s="329"/>
      <c r="G86" s="329"/>
      <c r="H86" s="329"/>
      <c r="I86" s="330"/>
      <c r="J86" s="111"/>
      <c r="K86" s="111"/>
      <c r="L86" s="111"/>
      <c r="M86" s="111"/>
      <c r="N86" s="111"/>
      <c r="O86" s="111"/>
      <c r="P86" s="20"/>
      <c r="Q86" s="20"/>
      <c r="R86" s="20"/>
      <c r="S86" s="20"/>
      <c r="T86" s="20"/>
      <c r="U86" s="20"/>
    </row>
    <row r="87" spans="1:21" x14ac:dyDescent="0.25">
      <c r="A87" s="76"/>
      <c r="B87" s="184"/>
      <c r="C87" s="338" t="s">
        <v>220</v>
      </c>
      <c r="D87" s="339"/>
      <c r="E87" s="339"/>
      <c r="F87" s="339"/>
      <c r="G87" s="339"/>
      <c r="H87" s="339"/>
      <c r="I87" s="340"/>
      <c r="J87" s="111"/>
      <c r="K87" s="111"/>
      <c r="L87" s="111"/>
      <c r="M87" s="111"/>
      <c r="N87" s="111"/>
      <c r="O87" s="111"/>
      <c r="P87" s="20"/>
      <c r="Q87" s="20"/>
      <c r="R87" s="20"/>
      <c r="S87" s="20"/>
      <c r="T87" s="20"/>
      <c r="U87" s="20"/>
    </row>
    <row r="88" spans="1:21" x14ac:dyDescent="0.25">
      <c r="A88" s="76"/>
      <c r="B88" s="184"/>
      <c r="C88" s="328" t="s">
        <v>5</v>
      </c>
      <c r="D88" s="329"/>
      <c r="E88" s="329"/>
      <c r="F88" s="329"/>
      <c r="G88" s="329"/>
      <c r="H88" s="329"/>
      <c r="I88" s="330"/>
      <c r="J88" s="111"/>
      <c r="K88" s="111"/>
      <c r="L88" s="111"/>
      <c r="M88" s="111"/>
      <c r="N88" s="111"/>
      <c r="O88" s="111"/>
      <c r="P88" s="20"/>
      <c r="Q88" s="20"/>
      <c r="R88" s="20"/>
      <c r="S88" s="20"/>
      <c r="T88" s="20"/>
      <c r="U88" s="20"/>
    </row>
    <row r="89" spans="1:21" x14ac:dyDescent="0.25">
      <c r="A89" s="76"/>
      <c r="B89" s="184"/>
      <c r="C89" s="328" t="s">
        <v>343</v>
      </c>
      <c r="D89" s="329"/>
      <c r="E89" s="329"/>
      <c r="F89" s="329"/>
      <c r="G89" s="329"/>
      <c r="H89" s="329"/>
      <c r="I89" s="330"/>
      <c r="J89" s="111"/>
      <c r="K89" s="111"/>
      <c r="L89" s="111"/>
      <c r="M89" s="111"/>
      <c r="N89" s="111"/>
      <c r="O89" s="111"/>
      <c r="P89" s="20"/>
      <c r="Q89" s="20"/>
      <c r="R89" s="20"/>
      <c r="S89" s="20"/>
      <c r="T89" s="20"/>
      <c r="U89" s="20"/>
    </row>
    <row r="90" spans="1:21" x14ac:dyDescent="0.25">
      <c r="A90" s="76"/>
      <c r="B90" s="184"/>
      <c r="C90" s="338" t="s">
        <v>342</v>
      </c>
      <c r="D90" s="339"/>
      <c r="E90" s="339"/>
      <c r="F90" s="339"/>
      <c r="G90" s="339"/>
      <c r="H90" s="339"/>
      <c r="I90" s="340"/>
      <c r="J90" s="111"/>
      <c r="K90" s="111"/>
      <c r="L90" s="111"/>
      <c r="M90" s="111"/>
      <c r="N90" s="111"/>
      <c r="O90" s="111"/>
      <c r="P90" s="20"/>
      <c r="Q90" s="20"/>
      <c r="R90" s="20"/>
      <c r="S90" s="20"/>
      <c r="T90" s="20"/>
      <c r="U90" s="20"/>
    </row>
    <row r="91" spans="1:21" x14ac:dyDescent="0.25">
      <c r="A91" s="76"/>
      <c r="B91" s="184"/>
      <c r="C91" s="328" t="s">
        <v>6</v>
      </c>
      <c r="D91" s="329"/>
      <c r="E91" s="329"/>
      <c r="F91" s="329"/>
      <c r="G91" s="329"/>
      <c r="H91" s="329"/>
      <c r="I91" s="330"/>
      <c r="J91" s="111"/>
      <c r="K91" s="111"/>
      <c r="L91" s="111"/>
      <c r="M91" s="111"/>
      <c r="N91" s="111"/>
      <c r="O91" s="111"/>
      <c r="P91" s="20"/>
      <c r="Q91" s="20"/>
      <c r="R91" s="20"/>
      <c r="S91" s="20"/>
      <c r="T91" s="20"/>
      <c r="U91" s="20"/>
    </row>
    <row r="92" spans="1:21" x14ac:dyDescent="0.25">
      <c r="A92" s="76"/>
      <c r="B92" s="184"/>
      <c r="C92" s="328" t="s">
        <v>222</v>
      </c>
      <c r="D92" s="329"/>
      <c r="E92" s="329"/>
      <c r="F92" s="329"/>
      <c r="G92" s="329"/>
      <c r="H92" s="329"/>
      <c r="I92" s="330"/>
      <c r="J92" s="111"/>
      <c r="K92" s="111"/>
      <c r="L92" s="111"/>
      <c r="M92" s="111"/>
      <c r="N92" s="111"/>
      <c r="O92" s="111"/>
      <c r="P92" s="20"/>
      <c r="Q92" s="20"/>
      <c r="R92" s="20"/>
      <c r="S92" s="20"/>
      <c r="T92" s="20"/>
      <c r="U92" s="20"/>
    </row>
    <row r="93" spans="1:21" x14ac:dyDescent="0.25">
      <c r="A93" s="76"/>
      <c r="B93" s="184"/>
      <c r="C93" s="338" t="s">
        <v>341</v>
      </c>
      <c r="D93" s="339"/>
      <c r="E93" s="339"/>
      <c r="F93" s="339"/>
      <c r="G93" s="339"/>
      <c r="H93" s="339"/>
      <c r="I93" s="340"/>
      <c r="J93" s="111"/>
      <c r="K93" s="111"/>
      <c r="L93" s="111"/>
      <c r="M93" s="111"/>
      <c r="N93" s="111"/>
      <c r="O93" s="111"/>
      <c r="P93" s="20"/>
      <c r="Q93" s="20"/>
      <c r="R93" s="20"/>
      <c r="S93" s="20"/>
      <c r="T93" s="20"/>
      <c r="U93" s="20"/>
    </row>
    <row r="94" spans="1:21" x14ac:dyDescent="0.25">
      <c r="A94" s="336"/>
      <c r="B94" s="336"/>
      <c r="C94" s="331"/>
      <c r="D94" s="331"/>
      <c r="E94" s="331"/>
      <c r="F94" s="331"/>
      <c r="G94" s="331"/>
      <c r="H94" s="331"/>
      <c r="I94" s="331"/>
      <c r="J94" s="110"/>
      <c r="K94" s="110"/>
      <c r="L94" s="110"/>
      <c r="M94" s="110"/>
      <c r="N94" s="110"/>
      <c r="O94" s="110"/>
      <c r="P94" s="20"/>
      <c r="Q94" s="20"/>
      <c r="R94" s="20"/>
      <c r="S94" s="20"/>
      <c r="T94" s="20"/>
      <c r="U94" s="20"/>
    </row>
    <row r="95" spans="1:21" x14ac:dyDescent="0.25">
      <c r="A95" s="333" t="s">
        <v>223</v>
      </c>
      <c r="B95" s="333"/>
      <c r="C95" s="333"/>
      <c r="D95" s="333"/>
      <c r="E95" s="333"/>
      <c r="F95" s="333"/>
      <c r="G95" s="333"/>
      <c r="H95" s="333"/>
      <c r="I95" s="333"/>
      <c r="J95" s="110">
        <f t="shared" ref="J95:L95" si="10">J65+J67+J71</f>
        <v>893590</v>
      </c>
      <c r="K95" s="110">
        <f t="shared" si="10"/>
        <v>10963</v>
      </c>
      <c r="L95" s="110">
        <f t="shared" si="10"/>
        <v>31613</v>
      </c>
      <c r="M95" s="110">
        <f t="shared" ref="M95:O95" si="11">M65+M67+M71</f>
        <v>1311378</v>
      </c>
      <c r="N95" s="110">
        <f t="shared" si="11"/>
        <v>16511</v>
      </c>
      <c r="O95" s="110">
        <f t="shared" si="11"/>
        <v>37613</v>
      </c>
      <c r="P95" s="47"/>
      <c r="Q95" s="20"/>
      <c r="R95" s="20"/>
      <c r="S95" s="20"/>
      <c r="T95" s="20"/>
      <c r="U95" s="20"/>
    </row>
    <row r="97" spans="12:15" x14ac:dyDescent="0.25">
      <c r="L97" s="129"/>
      <c r="O97" s="129"/>
    </row>
  </sheetData>
  <mergeCells count="94">
    <mergeCell ref="A3:U3"/>
    <mergeCell ref="A4:U4"/>
    <mergeCell ref="A5:U5"/>
    <mergeCell ref="A6:U6"/>
    <mergeCell ref="J9:L9"/>
    <mergeCell ref="M9:O9"/>
    <mergeCell ref="P9:R9"/>
    <mergeCell ref="S9:U9"/>
    <mergeCell ref="A9:I10"/>
    <mergeCell ref="C17:I17"/>
    <mergeCell ref="C27:I27"/>
    <mergeCell ref="C20:I20"/>
    <mergeCell ref="C21:I21"/>
    <mergeCell ref="A11:I11"/>
    <mergeCell ref="B12:I12"/>
    <mergeCell ref="C13:I13"/>
    <mergeCell ref="C14:I14"/>
    <mergeCell ref="C15:I15"/>
    <mergeCell ref="C16:I16"/>
    <mergeCell ref="C18:I18"/>
    <mergeCell ref="B19:I19"/>
    <mergeCell ref="C32:I32"/>
    <mergeCell ref="C33:I33"/>
    <mergeCell ref="C22:I22"/>
    <mergeCell ref="C23:I23"/>
    <mergeCell ref="C24:I24"/>
    <mergeCell ref="C25:I25"/>
    <mergeCell ref="B26:I26"/>
    <mergeCell ref="C28:I28"/>
    <mergeCell ref="C29:I29"/>
    <mergeCell ref="C30:I30"/>
    <mergeCell ref="C31:I31"/>
    <mergeCell ref="C34:I34"/>
    <mergeCell ref="C35:I35"/>
    <mergeCell ref="C37:I37"/>
    <mergeCell ref="B38:I38"/>
    <mergeCell ref="C41:I41"/>
    <mergeCell ref="C36:I36"/>
    <mergeCell ref="C53:I53"/>
    <mergeCell ref="C54:I54"/>
    <mergeCell ref="C56:I56"/>
    <mergeCell ref="C39:I39"/>
    <mergeCell ref="C42:I42"/>
    <mergeCell ref="C43:I43"/>
    <mergeCell ref="A44:I44"/>
    <mergeCell ref="A45:I45"/>
    <mergeCell ref="B46:I46"/>
    <mergeCell ref="C40:I40"/>
    <mergeCell ref="C48:I48"/>
    <mergeCell ref="C49:I49"/>
    <mergeCell ref="C50:I50"/>
    <mergeCell ref="C51:I51"/>
    <mergeCell ref="B52:I52"/>
    <mergeCell ref="C47:I47"/>
    <mergeCell ref="C77:I77"/>
    <mergeCell ref="C78:I78"/>
    <mergeCell ref="C82:I82"/>
    <mergeCell ref="B83:I83"/>
    <mergeCell ref="B68:I68"/>
    <mergeCell ref="B69:I69"/>
    <mergeCell ref="A70:I70"/>
    <mergeCell ref="A71:I71"/>
    <mergeCell ref="B72:I72"/>
    <mergeCell ref="C75:I75"/>
    <mergeCell ref="C76:I76"/>
    <mergeCell ref="C73:I73"/>
    <mergeCell ref="C74:I74"/>
    <mergeCell ref="A94:I94"/>
    <mergeCell ref="A95:I95"/>
    <mergeCell ref="C86:I86"/>
    <mergeCell ref="C89:I89"/>
    <mergeCell ref="C90:I90"/>
    <mergeCell ref="C93:I93"/>
    <mergeCell ref="C92:I92"/>
    <mergeCell ref="C91:I91"/>
    <mergeCell ref="C88:I88"/>
    <mergeCell ref="C87:I87"/>
    <mergeCell ref="A67:I67"/>
    <mergeCell ref="C59:I59"/>
    <mergeCell ref="C62:I62"/>
    <mergeCell ref="C60:I60"/>
    <mergeCell ref="C55:I55"/>
    <mergeCell ref="C61:I61"/>
    <mergeCell ref="C63:I63"/>
    <mergeCell ref="A64:I64"/>
    <mergeCell ref="A65:I65"/>
    <mergeCell ref="A66:I66"/>
    <mergeCell ref="C57:I57"/>
    <mergeCell ref="B58:I58"/>
    <mergeCell ref="C84:I84"/>
    <mergeCell ref="C85:I85"/>
    <mergeCell ref="C79:I79"/>
    <mergeCell ref="C80:I80"/>
    <mergeCell ref="C81:I81"/>
  </mergeCells>
  <phoneticPr fontId="33" type="noConversion"/>
  <pageMargins left="0.98425196850393704" right="0.78740157480314965" top="0.39370078740157483" bottom="0.39370078740157483" header="0.19685039370078741" footer="0.19685039370078741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69"/>
  <sheetViews>
    <sheetView workbookViewId="0">
      <selection activeCell="K27" sqref="K27"/>
    </sheetView>
  </sheetViews>
  <sheetFormatPr defaultRowHeight="13.2" x14ac:dyDescent="0.25"/>
  <cols>
    <col min="1" max="1" width="10.109375" customWidth="1"/>
    <col min="2" max="2" width="10.88671875" customWidth="1"/>
    <col min="5" max="6" width="17.5546875" customWidth="1"/>
    <col min="7" max="18" width="10.5546875" customWidth="1"/>
  </cols>
  <sheetData>
    <row r="1" spans="1:18" x14ac:dyDescent="0.25">
      <c r="I1" s="38"/>
      <c r="K1" s="38"/>
      <c r="L1" s="38"/>
      <c r="R1" s="46" t="s">
        <v>248</v>
      </c>
    </row>
    <row r="4" spans="1:18" x14ac:dyDescent="0.25">
      <c r="A4" s="325" t="s">
        <v>389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</row>
    <row r="5" spans="1:18" x14ac:dyDescent="0.25">
      <c r="A5" s="325" t="s">
        <v>180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</row>
    <row r="6" spans="1:18" x14ac:dyDescent="0.25">
      <c r="A6" s="325" t="s">
        <v>245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</row>
    <row r="7" spans="1:18" x14ac:dyDescent="0.25">
      <c r="A7" s="325" t="s">
        <v>247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</row>
    <row r="8" spans="1:18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8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O9" s="38" t="s">
        <v>164</v>
      </c>
      <c r="R9" s="38"/>
    </row>
    <row r="10" spans="1:18" x14ac:dyDescent="0.25">
      <c r="A10" s="378" t="s">
        <v>116</v>
      </c>
      <c r="B10" s="379"/>
      <c r="C10" s="379"/>
      <c r="D10" s="379"/>
      <c r="E10" s="379"/>
      <c r="F10" s="380"/>
      <c r="G10" s="372" t="s">
        <v>151</v>
      </c>
      <c r="H10" s="373"/>
      <c r="I10" s="374"/>
      <c r="J10" s="372" t="s">
        <v>152</v>
      </c>
      <c r="K10" s="373"/>
      <c r="L10" s="374"/>
      <c r="M10" s="375" t="s">
        <v>150</v>
      </c>
      <c r="N10" s="371"/>
      <c r="O10" s="376"/>
      <c r="P10" s="377" t="s">
        <v>153</v>
      </c>
      <c r="Q10" s="377"/>
      <c r="R10" s="377"/>
    </row>
    <row r="11" spans="1:18" ht="51" customHeight="1" x14ac:dyDescent="0.25">
      <c r="A11" s="381"/>
      <c r="B11" s="382"/>
      <c r="C11" s="382"/>
      <c r="D11" s="382"/>
      <c r="E11" s="382"/>
      <c r="F11" s="383"/>
      <c r="G11" s="186" t="s">
        <v>8</v>
      </c>
      <c r="H11" s="186" t="s">
        <v>9</v>
      </c>
      <c r="I11" s="152" t="s">
        <v>10</v>
      </c>
      <c r="J11" s="186" t="s">
        <v>8</v>
      </c>
      <c r="K11" s="186" t="s">
        <v>9</v>
      </c>
      <c r="L11" s="152" t="s">
        <v>10</v>
      </c>
      <c r="M11" s="186" t="s">
        <v>8</v>
      </c>
      <c r="N11" s="186" t="s">
        <v>9</v>
      </c>
      <c r="O11" s="152" t="s">
        <v>10</v>
      </c>
      <c r="P11" s="186" t="s">
        <v>8</v>
      </c>
      <c r="Q11" s="186" t="s">
        <v>9</v>
      </c>
      <c r="R11" s="152" t="s">
        <v>10</v>
      </c>
    </row>
    <row r="12" spans="1:18" x14ac:dyDescent="0.25">
      <c r="A12" s="59" t="s">
        <v>243</v>
      </c>
      <c r="B12" s="35"/>
      <c r="C12" s="35"/>
      <c r="D12" s="35"/>
      <c r="E12" s="35"/>
      <c r="F12" s="35"/>
      <c r="G12" s="110">
        <f t="shared" ref="G12:I12" si="0">SUM(G13:G17)</f>
        <v>496786</v>
      </c>
      <c r="H12" s="110">
        <f t="shared" si="0"/>
        <v>16858</v>
      </c>
      <c r="I12" s="110">
        <f t="shared" si="0"/>
        <v>112551</v>
      </c>
      <c r="J12" s="110">
        <f t="shared" ref="J12:L12" si="1">SUM(J13:J17)</f>
        <v>600631</v>
      </c>
      <c r="K12" s="110">
        <f t="shared" si="1"/>
        <v>9728</v>
      </c>
      <c r="L12" s="110">
        <f t="shared" si="1"/>
        <v>95628</v>
      </c>
      <c r="M12" s="20"/>
      <c r="N12" s="20"/>
      <c r="O12" s="20"/>
      <c r="P12" s="20"/>
      <c r="Q12" s="20"/>
      <c r="R12" s="20"/>
    </row>
    <row r="13" spans="1:18" x14ac:dyDescent="0.25">
      <c r="A13" s="76"/>
      <c r="B13" s="28" t="s">
        <v>169</v>
      </c>
      <c r="C13" s="2"/>
      <c r="D13" s="35"/>
      <c r="E13" s="35"/>
      <c r="F13" s="35"/>
      <c r="G13" s="111">
        <f>'6. PMH'!J102+'7. Óvoda'!I102+'8. Önkormányzat'!I101</f>
        <v>157704</v>
      </c>
      <c r="H13" s="111">
        <f>'6. PMH'!K102+'7. Óvoda'!J102+'8. Önkormányzat'!J101</f>
        <v>8960</v>
      </c>
      <c r="I13" s="111">
        <f>'6. PMH'!L102+'7. Óvoda'!K102+'8. Önkormányzat'!K101</f>
        <v>81764</v>
      </c>
      <c r="J13" s="111">
        <f>'6. PMH'!M102+'7. Óvoda'!L102+'8. Önkormányzat'!L101</f>
        <v>148643</v>
      </c>
      <c r="K13" s="111">
        <f>'6. PMH'!N102+'7. Óvoda'!M102+'8. Önkormányzat'!M101</f>
        <v>5101</v>
      </c>
      <c r="L13" s="111">
        <f>'6. PMH'!O102+'7. Óvoda'!N102+'8. Önkormányzat'!N101</f>
        <v>68398</v>
      </c>
      <c r="M13" s="47"/>
      <c r="N13" s="20"/>
      <c r="O13" s="20"/>
      <c r="P13" s="20"/>
      <c r="Q13" s="20"/>
      <c r="R13" s="20"/>
    </row>
    <row r="14" spans="1:18" x14ac:dyDescent="0.25">
      <c r="A14" s="76"/>
      <c r="B14" s="28" t="s">
        <v>239</v>
      </c>
      <c r="C14" s="35"/>
      <c r="D14" s="35"/>
      <c r="E14" s="35"/>
      <c r="F14" s="35"/>
      <c r="G14" s="111">
        <f>'6. PMH'!J103+'7. Óvoda'!I103+'8. Önkormányzat'!I102</f>
        <v>26964</v>
      </c>
      <c r="H14" s="111">
        <f>'6. PMH'!K103+'7. Óvoda'!J103+'8. Önkormányzat'!J102</f>
        <v>3436</v>
      </c>
      <c r="I14" s="111">
        <f>'6. PMH'!L103+'7. Óvoda'!K103+'8. Önkormányzat'!K102</f>
        <v>14923</v>
      </c>
      <c r="J14" s="111">
        <f>'6. PMH'!M103+'7. Óvoda'!L103+'8. Önkormányzat'!L102</f>
        <v>23770</v>
      </c>
      <c r="K14" s="111">
        <f>'6. PMH'!N103+'7. Óvoda'!M103+'8. Önkormányzat'!M102</f>
        <v>1925</v>
      </c>
      <c r="L14" s="111">
        <f>'6. PMH'!O103+'7. Óvoda'!N103+'8. Önkormányzat'!N102</f>
        <v>11179</v>
      </c>
      <c r="M14" s="20"/>
      <c r="N14" s="20"/>
      <c r="O14" s="20"/>
      <c r="P14" s="20"/>
      <c r="Q14" s="20"/>
      <c r="R14" s="20"/>
    </row>
    <row r="15" spans="1:18" x14ac:dyDescent="0.25">
      <c r="A15" s="76"/>
      <c r="B15" s="28" t="s">
        <v>170</v>
      </c>
      <c r="C15" s="35"/>
      <c r="D15" s="35"/>
      <c r="E15" s="35"/>
      <c r="F15" s="35"/>
      <c r="G15" s="111">
        <f>'6. PMH'!J104+'7. Óvoda'!I104+'8. Önkormányzat'!I103</f>
        <v>276285</v>
      </c>
      <c r="H15" s="111">
        <f>'6. PMH'!K104+'7. Óvoda'!J104+'8. Önkormányzat'!J103</f>
        <v>1562</v>
      </c>
      <c r="I15" s="111">
        <f>'6. PMH'!L104+'7. Óvoda'!K104+'8. Önkormányzat'!K103</f>
        <v>15864</v>
      </c>
      <c r="J15" s="111">
        <f>'6. PMH'!M104+'7. Óvoda'!L104+'8. Önkormányzat'!L103</f>
        <v>295462</v>
      </c>
      <c r="K15" s="111">
        <f>'6. PMH'!N104+'7. Óvoda'!M104+'8. Önkormányzat'!M103</f>
        <v>1562</v>
      </c>
      <c r="L15" s="111">
        <f>'6. PMH'!O104+'7. Óvoda'!N104+'8. Önkormányzat'!N103</f>
        <v>16051</v>
      </c>
      <c r="M15" s="20"/>
      <c r="N15" s="20"/>
      <c r="O15" s="20"/>
      <c r="P15" s="20"/>
      <c r="Q15" s="20"/>
      <c r="R15" s="20"/>
    </row>
    <row r="16" spans="1:18" x14ac:dyDescent="0.25">
      <c r="A16" s="76"/>
      <c r="B16" s="28" t="s">
        <v>115</v>
      </c>
      <c r="C16" s="35"/>
      <c r="D16" s="35"/>
      <c r="E16" s="35"/>
      <c r="F16" s="35"/>
      <c r="G16" s="111">
        <f>'6. PMH'!J105+'7. Óvoda'!I105+'8. Önkormányzat'!I104</f>
        <v>5500</v>
      </c>
      <c r="H16" s="111">
        <f>'6. PMH'!K105+'7. Óvoda'!J105+'8. Önkormányzat'!J104</f>
        <v>0</v>
      </c>
      <c r="I16" s="111"/>
      <c r="J16" s="111">
        <f>'6. PMH'!M105+'7. Óvoda'!L105+'8. Önkormányzat'!L104</f>
        <v>5500</v>
      </c>
      <c r="K16" s="111">
        <f>'6. PMH'!N105+'7. Óvoda'!M105+'8. Önkormányzat'!M104</f>
        <v>0</v>
      </c>
      <c r="L16" s="111"/>
      <c r="M16" s="20"/>
      <c r="N16" s="20"/>
      <c r="O16" s="20"/>
      <c r="P16" s="20"/>
      <c r="Q16" s="20"/>
      <c r="R16" s="20"/>
    </row>
    <row r="17" spans="1:18" x14ac:dyDescent="0.25">
      <c r="A17" s="76"/>
      <c r="B17" s="28" t="s">
        <v>275</v>
      </c>
      <c r="C17" s="35"/>
      <c r="D17" s="35"/>
      <c r="E17" s="35"/>
      <c r="F17" s="35"/>
      <c r="G17" s="111">
        <f>'6. PMH'!J106+'7. Óvoda'!I106+'8. Önkormányzat'!I105</f>
        <v>30333</v>
      </c>
      <c r="H17" s="111">
        <f>'6. PMH'!K106+'7. Óvoda'!J106+'8. Önkormányzat'!J105</f>
        <v>2900</v>
      </c>
      <c r="I17" s="111"/>
      <c r="J17" s="111">
        <f>'6. PMH'!M106+'7. Óvoda'!L106+'8. Önkormányzat'!L105</f>
        <v>127256</v>
      </c>
      <c r="K17" s="111">
        <f>'6. PMH'!N106+'7. Óvoda'!M106+'8. Önkormányzat'!M105</f>
        <v>1140</v>
      </c>
      <c r="L17" s="111"/>
      <c r="M17" s="20"/>
      <c r="N17" s="20"/>
      <c r="O17" s="20"/>
      <c r="P17" s="20"/>
      <c r="Q17" s="20"/>
      <c r="R17" s="20"/>
    </row>
    <row r="18" spans="1:18" x14ac:dyDescent="0.25">
      <c r="A18" s="5" t="s">
        <v>229</v>
      </c>
      <c r="B18" s="35"/>
      <c r="C18" s="35"/>
      <c r="D18" s="35"/>
      <c r="E18" s="35"/>
      <c r="F18" s="35"/>
      <c r="G18" s="110">
        <f t="shared" ref="G18:I18" si="2">SUM(G19:G21)</f>
        <v>299404</v>
      </c>
      <c r="H18" s="110">
        <f t="shared" si="2"/>
        <v>2000</v>
      </c>
      <c r="I18" s="110">
        <f t="shared" si="2"/>
        <v>1000</v>
      </c>
      <c r="J18" s="110">
        <f t="shared" ref="J18:L18" si="3">SUM(J19:J21)</f>
        <v>647945</v>
      </c>
      <c r="K18" s="110">
        <f t="shared" si="3"/>
        <v>2000</v>
      </c>
      <c r="L18" s="110">
        <f t="shared" si="3"/>
        <v>985</v>
      </c>
      <c r="M18" s="20"/>
      <c r="N18" s="20"/>
      <c r="O18" s="20"/>
      <c r="P18" s="20"/>
      <c r="Q18" s="20"/>
      <c r="R18" s="20"/>
    </row>
    <row r="19" spans="1:18" x14ac:dyDescent="0.25">
      <c r="A19" s="76"/>
      <c r="B19" s="28" t="s">
        <v>226</v>
      </c>
      <c r="C19" s="35"/>
      <c r="D19" s="35"/>
      <c r="E19" s="35"/>
      <c r="F19" s="35"/>
      <c r="G19" s="111">
        <f>'6. PMH'!J108+'7. Óvoda'!I108+'8. Önkormányzat'!I107</f>
        <v>277137</v>
      </c>
      <c r="H19" s="111"/>
      <c r="I19" s="111">
        <f>'6. PMH'!L108+'7. Óvoda'!K108+'8. Önkormányzat'!K107</f>
        <v>1000</v>
      </c>
      <c r="J19" s="111">
        <f>'6. PMH'!M108+'7. Óvoda'!L108+'8. Önkormányzat'!L107</f>
        <v>226464</v>
      </c>
      <c r="K19" s="111"/>
      <c r="L19" s="111">
        <f>'6. PMH'!O108+'7. Óvoda'!N108+'8. Önkormányzat'!N107</f>
        <v>985</v>
      </c>
      <c r="M19" s="20"/>
      <c r="N19" s="20"/>
      <c r="O19" s="20"/>
      <c r="P19" s="20"/>
      <c r="Q19" s="20"/>
      <c r="R19" s="20"/>
    </row>
    <row r="20" spans="1:18" x14ac:dyDescent="0.25">
      <c r="A20" s="76"/>
      <c r="B20" s="28" t="s">
        <v>227</v>
      </c>
      <c r="C20" s="35"/>
      <c r="D20" s="35"/>
      <c r="E20" s="35"/>
      <c r="F20" s="35"/>
      <c r="G20" s="111">
        <f>'6. PMH'!J109+'7. Óvoda'!I109+'8. Önkormányzat'!I108</f>
        <v>22267</v>
      </c>
      <c r="H20" s="111"/>
      <c r="I20" s="111"/>
      <c r="J20" s="111">
        <f>'6. PMH'!M109+'7. Óvoda'!L109+'8. Önkormányzat'!L108</f>
        <v>421481</v>
      </c>
      <c r="K20" s="111"/>
      <c r="L20" s="111"/>
      <c r="M20" s="20"/>
      <c r="N20" s="20"/>
      <c r="O20" s="20"/>
      <c r="P20" s="20"/>
      <c r="Q20" s="20"/>
      <c r="R20" s="20"/>
    </row>
    <row r="21" spans="1:18" x14ac:dyDescent="0.25">
      <c r="A21" s="76"/>
      <c r="B21" s="28" t="s">
        <v>228</v>
      </c>
      <c r="C21" s="2"/>
      <c r="D21" s="2"/>
      <c r="E21" s="2"/>
      <c r="F21" s="2"/>
      <c r="G21" s="111">
        <f>'6. PMH'!J110+'7. Óvoda'!I110+'8. Önkormányzat'!I109</f>
        <v>0</v>
      </c>
      <c r="H21" s="111">
        <f>'6. PMH'!K110+'7. Óvoda'!J110+'8. Önkormányzat'!J109</f>
        <v>2000</v>
      </c>
      <c r="I21" s="111"/>
      <c r="J21" s="111">
        <f>'6. PMH'!M110+'7. Óvoda'!L110+'8. Önkormányzat'!L109</f>
        <v>0</v>
      </c>
      <c r="K21" s="111">
        <f>'6. PMH'!N110+'7. Óvoda'!M110+'8. Önkormányzat'!M109</f>
        <v>2000</v>
      </c>
      <c r="L21" s="111"/>
      <c r="M21" s="20"/>
      <c r="N21" s="20"/>
      <c r="O21" s="20"/>
      <c r="P21" s="20"/>
      <c r="Q21" s="20"/>
      <c r="R21" s="20"/>
    </row>
    <row r="22" spans="1:18" x14ac:dyDescent="0.25">
      <c r="A22" s="5" t="s">
        <v>241</v>
      </c>
      <c r="B22" s="2"/>
      <c r="C22" s="2"/>
      <c r="D22" s="2"/>
      <c r="E22" s="2"/>
      <c r="F22" s="2"/>
      <c r="G22" s="110">
        <f t="shared" ref="G22:I22" si="4">G12+G18</f>
        <v>796190</v>
      </c>
      <c r="H22" s="110">
        <f t="shared" si="4"/>
        <v>18858</v>
      </c>
      <c r="I22" s="110">
        <f t="shared" si="4"/>
        <v>113551</v>
      </c>
      <c r="J22" s="110">
        <f t="shared" ref="J22:L22" si="5">J12+J18</f>
        <v>1248576</v>
      </c>
      <c r="K22" s="110">
        <f t="shared" si="5"/>
        <v>11728</v>
      </c>
      <c r="L22" s="110">
        <f t="shared" si="5"/>
        <v>96613</v>
      </c>
      <c r="M22" s="20"/>
      <c r="N22" s="20"/>
      <c r="O22" s="20"/>
      <c r="P22" s="20"/>
      <c r="Q22" s="20"/>
      <c r="R22" s="20"/>
    </row>
    <row r="23" spans="1:18" x14ac:dyDescent="0.25">
      <c r="A23" s="5" t="s">
        <v>230</v>
      </c>
      <c r="B23" s="2"/>
      <c r="C23" s="2"/>
      <c r="D23" s="2"/>
      <c r="E23" s="2"/>
      <c r="F23" s="2"/>
      <c r="G23" s="110">
        <f>SUM(G24,G28)</f>
        <v>7567</v>
      </c>
      <c r="H23" s="110"/>
      <c r="I23" s="110"/>
      <c r="J23" s="110">
        <f>SUM(J24,J28)</f>
        <v>8585</v>
      </c>
      <c r="K23" s="110"/>
      <c r="L23" s="110">
        <f>SUM(L28,L24)</f>
        <v>0</v>
      </c>
      <c r="M23" s="20"/>
      <c r="N23" s="20"/>
      <c r="O23" s="20"/>
      <c r="P23" s="20"/>
      <c r="Q23" s="20"/>
      <c r="R23" s="20"/>
    </row>
    <row r="24" spans="1:18" x14ac:dyDescent="0.25">
      <c r="A24" s="22"/>
      <c r="B24" s="1" t="s">
        <v>56</v>
      </c>
      <c r="C24" s="2"/>
      <c r="D24" s="2"/>
      <c r="E24" s="2"/>
      <c r="F24" s="2"/>
      <c r="G24" s="111">
        <f>SUM(G25:G27)</f>
        <v>7567</v>
      </c>
      <c r="H24" s="111"/>
      <c r="I24" s="111"/>
      <c r="J24" s="111">
        <f>SUM(J25:J27)</f>
        <v>8585</v>
      </c>
      <c r="K24" s="111"/>
      <c r="L24" s="111">
        <f>SUM(L25:L27)</f>
        <v>0</v>
      </c>
      <c r="M24" s="20"/>
      <c r="N24" s="20"/>
      <c r="O24" s="20"/>
      <c r="P24" s="20"/>
      <c r="Q24" s="20"/>
      <c r="R24" s="20"/>
    </row>
    <row r="25" spans="1:18" x14ac:dyDescent="0.25">
      <c r="A25" s="12"/>
      <c r="B25" s="11"/>
      <c r="C25" s="35" t="s">
        <v>244</v>
      </c>
      <c r="D25" s="2"/>
      <c r="E25" s="2"/>
      <c r="F25" s="2"/>
      <c r="G25" s="289">
        <f>'6. PMH'!J114+'7. Óvoda'!I114+'8. Önkormányzat'!I113-'6. PMH'!J78-'7. Óvoda'!I78-'7. Óvoda'!I89</f>
        <v>7567</v>
      </c>
      <c r="H25" s="289"/>
      <c r="I25" s="289"/>
      <c r="J25" s="289">
        <f>'8. Önkormányzat'!L113-'6. PMH'!M78-'7. Óvoda'!L78</f>
        <v>8585</v>
      </c>
      <c r="K25" s="289"/>
      <c r="L25" s="289"/>
      <c r="M25" s="20"/>
      <c r="N25" s="20"/>
      <c r="O25" s="20"/>
      <c r="P25" s="20"/>
      <c r="Q25" s="20"/>
      <c r="R25" s="20"/>
    </row>
    <row r="26" spans="1:18" x14ac:dyDescent="0.25">
      <c r="A26" s="12"/>
      <c r="B26" s="34"/>
      <c r="C26" s="35" t="s">
        <v>237</v>
      </c>
      <c r="D26" s="2"/>
      <c r="E26" s="2"/>
      <c r="F26" s="2"/>
      <c r="G26" s="289"/>
      <c r="H26" s="111"/>
      <c r="I26" s="111"/>
      <c r="J26" s="289"/>
      <c r="K26" s="111"/>
      <c r="L26" s="111"/>
      <c r="M26" s="20"/>
      <c r="N26" s="20"/>
      <c r="O26" s="20"/>
      <c r="P26" s="20"/>
      <c r="Q26" s="20"/>
      <c r="R26" s="20"/>
    </row>
    <row r="27" spans="1:18" x14ac:dyDescent="0.25">
      <c r="A27" s="12"/>
      <c r="B27" s="15"/>
      <c r="C27" s="35" t="s">
        <v>238</v>
      </c>
      <c r="D27" s="2"/>
      <c r="E27" s="2"/>
      <c r="F27" s="2"/>
      <c r="G27" s="289"/>
      <c r="H27" s="111"/>
      <c r="I27" s="111"/>
      <c r="J27" s="289"/>
      <c r="K27" s="111"/>
      <c r="L27" s="111"/>
      <c r="M27" s="20"/>
      <c r="N27" s="20"/>
      <c r="O27" s="20"/>
      <c r="P27" s="20"/>
      <c r="Q27" s="20"/>
      <c r="R27" s="20"/>
    </row>
    <row r="28" spans="1:18" x14ac:dyDescent="0.25">
      <c r="A28" s="12"/>
      <c r="B28" s="1" t="s">
        <v>57</v>
      </c>
      <c r="C28" s="2"/>
      <c r="D28" s="2"/>
      <c r="E28" s="2"/>
      <c r="F28" s="2"/>
      <c r="G28" s="289">
        <f>SUM(G29:G31)</f>
        <v>0</v>
      </c>
      <c r="H28" s="111"/>
      <c r="I28" s="111"/>
      <c r="J28" s="289">
        <f>SUM(J29:J31)</f>
        <v>0</v>
      </c>
      <c r="K28" s="111"/>
      <c r="L28" s="111"/>
      <c r="M28" s="20"/>
      <c r="N28" s="20"/>
      <c r="O28" s="20"/>
      <c r="P28" s="20"/>
      <c r="Q28" s="20"/>
      <c r="R28" s="20"/>
    </row>
    <row r="29" spans="1:18" x14ac:dyDescent="0.25">
      <c r="A29" s="12"/>
      <c r="B29" s="4"/>
      <c r="C29" s="28" t="s">
        <v>244</v>
      </c>
      <c r="D29" s="2"/>
      <c r="E29" s="2"/>
      <c r="F29" s="2"/>
      <c r="G29" s="289"/>
      <c r="H29" s="111"/>
      <c r="I29" s="111"/>
      <c r="J29" s="289"/>
      <c r="K29" s="111"/>
      <c r="L29" s="111"/>
      <c r="M29" s="20"/>
      <c r="N29" s="20"/>
      <c r="O29" s="20"/>
      <c r="P29" s="20"/>
      <c r="Q29" s="20"/>
      <c r="R29" s="20"/>
    </row>
    <row r="30" spans="1:18" x14ac:dyDescent="0.25">
      <c r="A30" s="12"/>
      <c r="B30" s="7"/>
      <c r="C30" s="28" t="s">
        <v>237</v>
      </c>
      <c r="D30" s="2"/>
      <c r="E30" s="2"/>
      <c r="F30" s="2"/>
      <c r="G30" s="289"/>
      <c r="H30" s="111"/>
      <c r="I30" s="111"/>
      <c r="J30" s="289"/>
      <c r="K30" s="111"/>
      <c r="L30" s="111"/>
      <c r="M30" s="20"/>
      <c r="N30" s="20"/>
      <c r="O30" s="20"/>
      <c r="P30" s="20"/>
      <c r="Q30" s="20"/>
      <c r="R30" s="20"/>
    </row>
    <row r="31" spans="1:18" x14ac:dyDescent="0.25">
      <c r="A31" s="12"/>
      <c r="B31" s="7"/>
      <c r="C31" s="28" t="s">
        <v>238</v>
      </c>
      <c r="D31" s="2"/>
      <c r="E31" s="2"/>
      <c r="F31" s="2"/>
      <c r="G31" s="111"/>
      <c r="H31" s="111"/>
      <c r="I31" s="111"/>
      <c r="J31" s="111"/>
      <c r="K31" s="111"/>
      <c r="L31" s="111"/>
      <c r="M31" s="20"/>
      <c r="N31" s="20"/>
      <c r="O31" s="20"/>
      <c r="P31" s="20"/>
      <c r="Q31" s="20"/>
      <c r="R31" s="20"/>
    </row>
    <row r="32" spans="1:18" x14ac:dyDescent="0.25">
      <c r="A32" s="5" t="s">
        <v>242</v>
      </c>
      <c r="B32" s="2"/>
      <c r="C32" s="2"/>
      <c r="D32" s="2"/>
      <c r="E32" s="2"/>
      <c r="F32" s="2"/>
      <c r="G32" s="110">
        <f t="shared" ref="G32:I32" si="6">G22+G23</f>
        <v>803757</v>
      </c>
      <c r="H32" s="110">
        <f t="shared" si="6"/>
        <v>18858</v>
      </c>
      <c r="I32" s="110">
        <f t="shared" si="6"/>
        <v>113551</v>
      </c>
      <c r="J32" s="110">
        <f t="shared" ref="J32:L32" si="7">J22+J23</f>
        <v>1257161</v>
      </c>
      <c r="K32" s="110">
        <f t="shared" si="7"/>
        <v>11728</v>
      </c>
      <c r="L32" s="110">
        <f t="shared" si="7"/>
        <v>96613</v>
      </c>
      <c r="M32" s="47"/>
      <c r="N32" s="20"/>
      <c r="O32" s="20"/>
      <c r="P32" s="20"/>
      <c r="Q32" s="20"/>
      <c r="R32" s="20"/>
    </row>
    <row r="34" spans="1:12" x14ac:dyDescent="0.25">
      <c r="I34" s="129"/>
      <c r="L34" s="129"/>
    </row>
    <row r="37" spans="1:12" x14ac:dyDescent="0.25">
      <c r="A37" s="7"/>
      <c r="B37" s="7"/>
      <c r="C37" s="7"/>
      <c r="D37" s="7"/>
      <c r="E37" s="7"/>
      <c r="F37" s="7"/>
      <c r="G37" s="7"/>
    </row>
    <row r="38" spans="1:12" x14ac:dyDescent="0.25">
      <c r="A38" s="7"/>
      <c r="B38" s="7"/>
      <c r="C38" s="7"/>
      <c r="D38" s="7"/>
      <c r="E38" s="7"/>
      <c r="F38" s="7"/>
      <c r="G38" s="7"/>
    </row>
    <row r="39" spans="1:12" x14ac:dyDescent="0.25">
      <c r="A39" s="7"/>
      <c r="B39" s="7"/>
      <c r="C39" s="7"/>
      <c r="D39" s="7"/>
      <c r="E39" s="7"/>
      <c r="F39" s="7"/>
      <c r="G39" s="7"/>
    </row>
    <row r="40" spans="1:12" x14ac:dyDescent="0.25">
      <c r="A40" s="7"/>
      <c r="B40" s="7"/>
      <c r="C40" s="7"/>
      <c r="D40" s="7"/>
      <c r="E40" s="7"/>
      <c r="F40" s="7"/>
      <c r="G40" s="7"/>
    </row>
    <row r="41" spans="1:12" x14ac:dyDescent="0.25">
      <c r="A41" s="9"/>
    </row>
    <row r="43" spans="1:12" x14ac:dyDescent="0.25">
      <c r="A43" s="58"/>
      <c r="B43" s="10"/>
      <c r="C43" s="10"/>
      <c r="D43" s="10"/>
      <c r="E43" s="10"/>
      <c r="F43" s="10"/>
      <c r="I43" s="9"/>
    </row>
    <row r="44" spans="1:12" x14ac:dyDescent="0.25">
      <c r="D44" s="10"/>
      <c r="E44" s="10"/>
      <c r="F44" s="10"/>
    </row>
    <row r="45" spans="1:12" x14ac:dyDescent="0.25">
      <c r="B45" s="10"/>
      <c r="C45" s="10"/>
      <c r="D45" s="10"/>
      <c r="E45" s="10"/>
      <c r="F45" s="10"/>
    </row>
    <row r="46" spans="1:12" x14ac:dyDescent="0.25">
      <c r="B46" s="10"/>
      <c r="C46" s="10"/>
      <c r="D46" s="10"/>
      <c r="E46" s="10"/>
      <c r="F46" s="10"/>
    </row>
    <row r="47" spans="1:12" x14ac:dyDescent="0.25">
      <c r="B47" s="10"/>
      <c r="C47" s="10"/>
      <c r="D47" s="10"/>
      <c r="E47" s="10"/>
      <c r="F47" s="10"/>
    </row>
    <row r="48" spans="1:12" x14ac:dyDescent="0.25">
      <c r="B48" s="10"/>
      <c r="C48" s="10"/>
      <c r="D48" s="10"/>
      <c r="E48" s="10"/>
      <c r="F48" s="10"/>
    </row>
    <row r="49" spans="1:9" x14ac:dyDescent="0.25">
      <c r="B49" s="10"/>
      <c r="C49" s="10"/>
      <c r="D49" s="10"/>
      <c r="E49" s="10"/>
      <c r="F49" s="10"/>
    </row>
    <row r="50" spans="1:9" x14ac:dyDescent="0.25">
      <c r="B50" s="10"/>
      <c r="C50" s="10"/>
      <c r="D50" s="10"/>
      <c r="E50" s="10"/>
      <c r="F50" s="10"/>
    </row>
    <row r="51" spans="1:9" x14ac:dyDescent="0.25">
      <c r="B51" s="10"/>
      <c r="C51" s="10"/>
      <c r="D51" s="10"/>
      <c r="E51" s="10"/>
      <c r="F51" s="10"/>
    </row>
    <row r="52" spans="1:9" x14ac:dyDescent="0.25">
      <c r="B52" s="10"/>
      <c r="C52" s="10"/>
      <c r="D52" s="10"/>
      <c r="E52" s="10"/>
      <c r="F52" s="10"/>
    </row>
    <row r="53" spans="1:9" x14ac:dyDescent="0.25">
      <c r="B53" s="10"/>
      <c r="C53" s="10"/>
      <c r="D53" s="10"/>
      <c r="E53" s="10"/>
      <c r="F53" s="10"/>
    </row>
    <row r="54" spans="1:9" x14ac:dyDescent="0.25">
      <c r="B54" s="10"/>
      <c r="C54" s="10"/>
      <c r="D54" s="10"/>
      <c r="E54" s="10"/>
      <c r="F54" s="10"/>
    </row>
    <row r="55" spans="1:9" x14ac:dyDescent="0.25">
      <c r="A55" s="9"/>
      <c r="B55" s="10"/>
      <c r="C55" s="10"/>
      <c r="D55" s="10"/>
      <c r="E55" s="10"/>
      <c r="F55" s="10"/>
      <c r="I55" s="9"/>
    </row>
    <row r="56" spans="1:9" x14ac:dyDescent="0.25">
      <c r="B56" s="10"/>
      <c r="C56" s="10"/>
      <c r="D56" s="10"/>
      <c r="E56" s="10"/>
      <c r="F56" s="10"/>
    </row>
    <row r="57" spans="1:9" x14ac:dyDescent="0.25">
      <c r="B57" s="10"/>
      <c r="C57" s="10"/>
      <c r="D57" s="10"/>
      <c r="E57" s="10"/>
      <c r="F57" s="10"/>
    </row>
    <row r="58" spans="1:9" x14ac:dyDescent="0.25">
      <c r="B58" s="10"/>
    </row>
    <row r="59" spans="1:9" x14ac:dyDescent="0.25">
      <c r="B59" s="10"/>
    </row>
    <row r="60" spans="1:9" x14ac:dyDescent="0.25">
      <c r="B60" s="10"/>
    </row>
    <row r="61" spans="1:9" x14ac:dyDescent="0.25">
      <c r="B61" s="10"/>
    </row>
    <row r="62" spans="1:9" x14ac:dyDescent="0.25">
      <c r="B62" s="10"/>
    </row>
    <row r="63" spans="1:9" x14ac:dyDescent="0.25">
      <c r="B63" s="10"/>
    </row>
    <row r="64" spans="1:9" x14ac:dyDescent="0.25">
      <c r="B64" s="10"/>
    </row>
    <row r="65" spans="1:9" x14ac:dyDescent="0.25">
      <c r="A65" s="9"/>
      <c r="I65" s="9"/>
    </row>
    <row r="66" spans="1:9" x14ac:dyDescent="0.25">
      <c r="A66" s="9"/>
    </row>
    <row r="67" spans="1:9" x14ac:dyDescent="0.25">
      <c r="I67" s="9"/>
    </row>
    <row r="69" spans="1:9" x14ac:dyDescent="0.25">
      <c r="A69" s="7"/>
      <c r="B69" s="7"/>
      <c r="C69" s="7"/>
      <c r="D69" s="7"/>
      <c r="E69" s="7"/>
      <c r="F69" s="7"/>
      <c r="G69" s="7"/>
    </row>
  </sheetData>
  <mergeCells count="9">
    <mergeCell ref="M10:O10"/>
    <mergeCell ref="P10:R10"/>
    <mergeCell ref="A10:F11"/>
    <mergeCell ref="A4:R4"/>
    <mergeCell ref="A5:R5"/>
    <mergeCell ref="A6:R6"/>
    <mergeCell ref="A7:R7"/>
    <mergeCell ref="G10:I10"/>
    <mergeCell ref="J10:L10"/>
  </mergeCells>
  <phoneticPr fontId="33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U124"/>
  <sheetViews>
    <sheetView view="pageBreakPreview" zoomScaleSheetLayoutView="100" workbookViewId="0">
      <selection activeCell="R74" sqref="R74"/>
    </sheetView>
  </sheetViews>
  <sheetFormatPr defaultRowHeight="13.2" x14ac:dyDescent="0.25"/>
  <cols>
    <col min="9" max="9" width="17.5546875" customWidth="1"/>
    <col min="10" max="18" width="10.5546875" customWidth="1"/>
  </cols>
  <sheetData>
    <row r="1" spans="1:21" x14ac:dyDescent="0.25">
      <c r="U1" s="46" t="s">
        <v>249</v>
      </c>
    </row>
    <row r="3" spans="1:21" x14ac:dyDescent="0.25">
      <c r="A3" s="325" t="s">
        <v>389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</row>
    <row r="4" spans="1:21" x14ac:dyDescent="0.25">
      <c r="A4" s="325" t="s">
        <v>250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</row>
    <row r="5" spans="1:21" x14ac:dyDescent="0.25">
      <c r="A5" s="325" t="s">
        <v>251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</row>
    <row r="6" spans="1:21" x14ac:dyDescent="0.25">
      <c r="A6" s="325" t="s">
        <v>349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</row>
    <row r="7" spans="1:21" x14ac:dyDescent="0.25">
      <c r="A7" s="325"/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</row>
    <row r="9" spans="1:21" x14ac:dyDescent="0.25">
      <c r="A9" s="16"/>
      <c r="B9" s="16"/>
      <c r="C9" s="16"/>
      <c r="D9" s="16"/>
      <c r="E9" s="16"/>
      <c r="F9" s="16"/>
      <c r="G9" s="16"/>
      <c r="H9" s="16"/>
      <c r="I9" s="16"/>
      <c r="Q9" s="38"/>
      <c r="R9" s="38" t="s">
        <v>164</v>
      </c>
    </row>
    <row r="10" spans="1:21" x14ac:dyDescent="0.25">
      <c r="A10" s="378" t="s">
        <v>116</v>
      </c>
      <c r="B10" s="379"/>
      <c r="C10" s="379"/>
      <c r="D10" s="379"/>
      <c r="E10" s="379"/>
      <c r="F10" s="379"/>
      <c r="G10" s="379"/>
      <c r="H10" s="379"/>
      <c r="I10" s="380"/>
      <c r="J10" s="372" t="s">
        <v>151</v>
      </c>
      <c r="K10" s="373"/>
      <c r="L10" s="374"/>
      <c r="M10" s="372" t="s">
        <v>152</v>
      </c>
      <c r="N10" s="373"/>
      <c r="O10" s="374"/>
      <c r="P10" s="375" t="s">
        <v>150</v>
      </c>
      <c r="Q10" s="371"/>
      <c r="R10" s="376"/>
      <c r="S10" s="377" t="s">
        <v>153</v>
      </c>
      <c r="T10" s="377"/>
      <c r="U10" s="377"/>
    </row>
    <row r="11" spans="1:21" ht="52.8" x14ac:dyDescent="0.25">
      <c r="A11" s="381"/>
      <c r="B11" s="382"/>
      <c r="C11" s="382"/>
      <c r="D11" s="382"/>
      <c r="E11" s="382"/>
      <c r="F11" s="382"/>
      <c r="G11" s="382"/>
      <c r="H11" s="382"/>
      <c r="I11" s="383"/>
      <c r="J11" s="186" t="s">
        <v>8</v>
      </c>
      <c r="K11" s="186" t="s">
        <v>9</v>
      </c>
      <c r="L11" s="152" t="s">
        <v>10</v>
      </c>
      <c r="M11" s="186" t="s">
        <v>8</v>
      </c>
      <c r="N11" s="186" t="s">
        <v>9</v>
      </c>
      <c r="O11" s="152" t="s">
        <v>10</v>
      </c>
      <c r="P11" s="186" t="s">
        <v>8</v>
      </c>
      <c r="Q11" s="186" t="s">
        <v>9</v>
      </c>
      <c r="R11" s="152" t="s">
        <v>10</v>
      </c>
      <c r="S11" s="186" t="s">
        <v>8</v>
      </c>
      <c r="T11" s="186" t="s">
        <v>9</v>
      </c>
      <c r="U11" s="152" t="s">
        <v>10</v>
      </c>
    </row>
    <row r="12" spans="1:21" x14ac:dyDescent="0.25">
      <c r="A12" s="333" t="s">
        <v>105</v>
      </c>
      <c r="B12" s="333"/>
      <c r="C12" s="333"/>
      <c r="D12" s="333"/>
      <c r="E12" s="333"/>
      <c r="F12" s="333"/>
      <c r="G12" s="333"/>
      <c r="H12" s="333"/>
      <c r="I12" s="333"/>
      <c r="J12" s="110">
        <f t="shared" ref="J12:O12" si="0">J13+J20+J27+J39</f>
        <v>15109</v>
      </c>
      <c r="K12" s="110">
        <f t="shared" si="0"/>
        <v>10089</v>
      </c>
      <c r="L12" s="110">
        <f t="shared" si="0"/>
        <v>440</v>
      </c>
      <c r="M12" s="110">
        <f t="shared" si="0"/>
        <v>12995</v>
      </c>
      <c r="N12" s="110">
        <f t="shared" si="0"/>
        <v>15477</v>
      </c>
      <c r="O12" s="110">
        <f t="shared" si="0"/>
        <v>516</v>
      </c>
      <c r="P12" s="110"/>
      <c r="Q12" s="110"/>
      <c r="R12" s="110"/>
      <c r="S12" s="110"/>
      <c r="T12" s="19"/>
      <c r="U12" s="19"/>
    </row>
    <row r="13" spans="1:21" x14ac:dyDescent="0.25">
      <c r="A13" s="165"/>
      <c r="B13" s="345" t="s">
        <v>177</v>
      </c>
      <c r="C13" s="337"/>
      <c r="D13" s="337"/>
      <c r="E13" s="337"/>
      <c r="F13" s="337"/>
      <c r="G13" s="337"/>
      <c r="H13" s="337"/>
      <c r="I13" s="337"/>
      <c r="J13" s="168"/>
      <c r="K13" s="168">
        <f>SUM(K14:K19)</f>
        <v>1000</v>
      </c>
      <c r="L13" s="168"/>
      <c r="M13" s="168"/>
      <c r="N13" s="168">
        <f>SUM(N14:N19)</f>
        <v>8000</v>
      </c>
      <c r="O13" s="168"/>
      <c r="P13" s="168"/>
      <c r="Q13" s="168"/>
      <c r="R13" s="168"/>
      <c r="S13" s="168"/>
      <c r="T13" s="246"/>
      <c r="U13" s="246"/>
    </row>
    <row r="14" spans="1:21" x14ac:dyDescent="0.25">
      <c r="A14" s="76"/>
      <c r="B14" s="170"/>
      <c r="C14" s="338" t="s">
        <v>183</v>
      </c>
      <c r="D14" s="339"/>
      <c r="E14" s="339"/>
      <c r="F14" s="339"/>
      <c r="G14" s="339"/>
      <c r="H14" s="339"/>
      <c r="I14" s="340"/>
      <c r="J14" s="262"/>
      <c r="K14" s="262"/>
      <c r="L14" s="262"/>
      <c r="M14" s="111"/>
      <c r="N14" s="111"/>
      <c r="O14" s="111"/>
      <c r="P14" s="111"/>
      <c r="Q14" s="111"/>
      <c r="R14" s="111"/>
      <c r="S14" s="47"/>
      <c r="T14" s="20"/>
      <c r="U14" s="20"/>
    </row>
    <row r="15" spans="1:21" x14ac:dyDescent="0.25">
      <c r="A15" s="76"/>
      <c r="B15" s="187"/>
      <c r="C15" s="338" t="s">
        <v>184</v>
      </c>
      <c r="D15" s="339"/>
      <c r="E15" s="339"/>
      <c r="F15" s="339"/>
      <c r="G15" s="339"/>
      <c r="H15" s="339"/>
      <c r="I15" s="340"/>
      <c r="J15" s="262"/>
      <c r="K15" s="262"/>
      <c r="L15" s="262"/>
      <c r="M15" s="111"/>
      <c r="N15" s="111"/>
      <c r="O15" s="111"/>
      <c r="P15" s="111"/>
      <c r="Q15" s="111"/>
      <c r="R15" s="111"/>
      <c r="S15" s="47"/>
      <c r="T15" s="20"/>
      <c r="U15" s="20"/>
    </row>
    <row r="16" spans="1:21" x14ac:dyDescent="0.25">
      <c r="A16" s="76"/>
      <c r="B16" s="187"/>
      <c r="C16" s="338" t="s">
        <v>185</v>
      </c>
      <c r="D16" s="339"/>
      <c r="E16" s="339"/>
      <c r="F16" s="339"/>
      <c r="G16" s="339"/>
      <c r="H16" s="339"/>
      <c r="I16" s="340"/>
      <c r="J16" s="262"/>
      <c r="K16" s="262"/>
      <c r="L16" s="262"/>
      <c r="M16" s="111"/>
      <c r="N16" s="111"/>
      <c r="O16" s="111"/>
      <c r="P16" s="111"/>
      <c r="Q16" s="111"/>
      <c r="R16" s="111"/>
      <c r="S16" s="47"/>
      <c r="T16" s="20"/>
      <c r="U16" s="20"/>
    </row>
    <row r="17" spans="1:21" x14ac:dyDescent="0.25">
      <c r="A17" s="76"/>
      <c r="B17" s="187"/>
      <c r="C17" s="338" t="s">
        <v>186</v>
      </c>
      <c r="D17" s="339"/>
      <c r="E17" s="339"/>
      <c r="F17" s="339"/>
      <c r="G17" s="339"/>
      <c r="H17" s="339"/>
      <c r="I17" s="340"/>
      <c r="J17" s="262"/>
      <c r="K17" s="262"/>
      <c r="L17" s="262"/>
      <c r="M17" s="111"/>
      <c r="N17" s="111"/>
      <c r="O17" s="111"/>
      <c r="P17" s="111"/>
      <c r="Q17" s="111"/>
      <c r="R17" s="111"/>
      <c r="S17" s="47"/>
      <c r="T17" s="20"/>
      <c r="U17" s="20"/>
    </row>
    <row r="18" spans="1:21" x14ac:dyDescent="0.25">
      <c r="A18" s="76"/>
      <c r="B18" s="187"/>
      <c r="C18" s="338" t="s">
        <v>187</v>
      </c>
      <c r="D18" s="339"/>
      <c r="E18" s="339"/>
      <c r="F18" s="339"/>
      <c r="G18" s="339"/>
      <c r="H18" s="339"/>
      <c r="I18" s="340"/>
      <c r="J18" s="262"/>
      <c r="K18" s="262"/>
      <c r="L18" s="262"/>
      <c r="M18" s="111"/>
      <c r="N18" s="111"/>
      <c r="O18" s="111"/>
      <c r="P18" s="111"/>
      <c r="Q18" s="111"/>
      <c r="R18" s="111"/>
      <c r="S18" s="47"/>
      <c r="T18" s="20"/>
      <c r="U18" s="20"/>
    </row>
    <row r="19" spans="1:21" x14ac:dyDescent="0.25">
      <c r="A19" s="76"/>
      <c r="B19" s="187"/>
      <c r="C19" s="346" t="s">
        <v>188</v>
      </c>
      <c r="D19" s="347"/>
      <c r="E19" s="347"/>
      <c r="F19" s="347"/>
      <c r="G19" s="347"/>
      <c r="H19" s="347"/>
      <c r="I19" s="348"/>
      <c r="J19" s="262"/>
      <c r="K19" s="262">
        <v>1000</v>
      </c>
      <c r="L19" s="262"/>
      <c r="M19" s="111"/>
      <c r="N19" s="111">
        <v>8000</v>
      </c>
      <c r="O19" s="111"/>
      <c r="P19" s="111"/>
      <c r="Q19" s="111"/>
      <c r="R19" s="111"/>
      <c r="S19" s="47"/>
      <c r="T19" s="20"/>
      <c r="U19" s="20"/>
    </row>
    <row r="20" spans="1:21" x14ac:dyDescent="0.25">
      <c r="A20" s="165"/>
      <c r="B20" s="337" t="s">
        <v>269</v>
      </c>
      <c r="C20" s="337"/>
      <c r="D20" s="337"/>
      <c r="E20" s="337"/>
      <c r="F20" s="337"/>
      <c r="G20" s="337"/>
      <c r="H20" s="337"/>
      <c r="I20" s="337"/>
      <c r="J20" s="288"/>
      <c r="K20" s="288"/>
      <c r="L20" s="288">
        <f>SUM(L21:L26)</f>
        <v>50</v>
      </c>
      <c r="M20" s="168"/>
      <c r="N20" s="168"/>
      <c r="O20" s="168">
        <f>SUM(O21:O26)</f>
        <v>50</v>
      </c>
      <c r="P20" s="168"/>
      <c r="Q20" s="168"/>
      <c r="R20" s="168"/>
      <c r="S20" s="168"/>
      <c r="T20" s="246"/>
      <c r="U20" s="246"/>
    </row>
    <row r="21" spans="1:21" x14ac:dyDescent="0.25">
      <c r="A21" s="76"/>
      <c r="B21" s="11"/>
      <c r="C21" s="332" t="s">
        <v>191</v>
      </c>
      <c r="D21" s="331"/>
      <c r="E21" s="331"/>
      <c r="F21" s="331"/>
      <c r="G21" s="331"/>
      <c r="H21" s="331"/>
      <c r="I21" s="331"/>
      <c r="J21" s="262"/>
      <c r="K21" s="262"/>
      <c r="L21" s="262"/>
      <c r="M21" s="111"/>
      <c r="N21" s="111"/>
      <c r="O21" s="111"/>
      <c r="P21" s="111"/>
      <c r="Q21" s="111"/>
      <c r="R21" s="111"/>
      <c r="S21" s="47"/>
      <c r="T21" s="20"/>
      <c r="U21" s="20"/>
    </row>
    <row r="22" spans="1:21" x14ac:dyDescent="0.25">
      <c r="A22" s="76"/>
      <c r="B22" s="34"/>
      <c r="C22" s="343" t="s">
        <v>192</v>
      </c>
      <c r="D22" s="344"/>
      <c r="E22" s="344"/>
      <c r="F22" s="344"/>
      <c r="G22" s="344"/>
      <c r="H22" s="344"/>
      <c r="I22" s="344"/>
      <c r="J22" s="262"/>
      <c r="K22" s="262"/>
      <c r="L22" s="262"/>
      <c r="M22" s="111"/>
      <c r="N22" s="111"/>
      <c r="O22" s="111"/>
      <c r="P22" s="111"/>
      <c r="Q22" s="111"/>
      <c r="R22" s="111"/>
      <c r="S22" s="47"/>
      <c r="T22" s="20"/>
      <c r="U22" s="20"/>
    </row>
    <row r="23" spans="1:21" x14ac:dyDescent="0.25">
      <c r="A23" s="76"/>
      <c r="B23" s="34"/>
      <c r="C23" s="332" t="s">
        <v>193</v>
      </c>
      <c r="D23" s="331"/>
      <c r="E23" s="331"/>
      <c r="F23" s="331"/>
      <c r="G23" s="331"/>
      <c r="H23" s="331"/>
      <c r="I23" s="331"/>
      <c r="J23" s="262"/>
      <c r="K23" s="262"/>
      <c r="L23" s="262"/>
      <c r="M23" s="111"/>
      <c r="N23" s="111"/>
      <c r="O23" s="111"/>
      <c r="P23" s="111"/>
      <c r="Q23" s="111"/>
      <c r="R23" s="111"/>
      <c r="S23" s="47"/>
      <c r="T23" s="20"/>
      <c r="U23" s="20"/>
    </row>
    <row r="24" spans="1:21" x14ac:dyDescent="0.25">
      <c r="A24" s="76"/>
      <c r="B24" s="34"/>
      <c r="C24" s="332" t="s">
        <v>194</v>
      </c>
      <c r="D24" s="331"/>
      <c r="E24" s="331"/>
      <c r="F24" s="331"/>
      <c r="G24" s="331"/>
      <c r="H24" s="331"/>
      <c r="I24" s="331"/>
      <c r="J24" s="262"/>
      <c r="K24" s="262"/>
      <c r="L24" s="262"/>
      <c r="M24" s="111"/>
      <c r="N24" s="111"/>
      <c r="O24" s="111"/>
      <c r="P24" s="111"/>
      <c r="Q24" s="111"/>
      <c r="R24" s="111"/>
      <c r="S24" s="47"/>
      <c r="T24" s="20"/>
      <c r="U24" s="20"/>
    </row>
    <row r="25" spans="1:21" x14ac:dyDescent="0.25">
      <c r="A25" s="76"/>
      <c r="B25" s="34"/>
      <c r="C25" s="332" t="s">
        <v>195</v>
      </c>
      <c r="D25" s="331"/>
      <c r="E25" s="331"/>
      <c r="F25" s="331"/>
      <c r="G25" s="331"/>
      <c r="H25" s="331"/>
      <c r="I25" s="331"/>
      <c r="J25" s="262"/>
      <c r="K25" s="262"/>
      <c r="L25" s="262"/>
      <c r="M25" s="111"/>
      <c r="N25" s="111"/>
      <c r="O25" s="111"/>
      <c r="P25" s="111"/>
      <c r="Q25" s="111"/>
      <c r="R25" s="111"/>
      <c r="S25" s="47"/>
      <c r="T25" s="20"/>
      <c r="U25" s="20"/>
    </row>
    <row r="26" spans="1:21" x14ac:dyDescent="0.25">
      <c r="A26" s="76"/>
      <c r="B26" s="34"/>
      <c r="C26" s="332" t="s">
        <v>196</v>
      </c>
      <c r="D26" s="331"/>
      <c r="E26" s="331"/>
      <c r="F26" s="331"/>
      <c r="G26" s="331"/>
      <c r="H26" s="331"/>
      <c r="I26" s="331"/>
      <c r="J26" s="262"/>
      <c r="K26" s="262"/>
      <c r="L26" s="262">
        <v>50</v>
      </c>
      <c r="M26" s="111"/>
      <c r="N26" s="111"/>
      <c r="O26" s="111">
        <v>50</v>
      </c>
      <c r="P26" s="111"/>
      <c r="Q26" s="111"/>
      <c r="R26" s="111"/>
      <c r="S26" s="47"/>
      <c r="T26" s="20"/>
      <c r="U26" s="20"/>
    </row>
    <row r="27" spans="1:21" x14ac:dyDescent="0.25">
      <c r="A27" s="165"/>
      <c r="B27" s="337" t="s">
        <v>198</v>
      </c>
      <c r="C27" s="337"/>
      <c r="D27" s="337"/>
      <c r="E27" s="337"/>
      <c r="F27" s="337"/>
      <c r="G27" s="337"/>
      <c r="H27" s="337"/>
      <c r="I27" s="337"/>
      <c r="J27" s="288">
        <f t="shared" ref="J27:O27" si="1">SUM(J28:J38)</f>
        <v>15109</v>
      </c>
      <c r="K27" s="288">
        <f t="shared" si="1"/>
        <v>9089</v>
      </c>
      <c r="L27" s="288">
        <f t="shared" si="1"/>
        <v>390</v>
      </c>
      <c r="M27" s="168">
        <f t="shared" si="1"/>
        <v>12995</v>
      </c>
      <c r="N27" s="168">
        <f t="shared" si="1"/>
        <v>7477</v>
      </c>
      <c r="O27" s="168">
        <f t="shared" si="1"/>
        <v>466</v>
      </c>
      <c r="P27" s="168"/>
      <c r="Q27" s="168"/>
      <c r="R27" s="168"/>
      <c r="S27" s="168"/>
      <c r="T27" s="246"/>
      <c r="U27" s="246"/>
    </row>
    <row r="28" spans="1:21" x14ac:dyDescent="0.25">
      <c r="A28" s="76"/>
      <c r="B28" s="11"/>
      <c r="C28" s="341" t="s">
        <v>199</v>
      </c>
      <c r="D28" s="342"/>
      <c r="E28" s="342"/>
      <c r="F28" s="342"/>
      <c r="G28" s="342"/>
      <c r="H28" s="342"/>
      <c r="I28" s="342"/>
      <c r="J28" s="262"/>
      <c r="K28" s="262"/>
      <c r="L28" s="262"/>
      <c r="M28" s="111"/>
      <c r="N28" s="111"/>
      <c r="O28" s="111"/>
      <c r="P28" s="111"/>
      <c r="Q28" s="111"/>
      <c r="R28" s="111"/>
      <c r="S28" s="47"/>
      <c r="T28" s="20"/>
      <c r="U28" s="20"/>
    </row>
    <row r="29" spans="1:21" x14ac:dyDescent="0.25">
      <c r="A29" s="76"/>
      <c r="B29" s="34"/>
      <c r="C29" s="341" t="s">
        <v>200</v>
      </c>
      <c r="D29" s="342"/>
      <c r="E29" s="342"/>
      <c r="F29" s="342"/>
      <c r="G29" s="342"/>
      <c r="H29" s="342"/>
      <c r="I29" s="342"/>
      <c r="J29" s="262">
        <v>7913</v>
      </c>
      <c r="K29" s="262">
        <v>6768</v>
      </c>
      <c r="L29" s="262">
        <v>390</v>
      </c>
      <c r="M29" s="111">
        <v>7526</v>
      </c>
      <c r="N29" s="111">
        <v>5517</v>
      </c>
      <c r="O29" s="111">
        <v>424</v>
      </c>
      <c r="P29" s="111"/>
      <c r="Q29" s="111"/>
      <c r="R29" s="111"/>
      <c r="S29" s="47"/>
      <c r="T29" s="20"/>
      <c r="U29" s="20"/>
    </row>
    <row r="30" spans="1:21" x14ac:dyDescent="0.25">
      <c r="A30" s="76"/>
      <c r="B30" s="34"/>
      <c r="C30" s="341" t="s">
        <v>201</v>
      </c>
      <c r="D30" s="342"/>
      <c r="E30" s="342"/>
      <c r="F30" s="342"/>
      <c r="G30" s="342"/>
      <c r="H30" s="342"/>
      <c r="I30" s="342"/>
      <c r="J30" s="262"/>
      <c r="K30" s="262">
        <v>387</v>
      </c>
      <c r="L30" s="262"/>
      <c r="M30" s="111"/>
      <c r="N30" s="111">
        <v>411</v>
      </c>
      <c r="O30" s="111"/>
      <c r="P30" s="111"/>
      <c r="Q30" s="111"/>
      <c r="R30" s="111"/>
      <c r="S30" s="47"/>
      <c r="T30" s="20"/>
      <c r="U30" s="20"/>
    </row>
    <row r="31" spans="1:21" x14ac:dyDescent="0.25">
      <c r="A31" s="76"/>
      <c r="B31" s="34"/>
      <c r="C31" s="332" t="s">
        <v>202</v>
      </c>
      <c r="D31" s="331"/>
      <c r="E31" s="331"/>
      <c r="F31" s="331"/>
      <c r="G31" s="331"/>
      <c r="H31" s="331"/>
      <c r="I31" s="331"/>
      <c r="J31" s="262"/>
      <c r="K31" s="262"/>
      <c r="L31" s="262"/>
      <c r="M31" s="111"/>
      <c r="N31" s="111"/>
      <c r="O31" s="111"/>
      <c r="P31" s="111"/>
      <c r="Q31" s="111"/>
      <c r="R31" s="111"/>
      <c r="S31" s="47"/>
      <c r="T31" s="20"/>
      <c r="U31" s="20"/>
    </row>
    <row r="32" spans="1:21" x14ac:dyDescent="0.25">
      <c r="A32" s="76"/>
      <c r="B32" s="34"/>
      <c r="C32" s="332" t="s">
        <v>203</v>
      </c>
      <c r="D32" s="331"/>
      <c r="E32" s="331"/>
      <c r="F32" s="331"/>
      <c r="G32" s="331"/>
      <c r="H32" s="331"/>
      <c r="I32" s="331"/>
      <c r="J32" s="262">
        <v>3984</v>
      </c>
      <c r="K32" s="262"/>
      <c r="L32" s="262"/>
      <c r="M32" s="111">
        <v>2706</v>
      </c>
      <c r="N32" s="111"/>
      <c r="O32" s="111"/>
      <c r="P32" s="111"/>
      <c r="Q32" s="111"/>
      <c r="R32" s="111"/>
      <c r="S32" s="47"/>
      <c r="T32" s="20"/>
      <c r="U32" s="20"/>
    </row>
    <row r="33" spans="1:21" x14ac:dyDescent="0.25">
      <c r="A33" s="76"/>
      <c r="B33" s="34"/>
      <c r="C33" s="338" t="s">
        <v>204</v>
      </c>
      <c r="D33" s="339"/>
      <c r="E33" s="339"/>
      <c r="F33" s="339"/>
      <c r="G33" s="339"/>
      <c r="H33" s="339"/>
      <c r="I33" s="340"/>
      <c r="J33" s="262">
        <v>3212</v>
      </c>
      <c r="K33" s="262">
        <v>1934</v>
      </c>
      <c r="L33" s="262"/>
      <c r="M33" s="111">
        <v>2763</v>
      </c>
      <c r="N33" s="111">
        <v>1549</v>
      </c>
      <c r="O33" s="111">
        <v>1</v>
      </c>
      <c r="P33" s="111"/>
      <c r="Q33" s="111"/>
      <c r="R33" s="111"/>
      <c r="S33" s="47"/>
      <c r="T33" s="20"/>
      <c r="U33" s="20"/>
    </row>
    <row r="34" spans="1:21" x14ac:dyDescent="0.25">
      <c r="A34" s="76"/>
      <c r="B34" s="34"/>
      <c r="C34" s="338" t="s">
        <v>205</v>
      </c>
      <c r="D34" s="339"/>
      <c r="E34" s="339"/>
      <c r="F34" s="339"/>
      <c r="G34" s="339"/>
      <c r="H34" s="339"/>
      <c r="I34" s="340"/>
      <c r="J34" s="262"/>
      <c r="K34" s="262"/>
      <c r="L34" s="262"/>
      <c r="M34" s="111"/>
      <c r="N34" s="111"/>
      <c r="O34" s="111"/>
      <c r="P34" s="111"/>
      <c r="Q34" s="111"/>
      <c r="R34" s="111"/>
      <c r="S34" s="47"/>
      <c r="T34" s="20"/>
      <c r="U34" s="20"/>
    </row>
    <row r="35" spans="1:21" x14ac:dyDescent="0.25">
      <c r="A35" s="76"/>
      <c r="B35" s="34"/>
      <c r="C35" s="338" t="s">
        <v>206</v>
      </c>
      <c r="D35" s="339"/>
      <c r="E35" s="339"/>
      <c r="F35" s="339"/>
      <c r="G35" s="339"/>
      <c r="H35" s="339"/>
      <c r="I35" s="340"/>
      <c r="J35" s="262"/>
      <c r="K35" s="262"/>
      <c r="L35" s="262"/>
      <c r="M35" s="111"/>
      <c r="N35" s="111"/>
      <c r="O35" s="111"/>
      <c r="P35" s="111"/>
      <c r="Q35" s="111"/>
      <c r="R35" s="111"/>
      <c r="S35" s="47"/>
      <c r="T35" s="20"/>
      <c r="U35" s="20"/>
    </row>
    <row r="36" spans="1:21" x14ac:dyDescent="0.25">
      <c r="A36" s="76"/>
      <c r="B36" s="34"/>
      <c r="C36" s="332" t="s">
        <v>207</v>
      </c>
      <c r="D36" s="331"/>
      <c r="E36" s="331"/>
      <c r="F36" s="331"/>
      <c r="G36" s="331"/>
      <c r="H36" s="331"/>
      <c r="I36" s="331"/>
      <c r="J36" s="262"/>
      <c r="K36" s="262"/>
      <c r="L36" s="262"/>
      <c r="M36" s="111"/>
      <c r="N36" s="111"/>
      <c r="O36" s="111"/>
      <c r="P36" s="111"/>
      <c r="Q36" s="111"/>
      <c r="R36" s="111"/>
      <c r="S36" s="47"/>
      <c r="T36" s="20"/>
      <c r="U36" s="20"/>
    </row>
    <row r="37" spans="1:21" x14ac:dyDescent="0.25">
      <c r="A37" s="76"/>
      <c r="B37" s="34"/>
      <c r="C37" s="338" t="s">
        <v>336</v>
      </c>
      <c r="D37" s="339"/>
      <c r="E37" s="339"/>
      <c r="F37" s="339"/>
      <c r="G37" s="339"/>
      <c r="H37" s="339"/>
      <c r="I37" s="340"/>
      <c r="J37" s="262"/>
      <c r="K37" s="262"/>
      <c r="L37" s="262"/>
      <c r="M37" s="111"/>
      <c r="N37" s="111"/>
      <c r="O37" s="111"/>
      <c r="P37" s="111"/>
      <c r="Q37" s="111"/>
      <c r="R37" s="111"/>
      <c r="S37" s="47"/>
      <c r="T37" s="20"/>
      <c r="U37" s="20"/>
    </row>
    <row r="38" spans="1:21" x14ac:dyDescent="0.25">
      <c r="A38" s="76"/>
      <c r="B38" s="15"/>
      <c r="C38" s="332" t="s">
        <v>208</v>
      </c>
      <c r="D38" s="331"/>
      <c r="E38" s="331"/>
      <c r="F38" s="331"/>
      <c r="G38" s="331"/>
      <c r="H38" s="331"/>
      <c r="I38" s="331"/>
      <c r="J38" s="262"/>
      <c r="K38" s="262"/>
      <c r="L38" s="262"/>
      <c r="M38" s="111"/>
      <c r="N38" s="111"/>
      <c r="O38" s="111">
        <v>41</v>
      </c>
      <c r="P38" s="111"/>
      <c r="Q38" s="111"/>
      <c r="R38" s="111"/>
      <c r="S38" s="47"/>
      <c r="T38" s="20"/>
      <c r="U38" s="20"/>
    </row>
    <row r="39" spans="1:21" x14ac:dyDescent="0.25">
      <c r="A39" s="165"/>
      <c r="B39" s="337" t="s">
        <v>176</v>
      </c>
      <c r="C39" s="337"/>
      <c r="D39" s="337"/>
      <c r="E39" s="337"/>
      <c r="F39" s="337"/>
      <c r="G39" s="337"/>
      <c r="H39" s="337"/>
      <c r="I39" s="337"/>
      <c r="J39" s="262"/>
      <c r="K39" s="262"/>
      <c r="L39" s="262"/>
      <c r="M39" s="111"/>
      <c r="N39" s="111"/>
      <c r="O39" s="111"/>
      <c r="P39" s="111"/>
      <c r="Q39" s="111"/>
      <c r="R39" s="111"/>
      <c r="S39" s="47"/>
      <c r="T39" s="20"/>
      <c r="U39" s="20"/>
    </row>
    <row r="40" spans="1:21" x14ac:dyDescent="0.25">
      <c r="A40" s="76"/>
      <c r="B40" s="169"/>
      <c r="C40" s="328" t="s">
        <v>215</v>
      </c>
      <c r="D40" s="334"/>
      <c r="E40" s="334"/>
      <c r="F40" s="334"/>
      <c r="G40" s="334"/>
      <c r="H40" s="334"/>
      <c r="I40" s="335"/>
      <c r="J40" s="262"/>
      <c r="K40" s="262"/>
      <c r="L40" s="262"/>
      <c r="M40" s="111"/>
      <c r="N40" s="111"/>
      <c r="O40" s="111"/>
      <c r="P40" s="111"/>
      <c r="Q40" s="111"/>
      <c r="R40" s="111"/>
      <c r="S40" s="47"/>
      <c r="T40" s="20"/>
      <c r="U40" s="20"/>
    </row>
    <row r="41" spans="1:21" x14ac:dyDescent="0.25">
      <c r="A41" s="76"/>
      <c r="B41" s="173"/>
      <c r="C41" s="338" t="s">
        <v>337</v>
      </c>
      <c r="D41" s="339"/>
      <c r="E41" s="339"/>
      <c r="F41" s="339"/>
      <c r="G41" s="339"/>
      <c r="H41" s="339"/>
      <c r="I41" s="340"/>
      <c r="J41" s="262"/>
      <c r="K41" s="262"/>
      <c r="L41" s="262"/>
      <c r="M41" s="111"/>
      <c r="N41" s="111"/>
      <c r="O41" s="111"/>
      <c r="P41" s="111"/>
      <c r="Q41" s="111"/>
      <c r="R41" s="111"/>
      <c r="S41" s="47"/>
      <c r="T41" s="20"/>
      <c r="U41" s="20"/>
    </row>
    <row r="42" spans="1:21" ht="25.5" customHeight="1" x14ac:dyDescent="0.25">
      <c r="A42" s="76"/>
      <c r="B42" s="173"/>
      <c r="C42" s="352" t="s">
        <v>338</v>
      </c>
      <c r="D42" s="353"/>
      <c r="E42" s="353"/>
      <c r="F42" s="353"/>
      <c r="G42" s="353"/>
      <c r="H42" s="353"/>
      <c r="I42" s="354"/>
      <c r="J42" s="262"/>
      <c r="K42" s="262"/>
      <c r="L42" s="262"/>
      <c r="M42" s="111"/>
      <c r="N42" s="111"/>
      <c r="O42" s="111"/>
      <c r="P42" s="111"/>
      <c r="Q42" s="111"/>
      <c r="R42" s="111"/>
      <c r="S42" s="47"/>
      <c r="T42" s="20"/>
      <c r="U42" s="20"/>
    </row>
    <row r="43" spans="1:21" x14ac:dyDescent="0.25">
      <c r="A43" s="76"/>
      <c r="B43" s="173"/>
      <c r="C43" s="328" t="s">
        <v>0</v>
      </c>
      <c r="D43" s="334"/>
      <c r="E43" s="334"/>
      <c r="F43" s="334"/>
      <c r="G43" s="334"/>
      <c r="H43" s="334"/>
      <c r="I43" s="335"/>
      <c r="J43" s="262"/>
      <c r="K43" s="262"/>
      <c r="L43" s="262"/>
      <c r="M43" s="111"/>
      <c r="N43" s="111"/>
      <c r="O43" s="111"/>
      <c r="P43" s="111"/>
      <c r="Q43" s="111"/>
      <c r="R43" s="111"/>
      <c r="S43" s="47"/>
      <c r="T43" s="20"/>
      <c r="U43" s="20"/>
    </row>
    <row r="44" spans="1:21" x14ac:dyDescent="0.25">
      <c r="A44" s="76"/>
      <c r="B44" s="173"/>
      <c r="C44" s="328" t="s">
        <v>216</v>
      </c>
      <c r="D44" s="334"/>
      <c r="E44" s="334"/>
      <c r="F44" s="334"/>
      <c r="G44" s="334"/>
      <c r="H44" s="334"/>
      <c r="I44" s="335"/>
      <c r="J44" s="262"/>
      <c r="K44" s="262"/>
      <c r="L44" s="262"/>
      <c r="M44" s="111"/>
      <c r="N44" s="111"/>
      <c r="O44" s="111"/>
      <c r="P44" s="111"/>
      <c r="Q44" s="111"/>
      <c r="R44" s="111"/>
      <c r="S44" s="47"/>
      <c r="T44" s="20"/>
      <c r="U44" s="20"/>
    </row>
    <row r="45" spans="1:21" x14ac:dyDescent="0.25">
      <c r="A45" s="355"/>
      <c r="B45" s="356"/>
      <c r="C45" s="356"/>
      <c r="D45" s="356"/>
      <c r="E45" s="356"/>
      <c r="F45" s="356"/>
      <c r="G45" s="356"/>
      <c r="H45" s="356"/>
      <c r="I45" s="357"/>
      <c r="J45" s="262"/>
      <c r="K45" s="262"/>
      <c r="L45" s="262"/>
      <c r="M45" s="111"/>
      <c r="N45" s="111"/>
      <c r="O45" s="111"/>
      <c r="P45" s="111"/>
      <c r="Q45" s="111"/>
      <c r="R45" s="111"/>
      <c r="S45" s="47"/>
      <c r="T45" s="20"/>
      <c r="U45" s="20"/>
    </row>
    <row r="46" spans="1:21" x14ac:dyDescent="0.25">
      <c r="A46" s="333" t="s">
        <v>106</v>
      </c>
      <c r="B46" s="333"/>
      <c r="C46" s="333"/>
      <c r="D46" s="333"/>
      <c r="E46" s="333"/>
      <c r="F46" s="333"/>
      <c r="G46" s="333"/>
      <c r="H46" s="333"/>
      <c r="I46" s="333"/>
      <c r="J46" s="262"/>
      <c r="K46" s="262"/>
      <c r="L46" s="262"/>
      <c r="M46" s="111"/>
      <c r="N46" s="111"/>
      <c r="O46" s="111"/>
      <c r="P46" s="111"/>
      <c r="Q46" s="111"/>
      <c r="R46" s="111"/>
      <c r="S46" s="47"/>
      <c r="T46" s="20"/>
      <c r="U46" s="20"/>
    </row>
    <row r="47" spans="1:21" x14ac:dyDescent="0.25">
      <c r="A47" s="188"/>
      <c r="B47" s="358" t="s">
        <v>197</v>
      </c>
      <c r="C47" s="359"/>
      <c r="D47" s="359"/>
      <c r="E47" s="359"/>
      <c r="F47" s="359"/>
      <c r="G47" s="359"/>
      <c r="H47" s="359"/>
      <c r="I47" s="360"/>
      <c r="J47" s="262"/>
      <c r="K47" s="262"/>
      <c r="L47" s="262"/>
      <c r="M47" s="111"/>
      <c r="N47" s="111"/>
      <c r="O47" s="111"/>
      <c r="P47" s="111"/>
      <c r="Q47" s="111"/>
      <c r="R47" s="111"/>
      <c r="S47" s="47"/>
      <c r="T47" s="20"/>
      <c r="U47" s="20"/>
    </row>
    <row r="48" spans="1:21" x14ac:dyDescent="0.25">
      <c r="A48" s="189"/>
      <c r="B48" s="34"/>
      <c r="C48" s="361" t="s">
        <v>189</v>
      </c>
      <c r="D48" s="362"/>
      <c r="E48" s="362"/>
      <c r="F48" s="362"/>
      <c r="G48" s="362"/>
      <c r="H48" s="362"/>
      <c r="I48" s="362"/>
      <c r="J48" s="262"/>
      <c r="K48" s="262"/>
      <c r="L48" s="262"/>
      <c r="M48" s="111"/>
      <c r="N48" s="111"/>
      <c r="O48" s="111"/>
      <c r="P48" s="111"/>
      <c r="Q48" s="111"/>
      <c r="R48" s="111"/>
      <c r="S48" s="47"/>
      <c r="T48" s="20"/>
      <c r="U48" s="20"/>
    </row>
    <row r="49" spans="1:21" x14ac:dyDescent="0.25">
      <c r="A49" s="189"/>
      <c r="B49" s="34"/>
      <c r="C49" s="363" t="s">
        <v>185</v>
      </c>
      <c r="D49" s="364"/>
      <c r="E49" s="364"/>
      <c r="F49" s="364"/>
      <c r="G49" s="364"/>
      <c r="H49" s="364"/>
      <c r="I49" s="364"/>
      <c r="J49" s="262"/>
      <c r="K49" s="262"/>
      <c r="L49" s="262"/>
      <c r="M49" s="111"/>
      <c r="N49" s="111"/>
      <c r="O49" s="111"/>
      <c r="P49" s="111"/>
      <c r="Q49" s="111"/>
      <c r="R49" s="111"/>
      <c r="S49" s="47"/>
      <c r="T49" s="20"/>
      <c r="U49" s="20"/>
    </row>
    <row r="50" spans="1:21" x14ac:dyDescent="0.25">
      <c r="A50" s="189"/>
      <c r="B50" s="34"/>
      <c r="C50" s="363" t="s">
        <v>186</v>
      </c>
      <c r="D50" s="364"/>
      <c r="E50" s="364"/>
      <c r="F50" s="364"/>
      <c r="G50" s="364"/>
      <c r="H50" s="364"/>
      <c r="I50" s="364"/>
      <c r="J50" s="262"/>
      <c r="K50" s="262"/>
      <c r="L50" s="262"/>
      <c r="M50" s="111"/>
      <c r="N50" s="111"/>
      <c r="O50" s="111"/>
      <c r="P50" s="111"/>
      <c r="Q50" s="111"/>
      <c r="R50" s="111"/>
      <c r="S50" s="47"/>
      <c r="T50" s="20"/>
      <c r="U50" s="20"/>
    </row>
    <row r="51" spans="1:21" x14ac:dyDescent="0.25">
      <c r="A51" s="189"/>
      <c r="B51" s="34"/>
      <c r="C51" s="365" t="s">
        <v>187</v>
      </c>
      <c r="D51" s="366"/>
      <c r="E51" s="366"/>
      <c r="F51" s="366"/>
      <c r="G51" s="366"/>
      <c r="H51" s="366"/>
      <c r="I51" s="366"/>
      <c r="J51" s="262"/>
      <c r="K51" s="262"/>
      <c r="L51" s="262"/>
      <c r="M51" s="111"/>
      <c r="N51" s="111"/>
      <c r="O51" s="111"/>
      <c r="P51" s="111"/>
      <c r="Q51" s="111"/>
      <c r="R51" s="111"/>
      <c r="S51" s="47"/>
      <c r="T51" s="20"/>
      <c r="U51" s="20"/>
    </row>
    <row r="52" spans="1:21" x14ac:dyDescent="0.25">
      <c r="A52" s="189"/>
      <c r="B52" s="34"/>
      <c r="C52" s="363" t="s">
        <v>190</v>
      </c>
      <c r="D52" s="364"/>
      <c r="E52" s="364"/>
      <c r="F52" s="364"/>
      <c r="G52" s="364"/>
      <c r="H52" s="364"/>
      <c r="I52" s="364"/>
      <c r="J52" s="262"/>
      <c r="K52" s="262"/>
      <c r="L52" s="262"/>
      <c r="M52" s="111"/>
      <c r="N52" s="111"/>
      <c r="O52" s="111"/>
      <c r="P52" s="111"/>
      <c r="Q52" s="111"/>
      <c r="R52" s="111"/>
      <c r="S52" s="47"/>
      <c r="T52" s="20"/>
      <c r="U52" s="20"/>
    </row>
    <row r="53" spans="1:21" x14ac:dyDescent="0.25">
      <c r="A53" s="165"/>
      <c r="B53" s="345" t="s">
        <v>209</v>
      </c>
      <c r="C53" s="337"/>
      <c r="D53" s="337"/>
      <c r="E53" s="337"/>
      <c r="F53" s="337"/>
      <c r="G53" s="337"/>
      <c r="H53" s="337"/>
      <c r="I53" s="337"/>
      <c r="J53" s="262"/>
      <c r="K53" s="262"/>
      <c r="L53" s="262"/>
      <c r="M53" s="111"/>
      <c r="N53" s="111"/>
      <c r="O53" s="111"/>
      <c r="P53" s="111"/>
      <c r="Q53" s="111"/>
      <c r="R53" s="111"/>
      <c r="S53" s="47"/>
      <c r="T53" s="20"/>
      <c r="U53" s="20"/>
    </row>
    <row r="54" spans="1:21" x14ac:dyDescent="0.25">
      <c r="A54" s="76"/>
      <c r="B54" s="170"/>
      <c r="C54" s="338" t="s">
        <v>210</v>
      </c>
      <c r="D54" s="339"/>
      <c r="E54" s="339"/>
      <c r="F54" s="339"/>
      <c r="G54" s="339"/>
      <c r="H54" s="339"/>
      <c r="I54" s="340"/>
      <c r="J54" s="262"/>
      <c r="K54" s="262"/>
      <c r="L54" s="262"/>
      <c r="M54" s="111"/>
      <c r="N54" s="111"/>
      <c r="O54" s="111"/>
      <c r="P54" s="111"/>
      <c r="Q54" s="111"/>
      <c r="R54" s="111"/>
      <c r="S54" s="47"/>
      <c r="T54" s="20"/>
      <c r="U54" s="20"/>
    </row>
    <row r="55" spans="1:21" x14ac:dyDescent="0.25">
      <c r="A55" s="76"/>
      <c r="B55" s="187"/>
      <c r="C55" s="338" t="s">
        <v>211</v>
      </c>
      <c r="D55" s="339"/>
      <c r="E55" s="339"/>
      <c r="F55" s="339"/>
      <c r="G55" s="339"/>
      <c r="H55" s="339"/>
      <c r="I55" s="340"/>
      <c r="J55" s="262"/>
      <c r="K55" s="262"/>
      <c r="L55" s="262"/>
      <c r="M55" s="111"/>
      <c r="N55" s="111"/>
      <c r="O55" s="111"/>
      <c r="P55" s="111"/>
      <c r="Q55" s="111"/>
      <c r="R55" s="111"/>
      <c r="S55" s="47"/>
      <c r="T55" s="20"/>
      <c r="U55" s="20"/>
    </row>
    <row r="56" spans="1:21" x14ac:dyDescent="0.25">
      <c r="A56" s="76"/>
      <c r="B56" s="187"/>
      <c r="C56" s="338" t="s">
        <v>212</v>
      </c>
      <c r="D56" s="339"/>
      <c r="E56" s="339"/>
      <c r="F56" s="339"/>
      <c r="G56" s="339"/>
      <c r="H56" s="339"/>
      <c r="I56" s="340"/>
      <c r="J56" s="262"/>
      <c r="K56" s="262"/>
      <c r="L56" s="262"/>
      <c r="M56" s="111"/>
      <c r="N56" s="111"/>
      <c r="O56" s="111"/>
      <c r="P56" s="111"/>
      <c r="Q56" s="111"/>
      <c r="R56" s="111"/>
      <c r="S56" s="47"/>
      <c r="T56" s="20"/>
      <c r="U56" s="20"/>
    </row>
    <row r="57" spans="1:21" x14ac:dyDescent="0.25">
      <c r="A57" s="76"/>
      <c r="B57" s="34"/>
      <c r="C57" s="332" t="s">
        <v>213</v>
      </c>
      <c r="D57" s="332"/>
      <c r="E57" s="332"/>
      <c r="F57" s="332"/>
      <c r="G57" s="332"/>
      <c r="H57" s="332"/>
      <c r="I57" s="332"/>
      <c r="J57" s="111"/>
      <c r="K57" s="111"/>
      <c r="L57" s="111"/>
      <c r="M57" s="111"/>
      <c r="N57" s="111"/>
      <c r="O57" s="111"/>
      <c r="P57" s="111"/>
      <c r="Q57" s="111"/>
      <c r="R57" s="111"/>
      <c r="S57" s="47"/>
      <c r="T57" s="20"/>
      <c r="U57" s="20"/>
    </row>
    <row r="58" spans="1:21" x14ac:dyDescent="0.25">
      <c r="A58" s="76"/>
      <c r="B58" s="34"/>
      <c r="C58" s="332" t="s">
        <v>214</v>
      </c>
      <c r="D58" s="332"/>
      <c r="E58" s="332"/>
      <c r="F58" s="332"/>
      <c r="G58" s="332"/>
      <c r="H58" s="332"/>
      <c r="I58" s="332"/>
      <c r="J58" s="111"/>
      <c r="K58" s="111"/>
      <c r="L58" s="111"/>
      <c r="M58" s="111"/>
      <c r="N58" s="111"/>
      <c r="O58" s="111"/>
      <c r="P58" s="111"/>
      <c r="Q58" s="111"/>
      <c r="R58" s="111"/>
      <c r="S58" s="47"/>
      <c r="T58" s="20"/>
      <c r="U58" s="20"/>
    </row>
    <row r="59" spans="1:21" x14ac:dyDescent="0.25">
      <c r="A59" s="165"/>
      <c r="B59" s="337" t="s">
        <v>107</v>
      </c>
      <c r="C59" s="331"/>
      <c r="D59" s="331"/>
      <c r="E59" s="331"/>
      <c r="F59" s="331"/>
      <c r="G59" s="331"/>
      <c r="H59" s="331"/>
      <c r="I59" s="331"/>
      <c r="J59" s="111"/>
      <c r="K59" s="111"/>
      <c r="L59" s="111"/>
      <c r="M59" s="111"/>
      <c r="N59" s="111"/>
      <c r="O59" s="111"/>
      <c r="P59" s="111"/>
      <c r="Q59" s="111"/>
      <c r="R59" s="111"/>
      <c r="S59" s="47"/>
      <c r="T59" s="20"/>
      <c r="U59" s="20"/>
    </row>
    <row r="60" spans="1:21" x14ac:dyDescent="0.25">
      <c r="A60" s="76"/>
      <c r="B60" s="169"/>
      <c r="C60" s="328" t="s">
        <v>215</v>
      </c>
      <c r="D60" s="334"/>
      <c r="E60" s="334"/>
      <c r="F60" s="334"/>
      <c r="G60" s="334"/>
      <c r="H60" s="334"/>
      <c r="I60" s="335"/>
      <c r="J60" s="111"/>
      <c r="K60" s="111"/>
      <c r="L60" s="111"/>
      <c r="M60" s="111"/>
      <c r="N60" s="111"/>
      <c r="O60" s="111"/>
      <c r="P60" s="111"/>
      <c r="Q60" s="111"/>
      <c r="R60" s="111"/>
      <c r="S60" s="47"/>
      <c r="T60" s="20"/>
      <c r="U60" s="20"/>
    </row>
    <row r="61" spans="1:21" x14ac:dyDescent="0.25">
      <c r="A61" s="76"/>
      <c r="B61" s="173"/>
      <c r="C61" s="338" t="s">
        <v>339</v>
      </c>
      <c r="D61" s="339"/>
      <c r="E61" s="339"/>
      <c r="F61" s="339"/>
      <c r="G61" s="339"/>
      <c r="H61" s="339"/>
      <c r="I61" s="340"/>
      <c r="J61" s="111"/>
      <c r="K61" s="111"/>
      <c r="L61" s="111"/>
      <c r="M61" s="111"/>
      <c r="N61" s="111"/>
      <c r="O61" s="111"/>
      <c r="P61" s="111"/>
      <c r="Q61" s="111"/>
      <c r="R61" s="111"/>
      <c r="S61" s="47"/>
      <c r="T61" s="20"/>
      <c r="U61" s="20"/>
    </row>
    <row r="62" spans="1:21" ht="25.5" customHeight="1" x14ac:dyDescent="0.25">
      <c r="A62" s="76"/>
      <c r="B62" s="173"/>
      <c r="C62" s="352" t="s">
        <v>340</v>
      </c>
      <c r="D62" s="353"/>
      <c r="E62" s="353"/>
      <c r="F62" s="353"/>
      <c r="G62" s="353"/>
      <c r="H62" s="353"/>
      <c r="I62" s="354"/>
      <c r="J62" s="111"/>
      <c r="K62" s="111"/>
      <c r="L62" s="111"/>
      <c r="M62" s="111"/>
      <c r="N62" s="111"/>
      <c r="O62" s="111"/>
      <c r="P62" s="111"/>
      <c r="Q62" s="111"/>
      <c r="R62" s="111"/>
      <c r="S62" s="47"/>
      <c r="T62" s="20"/>
      <c r="U62" s="20"/>
    </row>
    <row r="63" spans="1:21" x14ac:dyDescent="0.25">
      <c r="A63" s="76"/>
      <c r="B63" s="173"/>
      <c r="C63" s="328" t="s">
        <v>0</v>
      </c>
      <c r="D63" s="334"/>
      <c r="E63" s="334"/>
      <c r="F63" s="334"/>
      <c r="G63" s="334"/>
      <c r="H63" s="334"/>
      <c r="I63" s="335"/>
      <c r="J63" s="111"/>
      <c r="K63" s="111"/>
      <c r="L63" s="111"/>
      <c r="M63" s="111"/>
      <c r="N63" s="111"/>
      <c r="O63" s="111"/>
      <c r="P63" s="111"/>
      <c r="Q63" s="111"/>
      <c r="R63" s="111"/>
      <c r="S63" s="47"/>
      <c r="T63" s="20"/>
      <c r="U63" s="20"/>
    </row>
    <row r="64" spans="1:21" x14ac:dyDescent="0.25">
      <c r="A64" s="76"/>
      <c r="B64" s="173"/>
      <c r="C64" s="328" t="s">
        <v>217</v>
      </c>
      <c r="D64" s="334"/>
      <c r="E64" s="334"/>
      <c r="F64" s="334"/>
      <c r="G64" s="334"/>
      <c r="H64" s="334"/>
      <c r="I64" s="335"/>
      <c r="J64" s="111"/>
      <c r="K64" s="111"/>
      <c r="L64" s="111"/>
      <c r="M64" s="111"/>
      <c r="N64" s="111"/>
      <c r="O64" s="111"/>
      <c r="P64" s="111"/>
      <c r="Q64" s="111"/>
      <c r="R64" s="111"/>
      <c r="S64" s="47"/>
      <c r="T64" s="20"/>
      <c r="U64" s="20"/>
    </row>
    <row r="65" spans="1:21" x14ac:dyDescent="0.25">
      <c r="A65" s="355"/>
      <c r="B65" s="356"/>
      <c r="C65" s="356"/>
      <c r="D65" s="356"/>
      <c r="E65" s="356"/>
      <c r="F65" s="356"/>
      <c r="G65" s="356"/>
      <c r="H65" s="356"/>
      <c r="I65" s="357"/>
      <c r="J65" s="111"/>
      <c r="K65" s="111"/>
      <c r="L65" s="111"/>
      <c r="M65" s="111"/>
      <c r="N65" s="111"/>
      <c r="O65" s="111"/>
      <c r="P65" s="111"/>
      <c r="Q65" s="111"/>
      <c r="R65" s="111"/>
      <c r="S65" s="47"/>
      <c r="T65" s="20"/>
      <c r="U65" s="20"/>
    </row>
    <row r="66" spans="1:21" x14ac:dyDescent="0.25">
      <c r="A66" s="333" t="s">
        <v>1</v>
      </c>
      <c r="B66" s="333"/>
      <c r="C66" s="333"/>
      <c r="D66" s="333"/>
      <c r="E66" s="333"/>
      <c r="F66" s="333"/>
      <c r="G66" s="333"/>
      <c r="H66" s="333"/>
      <c r="I66" s="333"/>
      <c r="J66" s="110">
        <f t="shared" ref="J66:O66" si="2">J46+J12</f>
        <v>15109</v>
      </c>
      <c r="K66" s="110">
        <f t="shared" si="2"/>
        <v>10089</v>
      </c>
      <c r="L66" s="110">
        <f t="shared" si="2"/>
        <v>440</v>
      </c>
      <c r="M66" s="110">
        <f t="shared" si="2"/>
        <v>12995</v>
      </c>
      <c r="N66" s="110">
        <f t="shared" si="2"/>
        <v>15477</v>
      </c>
      <c r="O66" s="110">
        <f t="shared" si="2"/>
        <v>516</v>
      </c>
      <c r="P66" s="110"/>
      <c r="Q66" s="110"/>
      <c r="R66" s="110"/>
      <c r="S66" s="110"/>
      <c r="T66" s="19"/>
      <c r="U66" s="19"/>
    </row>
    <row r="67" spans="1:21" x14ac:dyDescent="0.25">
      <c r="A67" s="367"/>
      <c r="B67" s="368"/>
      <c r="C67" s="368"/>
      <c r="D67" s="368"/>
      <c r="E67" s="368"/>
      <c r="F67" s="368"/>
      <c r="G67" s="368"/>
      <c r="H67" s="368"/>
      <c r="I67" s="369"/>
      <c r="J67" s="111"/>
      <c r="K67" s="111"/>
      <c r="L67" s="111"/>
      <c r="M67" s="111"/>
      <c r="N67" s="111"/>
      <c r="O67" s="111"/>
      <c r="P67" s="111"/>
      <c r="Q67" s="111"/>
      <c r="R67" s="111"/>
      <c r="S67" s="47"/>
      <c r="T67" s="20"/>
      <c r="U67" s="20"/>
    </row>
    <row r="68" spans="1:21" ht="25.5" customHeight="1" x14ac:dyDescent="0.25">
      <c r="A68" s="370" t="s">
        <v>218</v>
      </c>
      <c r="B68" s="331"/>
      <c r="C68" s="331"/>
      <c r="D68" s="331"/>
      <c r="E68" s="331"/>
      <c r="F68" s="331"/>
      <c r="G68" s="331"/>
      <c r="H68" s="331"/>
      <c r="I68" s="331"/>
      <c r="J68" s="117"/>
      <c r="K68" s="117"/>
      <c r="L68" s="117">
        <f>L69+L70</f>
        <v>1568</v>
      </c>
      <c r="M68" s="117"/>
      <c r="N68" s="117"/>
      <c r="O68" s="117">
        <f>O69+O70</f>
        <v>1658</v>
      </c>
      <c r="P68" s="117"/>
      <c r="Q68" s="117"/>
      <c r="R68" s="117"/>
      <c r="S68" s="117"/>
      <c r="T68" s="19"/>
      <c r="U68" s="19"/>
    </row>
    <row r="69" spans="1:21" x14ac:dyDescent="0.25">
      <c r="A69" s="33"/>
      <c r="B69" s="331" t="s">
        <v>108</v>
      </c>
      <c r="C69" s="331"/>
      <c r="D69" s="331"/>
      <c r="E69" s="331"/>
      <c r="F69" s="331"/>
      <c r="G69" s="331"/>
      <c r="H69" s="331"/>
      <c r="I69" s="331"/>
      <c r="J69" s="111"/>
      <c r="K69" s="111"/>
      <c r="L69" s="262">
        <v>1568</v>
      </c>
      <c r="M69" s="111"/>
      <c r="N69" s="111"/>
      <c r="O69" s="111">
        <v>1658</v>
      </c>
      <c r="P69" s="111"/>
      <c r="Q69" s="111"/>
      <c r="R69" s="111"/>
      <c r="S69" s="47"/>
      <c r="T69" s="20"/>
      <c r="U69" s="20"/>
    </row>
    <row r="70" spans="1:21" x14ac:dyDescent="0.25">
      <c r="A70" s="165"/>
      <c r="B70" s="331" t="s">
        <v>109</v>
      </c>
      <c r="C70" s="331"/>
      <c r="D70" s="331"/>
      <c r="E70" s="331"/>
      <c r="F70" s="331"/>
      <c r="G70" s="331"/>
      <c r="H70" s="331"/>
      <c r="I70" s="331"/>
      <c r="J70" s="111"/>
      <c r="K70" s="111"/>
      <c r="L70" s="111"/>
      <c r="M70" s="111"/>
      <c r="N70" s="111"/>
      <c r="O70" s="111"/>
      <c r="P70" s="111"/>
      <c r="Q70" s="111"/>
      <c r="R70" s="111"/>
      <c r="S70" s="47"/>
      <c r="T70" s="20"/>
      <c r="U70" s="20"/>
    </row>
    <row r="71" spans="1:21" x14ac:dyDescent="0.25">
      <c r="A71" s="336"/>
      <c r="B71" s="331"/>
      <c r="C71" s="331"/>
      <c r="D71" s="331"/>
      <c r="E71" s="331"/>
      <c r="F71" s="331"/>
      <c r="G71" s="331"/>
      <c r="H71" s="331"/>
      <c r="I71" s="331"/>
      <c r="J71" s="111"/>
      <c r="K71" s="111"/>
      <c r="L71" s="111"/>
      <c r="M71" s="111"/>
      <c r="N71" s="111"/>
      <c r="O71" s="111"/>
      <c r="P71" s="111"/>
      <c r="Q71" s="111"/>
      <c r="R71" s="111"/>
      <c r="S71" s="47"/>
      <c r="T71" s="20"/>
      <c r="U71" s="20"/>
    </row>
    <row r="72" spans="1:21" x14ac:dyDescent="0.25">
      <c r="A72" s="333" t="s">
        <v>2</v>
      </c>
      <c r="B72" s="333"/>
      <c r="C72" s="333"/>
      <c r="D72" s="333"/>
      <c r="E72" s="333"/>
      <c r="F72" s="333"/>
      <c r="G72" s="333"/>
      <c r="H72" s="333"/>
      <c r="I72" s="333"/>
      <c r="J72" s="110">
        <f>J73+J84</f>
        <v>39325</v>
      </c>
      <c r="K72" s="110"/>
      <c r="L72" s="110">
        <f>L73+L84</f>
        <v>111543</v>
      </c>
      <c r="M72" s="110">
        <f>M73+M84</f>
        <v>30255</v>
      </c>
      <c r="N72" s="110"/>
      <c r="O72" s="110">
        <f>O73+O84</f>
        <v>87022</v>
      </c>
      <c r="P72" s="110"/>
      <c r="Q72" s="110"/>
      <c r="R72" s="110"/>
      <c r="S72" s="110"/>
      <c r="T72" s="19"/>
      <c r="U72" s="19"/>
    </row>
    <row r="73" spans="1:21" x14ac:dyDescent="0.25">
      <c r="A73" s="33"/>
      <c r="B73" s="331" t="s">
        <v>110</v>
      </c>
      <c r="C73" s="331"/>
      <c r="D73" s="331"/>
      <c r="E73" s="331"/>
      <c r="F73" s="331"/>
      <c r="G73" s="331"/>
      <c r="H73" s="331"/>
      <c r="I73" s="331"/>
      <c r="J73" s="111">
        <f>SUM(J74:J83)</f>
        <v>39325</v>
      </c>
      <c r="K73" s="111"/>
      <c r="L73" s="111">
        <f>SUM(L74:L83)</f>
        <v>110543</v>
      </c>
      <c r="M73" s="111">
        <f>SUM(M74:M83)</f>
        <v>30240</v>
      </c>
      <c r="N73" s="111"/>
      <c r="O73" s="111">
        <f>SUM(O74:O83)</f>
        <v>86037</v>
      </c>
      <c r="P73" s="111"/>
      <c r="Q73" s="111"/>
      <c r="R73" s="111"/>
      <c r="S73" s="47"/>
      <c r="T73" s="20"/>
      <c r="U73" s="20"/>
    </row>
    <row r="74" spans="1:21" x14ac:dyDescent="0.25">
      <c r="A74" s="76"/>
      <c r="B74" s="167"/>
      <c r="C74" s="328" t="s">
        <v>344</v>
      </c>
      <c r="D74" s="329"/>
      <c r="E74" s="329"/>
      <c r="F74" s="329"/>
      <c r="G74" s="329"/>
      <c r="H74" s="329"/>
      <c r="I74" s="330"/>
      <c r="J74" s="111"/>
      <c r="K74" s="111"/>
      <c r="L74" s="111"/>
      <c r="M74" s="111"/>
      <c r="N74" s="111"/>
      <c r="O74" s="111"/>
      <c r="P74" s="111"/>
      <c r="Q74" s="111"/>
      <c r="R74" s="111"/>
      <c r="S74" s="47"/>
      <c r="T74" s="20"/>
      <c r="U74" s="20"/>
    </row>
    <row r="75" spans="1:21" x14ac:dyDescent="0.25">
      <c r="A75" s="76"/>
      <c r="B75" s="172"/>
      <c r="C75" s="328" t="s">
        <v>4</v>
      </c>
      <c r="D75" s="329"/>
      <c r="E75" s="329"/>
      <c r="F75" s="329"/>
      <c r="G75" s="329"/>
      <c r="H75" s="329"/>
      <c r="I75" s="330"/>
      <c r="J75" s="111"/>
      <c r="K75" s="111"/>
      <c r="L75" s="111"/>
      <c r="M75" s="111"/>
      <c r="N75" s="111"/>
      <c r="O75" s="111"/>
      <c r="P75" s="111"/>
      <c r="Q75" s="111"/>
      <c r="R75" s="111"/>
      <c r="S75" s="47"/>
      <c r="T75" s="20"/>
      <c r="U75" s="20"/>
    </row>
    <row r="76" spans="1:21" x14ac:dyDescent="0.25">
      <c r="A76" s="76"/>
      <c r="B76" s="172"/>
      <c r="C76" s="328" t="s">
        <v>219</v>
      </c>
      <c r="D76" s="329"/>
      <c r="E76" s="329"/>
      <c r="F76" s="329"/>
      <c r="G76" s="329"/>
      <c r="H76" s="329"/>
      <c r="I76" s="330"/>
      <c r="J76" s="111"/>
      <c r="K76" s="111"/>
      <c r="L76" s="111"/>
      <c r="M76" s="111"/>
      <c r="N76" s="111"/>
      <c r="O76" s="111"/>
      <c r="P76" s="111"/>
      <c r="Q76" s="111"/>
      <c r="R76" s="111"/>
      <c r="S76" s="47"/>
      <c r="T76" s="20"/>
      <c r="U76" s="20"/>
    </row>
    <row r="77" spans="1:21" x14ac:dyDescent="0.25">
      <c r="A77" s="76"/>
      <c r="B77" s="172"/>
      <c r="C77" s="338" t="s">
        <v>220</v>
      </c>
      <c r="D77" s="339"/>
      <c r="E77" s="339"/>
      <c r="F77" s="339"/>
      <c r="G77" s="339"/>
      <c r="H77" s="339"/>
      <c r="I77" s="340"/>
      <c r="J77" s="111"/>
      <c r="K77" s="111"/>
      <c r="L77" s="111"/>
      <c r="M77" s="111"/>
      <c r="N77" s="111"/>
      <c r="O77" s="111"/>
      <c r="P77" s="111"/>
      <c r="Q77" s="111"/>
      <c r="R77" s="111"/>
      <c r="S77" s="47"/>
      <c r="T77" s="20"/>
      <c r="U77" s="20"/>
    </row>
    <row r="78" spans="1:21" x14ac:dyDescent="0.25">
      <c r="A78" s="76"/>
      <c r="B78" s="172"/>
      <c r="C78" s="328" t="s">
        <v>5</v>
      </c>
      <c r="D78" s="329"/>
      <c r="E78" s="329"/>
      <c r="F78" s="329"/>
      <c r="G78" s="329"/>
      <c r="H78" s="329"/>
      <c r="I78" s="330"/>
      <c r="J78" s="111">
        <v>39325</v>
      </c>
      <c r="K78" s="111"/>
      <c r="L78" s="111">
        <v>110543</v>
      </c>
      <c r="M78" s="111">
        <v>30240</v>
      </c>
      <c r="N78" s="111"/>
      <c r="O78" s="111">
        <v>86037</v>
      </c>
      <c r="P78" s="111"/>
      <c r="Q78" s="111"/>
      <c r="R78" s="111"/>
      <c r="S78" s="47"/>
      <c r="T78" s="20"/>
      <c r="U78" s="20"/>
    </row>
    <row r="79" spans="1:21" x14ac:dyDescent="0.25">
      <c r="A79" s="76"/>
      <c r="B79" s="172"/>
      <c r="C79" s="328" t="s">
        <v>343</v>
      </c>
      <c r="D79" s="329"/>
      <c r="E79" s="329"/>
      <c r="F79" s="329"/>
      <c r="G79" s="329"/>
      <c r="H79" s="329"/>
      <c r="I79" s="330"/>
      <c r="J79" s="111"/>
      <c r="K79" s="111"/>
      <c r="L79" s="111"/>
      <c r="M79" s="111"/>
      <c r="N79" s="111"/>
      <c r="O79" s="111"/>
      <c r="P79" s="111"/>
      <c r="Q79" s="111"/>
      <c r="R79" s="111"/>
      <c r="S79" s="47"/>
      <c r="T79" s="20"/>
      <c r="U79" s="20"/>
    </row>
    <row r="80" spans="1:21" x14ac:dyDescent="0.25">
      <c r="A80" s="76"/>
      <c r="B80" s="172"/>
      <c r="C80" s="338" t="s">
        <v>342</v>
      </c>
      <c r="D80" s="339"/>
      <c r="E80" s="339"/>
      <c r="F80" s="339"/>
      <c r="G80" s="339"/>
      <c r="H80" s="339"/>
      <c r="I80" s="340"/>
      <c r="J80" s="111"/>
      <c r="K80" s="111"/>
      <c r="L80" s="111"/>
      <c r="M80" s="111"/>
      <c r="N80" s="111"/>
      <c r="O80" s="111"/>
      <c r="P80" s="111"/>
      <c r="Q80" s="111"/>
      <c r="R80" s="111"/>
      <c r="S80" s="47"/>
      <c r="T80" s="20"/>
      <c r="U80" s="20"/>
    </row>
    <row r="81" spans="1:21" x14ac:dyDescent="0.25">
      <c r="A81" s="76"/>
      <c r="B81" s="172"/>
      <c r="C81" s="328" t="s">
        <v>6</v>
      </c>
      <c r="D81" s="329"/>
      <c r="E81" s="329"/>
      <c r="F81" s="329"/>
      <c r="G81" s="329"/>
      <c r="H81" s="329"/>
      <c r="I81" s="330"/>
      <c r="J81" s="111"/>
      <c r="K81" s="111"/>
      <c r="L81" s="111"/>
      <c r="M81" s="111"/>
      <c r="N81" s="111"/>
      <c r="O81" s="111"/>
      <c r="P81" s="111"/>
      <c r="Q81" s="111"/>
      <c r="R81" s="111"/>
      <c r="S81" s="47"/>
      <c r="T81" s="20"/>
      <c r="U81" s="20"/>
    </row>
    <row r="82" spans="1:21" x14ac:dyDescent="0.25">
      <c r="A82" s="76"/>
      <c r="B82" s="172"/>
      <c r="C82" s="328" t="s">
        <v>222</v>
      </c>
      <c r="D82" s="329"/>
      <c r="E82" s="329"/>
      <c r="F82" s="329"/>
      <c r="G82" s="329"/>
      <c r="H82" s="329"/>
      <c r="I82" s="330"/>
      <c r="J82" s="111"/>
      <c r="K82" s="111"/>
      <c r="L82" s="111"/>
      <c r="M82" s="111"/>
      <c r="N82" s="111"/>
      <c r="O82" s="111"/>
      <c r="P82" s="111"/>
      <c r="Q82" s="111"/>
      <c r="R82" s="111"/>
      <c r="S82" s="47"/>
      <c r="T82" s="20"/>
      <c r="U82" s="20"/>
    </row>
    <row r="83" spans="1:21" x14ac:dyDescent="0.25">
      <c r="A83" s="76"/>
      <c r="B83" s="166"/>
      <c r="C83" s="338" t="s">
        <v>341</v>
      </c>
      <c r="D83" s="339"/>
      <c r="E83" s="339"/>
      <c r="F83" s="339"/>
      <c r="G83" s="339"/>
      <c r="H83" s="339"/>
      <c r="I83" s="340"/>
      <c r="J83" s="111"/>
      <c r="K83" s="111"/>
      <c r="L83" s="111"/>
      <c r="M83" s="111"/>
      <c r="N83" s="111"/>
      <c r="O83" s="111"/>
      <c r="P83" s="111"/>
      <c r="Q83" s="111"/>
      <c r="R83" s="111"/>
      <c r="S83" s="47"/>
      <c r="T83" s="20"/>
      <c r="U83" s="20"/>
    </row>
    <row r="84" spans="1:21" x14ac:dyDescent="0.25">
      <c r="A84" s="165"/>
      <c r="B84" s="342" t="s">
        <v>111</v>
      </c>
      <c r="C84" s="342"/>
      <c r="D84" s="342"/>
      <c r="E84" s="342"/>
      <c r="F84" s="342"/>
      <c r="G84" s="342"/>
      <c r="H84" s="342"/>
      <c r="I84" s="342"/>
      <c r="J84" s="111"/>
      <c r="K84" s="111"/>
      <c r="L84" s="111">
        <f>SUM(L85:L94)</f>
        <v>1000</v>
      </c>
      <c r="M84" s="111">
        <f>SUM(M85:M94)</f>
        <v>15</v>
      </c>
      <c r="N84" s="111"/>
      <c r="O84" s="111">
        <f>SUM(O85:O94)</f>
        <v>985</v>
      </c>
      <c r="P84" s="111"/>
      <c r="Q84" s="111"/>
      <c r="R84" s="111"/>
      <c r="S84" s="47"/>
      <c r="T84" s="20"/>
      <c r="U84" s="20"/>
    </row>
    <row r="85" spans="1:21" x14ac:dyDescent="0.25">
      <c r="A85" s="76"/>
      <c r="B85" s="183"/>
      <c r="C85" s="328" t="s">
        <v>344</v>
      </c>
      <c r="D85" s="329"/>
      <c r="E85" s="329"/>
      <c r="F85" s="329"/>
      <c r="G85" s="329"/>
      <c r="H85" s="329"/>
      <c r="I85" s="330"/>
      <c r="J85" s="273"/>
      <c r="K85" s="273"/>
      <c r="L85" s="273"/>
      <c r="M85" s="273"/>
      <c r="N85" s="273"/>
      <c r="O85" s="273"/>
      <c r="P85" s="111"/>
      <c r="Q85" s="111"/>
      <c r="R85" s="111"/>
      <c r="S85" s="47"/>
      <c r="T85" s="20"/>
      <c r="U85" s="20"/>
    </row>
    <row r="86" spans="1:21" x14ac:dyDescent="0.25">
      <c r="A86" s="76"/>
      <c r="B86" s="184"/>
      <c r="C86" s="328" t="s">
        <v>4</v>
      </c>
      <c r="D86" s="329"/>
      <c r="E86" s="329"/>
      <c r="F86" s="329"/>
      <c r="G86" s="329"/>
      <c r="H86" s="329"/>
      <c r="I86" s="330"/>
      <c r="J86" s="111"/>
      <c r="K86" s="111"/>
      <c r="L86" s="111"/>
      <c r="M86" s="111"/>
      <c r="N86" s="111"/>
      <c r="O86" s="111"/>
      <c r="P86" s="111"/>
      <c r="Q86" s="111"/>
      <c r="R86" s="111"/>
      <c r="S86" s="47"/>
      <c r="T86" s="20"/>
      <c r="U86" s="20"/>
    </row>
    <row r="87" spans="1:21" x14ac:dyDescent="0.25">
      <c r="A87" s="76"/>
      <c r="B87" s="184"/>
      <c r="C87" s="328" t="s">
        <v>219</v>
      </c>
      <c r="D87" s="329"/>
      <c r="E87" s="329"/>
      <c r="F87" s="329"/>
      <c r="G87" s="329"/>
      <c r="H87" s="329"/>
      <c r="I87" s="330"/>
      <c r="J87" s="111"/>
      <c r="K87" s="111"/>
      <c r="L87" s="111"/>
      <c r="M87" s="111"/>
      <c r="N87" s="111"/>
      <c r="O87" s="111"/>
      <c r="P87" s="111"/>
      <c r="Q87" s="111"/>
      <c r="R87" s="111"/>
      <c r="S87" s="47"/>
      <c r="T87" s="20"/>
      <c r="U87" s="20"/>
    </row>
    <row r="88" spans="1:21" x14ac:dyDescent="0.25">
      <c r="A88" s="76"/>
      <c r="B88" s="184"/>
      <c r="C88" s="338" t="s">
        <v>220</v>
      </c>
      <c r="D88" s="339"/>
      <c r="E88" s="339"/>
      <c r="F88" s="339"/>
      <c r="G88" s="339"/>
      <c r="H88" s="339"/>
      <c r="I88" s="340"/>
      <c r="J88" s="111"/>
      <c r="K88" s="111"/>
      <c r="L88" s="111"/>
      <c r="M88" s="111"/>
      <c r="N88" s="111"/>
      <c r="O88" s="111"/>
      <c r="P88" s="111"/>
      <c r="Q88" s="111"/>
      <c r="R88" s="111"/>
      <c r="S88" s="47"/>
      <c r="T88" s="20"/>
      <c r="U88" s="20"/>
    </row>
    <row r="89" spans="1:21" x14ac:dyDescent="0.25">
      <c r="A89" s="76"/>
      <c r="B89" s="184"/>
      <c r="C89" s="328" t="s">
        <v>5</v>
      </c>
      <c r="D89" s="329"/>
      <c r="E89" s="329"/>
      <c r="F89" s="329"/>
      <c r="G89" s="329"/>
      <c r="H89" s="329"/>
      <c r="I89" s="330"/>
      <c r="J89" s="111"/>
      <c r="K89" s="273"/>
      <c r="L89" s="111">
        <v>1000</v>
      </c>
      <c r="M89" s="111">
        <v>15</v>
      </c>
      <c r="N89" s="273"/>
      <c r="O89" s="111">
        <v>985</v>
      </c>
      <c r="P89" s="111"/>
      <c r="Q89" s="111"/>
      <c r="R89" s="111"/>
      <c r="S89" s="47"/>
      <c r="T89" s="20"/>
      <c r="U89" s="20"/>
    </row>
    <row r="90" spans="1:21" x14ac:dyDescent="0.25">
      <c r="A90" s="76"/>
      <c r="B90" s="184"/>
      <c r="C90" s="328" t="s">
        <v>343</v>
      </c>
      <c r="D90" s="329"/>
      <c r="E90" s="329"/>
      <c r="F90" s="329"/>
      <c r="G90" s="329"/>
      <c r="H90" s="329"/>
      <c r="I90" s="330"/>
      <c r="J90" s="111"/>
      <c r="K90" s="111"/>
      <c r="L90" s="111"/>
      <c r="M90" s="111"/>
      <c r="N90" s="111"/>
      <c r="O90" s="111"/>
      <c r="P90" s="111"/>
      <c r="Q90" s="111"/>
      <c r="R90" s="111"/>
      <c r="S90" s="47"/>
      <c r="T90" s="20"/>
      <c r="U90" s="20"/>
    </row>
    <row r="91" spans="1:21" x14ac:dyDescent="0.25">
      <c r="A91" s="76"/>
      <c r="B91" s="184"/>
      <c r="C91" s="338" t="s">
        <v>342</v>
      </c>
      <c r="D91" s="339"/>
      <c r="E91" s="339"/>
      <c r="F91" s="339"/>
      <c r="G91" s="339"/>
      <c r="H91" s="339"/>
      <c r="I91" s="340"/>
      <c r="J91" s="111"/>
      <c r="K91" s="111"/>
      <c r="L91" s="111"/>
      <c r="M91" s="111"/>
      <c r="N91" s="111"/>
      <c r="O91" s="111"/>
      <c r="P91" s="111"/>
      <c r="Q91" s="111"/>
      <c r="R91" s="111"/>
      <c r="S91" s="47"/>
      <c r="T91" s="20"/>
      <c r="U91" s="20"/>
    </row>
    <row r="92" spans="1:21" x14ac:dyDescent="0.25">
      <c r="A92" s="76"/>
      <c r="B92" s="184"/>
      <c r="C92" s="328" t="s">
        <v>6</v>
      </c>
      <c r="D92" s="329"/>
      <c r="E92" s="329"/>
      <c r="F92" s="329"/>
      <c r="G92" s="329"/>
      <c r="H92" s="329"/>
      <c r="I92" s="330"/>
      <c r="J92" s="111"/>
      <c r="K92" s="111"/>
      <c r="L92" s="111"/>
      <c r="M92" s="111"/>
      <c r="N92" s="111"/>
      <c r="O92" s="111"/>
      <c r="P92" s="111"/>
      <c r="Q92" s="111"/>
      <c r="R92" s="111"/>
      <c r="S92" s="47"/>
      <c r="T92" s="20"/>
      <c r="U92" s="20"/>
    </row>
    <row r="93" spans="1:21" x14ac:dyDescent="0.25">
      <c r="A93" s="76"/>
      <c r="B93" s="184"/>
      <c r="C93" s="328" t="s">
        <v>222</v>
      </c>
      <c r="D93" s="329"/>
      <c r="E93" s="329"/>
      <c r="F93" s="329"/>
      <c r="G93" s="329"/>
      <c r="H93" s="329"/>
      <c r="I93" s="330"/>
      <c r="J93" s="111"/>
      <c r="K93" s="111"/>
      <c r="L93" s="111"/>
      <c r="M93" s="111"/>
      <c r="N93" s="111"/>
      <c r="O93" s="111"/>
      <c r="P93" s="111"/>
      <c r="Q93" s="111"/>
      <c r="R93" s="111"/>
      <c r="S93" s="47"/>
      <c r="T93" s="20"/>
      <c r="U93" s="20"/>
    </row>
    <row r="94" spans="1:21" x14ac:dyDescent="0.25">
      <c r="A94" s="76"/>
      <c r="B94" s="184"/>
      <c r="C94" s="338" t="s">
        <v>341</v>
      </c>
      <c r="D94" s="339"/>
      <c r="E94" s="339"/>
      <c r="F94" s="339"/>
      <c r="G94" s="339"/>
      <c r="H94" s="339"/>
      <c r="I94" s="340"/>
      <c r="J94" s="111"/>
      <c r="K94" s="111"/>
      <c r="L94" s="111"/>
      <c r="M94" s="111"/>
      <c r="N94" s="111"/>
      <c r="O94" s="111"/>
      <c r="P94" s="111"/>
      <c r="Q94" s="111"/>
      <c r="R94" s="111"/>
      <c r="S94" s="47"/>
      <c r="T94" s="20"/>
      <c r="U94" s="20"/>
    </row>
    <row r="95" spans="1:21" x14ac:dyDescent="0.25">
      <c r="A95" s="336"/>
      <c r="B95" s="336"/>
      <c r="C95" s="331"/>
      <c r="D95" s="331"/>
      <c r="E95" s="331"/>
      <c r="F95" s="331"/>
      <c r="G95" s="331"/>
      <c r="H95" s="331"/>
      <c r="I95" s="331"/>
      <c r="J95" s="111"/>
      <c r="K95" s="111"/>
      <c r="L95" s="111"/>
      <c r="M95" s="111"/>
      <c r="N95" s="111"/>
      <c r="O95" s="111"/>
      <c r="P95" s="111"/>
      <c r="Q95" s="111"/>
      <c r="R95" s="111"/>
      <c r="S95" s="47"/>
      <c r="T95" s="20"/>
      <c r="U95" s="20"/>
    </row>
    <row r="96" spans="1:21" x14ac:dyDescent="0.25">
      <c r="A96" s="333" t="s">
        <v>223</v>
      </c>
      <c r="B96" s="333"/>
      <c r="C96" s="333"/>
      <c r="D96" s="333"/>
      <c r="E96" s="333"/>
      <c r="F96" s="333"/>
      <c r="G96" s="333"/>
      <c r="H96" s="333"/>
      <c r="I96" s="333"/>
      <c r="J96" s="110">
        <f t="shared" ref="J96:O96" si="3">J66+J68+J72</f>
        <v>54434</v>
      </c>
      <c r="K96" s="110">
        <f t="shared" si="3"/>
        <v>10089</v>
      </c>
      <c r="L96" s="110">
        <f t="shared" si="3"/>
        <v>113551</v>
      </c>
      <c r="M96" s="110">
        <f t="shared" si="3"/>
        <v>43250</v>
      </c>
      <c r="N96" s="110">
        <f t="shared" si="3"/>
        <v>15477</v>
      </c>
      <c r="O96" s="110">
        <f t="shared" si="3"/>
        <v>89196</v>
      </c>
      <c r="P96" s="110"/>
      <c r="Q96" s="110"/>
      <c r="R96" s="110"/>
      <c r="S96" s="110"/>
      <c r="T96" s="19"/>
      <c r="U96" s="19"/>
    </row>
    <row r="97" spans="1:21" x14ac:dyDescent="0.25">
      <c r="A97" s="155"/>
      <c r="B97" s="155"/>
      <c r="C97" s="155"/>
      <c r="D97" s="155"/>
      <c r="E97" s="155"/>
      <c r="F97" s="155"/>
      <c r="G97" s="155"/>
      <c r="H97" s="155"/>
      <c r="I97" s="274"/>
      <c r="J97" s="153"/>
      <c r="K97" s="153"/>
      <c r="L97" s="153"/>
      <c r="M97" s="249"/>
      <c r="N97" s="249"/>
      <c r="O97" s="249"/>
      <c r="P97" s="153"/>
      <c r="Q97" s="153"/>
      <c r="R97" s="153"/>
      <c r="S97" s="153"/>
      <c r="T97" s="6"/>
      <c r="U97" s="6"/>
    </row>
    <row r="98" spans="1:21" x14ac:dyDescent="0.25">
      <c r="A98" s="155"/>
      <c r="B98" s="155"/>
      <c r="C98" s="155"/>
      <c r="D98" s="155"/>
      <c r="E98" s="155"/>
      <c r="F98" s="155"/>
      <c r="G98" s="155"/>
      <c r="H98" s="155"/>
      <c r="I98" s="155"/>
      <c r="J98" s="153"/>
      <c r="K98" s="153"/>
      <c r="L98" s="153"/>
      <c r="M98" s="249"/>
      <c r="N98" s="249"/>
      <c r="O98" s="249"/>
      <c r="P98" s="60"/>
      <c r="Q98" s="60"/>
      <c r="R98" s="60"/>
      <c r="S98" s="60"/>
      <c r="T98" s="7"/>
      <c r="U98" s="7"/>
    </row>
    <row r="99" spans="1:21" ht="12.75" customHeight="1" x14ac:dyDescent="0.25">
      <c r="A99" s="378" t="s">
        <v>116</v>
      </c>
      <c r="B99" s="379"/>
      <c r="C99" s="379"/>
      <c r="D99" s="379"/>
      <c r="E99" s="379"/>
      <c r="F99" s="379"/>
      <c r="G99" s="379"/>
      <c r="H99" s="379"/>
      <c r="I99" s="380"/>
      <c r="J99" s="372" t="s">
        <v>151</v>
      </c>
      <c r="K99" s="373"/>
      <c r="L99" s="374"/>
      <c r="M99" s="372" t="s">
        <v>152</v>
      </c>
      <c r="N99" s="373"/>
      <c r="O99" s="374"/>
      <c r="P99" s="375" t="s">
        <v>150</v>
      </c>
      <c r="Q99" s="371"/>
      <c r="R99" s="376"/>
      <c r="S99" s="377" t="s">
        <v>153</v>
      </c>
      <c r="T99" s="377"/>
      <c r="U99" s="377"/>
    </row>
    <row r="100" spans="1:21" ht="52.8" x14ac:dyDescent="0.25">
      <c r="A100" s="381"/>
      <c r="B100" s="382"/>
      <c r="C100" s="382"/>
      <c r="D100" s="382"/>
      <c r="E100" s="382"/>
      <c r="F100" s="382"/>
      <c r="G100" s="382"/>
      <c r="H100" s="382"/>
      <c r="I100" s="383"/>
      <c r="J100" s="186" t="s">
        <v>8</v>
      </c>
      <c r="K100" s="186" t="s">
        <v>9</v>
      </c>
      <c r="L100" s="152" t="s">
        <v>10</v>
      </c>
      <c r="M100" s="309" t="s">
        <v>8</v>
      </c>
      <c r="N100" s="309" t="s">
        <v>9</v>
      </c>
      <c r="O100" s="152" t="s">
        <v>10</v>
      </c>
      <c r="P100" s="186" t="s">
        <v>8</v>
      </c>
      <c r="Q100" s="186" t="s">
        <v>9</v>
      </c>
      <c r="R100" s="152" t="s">
        <v>10</v>
      </c>
      <c r="S100" s="186" t="s">
        <v>8</v>
      </c>
      <c r="T100" s="186" t="s">
        <v>9</v>
      </c>
      <c r="U100" s="152" t="s">
        <v>10</v>
      </c>
    </row>
    <row r="101" spans="1:21" x14ac:dyDescent="0.25">
      <c r="A101" s="59" t="s">
        <v>243</v>
      </c>
      <c r="B101" s="35"/>
      <c r="C101" s="35"/>
      <c r="D101" s="35"/>
      <c r="E101" s="35"/>
      <c r="F101" s="35"/>
      <c r="G101" s="35"/>
      <c r="H101" s="35"/>
      <c r="I101" s="25"/>
      <c r="J101" s="110">
        <f>SUM(J102:J106)</f>
        <v>64523</v>
      </c>
      <c r="K101" s="110"/>
      <c r="L101" s="110">
        <f>SUM(L102:L106)</f>
        <v>112551</v>
      </c>
      <c r="M101" s="110">
        <f>SUM(M102:M106)</f>
        <v>51295</v>
      </c>
      <c r="N101" s="110"/>
      <c r="O101" s="110">
        <f>SUM(O102:O106)</f>
        <v>95628</v>
      </c>
      <c r="P101" s="47"/>
      <c r="Q101" s="47"/>
      <c r="R101" s="47"/>
      <c r="S101" s="20"/>
      <c r="T101" s="20"/>
      <c r="U101" s="20"/>
    </row>
    <row r="102" spans="1:21" x14ac:dyDescent="0.25">
      <c r="A102" s="76"/>
      <c r="B102" s="28" t="s">
        <v>169</v>
      </c>
      <c r="C102" s="2"/>
      <c r="D102" s="35"/>
      <c r="E102" s="35"/>
      <c r="F102" s="35"/>
      <c r="G102" s="35"/>
      <c r="H102" s="35"/>
      <c r="I102" s="25"/>
      <c r="J102" s="286">
        <v>19419</v>
      </c>
      <c r="K102" s="286"/>
      <c r="L102" s="286">
        <v>81764</v>
      </c>
      <c r="M102" s="47">
        <v>17577</v>
      </c>
      <c r="N102" s="47"/>
      <c r="O102" s="47">
        <v>68398</v>
      </c>
      <c r="P102" s="47"/>
      <c r="Q102" s="47"/>
      <c r="R102" s="47"/>
      <c r="S102" s="20"/>
      <c r="T102" s="20"/>
      <c r="U102" s="20"/>
    </row>
    <row r="103" spans="1:21" x14ac:dyDescent="0.25">
      <c r="A103" s="76"/>
      <c r="B103" s="28" t="s">
        <v>239</v>
      </c>
      <c r="C103" s="35"/>
      <c r="D103" s="35"/>
      <c r="E103" s="35"/>
      <c r="F103" s="35"/>
      <c r="G103" s="35"/>
      <c r="H103" s="35"/>
      <c r="I103" s="25"/>
      <c r="J103" s="286">
        <v>3492</v>
      </c>
      <c r="K103" s="286"/>
      <c r="L103" s="286">
        <v>14923</v>
      </c>
      <c r="M103" s="47">
        <v>3086</v>
      </c>
      <c r="N103" s="47"/>
      <c r="O103" s="47">
        <v>11179</v>
      </c>
      <c r="P103" s="47"/>
      <c r="Q103" s="47"/>
      <c r="R103" s="47"/>
      <c r="S103" s="20"/>
      <c r="T103" s="20"/>
      <c r="U103" s="20"/>
    </row>
    <row r="104" spans="1:21" x14ac:dyDescent="0.25">
      <c r="A104" s="76"/>
      <c r="B104" s="28" t="s">
        <v>170</v>
      </c>
      <c r="C104" s="35"/>
      <c r="D104" s="35"/>
      <c r="E104" s="35"/>
      <c r="F104" s="35"/>
      <c r="G104" s="35"/>
      <c r="H104" s="35"/>
      <c r="I104" s="25"/>
      <c r="J104" s="286">
        <v>41612</v>
      </c>
      <c r="K104" s="286"/>
      <c r="L104" s="286">
        <v>15864</v>
      </c>
      <c r="M104" s="47">
        <f>41612-10980</f>
        <v>30632</v>
      </c>
      <c r="N104" s="47"/>
      <c r="O104" s="47">
        <v>16051</v>
      </c>
      <c r="P104" s="47"/>
      <c r="Q104" s="47"/>
      <c r="R104" s="47"/>
      <c r="S104" s="20"/>
      <c r="T104" s="20"/>
      <c r="U104" s="20"/>
    </row>
    <row r="105" spans="1:21" x14ac:dyDescent="0.25">
      <c r="A105" s="76"/>
      <c r="B105" s="28" t="s">
        <v>115</v>
      </c>
      <c r="C105" s="35"/>
      <c r="D105" s="35"/>
      <c r="E105" s="35"/>
      <c r="F105" s="35"/>
      <c r="G105" s="35"/>
      <c r="H105" s="35"/>
      <c r="I105" s="25"/>
      <c r="J105" s="47"/>
      <c r="K105" s="47"/>
      <c r="L105" s="47"/>
      <c r="M105" s="47"/>
      <c r="N105" s="47"/>
      <c r="O105" s="47"/>
      <c r="P105" s="47"/>
      <c r="Q105" s="47"/>
      <c r="R105" s="47"/>
      <c r="S105" s="20"/>
      <c r="T105" s="20"/>
      <c r="U105" s="20"/>
    </row>
    <row r="106" spans="1:21" x14ac:dyDescent="0.25">
      <c r="A106" s="76"/>
      <c r="B106" s="28" t="s">
        <v>171</v>
      </c>
      <c r="C106" s="35"/>
      <c r="D106" s="35"/>
      <c r="E106" s="35"/>
      <c r="F106" s="35"/>
      <c r="G106" s="35"/>
      <c r="H106" s="35"/>
      <c r="I106" s="25"/>
      <c r="J106" s="47"/>
      <c r="K106" s="47"/>
      <c r="L106" s="47"/>
      <c r="M106" s="47"/>
      <c r="N106" s="47"/>
      <c r="O106" s="47"/>
      <c r="P106" s="47"/>
      <c r="Q106" s="47"/>
      <c r="R106" s="47"/>
      <c r="S106" s="20"/>
      <c r="T106" s="20"/>
      <c r="U106" s="20"/>
    </row>
    <row r="107" spans="1:21" x14ac:dyDescent="0.25">
      <c r="A107" s="5" t="s">
        <v>229</v>
      </c>
      <c r="B107" s="35"/>
      <c r="C107" s="35"/>
      <c r="D107" s="35"/>
      <c r="E107" s="35"/>
      <c r="F107" s="35"/>
      <c r="G107" s="35"/>
      <c r="H107" s="35"/>
      <c r="I107" s="25"/>
      <c r="J107" s="110">
        <f>SUM(J108:J110)</f>
        <v>0</v>
      </c>
      <c r="K107" s="110"/>
      <c r="L107" s="110">
        <f>SUM(L108:L110)</f>
        <v>1000</v>
      </c>
      <c r="M107" s="110">
        <f>SUM(M108:M110)</f>
        <v>15</v>
      </c>
      <c r="N107" s="110"/>
      <c r="O107" s="110">
        <f>SUM(O108:O110)</f>
        <v>985</v>
      </c>
      <c r="P107" s="110"/>
      <c r="Q107" s="110"/>
      <c r="R107" s="110"/>
      <c r="S107" s="19"/>
      <c r="T107" s="19"/>
      <c r="U107" s="19"/>
    </row>
    <row r="108" spans="1:21" x14ac:dyDescent="0.25">
      <c r="A108" s="76"/>
      <c r="B108" s="28" t="s">
        <v>226</v>
      </c>
      <c r="C108" s="35"/>
      <c r="D108" s="35"/>
      <c r="E108" s="35"/>
      <c r="F108" s="35"/>
      <c r="G108" s="35"/>
      <c r="H108" s="35"/>
      <c r="I108" s="25"/>
      <c r="J108" s="111"/>
      <c r="K108" s="111"/>
      <c r="L108" s="111">
        <v>1000</v>
      </c>
      <c r="M108" s="111">
        <v>15</v>
      </c>
      <c r="N108" s="111"/>
      <c r="O108" s="111">
        <v>985</v>
      </c>
      <c r="P108" s="47"/>
      <c r="Q108" s="47"/>
      <c r="R108" s="47"/>
      <c r="S108" s="20"/>
      <c r="T108" s="20"/>
      <c r="U108" s="20"/>
    </row>
    <row r="109" spans="1:21" x14ac:dyDescent="0.25">
      <c r="A109" s="76"/>
      <c r="B109" s="28" t="s">
        <v>227</v>
      </c>
      <c r="C109" s="35"/>
      <c r="D109" s="35"/>
      <c r="E109" s="35"/>
      <c r="F109" s="35"/>
      <c r="G109" s="35"/>
      <c r="H109" s="35"/>
      <c r="I109" s="25"/>
      <c r="J109" s="47"/>
      <c r="K109" s="47"/>
      <c r="L109" s="47"/>
      <c r="M109" s="47"/>
      <c r="N109" s="47"/>
      <c r="O109" s="47"/>
      <c r="P109" s="47"/>
      <c r="Q109" s="47"/>
      <c r="R109" s="47"/>
      <c r="S109" s="20"/>
      <c r="T109" s="20"/>
      <c r="U109" s="20"/>
    </row>
    <row r="110" spans="1:21" x14ac:dyDescent="0.25">
      <c r="A110" s="76"/>
      <c r="B110" s="28" t="s">
        <v>228</v>
      </c>
      <c r="C110" s="2"/>
      <c r="D110" s="2"/>
      <c r="E110" s="2"/>
      <c r="F110" s="2"/>
      <c r="G110" s="2"/>
      <c r="H110" s="2"/>
      <c r="I110" s="25"/>
      <c r="J110" s="47"/>
      <c r="K110" s="47"/>
      <c r="L110" s="47"/>
      <c r="M110" s="47"/>
      <c r="N110" s="47"/>
      <c r="O110" s="47"/>
      <c r="P110" s="47"/>
      <c r="Q110" s="47"/>
      <c r="R110" s="47"/>
      <c r="S110" s="20"/>
      <c r="T110" s="20"/>
      <c r="U110" s="20"/>
    </row>
    <row r="111" spans="1:21" x14ac:dyDescent="0.25">
      <c r="A111" s="5" t="s">
        <v>241</v>
      </c>
      <c r="B111" s="2"/>
      <c r="C111" s="2"/>
      <c r="D111" s="2"/>
      <c r="E111" s="2"/>
      <c r="F111" s="2"/>
      <c r="G111" s="2"/>
      <c r="H111" s="2"/>
      <c r="I111" s="25"/>
      <c r="J111" s="110">
        <f>SUM(J101,J107)</f>
        <v>64523</v>
      </c>
      <c r="K111" s="47"/>
      <c r="L111" s="110">
        <f>SUM(L101,L107)</f>
        <v>113551</v>
      </c>
      <c r="M111" s="110">
        <f>SUM(M101,M107)</f>
        <v>51310</v>
      </c>
      <c r="N111" s="47"/>
      <c r="O111" s="110">
        <f>SUM(O101,O107)</f>
        <v>96613</v>
      </c>
      <c r="P111" s="47"/>
      <c r="Q111" s="47"/>
      <c r="R111" s="47"/>
      <c r="S111" s="20"/>
      <c r="T111" s="20"/>
      <c r="U111" s="20"/>
    </row>
    <row r="112" spans="1:21" x14ac:dyDescent="0.25">
      <c r="A112" s="5" t="s">
        <v>230</v>
      </c>
      <c r="B112" s="2"/>
      <c r="C112" s="2"/>
      <c r="D112" s="2"/>
      <c r="E112" s="2"/>
      <c r="F112" s="2"/>
      <c r="G112" s="2"/>
      <c r="H112" s="2"/>
      <c r="I112" s="25"/>
      <c r="J112" s="47"/>
      <c r="K112" s="47"/>
      <c r="L112" s="47"/>
      <c r="M112" s="47"/>
      <c r="N112" s="47"/>
      <c r="O112" s="47"/>
      <c r="P112" s="47"/>
      <c r="Q112" s="47"/>
      <c r="R112" s="47"/>
      <c r="S112" s="20"/>
      <c r="T112" s="20"/>
      <c r="U112" s="20"/>
    </row>
    <row r="113" spans="1:21" x14ac:dyDescent="0.25">
      <c r="A113" s="22"/>
      <c r="B113" s="1" t="s">
        <v>56</v>
      </c>
      <c r="C113" s="2"/>
      <c r="D113" s="2"/>
      <c r="E113" s="2"/>
      <c r="F113" s="2"/>
      <c r="G113" s="2"/>
      <c r="H113" s="2"/>
      <c r="I113" s="25"/>
      <c r="J113" s="47"/>
      <c r="K113" s="47"/>
      <c r="L113" s="47"/>
      <c r="M113" s="47"/>
      <c r="N113" s="47"/>
      <c r="O113" s="47"/>
      <c r="P113" s="47"/>
      <c r="Q113" s="47"/>
      <c r="R113" s="47"/>
      <c r="S113" s="20"/>
      <c r="T113" s="20"/>
      <c r="U113" s="20"/>
    </row>
    <row r="114" spans="1:21" x14ac:dyDescent="0.25">
      <c r="A114" s="12"/>
      <c r="B114" s="11"/>
      <c r="C114" s="35" t="s">
        <v>244</v>
      </c>
      <c r="D114" s="2"/>
      <c r="E114" s="2"/>
      <c r="F114" s="2"/>
      <c r="G114" s="2"/>
      <c r="H114" s="2"/>
      <c r="I114" s="25"/>
      <c r="J114" s="47"/>
      <c r="K114" s="47"/>
      <c r="L114" s="47"/>
      <c r="M114" s="47"/>
      <c r="N114" s="47"/>
      <c r="O114" s="47"/>
      <c r="P114" s="47"/>
      <c r="Q114" s="47"/>
      <c r="R114" s="47"/>
      <c r="S114" s="20"/>
      <c r="T114" s="20"/>
      <c r="U114" s="20"/>
    </row>
    <row r="115" spans="1:21" x14ac:dyDescent="0.25">
      <c r="A115" s="12"/>
      <c r="B115" s="34"/>
      <c r="C115" s="35" t="s">
        <v>237</v>
      </c>
      <c r="D115" s="2"/>
      <c r="E115" s="2"/>
      <c r="F115" s="2"/>
      <c r="G115" s="2"/>
      <c r="H115" s="2"/>
      <c r="I115" s="25"/>
      <c r="J115" s="47"/>
      <c r="K115" s="47"/>
      <c r="L115" s="47"/>
      <c r="M115" s="47"/>
      <c r="N115" s="47"/>
      <c r="O115" s="47"/>
      <c r="P115" s="47"/>
      <c r="Q115" s="47"/>
      <c r="R115" s="47"/>
      <c r="S115" s="20"/>
      <c r="T115" s="20"/>
      <c r="U115" s="20"/>
    </row>
    <row r="116" spans="1:21" x14ac:dyDescent="0.25">
      <c r="A116" s="12"/>
      <c r="B116" s="15"/>
      <c r="C116" s="35" t="s">
        <v>238</v>
      </c>
      <c r="D116" s="2"/>
      <c r="E116" s="2"/>
      <c r="F116" s="2"/>
      <c r="G116" s="2"/>
      <c r="H116" s="2"/>
      <c r="I116" s="25"/>
      <c r="J116" s="47"/>
      <c r="K116" s="47"/>
      <c r="L116" s="47"/>
      <c r="M116" s="47"/>
      <c r="N116" s="47"/>
      <c r="O116" s="47"/>
      <c r="P116" s="47"/>
      <c r="Q116" s="47"/>
      <c r="R116" s="47"/>
      <c r="S116" s="20"/>
      <c r="T116" s="20"/>
      <c r="U116" s="20"/>
    </row>
    <row r="117" spans="1:21" x14ac:dyDescent="0.25">
      <c r="A117" s="12"/>
      <c r="B117" s="1" t="s">
        <v>57</v>
      </c>
      <c r="C117" s="2"/>
      <c r="D117" s="2"/>
      <c r="E117" s="2"/>
      <c r="F117" s="2"/>
      <c r="G117" s="2"/>
      <c r="H117" s="2"/>
      <c r="I117" s="25"/>
      <c r="J117" s="47"/>
      <c r="K117" s="47"/>
      <c r="L117" s="47"/>
      <c r="M117" s="47"/>
      <c r="N117" s="47"/>
      <c r="O117" s="47"/>
      <c r="P117" s="47"/>
      <c r="Q117" s="47"/>
      <c r="R117" s="47"/>
      <c r="S117" s="20"/>
      <c r="T117" s="20"/>
      <c r="U117" s="20"/>
    </row>
    <row r="118" spans="1:21" x14ac:dyDescent="0.25">
      <c r="A118" s="12"/>
      <c r="B118" s="4"/>
      <c r="C118" s="28" t="s">
        <v>244</v>
      </c>
      <c r="D118" s="2"/>
      <c r="E118" s="2"/>
      <c r="F118" s="2"/>
      <c r="G118" s="2"/>
      <c r="H118" s="2"/>
      <c r="I118" s="25"/>
      <c r="J118" s="47"/>
      <c r="K118" s="47"/>
      <c r="L118" s="47"/>
      <c r="M118" s="47"/>
      <c r="N118" s="47"/>
      <c r="O118" s="47"/>
      <c r="P118" s="47"/>
      <c r="Q118" s="47"/>
      <c r="R118" s="47"/>
      <c r="S118" s="20"/>
      <c r="T118" s="20"/>
      <c r="U118" s="20"/>
    </row>
    <row r="119" spans="1:21" x14ac:dyDescent="0.25">
      <c r="A119" s="12"/>
      <c r="B119" s="7"/>
      <c r="C119" s="28" t="s">
        <v>237</v>
      </c>
      <c r="D119" s="2"/>
      <c r="E119" s="2"/>
      <c r="F119" s="2"/>
      <c r="G119" s="2"/>
      <c r="H119" s="2"/>
      <c r="I119" s="25"/>
      <c r="J119" s="47"/>
      <c r="K119" s="47"/>
      <c r="L119" s="47"/>
      <c r="M119" s="47"/>
      <c r="N119" s="47"/>
      <c r="O119" s="47"/>
      <c r="P119" s="47"/>
      <c r="Q119" s="47"/>
      <c r="R119" s="47"/>
      <c r="S119" s="20"/>
      <c r="T119" s="20"/>
      <c r="U119" s="20"/>
    </row>
    <row r="120" spans="1:21" x14ac:dyDescent="0.25">
      <c r="A120" s="12"/>
      <c r="B120" s="7"/>
      <c r="C120" s="28" t="s">
        <v>238</v>
      </c>
      <c r="D120" s="2"/>
      <c r="E120" s="2"/>
      <c r="F120" s="2"/>
      <c r="G120" s="2"/>
      <c r="H120" s="2"/>
      <c r="I120" s="25"/>
      <c r="J120" s="47"/>
      <c r="K120" s="47"/>
      <c r="L120" s="47"/>
      <c r="M120" s="47"/>
      <c r="N120" s="47"/>
      <c r="O120" s="47"/>
      <c r="P120" s="47"/>
      <c r="Q120" s="47"/>
      <c r="R120" s="47"/>
      <c r="S120" s="20"/>
      <c r="T120" s="20"/>
      <c r="U120" s="20"/>
    </row>
    <row r="121" spans="1:21" x14ac:dyDescent="0.25">
      <c r="A121" s="5" t="s">
        <v>242</v>
      </c>
      <c r="B121" s="2"/>
      <c r="C121" s="2"/>
      <c r="D121" s="2"/>
      <c r="E121" s="2"/>
      <c r="F121" s="2"/>
      <c r="G121" s="2"/>
      <c r="H121" s="2"/>
      <c r="I121" s="25"/>
      <c r="J121" s="110">
        <f t="shared" ref="J121:O121" si="4">J101+J107+J112</f>
        <v>64523</v>
      </c>
      <c r="K121" s="110">
        <f t="shared" si="4"/>
        <v>0</v>
      </c>
      <c r="L121" s="110">
        <f t="shared" si="4"/>
        <v>113551</v>
      </c>
      <c r="M121" s="110">
        <f t="shared" si="4"/>
        <v>51310</v>
      </c>
      <c r="N121" s="110">
        <f t="shared" si="4"/>
        <v>0</v>
      </c>
      <c r="O121" s="110">
        <f t="shared" si="4"/>
        <v>96613</v>
      </c>
      <c r="P121" s="110"/>
      <c r="Q121" s="110"/>
      <c r="R121" s="110"/>
      <c r="S121" s="19"/>
      <c r="T121" s="19"/>
      <c r="U121" s="19"/>
    </row>
    <row r="123" spans="1:21" x14ac:dyDescent="0.25">
      <c r="J123" s="129"/>
      <c r="L123" s="129"/>
    </row>
    <row r="124" spans="1:21" x14ac:dyDescent="0.25">
      <c r="L124" s="129"/>
    </row>
  </sheetData>
  <mergeCells count="100">
    <mergeCell ref="C17:I17"/>
    <mergeCell ref="C18:I18"/>
    <mergeCell ref="A3:U3"/>
    <mergeCell ref="A4:U4"/>
    <mergeCell ref="A5:U5"/>
    <mergeCell ref="A7:U7"/>
    <mergeCell ref="A10:I11"/>
    <mergeCell ref="J10:L10"/>
    <mergeCell ref="M10:O10"/>
    <mergeCell ref="P10:R10"/>
    <mergeCell ref="A6:U6"/>
    <mergeCell ref="A12:I12"/>
    <mergeCell ref="B13:I13"/>
    <mergeCell ref="C14:I14"/>
    <mergeCell ref="C15:I15"/>
    <mergeCell ref="C16:I16"/>
    <mergeCell ref="C33:I33"/>
    <mergeCell ref="C34:I34"/>
    <mergeCell ref="C35:I35"/>
    <mergeCell ref="C19:I19"/>
    <mergeCell ref="B20:I20"/>
    <mergeCell ref="C21:I21"/>
    <mergeCell ref="C55:I55"/>
    <mergeCell ref="C56:I56"/>
    <mergeCell ref="C57:I57"/>
    <mergeCell ref="C22:I22"/>
    <mergeCell ref="C23:I23"/>
    <mergeCell ref="C36:I36"/>
    <mergeCell ref="C38:I38"/>
    <mergeCell ref="C26:I26"/>
    <mergeCell ref="B27:I27"/>
    <mergeCell ref="C28:I28"/>
    <mergeCell ref="C29:I29"/>
    <mergeCell ref="C30:I30"/>
    <mergeCell ref="C31:I31"/>
    <mergeCell ref="C24:I24"/>
    <mergeCell ref="C25:I25"/>
    <mergeCell ref="C32:I32"/>
    <mergeCell ref="C50:I50"/>
    <mergeCell ref="C51:I51"/>
    <mergeCell ref="C52:I52"/>
    <mergeCell ref="B53:I53"/>
    <mergeCell ref="C54:I54"/>
    <mergeCell ref="C37:I37"/>
    <mergeCell ref="C41:I41"/>
    <mergeCell ref="C74:I74"/>
    <mergeCell ref="C63:I63"/>
    <mergeCell ref="C64:I64"/>
    <mergeCell ref="B70:I70"/>
    <mergeCell ref="C40:I40"/>
    <mergeCell ref="C43:I43"/>
    <mergeCell ref="C44:I44"/>
    <mergeCell ref="B39:I39"/>
    <mergeCell ref="C58:I58"/>
    <mergeCell ref="A45:I45"/>
    <mergeCell ref="A46:I46"/>
    <mergeCell ref="B47:I47"/>
    <mergeCell ref="C48:I48"/>
    <mergeCell ref="C49:I49"/>
    <mergeCell ref="C94:I94"/>
    <mergeCell ref="C79:I79"/>
    <mergeCell ref="C82:I82"/>
    <mergeCell ref="C83:I83"/>
    <mergeCell ref="B84:I84"/>
    <mergeCell ref="C85:I85"/>
    <mergeCell ref="C86:I86"/>
    <mergeCell ref="C88:I88"/>
    <mergeCell ref="C92:I92"/>
    <mergeCell ref="C93:I93"/>
    <mergeCell ref="C89:I89"/>
    <mergeCell ref="A99:I100"/>
    <mergeCell ref="J99:L99"/>
    <mergeCell ref="M99:O99"/>
    <mergeCell ref="P99:R99"/>
    <mergeCell ref="S99:U99"/>
    <mergeCell ref="A95:I95"/>
    <mergeCell ref="A96:I96"/>
    <mergeCell ref="C87:I87"/>
    <mergeCell ref="C91:I91"/>
    <mergeCell ref="S10:U10"/>
    <mergeCell ref="C75:I75"/>
    <mergeCell ref="C76:I76"/>
    <mergeCell ref="C77:I77"/>
    <mergeCell ref="A67:I67"/>
    <mergeCell ref="A68:I68"/>
    <mergeCell ref="C90:I90"/>
    <mergeCell ref="C42:I42"/>
    <mergeCell ref="C61:I61"/>
    <mergeCell ref="C62:I62"/>
    <mergeCell ref="C80:I80"/>
    <mergeCell ref="C81:I81"/>
    <mergeCell ref="C78:I78"/>
    <mergeCell ref="B59:I59"/>
    <mergeCell ref="C60:I60"/>
    <mergeCell ref="B69:I69"/>
    <mergeCell ref="A71:I71"/>
    <mergeCell ref="A72:I72"/>
    <mergeCell ref="B73:I73"/>
    <mergeCell ref="A65:I65"/>
    <mergeCell ref="A66:I66"/>
  </mergeCells>
  <phoneticPr fontId="33" type="noConversion"/>
  <pageMargins left="0.25" right="0.25" top="0.75" bottom="0.75" header="0.3" footer="0.3"/>
  <pageSetup paperSize="9" scale="44" orientation="portrait" r:id="rId1"/>
  <headerFooter alignWithMargins="0"/>
  <rowBreaks count="1" manualBreakCount="1"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121"/>
  <sheetViews>
    <sheetView view="pageBreakPreview" zoomScale="98" zoomScaleNormal="77" zoomScaleSheetLayoutView="98" workbookViewId="0">
      <selection activeCell="M8" sqref="M8"/>
    </sheetView>
  </sheetViews>
  <sheetFormatPr defaultRowHeight="13.2" x14ac:dyDescent="0.25"/>
  <cols>
    <col min="8" max="8" width="17.5546875" customWidth="1"/>
    <col min="9" max="17" width="10.5546875" customWidth="1"/>
  </cols>
  <sheetData>
    <row r="1" spans="1:20" x14ac:dyDescent="0.25">
      <c r="T1" s="46" t="s">
        <v>253</v>
      </c>
    </row>
    <row r="3" spans="1:20" x14ac:dyDescent="0.25">
      <c r="A3" s="325" t="s">
        <v>389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</row>
    <row r="4" spans="1:20" x14ac:dyDescent="0.25">
      <c r="A4" s="325" t="s">
        <v>250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</row>
    <row r="5" spans="1:20" x14ac:dyDescent="0.25">
      <c r="A5" s="325" t="s">
        <v>374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</row>
    <row r="6" spans="1:20" x14ac:dyDescent="0.25">
      <c r="A6" s="325" t="s">
        <v>349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</row>
    <row r="7" spans="1:20" x14ac:dyDescent="0.25">
      <c r="A7" s="325"/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</row>
    <row r="9" spans="1:20" x14ac:dyDescent="0.25">
      <c r="A9" s="16"/>
      <c r="B9" s="16"/>
      <c r="C9" s="16"/>
      <c r="D9" s="16"/>
      <c r="E9" s="16"/>
      <c r="F9" s="16"/>
      <c r="G9" s="16"/>
      <c r="H9" s="16"/>
      <c r="P9" s="38"/>
      <c r="Q9" s="38" t="s">
        <v>164</v>
      </c>
    </row>
    <row r="10" spans="1:20" x14ac:dyDescent="0.25">
      <c r="A10" s="378" t="s">
        <v>116</v>
      </c>
      <c r="B10" s="379"/>
      <c r="C10" s="379"/>
      <c r="D10" s="379"/>
      <c r="E10" s="379"/>
      <c r="F10" s="379"/>
      <c r="G10" s="379"/>
      <c r="H10" s="380"/>
      <c r="I10" s="372" t="s">
        <v>151</v>
      </c>
      <c r="J10" s="373"/>
      <c r="K10" s="374"/>
      <c r="L10" s="372" t="s">
        <v>152</v>
      </c>
      <c r="M10" s="373"/>
      <c r="N10" s="374"/>
      <c r="O10" s="375" t="s">
        <v>150</v>
      </c>
      <c r="P10" s="371"/>
      <c r="Q10" s="376"/>
      <c r="R10" s="377" t="s">
        <v>153</v>
      </c>
      <c r="S10" s="377"/>
      <c r="T10" s="377"/>
    </row>
    <row r="11" spans="1:20" ht="52.8" x14ac:dyDescent="0.25">
      <c r="A11" s="381"/>
      <c r="B11" s="382"/>
      <c r="C11" s="382"/>
      <c r="D11" s="382"/>
      <c r="E11" s="382"/>
      <c r="F11" s="382"/>
      <c r="G11" s="382"/>
      <c r="H11" s="383"/>
      <c r="I11" s="186" t="s">
        <v>8</v>
      </c>
      <c r="J11" s="186" t="s">
        <v>9</v>
      </c>
      <c r="K11" s="152" t="s">
        <v>10</v>
      </c>
      <c r="L11" s="186" t="s">
        <v>8</v>
      </c>
      <c r="M11" s="186" t="s">
        <v>9</v>
      </c>
      <c r="N11" s="152" t="s">
        <v>10</v>
      </c>
      <c r="O11" s="186" t="s">
        <v>8</v>
      </c>
      <c r="P11" s="186" t="s">
        <v>9</v>
      </c>
      <c r="Q11" s="152" t="s">
        <v>10</v>
      </c>
      <c r="R11" s="186" t="s">
        <v>8</v>
      </c>
      <c r="S11" s="186" t="s">
        <v>9</v>
      </c>
      <c r="T11" s="152" t="s">
        <v>10</v>
      </c>
    </row>
    <row r="12" spans="1:20" x14ac:dyDescent="0.25">
      <c r="A12" s="333" t="s">
        <v>105</v>
      </c>
      <c r="B12" s="333"/>
      <c r="C12" s="333"/>
      <c r="D12" s="333"/>
      <c r="E12" s="333"/>
      <c r="F12" s="333"/>
      <c r="G12" s="333"/>
      <c r="H12" s="333"/>
      <c r="I12" s="110"/>
      <c r="J12" s="110"/>
      <c r="K12" s="110"/>
      <c r="L12" s="110">
        <f>L13+L20+L27+L39</f>
        <v>15</v>
      </c>
      <c r="M12" s="110"/>
      <c r="N12" s="110"/>
      <c r="O12" s="47"/>
      <c r="P12" s="47"/>
      <c r="Q12" s="47"/>
      <c r="R12" s="47"/>
      <c r="S12" s="20"/>
      <c r="T12" s="20"/>
    </row>
    <row r="13" spans="1:20" x14ac:dyDescent="0.25">
      <c r="A13" s="165"/>
      <c r="B13" s="345" t="s">
        <v>177</v>
      </c>
      <c r="C13" s="337"/>
      <c r="D13" s="337"/>
      <c r="E13" s="337"/>
      <c r="F13" s="337"/>
      <c r="G13" s="337"/>
      <c r="H13" s="337"/>
      <c r="I13" s="168"/>
      <c r="J13" s="168"/>
      <c r="K13" s="168"/>
      <c r="L13" s="47"/>
      <c r="M13" s="47"/>
      <c r="N13" s="47"/>
      <c r="O13" s="47"/>
      <c r="P13" s="47"/>
      <c r="Q13" s="47"/>
      <c r="R13" s="47"/>
      <c r="S13" s="20"/>
      <c r="T13" s="20"/>
    </row>
    <row r="14" spans="1:20" x14ac:dyDescent="0.25">
      <c r="A14" s="76"/>
      <c r="B14" s="170"/>
      <c r="C14" s="338" t="s">
        <v>183</v>
      </c>
      <c r="D14" s="339"/>
      <c r="E14" s="339"/>
      <c r="F14" s="339"/>
      <c r="G14" s="339"/>
      <c r="H14" s="340"/>
      <c r="I14" s="168"/>
      <c r="J14" s="168"/>
      <c r="K14" s="168"/>
      <c r="L14" s="47"/>
      <c r="M14" s="47"/>
      <c r="N14" s="47"/>
      <c r="O14" s="47"/>
      <c r="P14" s="47"/>
      <c r="Q14" s="47"/>
      <c r="R14" s="47"/>
      <c r="S14" s="20"/>
      <c r="T14" s="20"/>
    </row>
    <row r="15" spans="1:20" x14ac:dyDescent="0.25">
      <c r="A15" s="76"/>
      <c r="B15" s="187"/>
      <c r="C15" s="338" t="s">
        <v>184</v>
      </c>
      <c r="D15" s="339"/>
      <c r="E15" s="339"/>
      <c r="F15" s="339"/>
      <c r="G15" s="339"/>
      <c r="H15" s="340"/>
      <c r="I15" s="168"/>
      <c r="J15" s="168"/>
      <c r="K15" s="168"/>
      <c r="L15" s="47"/>
      <c r="M15" s="47"/>
      <c r="N15" s="47"/>
      <c r="O15" s="47"/>
      <c r="P15" s="47"/>
      <c r="Q15" s="47"/>
      <c r="R15" s="47"/>
      <c r="S15" s="20"/>
      <c r="T15" s="20"/>
    </row>
    <row r="16" spans="1:20" x14ac:dyDescent="0.25">
      <c r="A16" s="76"/>
      <c r="B16" s="187"/>
      <c r="C16" s="338" t="s">
        <v>185</v>
      </c>
      <c r="D16" s="339"/>
      <c r="E16" s="339"/>
      <c r="F16" s="339"/>
      <c r="G16" s="339"/>
      <c r="H16" s="340"/>
      <c r="I16" s="168"/>
      <c r="J16" s="168"/>
      <c r="K16" s="168"/>
      <c r="L16" s="47"/>
      <c r="M16" s="47"/>
      <c r="N16" s="47"/>
      <c r="O16" s="47"/>
      <c r="P16" s="47"/>
      <c r="Q16" s="47"/>
      <c r="R16" s="47"/>
      <c r="S16" s="20"/>
      <c r="T16" s="20"/>
    </row>
    <row r="17" spans="1:20" x14ac:dyDescent="0.25">
      <c r="A17" s="76"/>
      <c r="B17" s="187"/>
      <c r="C17" s="338" t="s">
        <v>186</v>
      </c>
      <c r="D17" s="339"/>
      <c r="E17" s="339"/>
      <c r="F17" s="339"/>
      <c r="G17" s="339"/>
      <c r="H17" s="340"/>
      <c r="I17" s="168"/>
      <c r="J17" s="168"/>
      <c r="K17" s="168"/>
      <c r="L17" s="47"/>
      <c r="M17" s="47"/>
      <c r="N17" s="47"/>
      <c r="O17" s="47"/>
      <c r="P17" s="47"/>
      <c r="Q17" s="47"/>
      <c r="R17" s="47"/>
      <c r="S17" s="20"/>
      <c r="T17" s="20"/>
    </row>
    <row r="18" spans="1:20" x14ac:dyDescent="0.25">
      <c r="A18" s="76"/>
      <c r="B18" s="187"/>
      <c r="C18" s="338" t="s">
        <v>187</v>
      </c>
      <c r="D18" s="339"/>
      <c r="E18" s="339"/>
      <c r="F18" s="339"/>
      <c r="G18" s="339"/>
      <c r="H18" s="340"/>
      <c r="I18" s="168"/>
      <c r="J18" s="168"/>
      <c r="K18" s="168"/>
      <c r="L18" s="47"/>
      <c r="M18" s="47"/>
      <c r="N18" s="47"/>
      <c r="O18" s="47"/>
      <c r="P18" s="47"/>
      <c r="Q18" s="47"/>
      <c r="R18" s="47"/>
      <c r="S18" s="20"/>
      <c r="T18" s="20"/>
    </row>
    <row r="19" spans="1:20" x14ac:dyDescent="0.25">
      <c r="A19" s="76"/>
      <c r="B19" s="187"/>
      <c r="C19" s="346" t="s">
        <v>188</v>
      </c>
      <c r="D19" s="347"/>
      <c r="E19" s="347"/>
      <c r="F19" s="347"/>
      <c r="G19" s="347"/>
      <c r="H19" s="348"/>
      <c r="I19" s="168"/>
      <c r="J19" s="168"/>
      <c r="K19" s="168"/>
      <c r="L19" s="47"/>
      <c r="M19" s="47"/>
      <c r="N19" s="47"/>
      <c r="O19" s="47"/>
      <c r="P19" s="47"/>
      <c r="Q19" s="47"/>
      <c r="R19" s="47"/>
      <c r="S19" s="20"/>
      <c r="T19" s="20"/>
    </row>
    <row r="20" spans="1:20" x14ac:dyDescent="0.25">
      <c r="A20" s="165"/>
      <c r="B20" s="337" t="s">
        <v>269</v>
      </c>
      <c r="C20" s="337"/>
      <c r="D20" s="337"/>
      <c r="E20" s="337"/>
      <c r="F20" s="337"/>
      <c r="G20" s="337"/>
      <c r="H20" s="337"/>
      <c r="I20" s="168"/>
      <c r="J20" s="168"/>
      <c r="K20" s="168"/>
      <c r="L20" s="47"/>
      <c r="M20" s="47"/>
      <c r="N20" s="47"/>
      <c r="O20" s="47"/>
      <c r="P20" s="47"/>
      <c r="Q20" s="47"/>
      <c r="R20" s="47"/>
      <c r="S20" s="20"/>
      <c r="T20" s="20"/>
    </row>
    <row r="21" spans="1:20" x14ac:dyDescent="0.25">
      <c r="A21" s="76"/>
      <c r="B21" s="11"/>
      <c r="C21" s="332" t="s">
        <v>191</v>
      </c>
      <c r="D21" s="331"/>
      <c r="E21" s="331"/>
      <c r="F21" s="331"/>
      <c r="G21" s="331"/>
      <c r="H21" s="331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20"/>
      <c r="T21" s="20"/>
    </row>
    <row r="22" spans="1:20" x14ac:dyDescent="0.25">
      <c r="A22" s="76"/>
      <c r="B22" s="34"/>
      <c r="C22" s="343" t="s">
        <v>192</v>
      </c>
      <c r="D22" s="344"/>
      <c r="E22" s="344"/>
      <c r="F22" s="344"/>
      <c r="G22" s="344"/>
      <c r="H22" s="344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20"/>
      <c r="T22" s="20"/>
    </row>
    <row r="23" spans="1:20" x14ac:dyDescent="0.25">
      <c r="A23" s="76"/>
      <c r="B23" s="34"/>
      <c r="C23" s="332" t="s">
        <v>193</v>
      </c>
      <c r="D23" s="331"/>
      <c r="E23" s="331"/>
      <c r="F23" s="331"/>
      <c r="G23" s="331"/>
      <c r="H23" s="331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20"/>
      <c r="T23" s="20"/>
    </row>
    <row r="24" spans="1:20" x14ac:dyDescent="0.25">
      <c r="A24" s="76"/>
      <c r="B24" s="34"/>
      <c r="C24" s="332" t="s">
        <v>194</v>
      </c>
      <c r="D24" s="331"/>
      <c r="E24" s="331"/>
      <c r="F24" s="331"/>
      <c r="G24" s="331"/>
      <c r="H24" s="331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20"/>
      <c r="T24" s="20"/>
    </row>
    <row r="25" spans="1:20" x14ac:dyDescent="0.25">
      <c r="A25" s="76"/>
      <c r="B25" s="34"/>
      <c r="C25" s="332" t="s">
        <v>195</v>
      </c>
      <c r="D25" s="331"/>
      <c r="E25" s="331"/>
      <c r="F25" s="331"/>
      <c r="G25" s="331"/>
      <c r="H25" s="331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20"/>
      <c r="T25" s="20"/>
    </row>
    <row r="26" spans="1:20" x14ac:dyDescent="0.25">
      <c r="A26" s="76"/>
      <c r="B26" s="34"/>
      <c r="C26" s="332" t="s">
        <v>196</v>
      </c>
      <c r="D26" s="331"/>
      <c r="E26" s="331"/>
      <c r="F26" s="331"/>
      <c r="G26" s="331"/>
      <c r="H26" s="331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20"/>
      <c r="T26" s="20"/>
    </row>
    <row r="27" spans="1:20" x14ac:dyDescent="0.25">
      <c r="A27" s="165"/>
      <c r="B27" s="337" t="s">
        <v>198</v>
      </c>
      <c r="C27" s="337"/>
      <c r="D27" s="337"/>
      <c r="E27" s="337"/>
      <c r="F27" s="337"/>
      <c r="G27" s="337"/>
      <c r="H27" s="337"/>
      <c r="I27" s="168"/>
      <c r="J27" s="168"/>
      <c r="K27" s="168"/>
      <c r="L27" s="168">
        <f>SUM(L28:L38)</f>
        <v>15</v>
      </c>
      <c r="M27" s="168"/>
      <c r="N27" s="168"/>
      <c r="O27" s="168"/>
      <c r="P27" s="168"/>
      <c r="Q27" s="168"/>
      <c r="R27" s="168"/>
      <c r="S27" s="20"/>
      <c r="T27" s="20"/>
    </row>
    <row r="28" spans="1:20" x14ac:dyDescent="0.25">
      <c r="A28" s="76"/>
      <c r="B28" s="11"/>
      <c r="C28" s="341" t="s">
        <v>199</v>
      </c>
      <c r="D28" s="342"/>
      <c r="E28" s="342"/>
      <c r="F28" s="342"/>
      <c r="G28" s="342"/>
      <c r="H28" s="342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20"/>
      <c r="T28" s="20"/>
    </row>
    <row r="29" spans="1:20" x14ac:dyDescent="0.25">
      <c r="A29" s="76"/>
      <c r="B29" s="34"/>
      <c r="C29" s="341" t="s">
        <v>200</v>
      </c>
      <c r="D29" s="342"/>
      <c r="E29" s="342"/>
      <c r="F29" s="342"/>
      <c r="G29" s="342"/>
      <c r="H29" s="342"/>
      <c r="I29" s="47"/>
      <c r="J29" s="47"/>
      <c r="K29" s="47"/>
      <c r="L29" s="47">
        <v>15</v>
      </c>
      <c r="M29" s="47"/>
      <c r="N29" s="47"/>
      <c r="O29" s="47"/>
      <c r="P29" s="47"/>
      <c r="Q29" s="47"/>
      <c r="R29" s="47"/>
      <c r="S29" s="20"/>
      <c r="T29" s="20"/>
    </row>
    <row r="30" spans="1:20" x14ac:dyDescent="0.25">
      <c r="A30" s="76"/>
      <c r="B30" s="34"/>
      <c r="C30" s="341" t="s">
        <v>201</v>
      </c>
      <c r="D30" s="342"/>
      <c r="E30" s="342"/>
      <c r="F30" s="342"/>
      <c r="G30" s="342"/>
      <c r="H30" s="342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20"/>
      <c r="T30" s="20"/>
    </row>
    <row r="31" spans="1:20" x14ac:dyDescent="0.25">
      <c r="A31" s="76"/>
      <c r="B31" s="34"/>
      <c r="C31" s="332" t="s">
        <v>202</v>
      </c>
      <c r="D31" s="331"/>
      <c r="E31" s="331"/>
      <c r="F31" s="331"/>
      <c r="G31" s="331"/>
      <c r="H31" s="331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20"/>
      <c r="T31" s="20"/>
    </row>
    <row r="32" spans="1:20" x14ac:dyDescent="0.25">
      <c r="A32" s="76"/>
      <c r="B32" s="34"/>
      <c r="C32" s="332" t="s">
        <v>203</v>
      </c>
      <c r="D32" s="331"/>
      <c r="E32" s="331"/>
      <c r="F32" s="331"/>
      <c r="G32" s="331"/>
      <c r="H32" s="331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20"/>
      <c r="T32" s="20"/>
    </row>
    <row r="33" spans="1:20" x14ac:dyDescent="0.25">
      <c r="A33" s="76"/>
      <c r="B33" s="34"/>
      <c r="C33" s="338" t="s">
        <v>204</v>
      </c>
      <c r="D33" s="339"/>
      <c r="E33" s="339"/>
      <c r="F33" s="339"/>
      <c r="G33" s="339"/>
      <c r="H33" s="340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20"/>
      <c r="T33" s="20"/>
    </row>
    <row r="34" spans="1:20" x14ac:dyDescent="0.25">
      <c r="A34" s="76"/>
      <c r="B34" s="34"/>
      <c r="C34" s="338" t="s">
        <v>205</v>
      </c>
      <c r="D34" s="339"/>
      <c r="E34" s="339"/>
      <c r="F34" s="339"/>
      <c r="G34" s="339"/>
      <c r="H34" s="340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20"/>
      <c r="T34" s="20"/>
    </row>
    <row r="35" spans="1:20" x14ac:dyDescent="0.25">
      <c r="A35" s="76"/>
      <c r="B35" s="34"/>
      <c r="C35" s="338" t="s">
        <v>206</v>
      </c>
      <c r="D35" s="339"/>
      <c r="E35" s="339"/>
      <c r="F35" s="339"/>
      <c r="G35" s="339"/>
      <c r="H35" s="340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20"/>
      <c r="T35" s="20"/>
    </row>
    <row r="36" spans="1:20" x14ac:dyDescent="0.25">
      <c r="A36" s="76"/>
      <c r="B36" s="34"/>
      <c r="C36" s="332" t="s">
        <v>207</v>
      </c>
      <c r="D36" s="331"/>
      <c r="E36" s="331"/>
      <c r="F36" s="331"/>
      <c r="G36" s="331"/>
      <c r="H36" s="331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20"/>
      <c r="T36" s="20"/>
    </row>
    <row r="37" spans="1:20" x14ac:dyDescent="0.25">
      <c r="A37" s="76"/>
      <c r="B37" s="34"/>
      <c r="C37" s="338" t="s">
        <v>336</v>
      </c>
      <c r="D37" s="339"/>
      <c r="E37" s="339"/>
      <c r="F37" s="339"/>
      <c r="G37" s="339"/>
      <c r="H37" s="340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20"/>
      <c r="T37" s="20"/>
    </row>
    <row r="38" spans="1:20" x14ac:dyDescent="0.25">
      <c r="A38" s="76"/>
      <c r="B38" s="15"/>
      <c r="C38" s="332" t="s">
        <v>208</v>
      </c>
      <c r="D38" s="331"/>
      <c r="E38" s="331"/>
      <c r="F38" s="331"/>
      <c r="G38" s="331"/>
      <c r="H38" s="331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20"/>
      <c r="T38" s="20"/>
    </row>
    <row r="39" spans="1:20" x14ac:dyDescent="0.25">
      <c r="A39" s="165"/>
      <c r="B39" s="337" t="s">
        <v>176</v>
      </c>
      <c r="C39" s="337"/>
      <c r="D39" s="337"/>
      <c r="E39" s="337"/>
      <c r="F39" s="337"/>
      <c r="G39" s="337"/>
      <c r="H39" s="337"/>
      <c r="I39" s="168"/>
      <c r="J39" s="168"/>
      <c r="K39" s="168"/>
      <c r="L39" s="47"/>
      <c r="M39" s="47"/>
      <c r="N39" s="47"/>
      <c r="O39" s="47"/>
      <c r="P39" s="47"/>
      <c r="Q39" s="47"/>
      <c r="R39" s="47"/>
      <c r="S39" s="20"/>
      <c r="T39" s="20"/>
    </row>
    <row r="40" spans="1:20" x14ac:dyDescent="0.25">
      <c r="A40" s="76"/>
      <c r="B40" s="169"/>
      <c r="C40" s="328" t="s">
        <v>215</v>
      </c>
      <c r="D40" s="334"/>
      <c r="E40" s="334"/>
      <c r="F40" s="334"/>
      <c r="G40" s="334"/>
      <c r="H40" s="335"/>
      <c r="I40" s="111"/>
      <c r="J40" s="111"/>
      <c r="K40" s="111"/>
      <c r="L40" s="47"/>
      <c r="M40" s="47"/>
      <c r="N40" s="47"/>
      <c r="O40" s="47"/>
      <c r="P40" s="47"/>
      <c r="Q40" s="47"/>
      <c r="R40" s="47"/>
      <c r="S40" s="20"/>
      <c r="T40" s="20"/>
    </row>
    <row r="41" spans="1:20" x14ac:dyDescent="0.25">
      <c r="A41" s="76"/>
      <c r="B41" s="173"/>
      <c r="C41" s="338" t="s">
        <v>337</v>
      </c>
      <c r="D41" s="339"/>
      <c r="E41" s="339"/>
      <c r="F41" s="339"/>
      <c r="G41" s="339"/>
      <c r="H41" s="340"/>
      <c r="I41" s="111"/>
      <c r="J41" s="111"/>
      <c r="K41" s="111"/>
      <c r="L41" s="47"/>
      <c r="M41" s="47"/>
      <c r="N41" s="47"/>
      <c r="O41" s="47"/>
      <c r="P41" s="47"/>
      <c r="Q41" s="47"/>
      <c r="R41" s="47"/>
      <c r="S41" s="20"/>
      <c r="T41" s="20"/>
    </row>
    <row r="42" spans="1:20" ht="25.5" customHeight="1" x14ac:dyDescent="0.25">
      <c r="A42" s="76"/>
      <c r="B42" s="173"/>
      <c r="C42" s="352" t="s">
        <v>338</v>
      </c>
      <c r="D42" s="353"/>
      <c r="E42" s="353"/>
      <c r="F42" s="353"/>
      <c r="G42" s="353"/>
      <c r="H42" s="354"/>
      <c r="I42" s="111"/>
      <c r="J42" s="111"/>
      <c r="K42" s="111"/>
      <c r="L42" s="47"/>
      <c r="M42" s="47"/>
      <c r="N42" s="47"/>
      <c r="O42" s="47"/>
      <c r="P42" s="47"/>
      <c r="Q42" s="47"/>
      <c r="R42" s="47"/>
      <c r="S42" s="20"/>
      <c r="T42" s="20"/>
    </row>
    <row r="43" spans="1:20" x14ac:dyDescent="0.25">
      <c r="A43" s="76"/>
      <c r="B43" s="173"/>
      <c r="C43" s="328" t="s">
        <v>0</v>
      </c>
      <c r="D43" s="334"/>
      <c r="E43" s="334"/>
      <c r="F43" s="334"/>
      <c r="G43" s="334"/>
      <c r="H43" s="335"/>
      <c r="I43" s="111"/>
      <c r="J43" s="111"/>
      <c r="K43" s="111"/>
      <c r="L43" s="47"/>
      <c r="M43" s="47"/>
      <c r="N43" s="47"/>
      <c r="O43" s="47"/>
      <c r="P43" s="47"/>
      <c r="Q43" s="47"/>
      <c r="R43" s="47"/>
      <c r="S43" s="20"/>
      <c r="T43" s="20"/>
    </row>
    <row r="44" spans="1:20" x14ac:dyDescent="0.25">
      <c r="A44" s="76"/>
      <c r="B44" s="173"/>
      <c r="C44" s="328" t="s">
        <v>216</v>
      </c>
      <c r="D44" s="334"/>
      <c r="E44" s="334"/>
      <c r="F44" s="334"/>
      <c r="G44" s="334"/>
      <c r="H44" s="335"/>
      <c r="I44" s="111"/>
      <c r="J44" s="111"/>
      <c r="K44" s="111"/>
      <c r="L44" s="47"/>
      <c r="M44" s="47"/>
      <c r="N44" s="47"/>
      <c r="O44" s="47"/>
      <c r="P44" s="47"/>
      <c r="Q44" s="47"/>
      <c r="R44" s="47"/>
      <c r="S44" s="20"/>
      <c r="T44" s="20"/>
    </row>
    <row r="45" spans="1:20" x14ac:dyDescent="0.25">
      <c r="A45" s="355"/>
      <c r="B45" s="356"/>
      <c r="C45" s="356"/>
      <c r="D45" s="356"/>
      <c r="E45" s="356"/>
      <c r="F45" s="356"/>
      <c r="G45" s="356"/>
      <c r="H45" s="35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20"/>
      <c r="T45" s="20"/>
    </row>
    <row r="46" spans="1:20" x14ac:dyDescent="0.25">
      <c r="A46" s="333" t="s">
        <v>106</v>
      </c>
      <c r="B46" s="333"/>
      <c r="C46" s="333"/>
      <c r="D46" s="333"/>
      <c r="E46" s="333"/>
      <c r="F46" s="333"/>
      <c r="G46" s="333"/>
      <c r="H46" s="333"/>
      <c r="I46" s="110"/>
      <c r="J46" s="110"/>
      <c r="K46" s="110"/>
      <c r="L46" s="47"/>
      <c r="M46" s="47"/>
      <c r="N46" s="47"/>
      <c r="O46" s="47"/>
      <c r="P46" s="47"/>
      <c r="Q46" s="47"/>
      <c r="R46" s="47"/>
      <c r="S46" s="20"/>
      <c r="T46" s="20"/>
    </row>
    <row r="47" spans="1:20" x14ac:dyDescent="0.25">
      <c r="A47" s="188"/>
      <c r="B47" s="358" t="s">
        <v>197</v>
      </c>
      <c r="C47" s="359"/>
      <c r="D47" s="359"/>
      <c r="E47" s="359"/>
      <c r="F47" s="359"/>
      <c r="G47" s="359"/>
      <c r="H47" s="360"/>
      <c r="I47" s="110"/>
      <c r="J47" s="110"/>
      <c r="K47" s="110"/>
      <c r="L47" s="47"/>
      <c r="M47" s="47"/>
      <c r="N47" s="47"/>
      <c r="O47" s="47"/>
      <c r="P47" s="47"/>
      <c r="Q47" s="47"/>
      <c r="R47" s="47"/>
      <c r="S47" s="20"/>
      <c r="T47" s="20"/>
    </row>
    <row r="48" spans="1:20" x14ac:dyDescent="0.25">
      <c r="A48" s="189"/>
      <c r="B48" s="34"/>
      <c r="C48" s="361" t="s">
        <v>189</v>
      </c>
      <c r="D48" s="362"/>
      <c r="E48" s="362"/>
      <c r="F48" s="362"/>
      <c r="G48" s="362"/>
      <c r="H48" s="362"/>
      <c r="I48" s="110"/>
      <c r="J48" s="110"/>
      <c r="K48" s="110"/>
      <c r="L48" s="47"/>
      <c r="M48" s="47"/>
      <c r="N48" s="47"/>
      <c r="O48" s="47"/>
      <c r="P48" s="47"/>
      <c r="Q48" s="47"/>
      <c r="R48" s="47"/>
      <c r="S48" s="20"/>
      <c r="T48" s="20"/>
    </row>
    <row r="49" spans="1:20" x14ac:dyDescent="0.25">
      <c r="A49" s="189"/>
      <c r="B49" s="34"/>
      <c r="C49" s="363" t="s">
        <v>185</v>
      </c>
      <c r="D49" s="364"/>
      <c r="E49" s="364"/>
      <c r="F49" s="364"/>
      <c r="G49" s="364"/>
      <c r="H49" s="364"/>
      <c r="I49" s="110"/>
      <c r="J49" s="110"/>
      <c r="K49" s="110"/>
      <c r="L49" s="47"/>
      <c r="M49" s="47"/>
      <c r="N49" s="47"/>
      <c r="O49" s="47"/>
      <c r="P49" s="47"/>
      <c r="Q49" s="47"/>
      <c r="R49" s="47"/>
      <c r="S49" s="20"/>
      <c r="T49" s="20"/>
    </row>
    <row r="50" spans="1:20" x14ac:dyDescent="0.25">
      <c r="A50" s="189"/>
      <c r="B50" s="34"/>
      <c r="C50" s="363" t="s">
        <v>186</v>
      </c>
      <c r="D50" s="364"/>
      <c r="E50" s="364"/>
      <c r="F50" s="364"/>
      <c r="G50" s="364"/>
      <c r="H50" s="364"/>
      <c r="I50" s="110"/>
      <c r="J50" s="110"/>
      <c r="K50" s="110"/>
      <c r="L50" s="47"/>
      <c r="M50" s="47"/>
      <c r="N50" s="47"/>
      <c r="O50" s="47"/>
      <c r="P50" s="47"/>
      <c r="Q50" s="47"/>
      <c r="R50" s="47"/>
      <c r="S50" s="20"/>
      <c r="T50" s="20"/>
    </row>
    <row r="51" spans="1:20" x14ac:dyDescent="0.25">
      <c r="A51" s="189"/>
      <c r="B51" s="34"/>
      <c r="C51" s="365" t="s">
        <v>187</v>
      </c>
      <c r="D51" s="366"/>
      <c r="E51" s="366"/>
      <c r="F51" s="366"/>
      <c r="G51" s="366"/>
      <c r="H51" s="366"/>
      <c r="I51" s="110"/>
      <c r="J51" s="110"/>
      <c r="K51" s="110"/>
      <c r="L51" s="47"/>
      <c r="M51" s="47"/>
      <c r="N51" s="47"/>
      <c r="O51" s="47"/>
      <c r="P51" s="47"/>
      <c r="Q51" s="47"/>
      <c r="R51" s="47"/>
      <c r="S51" s="20"/>
      <c r="T51" s="20"/>
    </row>
    <row r="52" spans="1:20" x14ac:dyDescent="0.25">
      <c r="A52" s="189"/>
      <c r="B52" s="34"/>
      <c r="C52" s="363" t="s">
        <v>190</v>
      </c>
      <c r="D52" s="364"/>
      <c r="E52" s="364"/>
      <c r="F52" s="364"/>
      <c r="G52" s="364"/>
      <c r="H52" s="364"/>
      <c r="I52" s="110"/>
      <c r="J52" s="110"/>
      <c r="K52" s="110"/>
      <c r="L52" s="47"/>
      <c r="M52" s="47"/>
      <c r="N52" s="47"/>
      <c r="O52" s="47"/>
      <c r="P52" s="47"/>
      <c r="Q52" s="47"/>
      <c r="R52" s="47"/>
      <c r="S52" s="20"/>
      <c r="T52" s="20"/>
    </row>
    <row r="53" spans="1:20" x14ac:dyDescent="0.25">
      <c r="A53" s="165"/>
      <c r="B53" s="345" t="s">
        <v>209</v>
      </c>
      <c r="C53" s="337"/>
      <c r="D53" s="337"/>
      <c r="E53" s="337"/>
      <c r="F53" s="337"/>
      <c r="G53" s="337"/>
      <c r="H53" s="337"/>
      <c r="I53" s="110"/>
      <c r="J53" s="110"/>
      <c r="K53" s="110"/>
      <c r="L53" s="47"/>
      <c r="M53" s="47"/>
      <c r="N53" s="47"/>
      <c r="O53" s="47"/>
      <c r="P53" s="47"/>
      <c r="Q53" s="47"/>
      <c r="R53" s="47"/>
      <c r="S53" s="20"/>
      <c r="T53" s="20"/>
    </row>
    <row r="54" spans="1:20" x14ac:dyDescent="0.25">
      <c r="A54" s="76"/>
      <c r="B54" s="170"/>
      <c r="C54" s="338" t="s">
        <v>210</v>
      </c>
      <c r="D54" s="339"/>
      <c r="E54" s="339"/>
      <c r="F54" s="339"/>
      <c r="G54" s="339"/>
      <c r="H54" s="340"/>
      <c r="I54" s="110"/>
      <c r="J54" s="110"/>
      <c r="K54" s="110"/>
      <c r="L54" s="47"/>
      <c r="M54" s="47"/>
      <c r="N54" s="47"/>
      <c r="O54" s="47"/>
      <c r="P54" s="47"/>
      <c r="Q54" s="47"/>
      <c r="R54" s="47"/>
      <c r="S54" s="20"/>
      <c r="T54" s="20"/>
    </row>
    <row r="55" spans="1:20" x14ac:dyDescent="0.25">
      <c r="A55" s="76"/>
      <c r="B55" s="187"/>
      <c r="C55" s="338" t="s">
        <v>211</v>
      </c>
      <c r="D55" s="339"/>
      <c r="E55" s="339"/>
      <c r="F55" s="339"/>
      <c r="G55" s="339"/>
      <c r="H55" s="340"/>
      <c r="I55" s="110"/>
      <c r="J55" s="110"/>
      <c r="K55" s="110"/>
      <c r="L55" s="47"/>
      <c r="M55" s="47"/>
      <c r="N55" s="47"/>
      <c r="O55" s="47"/>
      <c r="P55" s="47"/>
      <c r="Q55" s="47"/>
      <c r="R55" s="47"/>
      <c r="S55" s="20"/>
      <c r="T55" s="20"/>
    </row>
    <row r="56" spans="1:20" x14ac:dyDescent="0.25">
      <c r="A56" s="76"/>
      <c r="B56" s="187"/>
      <c r="C56" s="338" t="s">
        <v>212</v>
      </c>
      <c r="D56" s="339"/>
      <c r="E56" s="339"/>
      <c r="F56" s="339"/>
      <c r="G56" s="339"/>
      <c r="H56" s="340"/>
      <c r="I56" s="110"/>
      <c r="J56" s="110"/>
      <c r="K56" s="110"/>
      <c r="L56" s="47"/>
      <c r="M56" s="47"/>
      <c r="N56" s="47"/>
      <c r="O56" s="47"/>
      <c r="P56" s="47"/>
      <c r="Q56" s="47"/>
      <c r="R56" s="47"/>
      <c r="S56" s="20"/>
      <c r="T56" s="20"/>
    </row>
    <row r="57" spans="1:20" x14ac:dyDescent="0.25">
      <c r="A57" s="76"/>
      <c r="B57" s="34"/>
      <c r="C57" s="332" t="s">
        <v>213</v>
      </c>
      <c r="D57" s="332"/>
      <c r="E57" s="332"/>
      <c r="F57" s="332"/>
      <c r="G57" s="332"/>
      <c r="H57" s="332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20"/>
      <c r="T57" s="20"/>
    </row>
    <row r="58" spans="1:20" x14ac:dyDescent="0.25">
      <c r="A58" s="76"/>
      <c r="B58" s="34"/>
      <c r="C58" s="332" t="s">
        <v>214</v>
      </c>
      <c r="D58" s="332"/>
      <c r="E58" s="332"/>
      <c r="F58" s="332"/>
      <c r="G58" s="332"/>
      <c r="H58" s="332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20"/>
      <c r="T58" s="20"/>
    </row>
    <row r="59" spans="1:20" x14ac:dyDescent="0.25">
      <c r="A59" s="165"/>
      <c r="B59" s="337" t="s">
        <v>107</v>
      </c>
      <c r="C59" s="331"/>
      <c r="D59" s="331"/>
      <c r="E59" s="331"/>
      <c r="F59" s="331"/>
      <c r="G59" s="331"/>
      <c r="H59" s="331"/>
      <c r="I59" s="168"/>
      <c r="J59" s="168"/>
      <c r="K59" s="168"/>
      <c r="L59" s="47"/>
      <c r="M59" s="47"/>
      <c r="N59" s="47"/>
      <c r="O59" s="47"/>
      <c r="P59" s="47"/>
      <c r="Q59" s="47"/>
      <c r="R59" s="47"/>
      <c r="S59" s="20"/>
      <c r="T59" s="20"/>
    </row>
    <row r="60" spans="1:20" x14ac:dyDescent="0.25">
      <c r="A60" s="76"/>
      <c r="B60" s="169"/>
      <c r="C60" s="328" t="s">
        <v>215</v>
      </c>
      <c r="D60" s="334"/>
      <c r="E60" s="334"/>
      <c r="F60" s="334"/>
      <c r="G60" s="334"/>
      <c r="H60" s="335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20"/>
      <c r="T60" s="20"/>
    </row>
    <row r="61" spans="1:20" x14ac:dyDescent="0.25">
      <c r="A61" s="76"/>
      <c r="B61" s="173"/>
      <c r="C61" s="338" t="s">
        <v>339</v>
      </c>
      <c r="D61" s="339"/>
      <c r="E61" s="339"/>
      <c r="F61" s="339"/>
      <c r="G61" s="339"/>
      <c r="H61" s="340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20"/>
      <c r="T61" s="20"/>
    </row>
    <row r="62" spans="1:20" ht="25.5" customHeight="1" x14ac:dyDescent="0.25">
      <c r="A62" s="76"/>
      <c r="B62" s="173"/>
      <c r="C62" s="352" t="s">
        <v>340</v>
      </c>
      <c r="D62" s="353"/>
      <c r="E62" s="353"/>
      <c r="F62" s="353"/>
      <c r="G62" s="353"/>
      <c r="H62" s="354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20"/>
      <c r="T62" s="20"/>
    </row>
    <row r="63" spans="1:20" x14ac:dyDescent="0.25">
      <c r="A63" s="76"/>
      <c r="B63" s="173"/>
      <c r="C63" s="328" t="s">
        <v>0</v>
      </c>
      <c r="D63" s="334"/>
      <c r="E63" s="334"/>
      <c r="F63" s="334"/>
      <c r="G63" s="334"/>
      <c r="H63" s="335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20"/>
      <c r="T63" s="20"/>
    </row>
    <row r="64" spans="1:20" x14ac:dyDescent="0.25">
      <c r="A64" s="76"/>
      <c r="B64" s="173"/>
      <c r="C64" s="328" t="s">
        <v>217</v>
      </c>
      <c r="D64" s="334"/>
      <c r="E64" s="334"/>
      <c r="F64" s="334"/>
      <c r="G64" s="334"/>
      <c r="H64" s="335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20"/>
      <c r="T64" s="20"/>
    </row>
    <row r="65" spans="1:20" x14ac:dyDescent="0.25">
      <c r="A65" s="355"/>
      <c r="B65" s="356"/>
      <c r="C65" s="356"/>
      <c r="D65" s="356"/>
      <c r="E65" s="356"/>
      <c r="F65" s="356"/>
      <c r="G65" s="356"/>
      <c r="H65" s="35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20"/>
      <c r="T65" s="20"/>
    </row>
    <row r="66" spans="1:20" x14ac:dyDescent="0.25">
      <c r="A66" s="333" t="s">
        <v>1</v>
      </c>
      <c r="B66" s="333"/>
      <c r="C66" s="333"/>
      <c r="D66" s="333"/>
      <c r="E66" s="333"/>
      <c r="F66" s="333"/>
      <c r="G66" s="333"/>
      <c r="H66" s="333"/>
      <c r="I66" s="110"/>
      <c r="J66" s="110"/>
      <c r="K66" s="110"/>
      <c r="L66" s="110">
        <f>L12+L46</f>
        <v>15</v>
      </c>
      <c r="M66" s="110"/>
      <c r="N66" s="110"/>
      <c r="O66" s="47"/>
      <c r="P66" s="47"/>
      <c r="Q66" s="47"/>
      <c r="R66" s="47"/>
      <c r="S66" s="20"/>
      <c r="T66" s="20"/>
    </row>
    <row r="67" spans="1:20" x14ac:dyDescent="0.25">
      <c r="A67" s="367"/>
      <c r="B67" s="368"/>
      <c r="C67" s="368"/>
      <c r="D67" s="368"/>
      <c r="E67" s="368"/>
      <c r="F67" s="368"/>
      <c r="G67" s="368"/>
      <c r="H67" s="369"/>
      <c r="I67" s="110"/>
      <c r="J67" s="110"/>
      <c r="K67" s="110"/>
      <c r="L67" s="47"/>
      <c r="M67" s="47"/>
      <c r="N67" s="47"/>
      <c r="O67" s="47"/>
      <c r="P67" s="47"/>
      <c r="Q67" s="47"/>
      <c r="R67" s="47"/>
      <c r="S67" s="20"/>
      <c r="T67" s="20"/>
    </row>
    <row r="68" spans="1:20" ht="25.5" customHeight="1" x14ac:dyDescent="0.25">
      <c r="A68" s="370" t="s">
        <v>218</v>
      </c>
      <c r="B68" s="331"/>
      <c r="C68" s="331"/>
      <c r="D68" s="331"/>
      <c r="E68" s="331"/>
      <c r="F68" s="331"/>
      <c r="G68" s="331"/>
      <c r="H68" s="331"/>
      <c r="I68" s="117">
        <f>I69+I70</f>
        <v>212</v>
      </c>
      <c r="J68" s="117"/>
      <c r="K68" s="117"/>
      <c r="L68" s="117">
        <f>L69+L70</f>
        <v>212</v>
      </c>
      <c r="M68" s="117"/>
      <c r="N68" s="117"/>
      <c r="O68" s="115"/>
      <c r="P68" s="115"/>
      <c r="Q68" s="115"/>
      <c r="R68" s="115"/>
      <c r="S68" s="20"/>
      <c r="T68" s="20"/>
    </row>
    <row r="69" spans="1:20" x14ac:dyDescent="0.25">
      <c r="A69" s="33"/>
      <c r="B69" s="331" t="s">
        <v>108</v>
      </c>
      <c r="C69" s="331"/>
      <c r="D69" s="331"/>
      <c r="E69" s="331"/>
      <c r="F69" s="331"/>
      <c r="G69" s="331"/>
      <c r="H69" s="331"/>
      <c r="I69" s="286">
        <v>212</v>
      </c>
      <c r="J69" s="47"/>
      <c r="K69" s="47"/>
      <c r="L69" s="47">
        <v>212</v>
      </c>
      <c r="M69" s="47"/>
      <c r="N69" s="47"/>
      <c r="O69" s="47"/>
      <c r="P69" s="47"/>
      <c r="Q69" s="47"/>
      <c r="R69" s="47"/>
      <c r="S69" s="20"/>
      <c r="T69" s="20"/>
    </row>
    <row r="70" spans="1:20" x14ac:dyDescent="0.25">
      <c r="A70" s="165"/>
      <c r="B70" s="331" t="s">
        <v>109</v>
      </c>
      <c r="C70" s="331"/>
      <c r="D70" s="331"/>
      <c r="E70" s="331"/>
      <c r="F70" s="331"/>
      <c r="G70" s="331"/>
      <c r="H70" s="331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20"/>
      <c r="T70" s="20"/>
    </row>
    <row r="71" spans="1:20" x14ac:dyDescent="0.25">
      <c r="A71" s="336"/>
      <c r="B71" s="331"/>
      <c r="C71" s="331"/>
      <c r="D71" s="331"/>
      <c r="E71" s="331"/>
      <c r="F71" s="331"/>
      <c r="G71" s="331"/>
      <c r="H71" s="331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20"/>
      <c r="T71" s="20"/>
    </row>
    <row r="72" spans="1:20" x14ac:dyDescent="0.25">
      <c r="A72" s="333" t="s">
        <v>2</v>
      </c>
      <c r="B72" s="333"/>
      <c r="C72" s="333"/>
      <c r="D72" s="333"/>
      <c r="E72" s="333"/>
      <c r="F72" s="333"/>
      <c r="G72" s="333"/>
      <c r="H72" s="333"/>
      <c r="I72" s="110">
        <f>I73+I84</f>
        <v>54652</v>
      </c>
      <c r="J72" s="110"/>
      <c r="K72" s="47"/>
      <c r="L72" s="110">
        <f>L73+L84</f>
        <v>51646</v>
      </c>
      <c r="M72" s="110"/>
      <c r="N72" s="110"/>
      <c r="O72" s="47"/>
      <c r="P72" s="47"/>
      <c r="Q72" s="47"/>
      <c r="R72" s="47"/>
      <c r="S72" s="20"/>
      <c r="T72" s="20"/>
    </row>
    <row r="73" spans="1:20" x14ac:dyDescent="0.25">
      <c r="A73" s="33"/>
      <c r="B73" s="331" t="s">
        <v>110</v>
      </c>
      <c r="C73" s="331"/>
      <c r="D73" s="331"/>
      <c r="E73" s="331"/>
      <c r="F73" s="331"/>
      <c r="G73" s="331"/>
      <c r="H73" s="331"/>
      <c r="I73" s="47">
        <f>SUM(I74:I83)</f>
        <v>54152</v>
      </c>
      <c r="J73" s="47"/>
      <c r="K73" s="47"/>
      <c r="L73" s="47">
        <f>SUM(L74:L83)</f>
        <v>51146</v>
      </c>
      <c r="M73" s="47"/>
      <c r="N73" s="47"/>
      <c r="O73" s="47"/>
      <c r="P73" s="47"/>
      <c r="Q73" s="47"/>
      <c r="R73" s="47"/>
      <c r="S73" s="20"/>
      <c r="T73" s="20"/>
    </row>
    <row r="74" spans="1:20" x14ac:dyDescent="0.25">
      <c r="A74" s="76"/>
      <c r="B74" s="167"/>
      <c r="C74" s="328" t="s">
        <v>344</v>
      </c>
      <c r="D74" s="329"/>
      <c r="E74" s="329"/>
      <c r="F74" s="329"/>
      <c r="G74" s="329"/>
      <c r="H74" s="330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20"/>
      <c r="T74" s="20"/>
    </row>
    <row r="75" spans="1:20" x14ac:dyDescent="0.25">
      <c r="A75" s="76"/>
      <c r="B75" s="172"/>
      <c r="C75" s="328" t="s">
        <v>4</v>
      </c>
      <c r="D75" s="329"/>
      <c r="E75" s="329"/>
      <c r="F75" s="329"/>
      <c r="G75" s="329"/>
      <c r="H75" s="330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20"/>
      <c r="T75" s="20"/>
    </row>
    <row r="76" spans="1:20" x14ac:dyDescent="0.25">
      <c r="A76" s="76"/>
      <c r="B76" s="172"/>
      <c r="C76" s="328" t="s">
        <v>219</v>
      </c>
      <c r="D76" s="329"/>
      <c r="E76" s="329"/>
      <c r="F76" s="329"/>
      <c r="G76" s="329"/>
      <c r="H76" s="330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20"/>
      <c r="T76" s="20"/>
    </row>
    <row r="77" spans="1:20" x14ac:dyDescent="0.25">
      <c r="A77" s="76"/>
      <c r="B77" s="172"/>
      <c r="C77" s="338" t="s">
        <v>220</v>
      </c>
      <c r="D77" s="339"/>
      <c r="E77" s="339"/>
      <c r="F77" s="339"/>
      <c r="G77" s="339"/>
      <c r="H77" s="340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20"/>
      <c r="T77" s="20"/>
    </row>
    <row r="78" spans="1:20" x14ac:dyDescent="0.25">
      <c r="A78" s="76"/>
      <c r="B78" s="172"/>
      <c r="C78" s="328" t="s">
        <v>5</v>
      </c>
      <c r="D78" s="329"/>
      <c r="E78" s="329"/>
      <c r="F78" s="329"/>
      <c r="G78" s="329"/>
      <c r="H78" s="330"/>
      <c r="I78" s="111">
        <v>54152</v>
      </c>
      <c r="J78" s="47"/>
      <c r="K78" s="47"/>
      <c r="L78" s="111">
        <v>51146</v>
      </c>
      <c r="M78" s="47"/>
      <c r="N78" s="47"/>
      <c r="O78" s="47"/>
      <c r="P78" s="47"/>
      <c r="Q78" s="47"/>
      <c r="R78" s="47"/>
      <c r="S78" s="20"/>
      <c r="T78" s="20"/>
    </row>
    <row r="79" spans="1:20" x14ac:dyDescent="0.25">
      <c r="A79" s="76"/>
      <c r="B79" s="172"/>
      <c r="C79" s="328" t="s">
        <v>343</v>
      </c>
      <c r="D79" s="329"/>
      <c r="E79" s="329"/>
      <c r="F79" s="329"/>
      <c r="G79" s="329"/>
      <c r="H79" s="330"/>
      <c r="I79" s="111"/>
      <c r="J79" s="47"/>
      <c r="K79" s="47"/>
      <c r="L79" s="111"/>
      <c r="M79" s="47"/>
      <c r="N79" s="47"/>
      <c r="O79" s="47"/>
      <c r="P79" s="47"/>
      <c r="Q79" s="47"/>
      <c r="R79" s="47"/>
      <c r="S79" s="20"/>
      <c r="T79" s="20"/>
    </row>
    <row r="80" spans="1:20" x14ac:dyDescent="0.25">
      <c r="A80" s="76"/>
      <c r="B80" s="172"/>
      <c r="C80" s="338" t="s">
        <v>342</v>
      </c>
      <c r="D80" s="339"/>
      <c r="E80" s="339"/>
      <c r="F80" s="339"/>
      <c r="G80" s="339"/>
      <c r="H80" s="340"/>
      <c r="I80" s="111"/>
      <c r="J80" s="47"/>
      <c r="K80" s="47"/>
      <c r="L80" s="111"/>
      <c r="M80" s="47"/>
      <c r="N80" s="47"/>
      <c r="O80" s="47"/>
      <c r="P80" s="47"/>
      <c r="Q80" s="47"/>
      <c r="R80" s="47"/>
      <c r="S80" s="20"/>
      <c r="T80" s="20"/>
    </row>
    <row r="81" spans="1:20" x14ac:dyDescent="0.25">
      <c r="A81" s="76"/>
      <c r="B81" s="172"/>
      <c r="C81" s="328" t="s">
        <v>6</v>
      </c>
      <c r="D81" s="329"/>
      <c r="E81" s="329"/>
      <c r="F81" s="329"/>
      <c r="G81" s="329"/>
      <c r="H81" s="330"/>
      <c r="I81" s="111"/>
      <c r="J81" s="47"/>
      <c r="K81" s="47"/>
      <c r="L81" s="111"/>
      <c r="M81" s="47"/>
      <c r="N81" s="47"/>
      <c r="O81" s="47"/>
      <c r="P81" s="47"/>
      <c r="Q81" s="47"/>
      <c r="R81" s="47"/>
      <c r="S81" s="20"/>
      <c r="T81" s="20"/>
    </row>
    <row r="82" spans="1:20" x14ac:dyDescent="0.25">
      <c r="A82" s="76"/>
      <c r="B82" s="172"/>
      <c r="C82" s="328" t="s">
        <v>222</v>
      </c>
      <c r="D82" s="329"/>
      <c r="E82" s="329"/>
      <c r="F82" s="329"/>
      <c r="G82" s="329"/>
      <c r="H82" s="330"/>
      <c r="I82" s="111"/>
      <c r="J82" s="47"/>
      <c r="K82" s="47"/>
      <c r="L82" s="111"/>
      <c r="M82" s="47"/>
      <c r="N82" s="47"/>
      <c r="O82" s="47"/>
      <c r="P82" s="47"/>
      <c r="Q82" s="47"/>
      <c r="R82" s="47"/>
      <c r="S82" s="20"/>
      <c r="T82" s="20"/>
    </row>
    <row r="83" spans="1:20" x14ac:dyDescent="0.25">
      <c r="A83" s="76"/>
      <c r="B83" s="166"/>
      <c r="C83" s="338" t="s">
        <v>341</v>
      </c>
      <c r="D83" s="339"/>
      <c r="E83" s="339"/>
      <c r="F83" s="339"/>
      <c r="G83" s="339"/>
      <c r="H83" s="340"/>
      <c r="I83" s="111"/>
      <c r="J83" s="47"/>
      <c r="K83" s="47"/>
      <c r="L83" s="111"/>
      <c r="M83" s="47"/>
      <c r="N83" s="47"/>
      <c r="O83" s="47"/>
      <c r="P83" s="47"/>
      <c r="Q83" s="47"/>
      <c r="R83" s="47"/>
      <c r="S83" s="20"/>
      <c r="T83" s="20"/>
    </row>
    <row r="84" spans="1:20" x14ac:dyDescent="0.25">
      <c r="A84" s="165"/>
      <c r="B84" s="342" t="s">
        <v>111</v>
      </c>
      <c r="C84" s="342"/>
      <c r="D84" s="342"/>
      <c r="E84" s="342"/>
      <c r="F84" s="342"/>
      <c r="G84" s="342"/>
      <c r="H84" s="342"/>
      <c r="I84" s="111">
        <f>SUM(I85:I94)</f>
        <v>500</v>
      </c>
      <c r="J84" s="47"/>
      <c r="K84" s="47"/>
      <c r="L84" s="111">
        <f>SUM(L85:L94)</f>
        <v>500</v>
      </c>
      <c r="M84" s="111"/>
      <c r="N84" s="111"/>
      <c r="O84" s="47"/>
      <c r="P84" s="47"/>
      <c r="Q84" s="47"/>
      <c r="R84" s="47"/>
      <c r="S84" s="20"/>
      <c r="T84" s="20"/>
    </row>
    <row r="85" spans="1:20" x14ac:dyDescent="0.25">
      <c r="A85" s="76"/>
      <c r="B85" s="183"/>
      <c r="C85" s="328" t="s">
        <v>344</v>
      </c>
      <c r="D85" s="329"/>
      <c r="E85" s="329"/>
      <c r="F85" s="329"/>
      <c r="G85" s="329"/>
      <c r="H85" s="330"/>
      <c r="I85" s="111"/>
      <c r="J85" s="47"/>
      <c r="K85" s="47"/>
      <c r="L85" s="111"/>
      <c r="M85" s="47"/>
      <c r="N85" s="47"/>
      <c r="O85" s="47"/>
      <c r="P85" s="47"/>
      <c r="Q85" s="47"/>
      <c r="R85" s="47"/>
      <c r="S85" s="20"/>
      <c r="T85" s="20"/>
    </row>
    <row r="86" spans="1:20" x14ac:dyDescent="0.25">
      <c r="A86" s="76"/>
      <c r="B86" s="184"/>
      <c r="C86" s="328" t="s">
        <v>4</v>
      </c>
      <c r="D86" s="329"/>
      <c r="E86" s="329"/>
      <c r="F86" s="329"/>
      <c r="G86" s="329"/>
      <c r="H86" s="330"/>
      <c r="I86" s="111"/>
      <c r="J86" s="47"/>
      <c r="K86" s="47"/>
      <c r="L86" s="111"/>
      <c r="M86" s="47"/>
      <c r="N86" s="47"/>
      <c r="O86" s="47"/>
      <c r="P86" s="47"/>
      <c r="Q86" s="47"/>
      <c r="R86" s="47"/>
      <c r="S86" s="20"/>
      <c r="T86" s="20"/>
    </row>
    <row r="87" spans="1:20" x14ac:dyDescent="0.25">
      <c r="A87" s="76"/>
      <c r="B87" s="184"/>
      <c r="C87" s="328" t="s">
        <v>219</v>
      </c>
      <c r="D87" s="329"/>
      <c r="E87" s="329"/>
      <c r="F87" s="329"/>
      <c r="G87" s="329"/>
      <c r="H87" s="330"/>
      <c r="I87" s="111"/>
      <c r="J87" s="47"/>
      <c r="K87" s="47"/>
      <c r="L87" s="111"/>
      <c r="M87" s="47"/>
      <c r="N87" s="47"/>
      <c r="O87" s="47"/>
      <c r="P87" s="47"/>
      <c r="Q87" s="47"/>
      <c r="R87" s="47"/>
      <c r="S87" s="20"/>
      <c r="T87" s="20"/>
    </row>
    <row r="88" spans="1:20" x14ac:dyDescent="0.25">
      <c r="A88" s="76"/>
      <c r="B88" s="184"/>
      <c r="C88" s="338" t="s">
        <v>220</v>
      </c>
      <c r="D88" s="339"/>
      <c r="E88" s="339"/>
      <c r="F88" s="339"/>
      <c r="G88" s="339"/>
      <c r="H88" s="340"/>
      <c r="I88" s="111"/>
      <c r="J88" s="47"/>
      <c r="K88" s="47"/>
      <c r="L88" s="111"/>
      <c r="M88" s="47"/>
      <c r="N88" s="47"/>
      <c r="O88" s="47"/>
      <c r="P88" s="47"/>
      <c r="Q88" s="47"/>
      <c r="R88" s="47"/>
      <c r="S88" s="20"/>
      <c r="T88" s="20"/>
    </row>
    <row r="89" spans="1:20" x14ac:dyDescent="0.25">
      <c r="A89" s="76"/>
      <c r="B89" s="184"/>
      <c r="C89" s="328" t="s">
        <v>5</v>
      </c>
      <c r="D89" s="329"/>
      <c r="E89" s="329"/>
      <c r="F89" s="329"/>
      <c r="G89" s="329"/>
      <c r="H89" s="330"/>
      <c r="I89" s="111">
        <v>500</v>
      </c>
      <c r="J89" s="47"/>
      <c r="K89" s="47"/>
      <c r="L89" s="111">
        <v>500</v>
      </c>
      <c r="M89" s="47"/>
      <c r="N89" s="47"/>
      <c r="O89" s="47"/>
      <c r="P89" s="47"/>
      <c r="Q89" s="47"/>
      <c r="R89" s="47"/>
      <c r="S89" s="20"/>
      <c r="T89" s="20"/>
    </row>
    <row r="90" spans="1:20" x14ac:dyDescent="0.25">
      <c r="A90" s="76"/>
      <c r="B90" s="184"/>
      <c r="C90" s="328" t="s">
        <v>343</v>
      </c>
      <c r="D90" s="329"/>
      <c r="E90" s="329"/>
      <c r="F90" s="329"/>
      <c r="G90" s="329"/>
      <c r="H90" s="330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20"/>
      <c r="T90" s="20"/>
    </row>
    <row r="91" spans="1:20" x14ac:dyDescent="0.25">
      <c r="A91" s="76"/>
      <c r="B91" s="184"/>
      <c r="C91" s="338" t="s">
        <v>342</v>
      </c>
      <c r="D91" s="339"/>
      <c r="E91" s="339"/>
      <c r="F91" s="339"/>
      <c r="G91" s="339"/>
      <c r="H91" s="340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20"/>
      <c r="T91" s="20"/>
    </row>
    <row r="92" spans="1:20" x14ac:dyDescent="0.25">
      <c r="A92" s="76"/>
      <c r="B92" s="184"/>
      <c r="C92" s="328" t="s">
        <v>6</v>
      </c>
      <c r="D92" s="329"/>
      <c r="E92" s="329"/>
      <c r="F92" s="329"/>
      <c r="G92" s="329"/>
      <c r="H92" s="330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20"/>
      <c r="T92" s="20"/>
    </row>
    <row r="93" spans="1:20" x14ac:dyDescent="0.25">
      <c r="A93" s="76"/>
      <c r="B93" s="184"/>
      <c r="C93" s="328" t="s">
        <v>222</v>
      </c>
      <c r="D93" s="329"/>
      <c r="E93" s="329"/>
      <c r="F93" s="329"/>
      <c r="G93" s="329"/>
      <c r="H93" s="330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20"/>
      <c r="T93" s="20"/>
    </row>
    <row r="94" spans="1:20" x14ac:dyDescent="0.25">
      <c r="A94" s="76"/>
      <c r="B94" s="184"/>
      <c r="C94" s="338" t="s">
        <v>341</v>
      </c>
      <c r="D94" s="339"/>
      <c r="E94" s="339"/>
      <c r="F94" s="339"/>
      <c r="G94" s="339"/>
      <c r="H94" s="340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20"/>
      <c r="T94" s="20"/>
    </row>
    <row r="95" spans="1:20" x14ac:dyDescent="0.25">
      <c r="A95" s="336"/>
      <c r="B95" s="336"/>
      <c r="C95" s="331"/>
      <c r="D95" s="331"/>
      <c r="E95" s="331"/>
      <c r="F95" s="331"/>
      <c r="G95" s="331"/>
      <c r="H95" s="331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20"/>
      <c r="T95" s="20"/>
    </row>
    <row r="96" spans="1:20" x14ac:dyDescent="0.25">
      <c r="A96" s="333" t="s">
        <v>223</v>
      </c>
      <c r="B96" s="333"/>
      <c r="C96" s="333"/>
      <c r="D96" s="333"/>
      <c r="E96" s="333"/>
      <c r="F96" s="333"/>
      <c r="G96" s="333"/>
      <c r="H96" s="333"/>
      <c r="I96" s="110">
        <f>I66+I68+I72</f>
        <v>54864</v>
      </c>
      <c r="J96" s="110"/>
      <c r="K96" s="110"/>
      <c r="L96" s="110">
        <f>L66+L68+L72</f>
        <v>51873</v>
      </c>
      <c r="M96" s="110"/>
      <c r="N96" s="110"/>
      <c r="O96" s="47"/>
      <c r="P96" s="47"/>
      <c r="Q96" s="47"/>
      <c r="R96" s="47"/>
      <c r="S96" s="20"/>
      <c r="T96" s="20"/>
    </row>
    <row r="97" spans="1:20" x14ac:dyDescent="0.25">
      <c r="A97" s="155"/>
      <c r="B97" s="155"/>
      <c r="C97" s="155"/>
      <c r="D97" s="155"/>
      <c r="E97" s="155"/>
      <c r="F97" s="155"/>
      <c r="G97" s="155"/>
      <c r="H97" s="155"/>
      <c r="I97" s="153"/>
      <c r="J97" s="153"/>
      <c r="K97" s="153"/>
      <c r="L97" s="129"/>
      <c r="M97" s="129"/>
      <c r="N97" s="129"/>
      <c r="O97" s="60"/>
      <c r="P97" s="60"/>
      <c r="Q97" s="60"/>
      <c r="R97" s="60"/>
      <c r="S97" s="7"/>
      <c r="T97" s="7"/>
    </row>
    <row r="98" spans="1:20" x14ac:dyDescent="0.25">
      <c r="P98" s="38"/>
      <c r="Q98" s="38" t="s">
        <v>164</v>
      </c>
    </row>
    <row r="99" spans="1:20" ht="12.75" customHeight="1" x14ac:dyDescent="0.25">
      <c r="A99" s="378" t="s">
        <v>116</v>
      </c>
      <c r="B99" s="379"/>
      <c r="C99" s="379"/>
      <c r="D99" s="379"/>
      <c r="E99" s="379"/>
      <c r="F99" s="379"/>
      <c r="G99" s="379"/>
      <c r="H99" s="380"/>
      <c r="I99" s="372" t="s">
        <v>151</v>
      </c>
      <c r="J99" s="373"/>
      <c r="K99" s="374"/>
      <c r="L99" s="372" t="s">
        <v>152</v>
      </c>
      <c r="M99" s="373"/>
      <c r="N99" s="374"/>
      <c r="O99" s="375" t="s">
        <v>150</v>
      </c>
      <c r="P99" s="371"/>
      <c r="Q99" s="376"/>
      <c r="R99" s="377" t="s">
        <v>153</v>
      </c>
      <c r="S99" s="377"/>
      <c r="T99" s="377"/>
    </row>
    <row r="100" spans="1:20" ht="52.8" x14ac:dyDescent="0.25">
      <c r="A100" s="381"/>
      <c r="B100" s="382"/>
      <c r="C100" s="382"/>
      <c r="D100" s="382"/>
      <c r="E100" s="382"/>
      <c r="F100" s="382"/>
      <c r="G100" s="382"/>
      <c r="H100" s="383"/>
      <c r="I100" s="186" t="s">
        <v>8</v>
      </c>
      <c r="J100" s="186" t="s">
        <v>9</v>
      </c>
      <c r="K100" s="152" t="s">
        <v>10</v>
      </c>
      <c r="L100" s="309" t="s">
        <v>8</v>
      </c>
      <c r="M100" s="309" t="s">
        <v>9</v>
      </c>
      <c r="N100" s="152" t="s">
        <v>10</v>
      </c>
      <c r="O100" s="186" t="s">
        <v>8</v>
      </c>
      <c r="P100" s="186" t="s">
        <v>9</v>
      </c>
      <c r="Q100" s="152" t="s">
        <v>10</v>
      </c>
      <c r="R100" s="186" t="s">
        <v>8</v>
      </c>
      <c r="S100" s="186" t="s">
        <v>9</v>
      </c>
      <c r="T100" s="152" t="s">
        <v>10</v>
      </c>
    </row>
    <row r="101" spans="1:20" x14ac:dyDescent="0.25">
      <c r="A101" s="59" t="s">
        <v>243</v>
      </c>
      <c r="B101" s="35"/>
      <c r="C101" s="35"/>
      <c r="D101" s="35"/>
      <c r="E101" s="35"/>
      <c r="F101" s="35"/>
      <c r="G101" s="2"/>
      <c r="H101" s="25"/>
      <c r="I101" s="287">
        <f>SUM(I102:I106)</f>
        <v>54364</v>
      </c>
      <c r="J101" s="47"/>
      <c r="K101" s="47"/>
      <c r="L101" s="110">
        <f>SUM(L102:L106)</f>
        <v>51373</v>
      </c>
      <c r="M101" s="110"/>
      <c r="N101" s="110"/>
      <c r="O101" s="47"/>
      <c r="P101" s="47"/>
      <c r="Q101" s="47"/>
      <c r="R101" s="20"/>
      <c r="S101" s="20"/>
      <c r="T101" s="20"/>
    </row>
    <row r="102" spans="1:20" x14ac:dyDescent="0.25">
      <c r="A102" s="76"/>
      <c r="B102" s="28" t="s">
        <v>169</v>
      </c>
      <c r="C102" s="2"/>
      <c r="D102" s="35"/>
      <c r="E102" s="35"/>
      <c r="F102" s="35"/>
      <c r="G102" s="2"/>
      <c r="H102" s="25"/>
      <c r="I102" s="286">
        <v>40405</v>
      </c>
      <c r="J102" s="47"/>
      <c r="K102" s="47"/>
      <c r="L102" s="47">
        <v>38026</v>
      </c>
      <c r="M102" s="47"/>
      <c r="N102" s="47"/>
      <c r="O102" s="47"/>
      <c r="P102" s="47"/>
      <c r="Q102" s="47"/>
      <c r="R102" s="20"/>
      <c r="S102" s="20"/>
      <c r="T102" s="20"/>
    </row>
    <row r="103" spans="1:20" x14ac:dyDescent="0.25">
      <c r="A103" s="76"/>
      <c r="B103" s="28" t="s">
        <v>239</v>
      </c>
      <c r="C103" s="35"/>
      <c r="D103" s="35"/>
      <c r="E103" s="35"/>
      <c r="F103" s="35"/>
      <c r="G103" s="2"/>
      <c r="H103" s="25"/>
      <c r="I103" s="286">
        <v>7253</v>
      </c>
      <c r="J103" s="47"/>
      <c r="K103" s="47"/>
      <c r="L103" s="47">
        <v>6627</v>
      </c>
      <c r="M103" s="47"/>
      <c r="N103" s="47"/>
      <c r="O103" s="47"/>
      <c r="P103" s="47"/>
      <c r="Q103" s="47"/>
      <c r="R103" s="20"/>
      <c r="S103" s="20"/>
      <c r="T103" s="20"/>
    </row>
    <row r="104" spans="1:20" x14ac:dyDescent="0.25">
      <c r="A104" s="76"/>
      <c r="B104" s="28" t="s">
        <v>170</v>
      </c>
      <c r="C104" s="35"/>
      <c r="D104" s="35"/>
      <c r="E104" s="35"/>
      <c r="F104" s="35"/>
      <c r="G104" s="2"/>
      <c r="H104" s="25"/>
      <c r="I104" s="286">
        <v>6706</v>
      </c>
      <c r="J104" s="47"/>
      <c r="K104" s="47"/>
      <c r="L104" s="47">
        <v>6720</v>
      </c>
      <c r="M104" s="47"/>
      <c r="N104" s="47"/>
      <c r="O104" s="47"/>
      <c r="P104" s="47"/>
      <c r="Q104" s="47"/>
      <c r="R104" s="20"/>
      <c r="S104" s="20"/>
      <c r="T104" s="20"/>
    </row>
    <row r="105" spans="1:20" x14ac:dyDescent="0.25">
      <c r="A105" s="76"/>
      <c r="B105" s="28" t="s">
        <v>115</v>
      </c>
      <c r="C105" s="35"/>
      <c r="D105" s="35"/>
      <c r="E105" s="35"/>
      <c r="F105" s="35"/>
      <c r="G105" s="2"/>
      <c r="H105" s="25"/>
      <c r="I105" s="47"/>
      <c r="J105" s="47"/>
      <c r="K105" s="47"/>
      <c r="L105" s="47"/>
      <c r="M105" s="47"/>
      <c r="N105" s="47"/>
      <c r="O105" s="47"/>
      <c r="P105" s="47"/>
      <c r="Q105" s="47"/>
      <c r="R105" s="20"/>
      <c r="S105" s="20"/>
      <c r="T105" s="20"/>
    </row>
    <row r="106" spans="1:20" x14ac:dyDescent="0.25">
      <c r="A106" s="76"/>
      <c r="B106" s="28" t="s">
        <v>171</v>
      </c>
      <c r="C106" s="35"/>
      <c r="D106" s="35"/>
      <c r="E106" s="35"/>
      <c r="F106" s="35"/>
      <c r="G106" s="2"/>
      <c r="H106" s="25"/>
      <c r="I106" s="47"/>
      <c r="J106" s="47"/>
      <c r="K106" s="47"/>
      <c r="L106" s="47"/>
      <c r="M106" s="47"/>
      <c r="N106" s="47"/>
      <c r="O106" s="47"/>
      <c r="P106" s="47"/>
      <c r="Q106" s="47"/>
      <c r="R106" s="20"/>
      <c r="S106" s="20"/>
      <c r="T106" s="20"/>
    </row>
    <row r="107" spans="1:20" x14ac:dyDescent="0.25">
      <c r="A107" s="5" t="s">
        <v>229</v>
      </c>
      <c r="B107" s="35"/>
      <c r="C107" s="35"/>
      <c r="D107" s="35"/>
      <c r="E107" s="35"/>
      <c r="F107" s="35"/>
      <c r="G107" s="2"/>
      <c r="H107" s="25"/>
      <c r="I107" s="110">
        <f>SUM(I108:I110)</f>
        <v>500</v>
      </c>
      <c r="J107" s="110"/>
      <c r="K107" s="47"/>
      <c r="L107" s="110">
        <f>SUM(L108:L110)</f>
        <v>500</v>
      </c>
      <c r="M107" s="110"/>
      <c r="N107" s="110"/>
      <c r="O107" s="47"/>
      <c r="P107" s="47"/>
      <c r="Q107" s="47"/>
      <c r="R107" s="20"/>
      <c r="S107" s="20"/>
      <c r="T107" s="20"/>
    </row>
    <row r="108" spans="1:20" x14ac:dyDescent="0.25">
      <c r="A108" s="76"/>
      <c r="B108" s="28" t="s">
        <v>226</v>
      </c>
      <c r="C108" s="35"/>
      <c r="D108" s="35"/>
      <c r="E108" s="35"/>
      <c r="F108" s="35"/>
      <c r="G108" s="2"/>
      <c r="H108" s="25"/>
      <c r="I108" s="111">
        <v>500</v>
      </c>
      <c r="J108" s="47"/>
      <c r="K108" s="47"/>
      <c r="L108" s="111">
        <v>500</v>
      </c>
      <c r="M108" s="47"/>
      <c r="N108" s="47"/>
      <c r="O108" s="47"/>
      <c r="P108" s="47"/>
      <c r="Q108" s="47"/>
      <c r="R108" s="20"/>
      <c r="S108" s="20"/>
      <c r="T108" s="20"/>
    </row>
    <row r="109" spans="1:20" x14ac:dyDescent="0.25">
      <c r="A109" s="76"/>
      <c r="B109" s="28" t="s">
        <v>227</v>
      </c>
      <c r="C109" s="35"/>
      <c r="D109" s="35"/>
      <c r="E109" s="35"/>
      <c r="F109" s="35"/>
      <c r="G109" s="2"/>
      <c r="H109" s="25"/>
      <c r="I109" s="47"/>
      <c r="J109" s="47"/>
      <c r="K109" s="47"/>
      <c r="L109" s="47"/>
      <c r="M109" s="47"/>
      <c r="N109" s="47"/>
      <c r="O109" s="47"/>
      <c r="P109" s="47"/>
      <c r="Q109" s="47"/>
      <c r="R109" s="20"/>
      <c r="S109" s="20"/>
      <c r="T109" s="20"/>
    </row>
    <row r="110" spans="1:20" x14ac:dyDescent="0.25">
      <c r="A110" s="76"/>
      <c r="B110" s="28" t="s">
        <v>228</v>
      </c>
      <c r="C110" s="2"/>
      <c r="D110" s="2"/>
      <c r="E110" s="2"/>
      <c r="F110" s="2"/>
      <c r="G110" s="2"/>
      <c r="H110" s="25"/>
      <c r="I110" s="47"/>
      <c r="J110" s="47"/>
      <c r="K110" s="47"/>
      <c r="L110" s="47"/>
      <c r="M110" s="47"/>
      <c r="N110" s="47"/>
      <c r="O110" s="47"/>
      <c r="P110" s="47"/>
      <c r="Q110" s="47"/>
      <c r="R110" s="20"/>
      <c r="S110" s="20"/>
      <c r="T110" s="20"/>
    </row>
    <row r="111" spans="1:20" x14ac:dyDescent="0.25">
      <c r="A111" s="5" t="s">
        <v>241</v>
      </c>
      <c r="B111" s="2"/>
      <c r="C111" s="2"/>
      <c r="D111" s="2"/>
      <c r="E111" s="2"/>
      <c r="F111" s="2"/>
      <c r="G111" s="2"/>
      <c r="H111" s="25"/>
      <c r="I111" s="110">
        <f>I101+I107</f>
        <v>54864</v>
      </c>
      <c r="J111" s="110"/>
      <c r="K111" s="47"/>
      <c r="L111" s="110">
        <f>L101+L107</f>
        <v>51873</v>
      </c>
      <c r="M111" s="110"/>
      <c r="N111" s="110"/>
      <c r="O111" s="47"/>
      <c r="P111" s="47"/>
      <c r="Q111" s="47"/>
      <c r="R111" s="20"/>
      <c r="S111" s="20"/>
      <c r="T111" s="20"/>
    </row>
    <row r="112" spans="1:20" x14ac:dyDescent="0.25">
      <c r="A112" s="5" t="s">
        <v>230</v>
      </c>
      <c r="B112" s="2"/>
      <c r="C112" s="2"/>
      <c r="D112" s="2"/>
      <c r="E112" s="2"/>
      <c r="F112" s="2"/>
      <c r="G112" s="2"/>
      <c r="H112" s="25"/>
      <c r="I112" s="47"/>
      <c r="J112" s="47"/>
      <c r="K112" s="47"/>
      <c r="L112" s="47"/>
      <c r="M112" s="47"/>
      <c r="N112" s="47"/>
      <c r="O112" s="47"/>
      <c r="P112" s="47"/>
      <c r="Q112" s="47"/>
      <c r="R112" s="20"/>
      <c r="S112" s="20"/>
      <c r="T112" s="20"/>
    </row>
    <row r="113" spans="1:20" x14ac:dyDescent="0.25">
      <c r="A113" s="22"/>
      <c r="B113" s="1" t="s">
        <v>56</v>
      </c>
      <c r="C113" s="2"/>
      <c r="D113" s="2"/>
      <c r="E113" s="2"/>
      <c r="F113" s="2"/>
      <c r="G113" s="2"/>
      <c r="H113" s="25"/>
      <c r="I113" s="47"/>
      <c r="J113" s="47"/>
      <c r="K113" s="47"/>
      <c r="L113" s="47"/>
      <c r="M113" s="47"/>
      <c r="N113" s="47"/>
      <c r="O113" s="47"/>
      <c r="P113" s="47"/>
      <c r="Q113" s="47"/>
      <c r="R113" s="20"/>
      <c r="S113" s="20"/>
      <c r="T113" s="20"/>
    </row>
    <row r="114" spans="1:20" x14ac:dyDescent="0.25">
      <c r="A114" s="12"/>
      <c r="B114" s="11"/>
      <c r="C114" s="35" t="s">
        <v>244</v>
      </c>
      <c r="D114" s="2"/>
      <c r="E114" s="2"/>
      <c r="F114" s="2"/>
      <c r="G114" s="2"/>
      <c r="H114" s="25"/>
      <c r="I114" s="47"/>
      <c r="J114" s="47"/>
      <c r="K114" s="47"/>
      <c r="L114" s="47"/>
      <c r="M114" s="47"/>
      <c r="N114" s="47"/>
      <c r="O114" s="47"/>
      <c r="P114" s="47"/>
      <c r="Q114" s="47"/>
      <c r="R114" s="20"/>
      <c r="S114" s="20"/>
      <c r="T114" s="20"/>
    </row>
    <row r="115" spans="1:20" x14ac:dyDescent="0.25">
      <c r="A115" s="12"/>
      <c r="B115" s="34"/>
      <c r="C115" s="35" t="s">
        <v>237</v>
      </c>
      <c r="D115" s="2"/>
      <c r="E115" s="2"/>
      <c r="F115" s="2"/>
      <c r="G115" s="2"/>
      <c r="H115" s="25"/>
      <c r="I115" s="47"/>
      <c r="J115" s="47"/>
      <c r="K115" s="47"/>
      <c r="L115" s="47"/>
      <c r="M115" s="47"/>
      <c r="N115" s="47"/>
      <c r="O115" s="47"/>
      <c r="P115" s="47"/>
      <c r="Q115" s="47"/>
      <c r="R115" s="20"/>
      <c r="S115" s="20"/>
      <c r="T115" s="20"/>
    </row>
    <row r="116" spans="1:20" x14ac:dyDescent="0.25">
      <c r="A116" s="12"/>
      <c r="B116" s="15"/>
      <c r="C116" s="35" t="s">
        <v>238</v>
      </c>
      <c r="D116" s="2"/>
      <c r="E116" s="2"/>
      <c r="F116" s="2"/>
      <c r="G116" s="2"/>
      <c r="H116" s="25"/>
      <c r="I116" s="47"/>
      <c r="J116" s="47"/>
      <c r="K116" s="47"/>
      <c r="L116" s="47"/>
      <c r="M116" s="47"/>
      <c r="N116" s="47"/>
      <c r="O116" s="47"/>
      <c r="P116" s="47"/>
      <c r="Q116" s="47"/>
      <c r="R116" s="20"/>
      <c r="S116" s="20"/>
      <c r="T116" s="20"/>
    </row>
    <row r="117" spans="1:20" x14ac:dyDescent="0.25">
      <c r="A117" s="12"/>
      <c r="B117" s="1" t="s">
        <v>57</v>
      </c>
      <c r="C117" s="2"/>
      <c r="D117" s="2"/>
      <c r="E117" s="2"/>
      <c r="F117" s="2"/>
      <c r="G117" s="2"/>
      <c r="H117" s="25"/>
      <c r="I117" s="47"/>
      <c r="J117" s="47"/>
      <c r="K117" s="47"/>
      <c r="L117" s="47"/>
      <c r="M117" s="47"/>
      <c r="N117" s="47"/>
      <c r="O117" s="47"/>
      <c r="P117" s="47"/>
      <c r="Q117" s="47"/>
      <c r="R117" s="20"/>
      <c r="S117" s="20"/>
      <c r="T117" s="20"/>
    </row>
    <row r="118" spans="1:20" x14ac:dyDescent="0.25">
      <c r="A118" s="12"/>
      <c r="B118" s="4"/>
      <c r="C118" s="28" t="s">
        <v>244</v>
      </c>
      <c r="D118" s="2"/>
      <c r="E118" s="2"/>
      <c r="F118" s="2"/>
      <c r="G118" s="2"/>
      <c r="H118" s="25"/>
      <c r="I118" s="47"/>
      <c r="J118" s="47"/>
      <c r="K118" s="47"/>
      <c r="L118" s="47"/>
      <c r="M118" s="47"/>
      <c r="N118" s="47"/>
      <c r="O118" s="47"/>
      <c r="P118" s="47"/>
      <c r="Q118" s="47"/>
      <c r="R118" s="20"/>
      <c r="S118" s="20"/>
      <c r="T118" s="20"/>
    </row>
    <row r="119" spans="1:20" x14ac:dyDescent="0.25">
      <c r="A119" s="12"/>
      <c r="B119" s="7"/>
      <c r="C119" s="28" t="s">
        <v>237</v>
      </c>
      <c r="D119" s="2"/>
      <c r="E119" s="2"/>
      <c r="F119" s="2"/>
      <c r="G119" s="2"/>
      <c r="H119" s="25"/>
      <c r="I119" s="47"/>
      <c r="J119" s="47"/>
      <c r="K119" s="47"/>
      <c r="L119" s="47"/>
      <c r="M119" s="47"/>
      <c r="N119" s="47"/>
      <c r="O119" s="47"/>
      <c r="P119" s="47"/>
      <c r="Q119" s="47"/>
      <c r="R119" s="20"/>
      <c r="S119" s="20"/>
      <c r="T119" s="20"/>
    </row>
    <row r="120" spans="1:20" x14ac:dyDescent="0.25">
      <c r="A120" s="12"/>
      <c r="B120" s="7"/>
      <c r="C120" s="28" t="s">
        <v>238</v>
      </c>
      <c r="D120" s="2"/>
      <c r="E120" s="2"/>
      <c r="F120" s="2"/>
      <c r="G120" s="2"/>
      <c r="H120" s="25"/>
      <c r="I120" s="47"/>
      <c r="J120" s="47"/>
      <c r="K120" s="47"/>
      <c r="L120" s="47"/>
      <c r="M120" s="47"/>
      <c r="N120" s="47"/>
      <c r="O120" s="47"/>
      <c r="P120" s="47"/>
      <c r="Q120" s="47"/>
      <c r="R120" s="20"/>
      <c r="S120" s="20"/>
      <c r="T120" s="20"/>
    </row>
    <row r="121" spans="1:20" x14ac:dyDescent="0.25">
      <c r="A121" s="5" t="s">
        <v>242</v>
      </c>
      <c r="B121" s="2"/>
      <c r="C121" s="2"/>
      <c r="D121" s="2"/>
      <c r="E121" s="2"/>
      <c r="F121" s="2"/>
      <c r="G121" s="2"/>
      <c r="H121" s="25"/>
      <c r="I121" s="110">
        <f>I111+I112</f>
        <v>54864</v>
      </c>
      <c r="J121" s="110"/>
      <c r="K121" s="47"/>
      <c r="L121" s="110">
        <f>L111+L112</f>
        <v>51873</v>
      </c>
      <c r="M121" s="110"/>
      <c r="N121" s="110"/>
      <c r="O121" s="47"/>
      <c r="P121" s="47"/>
      <c r="Q121" s="47"/>
      <c r="R121" s="20"/>
      <c r="S121" s="20"/>
      <c r="T121" s="20"/>
    </row>
  </sheetData>
  <mergeCells count="100">
    <mergeCell ref="A10:H11"/>
    <mergeCell ref="I10:K10"/>
    <mergeCell ref="L10:N10"/>
    <mergeCell ref="O10:Q10"/>
    <mergeCell ref="R10:T10"/>
    <mergeCell ref="A3:T3"/>
    <mergeCell ref="A4:T4"/>
    <mergeCell ref="A5:T5"/>
    <mergeCell ref="A6:T6"/>
    <mergeCell ref="A7:T7"/>
    <mergeCell ref="A12:H12"/>
    <mergeCell ref="B13:H13"/>
    <mergeCell ref="C14:H14"/>
    <mergeCell ref="C15:H15"/>
    <mergeCell ref="B20:H20"/>
    <mergeCell ref="C16:H16"/>
    <mergeCell ref="C17:H17"/>
    <mergeCell ref="C38:H38"/>
    <mergeCell ref="B39:H39"/>
    <mergeCell ref="C40:H40"/>
    <mergeCell ref="C18:H18"/>
    <mergeCell ref="C19:H19"/>
    <mergeCell ref="C34:H34"/>
    <mergeCell ref="C35:H35"/>
    <mergeCell ref="C24:H24"/>
    <mergeCell ref="C25:H25"/>
    <mergeCell ref="C26:H26"/>
    <mergeCell ref="B27:H27"/>
    <mergeCell ref="C28:H28"/>
    <mergeCell ref="C29:H29"/>
    <mergeCell ref="C22:H22"/>
    <mergeCell ref="C23:H23"/>
    <mergeCell ref="C21:H21"/>
    <mergeCell ref="C30:H30"/>
    <mergeCell ref="C31:H31"/>
    <mergeCell ref="C32:H32"/>
    <mergeCell ref="C33:H33"/>
    <mergeCell ref="C36:H36"/>
    <mergeCell ref="C54:H54"/>
    <mergeCell ref="B47:H47"/>
    <mergeCell ref="C48:H48"/>
    <mergeCell ref="C49:H49"/>
    <mergeCell ref="C50:H50"/>
    <mergeCell ref="C43:H43"/>
    <mergeCell ref="C44:H44"/>
    <mergeCell ref="C51:H51"/>
    <mergeCell ref="C52:H52"/>
    <mergeCell ref="B53:H53"/>
    <mergeCell ref="A45:H45"/>
    <mergeCell ref="A46:H46"/>
    <mergeCell ref="B59:H59"/>
    <mergeCell ref="C60:H60"/>
    <mergeCell ref="C55:H55"/>
    <mergeCell ref="C56:H56"/>
    <mergeCell ref="A71:H71"/>
    <mergeCell ref="C57:H57"/>
    <mergeCell ref="C58:H58"/>
    <mergeCell ref="C63:H63"/>
    <mergeCell ref="C64:H64"/>
    <mergeCell ref="B84:H84"/>
    <mergeCell ref="C75:H75"/>
    <mergeCell ref="C76:H76"/>
    <mergeCell ref="C81:H81"/>
    <mergeCell ref="A65:H65"/>
    <mergeCell ref="A66:H66"/>
    <mergeCell ref="A67:H67"/>
    <mergeCell ref="A68:H68"/>
    <mergeCell ref="B69:H69"/>
    <mergeCell ref="B70:H70"/>
    <mergeCell ref="A72:H72"/>
    <mergeCell ref="C77:H77"/>
    <mergeCell ref="C78:H78"/>
    <mergeCell ref="C79:H79"/>
    <mergeCell ref="C82:H82"/>
    <mergeCell ref="C83:H83"/>
    <mergeCell ref="R99:T99"/>
    <mergeCell ref="C93:H93"/>
    <mergeCell ref="C94:H94"/>
    <mergeCell ref="A95:H95"/>
    <mergeCell ref="A96:H96"/>
    <mergeCell ref="A99:H100"/>
    <mergeCell ref="I99:K99"/>
    <mergeCell ref="O99:Q99"/>
    <mergeCell ref="L99:N99"/>
    <mergeCell ref="C91:H91"/>
    <mergeCell ref="C92:H92"/>
    <mergeCell ref="C37:H37"/>
    <mergeCell ref="C41:H41"/>
    <mergeCell ref="C42:H42"/>
    <mergeCell ref="C61:H61"/>
    <mergeCell ref="C62:H62"/>
    <mergeCell ref="C80:H80"/>
    <mergeCell ref="C85:H85"/>
    <mergeCell ref="C86:H86"/>
    <mergeCell ref="C87:H87"/>
    <mergeCell ref="C88:H88"/>
    <mergeCell ref="B73:H73"/>
    <mergeCell ref="C74:H74"/>
    <mergeCell ref="C89:H89"/>
    <mergeCell ref="C90:H90"/>
  </mergeCells>
  <phoneticPr fontId="33" type="noConversion"/>
  <pageMargins left="0.25" right="0.25" top="0.75" bottom="0.75" header="0.3" footer="0.3"/>
  <pageSetup paperSize="9" scale="44" orientation="portrait" r:id="rId1"/>
  <headerFooter alignWithMargins="0"/>
  <rowBreaks count="1" manualBreakCount="1">
    <brk id="6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123"/>
  <sheetViews>
    <sheetView view="pageBreakPreview" zoomScaleSheetLayoutView="100" workbookViewId="0">
      <selection activeCell="O46" sqref="O46"/>
    </sheetView>
  </sheetViews>
  <sheetFormatPr defaultRowHeight="13.2" x14ac:dyDescent="0.25"/>
  <cols>
    <col min="8" max="8" width="17.5546875" customWidth="1"/>
    <col min="9" max="17" width="10.5546875" customWidth="1"/>
  </cols>
  <sheetData>
    <row r="1" spans="1:20" x14ac:dyDescent="0.25">
      <c r="T1" s="46" t="s">
        <v>254</v>
      </c>
    </row>
    <row r="3" spans="1:20" x14ac:dyDescent="0.25">
      <c r="A3" s="325" t="s">
        <v>389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</row>
    <row r="4" spans="1:20" x14ac:dyDescent="0.25">
      <c r="A4" s="325" t="s">
        <v>180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</row>
    <row r="5" spans="1:20" x14ac:dyDescent="0.25">
      <c r="A5" s="325" t="s">
        <v>350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</row>
    <row r="6" spans="1:20" x14ac:dyDescent="0.25">
      <c r="A6" s="325"/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</row>
    <row r="8" spans="1:20" x14ac:dyDescent="0.25">
      <c r="A8" s="16"/>
      <c r="B8" s="16"/>
      <c r="C8" s="16"/>
      <c r="D8" s="16"/>
      <c r="E8" s="16"/>
      <c r="F8" s="16"/>
      <c r="G8" s="16"/>
      <c r="H8" s="16"/>
      <c r="P8" s="38"/>
      <c r="Q8" s="38" t="s">
        <v>164</v>
      </c>
    </row>
    <row r="9" spans="1:20" ht="25.5" customHeight="1" x14ac:dyDescent="0.25">
      <c r="A9" s="378" t="s">
        <v>116</v>
      </c>
      <c r="B9" s="379"/>
      <c r="C9" s="379"/>
      <c r="D9" s="379"/>
      <c r="E9" s="379"/>
      <c r="F9" s="379"/>
      <c r="G9" s="379"/>
      <c r="H9" s="380"/>
      <c r="I9" s="372" t="s">
        <v>151</v>
      </c>
      <c r="J9" s="373"/>
      <c r="K9" s="374"/>
      <c r="L9" s="372" t="s">
        <v>152</v>
      </c>
      <c r="M9" s="373"/>
      <c r="N9" s="374"/>
      <c r="O9" s="375" t="s">
        <v>150</v>
      </c>
      <c r="P9" s="371"/>
      <c r="Q9" s="376"/>
      <c r="R9" s="377" t="s">
        <v>153</v>
      </c>
      <c r="S9" s="377"/>
      <c r="T9" s="377"/>
    </row>
    <row r="10" spans="1:20" ht="52.8" x14ac:dyDescent="0.25">
      <c r="A10" s="381"/>
      <c r="B10" s="382"/>
      <c r="C10" s="382"/>
      <c r="D10" s="382"/>
      <c r="E10" s="382"/>
      <c r="F10" s="382"/>
      <c r="G10" s="382"/>
      <c r="H10" s="383"/>
      <c r="I10" s="186" t="s">
        <v>8</v>
      </c>
      <c r="J10" s="186" t="s">
        <v>9</v>
      </c>
      <c r="K10" s="152" t="s">
        <v>10</v>
      </c>
      <c r="L10" s="186" t="s">
        <v>8</v>
      </c>
      <c r="M10" s="186" t="s">
        <v>9</v>
      </c>
      <c r="N10" s="152" t="s">
        <v>10</v>
      </c>
      <c r="O10" s="186" t="s">
        <v>8</v>
      </c>
      <c r="P10" s="186" t="s">
        <v>9</v>
      </c>
      <c r="Q10" s="152" t="s">
        <v>10</v>
      </c>
      <c r="R10" s="186" t="s">
        <v>8</v>
      </c>
      <c r="S10" s="186" t="s">
        <v>9</v>
      </c>
      <c r="T10" s="152" t="s">
        <v>10</v>
      </c>
    </row>
    <row r="11" spans="1:20" x14ac:dyDescent="0.25">
      <c r="A11" s="333" t="s">
        <v>105</v>
      </c>
      <c r="B11" s="333"/>
      <c r="C11" s="333"/>
      <c r="D11" s="333"/>
      <c r="E11" s="333"/>
      <c r="F11" s="333"/>
      <c r="G11" s="333"/>
      <c r="H11" s="333"/>
      <c r="I11" s="287">
        <f t="shared" ref="I11:N11" si="0">I12+I19+I26+I38</f>
        <v>492955</v>
      </c>
      <c r="J11" s="287">
        <f t="shared" si="0"/>
        <v>374</v>
      </c>
      <c r="K11" s="287">
        <f t="shared" si="0"/>
        <v>29605</v>
      </c>
      <c r="L11" s="110">
        <f t="shared" si="0"/>
        <v>491513</v>
      </c>
      <c r="M11" s="110">
        <f t="shared" si="0"/>
        <v>534</v>
      </c>
      <c r="N11" s="110">
        <f t="shared" si="0"/>
        <v>35439</v>
      </c>
      <c r="O11" s="110"/>
      <c r="P11" s="110"/>
      <c r="Q11" s="110"/>
      <c r="R11" s="110"/>
      <c r="S11" s="19"/>
      <c r="T11" s="19"/>
    </row>
    <row r="12" spans="1:20" x14ac:dyDescent="0.25">
      <c r="A12" s="165"/>
      <c r="B12" s="345" t="s">
        <v>177</v>
      </c>
      <c r="C12" s="337"/>
      <c r="D12" s="337"/>
      <c r="E12" s="337"/>
      <c r="F12" s="337"/>
      <c r="G12" s="337"/>
      <c r="H12" s="337"/>
      <c r="I12" s="288">
        <f t="shared" ref="I12:N12" si="1">SUM(I13:I18)</f>
        <v>170965</v>
      </c>
      <c r="J12" s="288">
        <f t="shared" si="1"/>
        <v>0</v>
      </c>
      <c r="K12" s="288">
        <f t="shared" si="1"/>
        <v>29541</v>
      </c>
      <c r="L12" s="168">
        <f t="shared" si="1"/>
        <v>209099</v>
      </c>
      <c r="M12" s="168">
        <f t="shared" si="1"/>
        <v>160</v>
      </c>
      <c r="N12" s="168">
        <f t="shared" si="1"/>
        <v>35375</v>
      </c>
      <c r="O12" s="110"/>
      <c r="P12" s="168"/>
      <c r="Q12" s="168"/>
      <c r="R12" s="168"/>
      <c r="S12" s="246"/>
      <c r="T12" s="246"/>
    </row>
    <row r="13" spans="1:20" x14ac:dyDescent="0.25">
      <c r="A13" s="76"/>
      <c r="B13" s="170"/>
      <c r="C13" s="338" t="s">
        <v>183</v>
      </c>
      <c r="D13" s="339"/>
      <c r="E13" s="339"/>
      <c r="F13" s="339"/>
      <c r="G13" s="339"/>
      <c r="H13" s="340"/>
      <c r="I13" s="262">
        <v>160398</v>
      </c>
      <c r="J13" s="262"/>
      <c r="K13" s="262">
        <v>29541</v>
      </c>
      <c r="L13" s="111">
        <v>190312</v>
      </c>
      <c r="M13" s="111"/>
      <c r="N13" s="111">
        <v>35375</v>
      </c>
      <c r="O13" s="110"/>
      <c r="P13" s="111"/>
      <c r="Q13" s="111"/>
      <c r="R13" s="47"/>
      <c r="S13" s="20"/>
      <c r="T13" s="20"/>
    </row>
    <row r="14" spans="1:20" x14ac:dyDescent="0.25">
      <c r="A14" s="76"/>
      <c r="B14" s="187"/>
      <c r="C14" s="338" t="s">
        <v>184</v>
      </c>
      <c r="D14" s="339"/>
      <c r="E14" s="339"/>
      <c r="F14" s="339"/>
      <c r="G14" s="339"/>
      <c r="H14" s="340"/>
      <c r="I14" s="262"/>
      <c r="J14" s="262"/>
      <c r="K14" s="262"/>
      <c r="L14" s="111"/>
      <c r="M14" s="111"/>
      <c r="N14" s="111"/>
      <c r="O14" s="110"/>
      <c r="P14" s="111"/>
      <c r="Q14" s="111"/>
      <c r="R14" s="47"/>
      <c r="S14" s="20"/>
      <c r="T14" s="20"/>
    </row>
    <row r="15" spans="1:20" x14ac:dyDescent="0.25">
      <c r="A15" s="76"/>
      <c r="B15" s="187"/>
      <c r="C15" s="338" t="s">
        <v>185</v>
      </c>
      <c r="D15" s="339"/>
      <c r="E15" s="339"/>
      <c r="F15" s="339"/>
      <c r="G15" s="339"/>
      <c r="H15" s="340"/>
      <c r="I15" s="262"/>
      <c r="J15" s="262"/>
      <c r="K15" s="262"/>
      <c r="L15" s="111"/>
      <c r="M15" s="111"/>
      <c r="N15" s="111"/>
      <c r="O15" s="110"/>
      <c r="P15" s="111"/>
      <c r="Q15" s="111"/>
      <c r="R15" s="47"/>
      <c r="S15" s="20"/>
      <c r="T15" s="20"/>
    </row>
    <row r="16" spans="1:20" x14ac:dyDescent="0.25">
      <c r="A16" s="76"/>
      <c r="B16" s="187"/>
      <c r="C16" s="338" t="s">
        <v>186</v>
      </c>
      <c r="D16" s="339"/>
      <c r="E16" s="339"/>
      <c r="F16" s="339"/>
      <c r="G16" s="339"/>
      <c r="H16" s="340"/>
      <c r="I16" s="262"/>
      <c r="J16" s="262"/>
      <c r="K16" s="262"/>
      <c r="L16" s="111"/>
      <c r="M16" s="111"/>
      <c r="N16" s="111"/>
      <c r="O16" s="110"/>
      <c r="P16" s="111"/>
      <c r="Q16" s="111"/>
      <c r="R16" s="47"/>
      <c r="S16" s="20"/>
      <c r="T16" s="20"/>
    </row>
    <row r="17" spans="1:20" x14ac:dyDescent="0.25">
      <c r="A17" s="76"/>
      <c r="B17" s="187"/>
      <c r="C17" s="338" t="s">
        <v>187</v>
      </c>
      <c r="D17" s="339"/>
      <c r="E17" s="339"/>
      <c r="F17" s="339"/>
      <c r="G17" s="339"/>
      <c r="H17" s="340"/>
      <c r="I17" s="262"/>
      <c r="J17" s="262"/>
      <c r="K17" s="262"/>
      <c r="L17" s="111"/>
      <c r="M17" s="111"/>
      <c r="N17" s="111"/>
      <c r="O17" s="110"/>
      <c r="P17" s="111"/>
      <c r="Q17" s="111"/>
      <c r="R17" s="47"/>
      <c r="S17" s="20"/>
      <c r="T17" s="20"/>
    </row>
    <row r="18" spans="1:20" x14ac:dyDescent="0.25">
      <c r="A18" s="76"/>
      <c r="B18" s="187"/>
      <c r="C18" s="346" t="s">
        <v>188</v>
      </c>
      <c r="D18" s="347"/>
      <c r="E18" s="347"/>
      <c r="F18" s="347"/>
      <c r="G18" s="347"/>
      <c r="H18" s="348"/>
      <c r="I18" s="262">
        <v>10567</v>
      </c>
      <c r="J18" s="262"/>
      <c r="K18" s="262"/>
      <c r="L18" s="111">
        <v>18787</v>
      </c>
      <c r="M18" s="111">
        <v>160</v>
      </c>
      <c r="N18" s="111"/>
      <c r="O18" s="110"/>
      <c r="P18" s="111"/>
      <c r="Q18" s="111"/>
      <c r="R18" s="47"/>
      <c r="S18" s="20"/>
      <c r="T18" s="20"/>
    </row>
    <row r="19" spans="1:20" x14ac:dyDescent="0.25">
      <c r="A19" s="165"/>
      <c r="B19" s="337" t="s">
        <v>269</v>
      </c>
      <c r="C19" s="337"/>
      <c r="D19" s="337"/>
      <c r="E19" s="337"/>
      <c r="F19" s="337"/>
      <c r="G19" s="337"/>
      <c r="H19" s="337"/>
      <c r="I19" s="288">
        <f>SUM(I20:I25)</f>
        <v>253800</v>
      </c>
      <c r="J19" s="288"/>
      <c r="K19" s="288"/>
      <c r="L19" s="168">
        <f>SUM(L20:L25)</f>
        <v>216475</v>
      </c>
      <c r="M19" s="168"/>
      <c r="N19" s="168"/>
      <c r="O19" s="110"/>
      <c r="P19" s="168"/>
      <c r="Q19" s="168"/>
      <c r="R19" s="168"/>
      <c r="S19" s="246"/>
      <c r="T19" s="246"/>
    </row>
    <row r="20" spans="1:20" x14ac:dyDescent="0.25">
      <c r="A20" s="76"/>
      <c r="B20" s="11"/>
      <c r="C20" s="332" t="s">
        <v>191</v>
      </c>
      <c r="D20" s="331"/>
      <c r="E20" s="331"/>
      <c r="F20" s="331"/>
      <c r="G20" s="331"/>
      <c r="H20" s="331"/>
      <c r="I20" s="262"/>
      <c r="J20" s="262"/>
      <c r="K20" s="262"/>
      <c r="L20" s="111"/>
      <c r="M20" s="111"/>
      <c r="N20" s="111"/>
      <c r="O20" s="110"/>
      <c r="P20" s="111"/>
      <c r="Q20" s="111"/>
      <c r="R20" s="47"/>
      <c r="S20" s="20"/>
      <c r="T20" s="20"/>
    </row>
    <row r="21" spans="1:20" x14ac:dyDescent="0.25">
      <c r="A21" s="76"/>
      <c r="B21" s="34"/>
      <c r="C21" s="343" t="s">
        <v>192</v>
      </c>
      <c r="D21" s="344"/>
      <c r="E21" s="344"/>
      <c r="F21" s="344"/>
      <c r="G21" s="344"/>
      <c r="H21" s="344"/>
      <c r="I21" s="262"/>
      <c r="J21" s="262"/>
      <c r="K21" s="262"/>
      <c r="L21" s="111"/>
      <c r="M21" s="111"/>
      <c r="N21" s="111"/>
      <c r="O21" s="110"/>
      <c r="P21" s="111"/>
      <c r="Q21" s="111"/>
      <c r="R21" s="47"/>
      <c r="S21" s="20"/>
      <c r="T21" s="20"/>
    </row>
    <row r="22" spans="1:20" x14ac:dyDescent="0.25">
      <c r="A22" s="76"/>
      <c r="B22" s="34"/>
      <c r="C22" s="332" t="s">
        <v>193</v>
      </c>
      <c r="D22" s="331"/>
      <c r="E22" s="331"/>
      <c r="F22" s="331"/>
      <c r="G22" s="331"/>
      <c r="H22" s="331"/>
      <c r="I22" s="262"/>
      <c r="J22" s="262"/>
      <c r="K22" s="262"/>
      <c r="L22" s="111"/>
      <c r="M22" s="111"/>
      <c r="N22" s="111"/>
      <c r="O22" s="110"/>
      <c r="P22" s="111"/>
      <c r="Q22" s="111"/>
      <c r="R22" s="47"/>
      <c r="S22" s="20"/>
      <c r="T22" s="20"/>
    </row>
    <row r="23" spans="1:20" x14ac:dyDescent="0.25">
      <c r="A23" s="76"/>
      <c r="B23" s="34"/>
      <c r="C23" s="332" t="s">
        <v>194</v>
      </c>
      <c r="D23" s="331"/>
      <c r="E23" s="331"/>
      <c r="F23" s="331"/>
      <c r="G23" s="331"/>
      <c r="H23" s="331"/>
      <c r="I23" s="262">
        <v>181000</v>
      </c>
      <c r="J23" s="262"/>
      <c r="K23" s="262"/>
      <c r="L23" s="111">
        <v>171000</v>
      </c>
      <c r="M23" s="111"/>
      <c r="N23" s="111"/>
      <c r="O23" s="110"/>
      <c r="P23" s="111"/>
      <c r="Q23" s="111"/>
      <c r="R23" s="47"/>
      <c r="S23" s="20"/>
      <c r="T23" s="20"/>
    </row>
    <row r="24" spans="1:20" x14ac:dyDescent="0.25">
      <c r="A24" s="76"/>
      <c r="B24" s="34"/>
      <c r="C24" s="332" t="s">
        <v>195</v>
      </c>
      <c r="D24" s="331"/>
      <c r="E24" s="331"/>
      <c r="F24" s="331"/>
      <c r="G24" s="331"/>
      <c r="H24" s="331"/>
      <c r="I24" s="262">
        <v>72000</v>
      </c>
      <c r="J24" s="262"/>
      <c r="K24" s="262"/>
      <c r="L24" s="111">
        <v>44675</v>
      </c>
      <c r="M24" s="111"/>
      <c r="N24" s="111"/>
      <c r="O24" s="110"/>
      <c r="P24" s="111"/>
      <c r="Q24" s="111"/>
      <c r="R24" s="47"/>
      <c r="S24" s="20"/>
      <c r="T24" s="20"/>
    </row>
    <row r="25" spans="1:20" x14ac:dyDescent="0.25">
      <c r="A25" s="76"/>
      <c r="B25" s="34"/>
      <c r="C25" s="332" t="s">
        <v>196</v>
      </c>
      <c r="D25" s="331"/>
      <c r="E25" s="331"/>
      <c r="F25" s="331"/>
      <c r="G25" s="331"/>
      <c r="H25" s="331"/>
      <c r="I25" s="262">
        <v>800</v>
      </c>
      <c r="J25" s="262"/>
      <c r="K25" s="262"/>
      <c r="L25" s="111">
        <v>800</v>
      </c>
      <c r="M25" s="111"/>
      <c r="N25" s="111"/>
      <c r="O25" s="110"/>
      <c r="P25" s="111"/>
      <c r="Q25" s="111"/>
      <c r="R25" s="47"/>
      <c r="S25" s="20"/>
      <c r="T25" s="20"/>
    </row>
    <row r="26" spans="1:20" x14ac:dyDescent="0.25">
      <c r="A26" s="165"/>
      <c r="B26" s="337" t="s">
        <v>198</v>
      </c>
      <c r="C26" s="337"/>
      <c r="D26" s="337"/>
      <c r="E26" s="337"/>
      <c r="F26" s="337"/>
      <c r="G26" s="337"/>
      <c r="H26" s="337"/>
      <c r="I26" s="288">
        <f t="shared" ref="I26:N26" si="2">SUM(I27:I37)</f>
        <v>68190</v>
      </c>
      <c r="J26" s="288">
        <f t="shared" si="2"/>
        <v>374</v>
      </c>
      <c r="K26" s="288">
        <f t="shared" si="2"/>
        <v>64</v>
      </c>
      <c r="L26" s="168">
        <f t="shared" si="2"/>
        <v>64015</v>
      </c>
      <c r="M26" s="168">
        <f t="shared" si="2"/>
        <v>374</v>
      </c>
      <c r="N26" s="168">
        <f t="shared" si="2"/>
        <v>64</v>
      </c>
      <c r="O26" s="110"/>
      <c r="P26" s="168"/>
      <c r="Q26" s="168"/>
      <c r="R26" s="168"/>
      <c r="S26" s="246"/>
      <c r="T26" s="246"/>
    </row>
    <row r="27" spans="1:20" x14ac:dyDescent="0.25">
      <c r="A27" s="76"/>
      <c r="B27" s="11"/>
      <c r="C27" s="341" t="s">
        <v>199</v>
      </c>
      <c r="D27" s="342"/>
      <c r="E27" s="342"/>
      <c r="F27" s="342"/>
      <c r="G27" s="342"/>
      <c r="H27" s="342"/>
      <c r="I27" s="262"/>
      <c r="J27" s="262">
        <v>50</v>
      </c>
      <c r="K27" s="262"/>
      <c r="L27" s="111"/>
      <c r="M27" s="111">
        <v>50</v>
      </c>
      <c r="N27" s="111"/>
      <c r="O27" s="110"/>
      <c r="P27" s="111"/>
      <c r="Q27" s="111"/>
      <c r="R27" s="47"/>
      <c r="S27" s="20"/>
      <c r="T27" s="20"/>
    </row>
    <row r="28" spans="1:20" x14ac:dyDescent="0.25">
      <c r="A28" s="76"/>
      <c r="B28" s="34"/>
      <c r="C28" s="341" t="s">
        <v>200</v>
      </c>
      <c r="D28" s="342"/>
      <c r="E28" s="342"/>
      <c r="F28" s="342"/>
      <c r="G28" s="342"/>
      <c r="H28" s="342"/>
      <c r="I28" s="262">
        <v>50123</v>
      </c>
      <c r="J28" s="262">
        <v>250</v>
      </c>
      <c r="K28" s="262">
        <v>50</v>
      </c>
      <c r="L28" s="111">
        <v>44623</v>
      </c>
      <c r="M28" s="111">
        <v>250</v>
      </c>
      <c r="N28" s="111">
        <v>50</v>
      </c>
      <c r="O28" s="110"/>
      <c r="P28" s="111"/>
      <c r="Q28" s="111"/>
      <c r="R28" s="47"/>
      <c r="S28" s="20"/>
      <c r="T28" s="20"/>
    </row>
    <row r="29" spans="1:20" x14ac:dyDescent="0.25">
      <c r="A29" s="76"/>
      <c r="B29" s="34"/>
      <c r="C29" s="341" t="s">
        <v>201</v>
      </c>
      <c r="D29" s="342"/>
      <c r="E29" s="342"/>
      <c r="F29" s="342"/>
      <c r="G29" s="342"/>
      <c r="H29" s="342"/>
      <c r="I29" s="262">
        <v>3230</v>
      </c>
      <c r="J29" s="262"/>
      <c r="K29" s="262"/>
      <c r="L29" s="111">
        <v>3730</v>
      </c>
      <c r="M29" s="111"/>
      <c r="N29" s="111"/>
      <c r="O29" s="110"/>
      <c r="P29" s="111"/>
      <c r="Q29" s="111"/>
      <c r="R29" s="47"/>
      <c r="S29" s="20"/>
      <c r="T29" s="20"/>
    </row>
    <row r="30" spans="1:20" x14ac:dyDescent="0.25">
      <c r="A30" s="76"/>
      <c r="B30" s="34"/>
      <c r="C30" s="332" t="s">
        <v>202</v>
      </c>
      <c r="D30" s="331"/>
      <c r="E30" s="331"/>
      <c r="F30" s="331"/>
      <c r="G30" s="331"/>
      <c r="H30" s="331"/>
      <c r="I30" s="262"/>
      <c r="J30" s="262"/>
      <c r="K30" s="262"/>
      <c r="L30" s="111"/>
      <c r="M30" s="111"/>
      <c r="N30" s="111"/>
      <c r="O30" s="110"/>
      <c r="P30" s="111"/>
      <c r="Q30" s="111"/>
      <c r="R30" s="47"/>
      <c r="S30" s="20"/>
      <c r="T30" s="20"/>
    </row>
    <row r="31" spans="1:20" x14ac:dyDescent="0.25">
      <c r="A31" s="76"/>
      <c r="B31" s="34"/>
      <c r="C31" s="332" t="s">
        <v>203</v>
      </c>
      <c r="D31" s="331"/>
      <c r="E31" s="331"/>
      <c r="F31" s="331"/>
      <c r="G31" s="331"/>
      <c r="H31" s="331"/>
      <c r="I31" s="262"/>
      <c r="J31" s="262"/>
      <c r="K31" s="262"/>
      <c r="L31" s="111"/>
      <c r="M31" s="111"/>
      <c r="N31" s="111"/>
      <c r="O31" s="110"/>
      <c r="P31" s="111"/>
      <c r="Q31" s="111"/>
      <c r="R31" s="47"/>
      <c r="S31" s="20"/>
      <c r="T31" s="20"/>
    </row>
    <row r="32" spans="1:20" x14ac:dyDescent="0.25">
      <c r="A32" s="76"/>
      <c r="B32" s="34"/>
      <c r="C32" s="338" t="s">
        <v>204</v>
      </c>
      <c r="D32" s="339"/>
      <c r="E32" s="339"/>
      <c r="F32" s="339"/>
      <c r="G32" s="339"/>
      <c r="H32" s="340"/>
      <c r="I32" s="262">
        <v>13836</v>
      </c>
      <c r="J32" s="262">
        <v>74</v>
      </c>
      <c r="K32" s="262">
        <v>14</v>
      </c>
      <c r="L32" s="111">
        <v>13161</v>
      </c>
      <c r="M32" s="111">
        <v>74</v>
      </c>
      <c r="N32" s="111">
        <v>14</v>
      </c>
      <c r="O32" s="110"/>
      <c r="P32" s="111"/>
      <c r="Q32" s="111"/>
      <c r="R32" s="47"/>
      <c r="S32" s="20"/>
      <c r="T32" s="20"/>
    </row>
    <row r="33" spans="1:20" x14ac:dyDescent="0.25">
      <c r="A33" s="76"/>
      <c r="B33" s="34"/>
      <c r="C33" s="338" t="s">
        <v>205</v>
      </c>
      <c r="D33" s="339"/>
      <c r="E33" s="339"/>
      <c r="F33" s="339"/>
      <c r="G33" s="339"/>
      <c r="H33" s="340"/>
      <c r="I33" s="262"/>
      <c r="J33" s="262"/>
      <c r="K33" s="262"/>
      <c r="L33" s="111"/>
      <c r="M33" s="111"/>
      <c r="N33" s="111"/>
      <c r="O33" s="110"/>
      <c r="P33" s="111"/>
      <c r="Q33" s="111"/>
      <c r="R33" s="47"/>
      <c r="S33" s="20"/>
      <c r="T33" s="20"/>
    </row>
    <row r="34" spans="1:20" x14ac:dyDescent="0.25">
      <c r="A34" s="76"/>
      <c r="B34" s="34"/>
      <c r="C34" s="338" t="s">
        <v>206</v>
      </c>
      <c r="D34" s="339"/>
      <c r="E34" s="339"/>
      <c r="F34" s="339"/>
      <c r="G34" s="339"/>
      <c r="H34" s="340"/>
      <c r="I34" s="262">
        <v>1</v>
      </c>
      <c r="J34" s="262"/>
      <c r="K34" s="262"/>
      <c r="L34" s="111">
        <v>1</v>
      </c>
      <c r="M34" s="111"/>
      <c r="N34" s="111"/>
      <c r="O34" s="110"/>
      <c r="P34" s="111"/>
      <c r="Q34" s="111"/>
      <c r="R34" s="47"/>
      <c r="S34" s="20"/>
      <c r="T34" s="20"/>
    </row>
    <row r="35" spans="1:20" x14ac:dyDescent="0.25">
      <c r="A35" s="76"/>
      <c r="B35" s="34"/>
      <c r="C35" s="332" t="s">
        <v>207</v>
      </c>
      <c r="D35" s="331"/>
      <c r="E35" s="331"/>
      <c r="F35" s="331"/>
      <c r="G35" s="331"/>
      <c r="H35" s="331"/>
      <c r="I35" s="262">
        <v>1000</v>
      </c>
      <c r="J35" s="262"/>
      <c r="K35" s="262"/>
      <c r="L35" s="111">
        <v>1000</v>
      </c>
      <c r="M35" s="111"/>
      <c r="N35" s="111"/>
      <c r="O35" s="110"/>
      <c r="P35" s="111"/>
      <c r="Q35" s="111"/>
      <c r="R35" s="47"/>
      <c r="S35" s="20"/>
      <c r="T35" s="20"/>
    </row>
    <row r="36" spans="1:20" x14ac:dyDescent="0.25">
      <c r="A36" s="76"/>
      <c r="B36" s="34"/>
      <c r="C36" s="338" t="s">
        <v>336</v>
      </c>
      <c r="D36" s="339"/>
      <c r="E36" s="339"/>
      <c r="F36" s="339"/>
      <c r="G36" s="339"/>
      <c r="H36" s="340"/>
      <c r="I36" s="262"/>
      <c r="J36" s="262"/>
      <c r="K36" s="262"/>
      <c r="L36" s="111"/>
      <c r="M36" s="111"/>
      <c r="N36" s="111"/>
      <c r="O36" s="110"/>
      <c r="P36" s="111"/>
      <c r="Q36" s="111"/>
      <c r="R36" s="47"/>
      <c r="S36" s="20"/>
      <c r="T36" s="20"/>
    </row>
    <row r="37" spans="1:20" x14ac:dyDescent="0.25">
      <c r="A37" s="76"/>
      <c r="B37" s="15"/>
      <c r="C37" s="332" t="s">
        <v>208</v>
      </c>
      <c r="D37" s="331"/>
      <c r="E37" s="331"/>
      <c r="F37" s="331"/>
      <c r="G37" s="331"/>
      <c r="H37" s="331"/>
      <c r="I37" s="262"/>
      <c r="J37" s="262"/>
      <c r="K37" s="262"/>
      <c r="L37" s="111">
        <v>1500</v>
      </c>
      <c r="M37" s="111"/>
      <c r="N37" s="111"/>
      <c r="O37" s="110"/>
      <c r="P37" s="111"/>
      <c r="Q37" s="111"/>
      <c r="R37" s="47"/>
      <c r="S37" s="20"/>
      <c r="T37" s="20"/>
    </row>
    <row r="38" spans="1:20" x14ac:dyDescent="0.25">
      <c r="A38" s="165"/>
      <c r="B38" s="337" t="s">
        <v>176</v>
      </c>
      <c r="C38" s="337"/>
      <c r="D38" s="337"/>
      <c r="E38" s="337"/>
      <c r="F38" s="337"/>
      <c r="G38" s="337"/>
      <c r="H38" s="337"/>
      <c r="I38" s="262"/>
      <c r="J38" s="262"/>
      <c r="K38" s="262"/>
      <c r="L38" s="110">
        <f>SUM(L39:L43)</f>
        <v>1924</v>
      </c>
      <c r="M38" s="110"/>
      <c r="N38" s="110"/>
      <c r="O38" s="110"/>
      <c r="P38" s="111"/>
      <c r="Q38" s="111"/>
      <c r="R38" s="47"/>
      <c r="S38" s="20"/>
      <c r="T38" s="20"/>
    </row>
    <row r="39" spans="1:20" x14ac:dyDescent="0.25">
      <c r="A39" s="76"/>
      <c r="B39" s="169"/>
      <c r="C39" s="328" t="s">
        <v>215</v>
      </c>
      <c r="D39" s="334"/>
      <c r="E39" s="334"/>
      <c r="F39" s="334"/>
      <c r="G39" s="334"/>
      <c r="H39" s="335"/>
      <c r="I39" s="262"/>
      <c r="J39" s="262"/>
      <c r="K39" s="262"/>
      <c r="L39" s="111"/>
      <c r="M39" s="111"/>
      <c r="N39" s="111"/>
      <c r="O39" s="110"/>
      <c r="P39" s="111"/>
      <c r="Q39" s="111"/>
      <c r="R39" s="47"/>
      <c r="S39" s="20"/>
      <c r="T39" s="20"/>
    </row>
    <row r="40" spans="1:20" x14ac:dyDescent="0.25">
      <c r="A40" s="76"/>
      <c r="B40" s="173"/>
      <c r="C40" s="338" t="s">
        <v>337</v>
      </c>
      <c r="D40" s="339"/>
      <c r="E40" s="339"/>
      <c r="F40" s="339"/>
      <c r="G40" s="339"/>
      <c r="H40" s="340"/>
      <c r="I40" s="262"/>
      <c r="J40" s="262"/>
      <c r="K40" s="262"/>
      <c r="L40" s="111"/>
      <c r="M40" s="111"/>
      <c r="N40" s="111"/>
      <c r="O40" s="110"/>
      <c r="P40" s="111"/>
      <c r="Q40" s="111"/>
      <c r="R40" s="47"/>
      <c r="S40" s="20"/>
      <c r="T40" s="20"/>
    </row>
    <row r="41" spans="1:20" ht="25.5" customHeight="1" x14ac:dyDescent="0.25">
      <c r="A41" s="76"/>
      <c r="B41" s="173"/>
      <c r="C41" s="352" t="s">
        <v>338</v>
      </c>
      <c r="D41" s="353"/>
      <c r="E41" s="353"/>
      <c r="F41" s="353"/>
      <c r="G41" s="353"/>
      <c r="H41" s="354"/>
      <c r="I41" s="262"/>
      <c r="J41" s="262"/>
      <c r="K41" s="262"/>
      <c r="L41" s="111"/>
      <c r="M41" s="111"/>
      <c r="N41" s="111"/>
      <c r="O41" s="110"/>
      <c r="P41" s="111"/>
      <c r="Q41" s="111"/>
      <c r="R41" s="47"/>
      <c r="S41" s="20"/>
      <c r="T41" s="20"/>
    </row>
    <row r="42" spans="1:20" x14ac:dyDescent="0.25">
      <c r="A42" s="76"/>
      <c r="B42" s="173"/>
      <c r="C42" s="328" t="s">
        <v>0</v>
      </c>
      <c r="D42" s="334"/>
      <c r="E42" s="334"/>
      <c r="F42" s="334"/>
      <c r="G42" s="334"/>
      <c r="H42" s="335"/>
      <c r="I42" s="262"/>
      <c r="J42" s="262"/>
      <c r="K42" s="262"/>
      <c r="L42" s="111"/>
      <c r="M42" s="111"/>
      <c r="N42" s="111"/>
      <c r="O42" s="110"/>
      <c r="P42" s="111"/>
      <c r="Q42" s="111"/>
      <c r="R42" s="47"/>
      <c r="S42" s="20"/>
      <c r="T42" s="20"/>
    </row>
    <row r="43" spans="1:20" x14ac:dyDescent="0.25">
      <c r="A43" s="76"/>
      <c r="B43" s="173"/>
      <c r="C43" s="328" t="s">
        <v>216</v>
      </c>
      <c r="D43" s="334"/>
      <c r="E43" s="334"/>
      <c r="F43" s="334"/>
      <c r="G43" s="334"/>
      <c r="H43" s="335"/>
      <c r="I43" s="262"/>
      <c r="J43" s="262"/>
      <c r="K43" s="262"/>
      <c r="L43" s="111">
        <v>1924</v>
      </c>
      <c r="M43" s="111"/>
      <c r="N43" s="111"/>
      <c r="O43" s="110"/>
      <c r="P43" s="111"/>
      <c r="Q43" s="111"/>
      <c r="R43" s="47"/>
      <c r="S43" s="20"/>
      <c r="T43" s="20"/>
    </row>
    <row r="44" spans="1:20" x14ac:dyDescent="0.25">
      <c r="A44" s="355"/>
      <c r="B44" s="356"/>
      <c r="C44" s="356"/>
      <c r="D44" s="356"/>
      <c r="E44" s="356"/>
      <c r="F44" s="356"/>
      <c r="G44" s="356"/>
      <c r="H44" s="357"/>
      <c r="I44" s="262"/>
      <c r="J44" s="262"/>
      <c r="K44" s="262"/>
      <c r="L44" s="111"/>
      <c r="M44" s="111"/>
      <c r="N44" s="111"/>
      <c r="O44" s="110"/>
      <c r="P44" s="111"/>
      <c r="Q44" s="111"/>
      <c r="R44" s="47"/>
      <c r="S44" s="20"/>
      <c r="T44" s="20"/>
    </row>
    <row r="45" spans="1:20" x14ac:dyDescent="0.25">
      <c r="A45" s="333" t="s">
        <v>106</v>
      </c>
      <c r="B45" s="333"/>
      <c r="C45" s="333"/>
      <c r="D45" s="333"/>
      <c r="E45" s="333"/>
      <c r="F45" s="333"/>
      <c r="G45" s="333"/>
      <c r="H45" s="333"/>
      <c r="I45" s="110">
        <f>I46+I52+I58</f>
        <v>97420</v>
      </c>
      <c r="J45" s="110">
        <f>J46+J52+J58</f>
        <v>500</v>
      </c>
      <c r="K45" s="110"/>
      <c r="L45" s="110">
        <f>L46+L52+L58</f>
        <v>657945</v>
      </c>
      <c r="M45" s="110">
        <f>M46+M52+M58</f>
        <v>500</v>
      </c>
      <c r="N45" s="110"/>
      <c r="O45" s="110"/>
      <c r="P45" s="110"/>
      <c r="Q45" s="110"/>
      <c r="R45" s="110"/>
      <c r="S45" s="19"/>
      <c r="T45" s="19"/>
    </row>
    <row r="46" spans="1:20" x14ac:dyDescent="0.25">
      <c r="A46" s="188"/>
      <c r="B46" s="358" t="s">
        <v>197</v>
      </c>
      <c r="C46" s="359"/>
      <c r="D46" s="359"/>
      <c r="E46" s="359"/>
      <c r="F46" s="359"/>
      <c r="G46" s="359"/>
      <c r="H46" s="360"/>
      <c r="I46" s="168">
        <f>SUM(I47:I51)</f>
        <v>97134</v>
      </c>
      <c r="J46" s="168"/>
      <c r="K46" s="168"/>
      <c r="L46" s="168">
        <f>SUM(L47:L51)</f>
        <v>537659</v>
      </c>
      <c r="M46" s="168"/>
      <c r="N46" s="168"/>
      <c r="O46" s="110"/>
      <c r="P46" s="168"/>
      <c r="Q46" s="168"/>
      <c r="R46" s="168"/>
      <c r="S46" s="246"/>
      <c r="T46" s="246"/>
    </row>
    <row r="47" spans="1:20" x14ac:dyDescent="0.25">
      <c r="A47" s="189"/>
      <c r="B47" s="34"/>
      <c r="C47" s="361" t="s">
        <v>189</v>
      </c>
      <c r="D47" s="362"/>
      <c r="E47" s="362"/>
      <c r="F47" s="362"/>
      <c r="G47" s="362"/>
      <c r="H47" s="362"/>
      <c r="I47" s="111"/>
      <c r="J47" s="111"/>
      <c r="K47" s="111"/>
      <c r="L47" s="111"/>
      <c r="M47" s="111"/>
      <c r="N47" s="111"/>
      <c r="O47" s="110"/>
      <c r="P47" s="111"/>
      <c r="Q47" s="111"/>
      <c r="R47" s="47"/>
      <c r="S47" s="20"/>
      <c r="T47" s="20"/>
    </row>
    <row r="48" spans="1:20" x14ac:dyDescent="0.25">
      <c r="A48" s="189"/>
      <c r="B48" s="34"/>
      <c r="C48" s="363" t="s">
        <v>185</v>
      </c>
      <c r="D48" s="364"/>
      <c r="E48" s="364"/>
      <c r="F48" s="364"/>
      <c r="G48" s="364"/>
      <c r="H48" s="364"/>
      <c r="I48" s="111"/>
      <c r="J48" s="111"/>
      <c r="K48" s="111"/>
      <c r="L48" s="111"/>
      <c r="M48" s="111"/>
      <c r="N48" s="111"/>
      <c r="O48" s="110"/>
      <c r="P48" s="111"/>
      <c r="Q48" s="111"/>
      <c r="R48" s="47"/>
      <c r="S48" s="20"/>
      <c r="T48" s="20"/>
    </row>
    <row r="49" spans="1:20" x14ac:dyDescent="0.25">
      <c r="A49" s="189"/>
      <c r="B49" s="34"/>
      <c r="C49" s="363" t="s">
        <v>186</v>
      </c>
      <c r="D49" s="364"/>
      <c r="E49" s="364"/>
      <c r="F49" s="364"/>
      <c r="G49" s="364"/>
      <c r="H49" s="364"/>
      <c r="I49" s="111"/>
      <c r="J49" s="111"/>
      <c r="K49" s="111"/>
      <c r="L49" s="111"/>
      <c r="M49" s="111"/>
      <c r="N49" s="111"/>
      <c r="O49" s="110"/>
      <c r="P49" s="111"/>
      <c r="Q49" s="111"/>
      <c r="R49" s="47"/>
      <c r="S49" s="20"/>
      <c r="T49" s="20"/>
    </row>
    <row r="50" spans="1:20" x14ac:dyDescent="0.25">
      <c r="A50" s="189"/>
      <c r="B50" s="34"/>
      <c r="C50" s="365" t="s">
        <v>187</v>
      </c>
      <c r="D50" s="366"/>
      <c r="E50" s="366"/>
      <c r="F50" s="366"/>
      <c r="G50" s="366"/>
      <c r="H50" s="366"/>
      <c r="I50" s="262"/>
      <c r="J50" s="262"/>
      <c r="K50" s="111"/>
      <c r="L50" s="111"/>
      <c r="M50" s="111"/>
      <c r="N50" s="111"/>
      <c r="O50" s="110"/>
      <c r="P50" s="111"/>
      <c r="Q50" s="111"/>
      <c r="R50" s="47"/>
      <c r="S50" s="20"/>
      <c r="T50" s="20"/>
    </row>
    <row r="51" spans="1:20" x14ac:dyDescent="0.25">
      <c r="A51" s="189"/>
      <c r="B51" s="34"/>
      <c r="C51" s="363" t="s">
        <v>190</v>
      </c>
      <c r="D51" s="364"/>
      <c r="E51" s="364"/>
      <c r="F51" s="364"/>
      <c r="G51" s="364"/>
      <c r="H51" s="364"/>
      <c r="I51" s="262">
        <v>97134</v>
      </c>
      <c r="J51" s="262"/>
      <c r="K51" s="111"/>
      <c r="L51" s="111">
        <v>537659</v>
      </c>
      <c r="M51" s="111"/>
      <c r="N51" s="111"/>
      <c r="O51" s="110"/>
      <c r="P51" s="111"/>
      <c r="Q51" s="111"/>
      <c r="R51" s="47"/>
      <c r="S51" s="20"/>
      <c r="T51" s="20"/>
    </row>
    <row r="52" spans="1:20" x14ac:dyDescent="0.25">
      <c r="A52" s="165"/>
      <c r="B52" s="345" t="s">
        <v>209</v>
      </c>
      <c r="C52" s="337"/>
      <c r="D52" s="337"/>
      <c r="E52" s="337"/>
      <c r="F52" s="337"/>
      <c r="G52" s="337"/>
      <c r="H52" s="337"/>
      <c r="I52" s="288"/>
      <c r="J52" s="262"/>
      <c r="K52" s="111"/>
      <c r="L52" s="168">
        <f>SUM(L53:L57)</f>
        <v>120000</v>
      </c>
      <c r="M52" s="111"/>
      <c r="N52" s="111"/>
      <c r="O52" s="110"/>
      <c r="P52" s="111"/>
      <c r="Q52" s="111"/>
      <c r="R52" s="47"/>
      <c r="S52" s="20"/>
      <c r="T52" s="20"/>
    </row>
    <row r="53" spans="1:20" x14ac:dyDescent="0.25">
      <c r="A53" s="76"/>
      <c r="B53" s="170"/>
      <c r="C53" s="338" t="s">
        <v>210</v>
      </c>
      <c r="D53" s="339"/>
      <c r="E53" s="339"/>
      <c r="F53" s="339"/>
      <c r="G53" s="339"/>
      <c r="H53" s="340"/>
      <c r="I53" s="262"/>
      <c r="J53" s="262"/>
      <c r="K53" s="111"/>
      <c r="L53" s="111"/>
      <c r="M53" s="111"/>
      <c r="N53" s="111"/>
      <c r="O53" s="110"/>
      <c r="P53" s="111"/>
      <c r="Q53" s="111"/>
      <c r="R53" s="47"/>
      <c r="S53" s="20"/>
      <c r="T53" s="20"/>
    </row>
    <row r="54" spans="1:20" x14ac:dyDescent="0.25">
      <c r="A54" s="76"/>
      <c r="B54" s="187"/>
      <c r="C54" s="338" t="s">
        <v>211</v>
      </c>
      <c r="D54" s="339"/>
      <c r="E54" s="339"/>
      <c r="F54" s="339"/>
      <c r="G54" s="339"/>
      <c r="H54" s="340"/>
      <c r="I54" s="262"/>
      <c r="J54" s="262"/>
      <c r="K54" s="111"/>
      <c r="L54" s="111"/>
      <c r="M54" s="111"/>
      <c r="N54" s="111"/>
      <c r="O54" s="110"/>
      <c r="P54" s="111"/>
      <c r="Q54" s="111"/>
      <c r="R54" s="47"/>
      <c r="S54" s="20"/>
      <c r="T54" s="20"/>
    </row>
    <row r="55" spans="1:20" x14ac:dyDescent="0.25">
      <c r="A55" s="76"/>
      <c r="B55" s="187"/>
      <c r="C55" s="338" t="s">
        <v>212</v>
      </c>
      <c r="D55" s="339"/>
      <c r="E55" s="339"/>
      <c r="F55" s="339"/>
      <c r="G55" s="339"/>
      <c r="H55" s="340"/>
      <c r="I55" s="262"/>
      <c r="J55" s="262"/>
      <c r="K55" s="111"/>
      <c r="L55" s="111"/>
      <c r="M55" s="111"/>
      <c r="N55" s="111"/>
      <c r="O55" s="110"/>
      <c r="P55" s="111"/>
      <c r="Q55" s="111"/>
      <c r="R55" s="47"/>
      <c r="S55" s="20"/>
      <c r="T55" s="20"/>
    </row>
    <row r="56" spans="1:20" x14ac:dyDescent="0.25">
      <c r="A56" s="76"/>
      <c r="B56" s="34"/>
      <c r="C56" s="332" t="s">
        <v>213</v>
      </c>
      <c r="D56" s="332"/>
      <c r="E56" s="332"/>
      <c r="F56" s="332"/>
      <c r="G56" s="332"/>
      <c r="H56" s="332"/>
      <c r="I56" s="262"/>
      <c r="J56" s="262"/>
      <c r="K56" s="111"/>
      <c r="L56" s="111">
        <v>120000</v>
      </c>
      <c r="M56" s="111"/>
      <c r="N56" s="111"/>
      <c r="O56" s="110"/>
      <c r="P56" s="111"/>
      <c r="Q56" s="111"/>
      <c r="R56" s="47"/>
      <c r="S56" s="20"/>
      <c r="T56" s="20"/>
    </row>
    <row r="57" spans="1:20" x14ac:dyDescent="0.25">
      <c r="A57" s="76"/>
      <c r="B57" s="34"/>
      <c r="C57" s="332" t="s">
        <v>214</v>
      </c>
      <c r="D57" s="332"/>
      <c r="E57" s="332"/>
      <c r="F57" s="332"/>
      <c r="G57" s="332"/>
      <c r="H57" s="332"/>
      <c r="I57" s="262"/>
      <c r="J57" s="262"/>
      <c r="K57" s="111"/>
      <c r="L57" s="111"/>
      <c r="M57" s="111"/>
      <c r="N57" s="111"/>
      <c r="O57" s="110"/>
      <c r="P57" s="111"/>
      <c r="Q57" s="111"/>
      <c r="R57" s="47"/>
      <c r="S57" s="20"/>
      <c r="T57" s="20"/>
    </row>
    <row r="58" spans="1:20" x14ac:dyDescent="0.25">
      <c r="A58" s="165"/>
      <c r="B58" s="337" t="s">
        <v>107</v>
      </c>
      <c r="C58" s="331"/>
      <c r="D58" s="331"/>
      <c r="E58" s="331"/>
      <c r="F58" s="331"/>
      <c r="G58" s="331"/>
      <c r="H58" s="331"/>
      <c r="I58" s="288">
        <f>SUM(I59:I63)</f>
        <v>286</v>
      </c>
      <c r="J58" s="288">
        <f>SUM(J59:J63)</f>
        <v>500</v>
      </c>
      <c r="K58" s="168"/>
      <c r="L58" s="168">
        <f>SUM(L59:L63)</f>
        <v>286</v>
      </c>
      <c r="M58" s="168">
        <f>SUM(M59:M63)</f>
        <v>500</v>
      </c>
      <c r="N58" s="168"/>
      <c r="O58" s="110"/>
      <c r="P58" s="168"/>
      <c r="Q58" s="168"/>
      <c r="R58" s="168"/>
      <c r="S58" s="246"/>
      <c r="T58" s="246"/>
    </row>
    <row r="59" spans="1:20" x14ac:dyDescent="0.25">
      <c r="A59" s="76"/>
      <c r="B59" s="169"/>
      <c r="C59" s="328" t="s">
        <v>215</v>
      </c>
      <c r="D59" s="334"/>
      <c r="E59" s="334"/>
      <c r="F59" s="334"/>
      <c r="G59" s="334"/>
      <c r="H59" s="335"/>
      <c r="I59" s="262"/>
      <c r="J59" s="262"/>
      <c r="K59" s="111"/>
      <c r="L59" s="111"/>
      <c r="M59" s="111"/>
      <c r="N59" s="111"/>
      <c r="O59" s="110"/>
      <c r="P59" s="111"/>
      <c r="Q59" s="111"/>
      <c r="R59" s="47"/>
      <c r="S59" s="20"/>
      <c r="T59" s="20"/>
    </row>
    <row r="60" spans="1:20" x14ac:dyDescent="0.25">
      <c r="A60" s="76"/>
      <c r="B60" s="173"/>
      <c r="C60" s="338" t="s">
        <v>339</v>
      </c>
      <c r="D60" s="339"/>
      <c r="E60" s="339"/>
      <c r="F60" s="339"/>
      <c r="G60" s="339"/>
      <c r="H60" s="340"/>
      <c r="I60" s="262"/>
      <c r="J60" s="262"/>
      <c r="K60" s="111"/>
      <c r="L60" s="111"/>
      <c r="M60" s="111"/>
      <c r="N60" s="111"/>
      <c r="O60" s="110"/>
      <c r="P60" s="111"/>
      <c r="Q60" s="111"/>
      <c r="R60" s="47"/>
      <c r="S60" s="20"/>
      <c r="T60" s="20"/>
    </row>
    <row r="61" spans="1:20" ht="25.5" customHeight="1" x14ac:dyDescent="0.25">
      <c r="A61" s="76"/>
      <c r="B61" s="173"/>
      <c r="C61" s="352" t="s">
        <v>340</v>
      </c>
      <c r="D61" s="353"/>
      <c r="E61" s="353"/>
      <c r="F61" s="353"/>
      <c r="G61" s="353"/>
      <c r="H61" s="354"/>
      <c r="I61" s="262"/>
      <c r="J61" s="262"/>
      <c r="K61" s="111"/>
      <c r="L61" s="111"/>
      <c r="M61" s="111"/>
      <c r="N61" s="111"/>
      <c r="O61" s="110"/>
      <c r="P61" s="111"/>
      <c r="Q61" s="111"/>
      <c r="R61" s="47"/>
      <c r="S61" s="20"/>
      <c r="T61" s="20"/>
    </row>
    <row r="62" spans="1:20" x14ac:dyDescent="0.25">
      <c r="A62" s="76"/>
      <c r="B62" s="173"/>
      <c r="C62" s="328" t="s">
        <v>0</v>
      </c>
      <c r="D62" s="334"/>
      <c r="E62" s="334"/>
      <c r="F62" s="334"/>
      <c r="G62" s="334"/>
      <c r="H62" s="335"/>
      <c r="I62" s="262"/>
      <c r="J62" s="262">
        <v>500</v>
      </c>
      <c r="K62" s="111"/>
      <c r="L62" s="111"/>
      <c r="M62" s="111">
        <v>500</v>
      </c>
      <c r="N62" s="111"/>
      <c r="O62" s="110"/>
      <c r="P62" s="111"/>
      <c r="Q62" s="111"/>
      <c r="R62" s="47"/>
      <c r="S62" s="20"/>
      <c r="T62" s="20"/>
    </row>
    <row r="63" spans="1:20" x14ac:dyDescent="0.25">
      <c r="A63" s="76"/>
      <c r="B63" s="173"/>
      <c r="C63" s="328" t="s">
        <v>217</v>
      </c>
      <c r="D63" s="334"/>
      <c r="E63" s="334"/>
      <c r="F63" s="334"/>
      <c r="G63" s="334"/>
      <c r="H63" s="335"/>
      <c r="I63" s="111">
        <v>286</v>
      </c>
      <c r="J63" s="111"/>
      <c r="K63" s="111"/>
      <c r="L63" s="111">
        <v>286</v>
      </c>
      <c r="M63" s="111"/>
      <c r="N63" s="111"/>
      <c r="O63" s="110"/>
      <c r="P63" s="111"/>
      <c r="Q63" s="111"/>
      <c r="R63" s="47"/>
      <c r="S63" s="20"/>
      <c r="T63" s="20"/>
    </row>
    <row r="64" spans="1:20" x14ac:dyDescent="0.25">
      <c r="A64" s="355"/>
      <c r="B64" s="356"/>
      <c r="C64" s="356"/>
      <c r="D64" s="356"/>
      <c r="E64" s="356"/>
      <c r="F64" s="356"/>
      <c r="G64" s="356"/>
      <c r="H64" s="357"/>
      <c r="I64" s="111"/>
      <c r="J64" s="111"/>
      <c r="K64" s="111"/>
      <c r="L64" s="111"/>
      <c r="M64" s="111"/>
      <c r="N64" s="111"/>
      <c r="O64" s="110"/>
      <c r="P64" s="111"/>
      <c r="Q64" s="111"/>
      <c r="R64" s="47"/>
      <c r="S64" s="20"/>
      <c r="T64" s="20"/>
    </row>
    <row r="65" spans="1:20" x14ac:dyDescent="0.25">
      <c r="A65" s="333" t="s">
        <v>1</v>
      </c>
      <c r="B65" s="333"/>
      <c r="C65" s="333"/>
      <c r="D65" s="333"/>
      <c r="E65" s="333"/>
      <c r="F65" s="333"/>
      <c r="G65" s="333"/>
      <c r="H65" s="333"/>
      <c r="I65" s="110">
        <f t="shared" ref="I65:N65" si="3">I11+I45</f>
        <v>590375</v>
      </c>
      <c r="J65" s="110">
        <f t="shared" si="3"/>
        <v>874</v>
      </c>
      <c r="K65" s="110">
        <f t="shared" si="3"/>
        <v>29605</v>
      </c>
      <c r="L65" s="110">
        <f t="shared" si="3"/>
        <v>1149458</v>
      </c>
      <c r="M65" s="110">
        <f t="shared" si="3"/>
        <v>1034</v>
      </c>
      <c r="N65" s="110">
        <f t="shared" si="3"/>
        <v>35439</v>
      </c>
      <c r="O65" s="110"/>
      <c r="P65" s="110"/>
      <c r="Q65" s="110"/>
      <c r="R65" s="110"/>
      <c r="S65" s="19"/>
      <c r="T65" s="19"/>
    </row>
    <row r="66" spans="1:20" x14ac:dyDescent="0.25">
      <c r="A66" s="367"/>
      <c r="B66" s="368"/>
      <c r="C66" s="368"/>
      <c r="D66" s="368"/>
      <c r="E66" s="368"/>
      <c r="F66" s="368"/>
      <c r="G66" s="368"/>
      <c r="H66" s="369"/>
      <c r="I66" s="111"/>
      <c r="J66" s="111"/>
      <c r="K66" s="111"/>
      <c r="L66" s="111"/>
      <c r="M66" s="111"/>
      <c r="N66" s="111"/>
      <c r="O66" s="110"/>
      <c r="P66" s="111"/>
      <c r="Q66" s="111"/>
      <c r="R66" s="47"/>
      <c r="S66" s="20"/>
      <c r="T66" s="20"/>
    </row>
    <row r="67" spans="1:20" ht="25.5" customHeight="1" x14ac:dyDescent="0.25">
      <c r="A67" s="370" t="s">
        <v>218</v>
      </c>
      <c r="B67" s="331"/>
      <c r="C67" s="331"/>
      <c r="D67" s="331"/>
      <c r="E67" s="331"/>
      <c r="F67" s="331"/>
      <c r="G67" s="331"/>
      <c r="H67" s="331"/>
      <c r="I67" s="117">
        <f t="shared" ref="I67:N67" si="4">SUM(I68:I69)</f>
        <v>280327</v>
      </c>
      <c r="J67" s="117">
        <f t="shared" si="4"/>
        <v>0</v>
      </c>
      <c r="K67" s="117">
        <f t="shared" si="4"/>
        <v>0</v>
      </c>
      <c r="L67" s="117">
        <f t="shared" si="4"/>
        <v>140114</v>
      </c>
      <c r="M67" s="117">
        <f t="shared" si="4"/>
        <v>0</v>
      </c>
      <c r="N67" s="117">
        <f t="shared" si="4"/>
        <v>0</v>
      </c>
      <c r="O67" s="110"/>
      <c r="P67" s="116"/>
      <c r="Q67" s="116"/>
      <c r="R67" s="115"/>
      <c r="S67" s="20"/>
      <c r="T67" s="20"/>
    </row>
    <row r="68" spans="1:20" x14ac:dyDescent="0.25">
      <c r="A68" s="33"/>
      <c r="B68" s="331" t="s">
        <v>108</v>
      </c>
      <c r="C68" s="331"/>
      <c r="D68" s="331"/>
      <c r="E68" s="331"/>
      <c r="F68" s="331"/>
      <c r="G68" s="331"/>
      <c r="H68" s="331"/>
      <c r="I68" s="291">
        <v>75843</v>
      </c>
      <c r="J68" s="292">
        <v>0</v>
      </c>
      <c r="K68" s="292">
        <v>0</v>
      </c>
      <c r="L68" s="291">
        <v>27629</v>
      </c>
      <c r="M68" s="312"/>
      <c r="N68" s="312"/>
      <c r="O68" s="110"/>
      <c r="P68" s="111"/>
      <c r="Q68" s="111"/>
      <c r="R68" s="47"/>
      <c r="S68" s="20"/>
      <c r="T68" s="20"/>
    </row>
    <row r="69" spans="1:20" x14ac:dyDescent="0.25">
      <c r="A69" s="165"/>
      <c r="B69" s="331" t="s">
        <v>109</v>
      </c>
      <c r="C69" s="331"/>
      <c r="D69" s="331"/>
      <c r="E69" s="331"/>
      <c r="F69" s="331"/>
      <c r="G69" s="331"/>
      <c r="H69" s="331"/>
      <c r="I69" s="291">
        <v>204484</v>
      </c>
      <c r="J69" s="111"/>
      <c r="K69" s="111"/>
      <c r="L69" s="291">
        <v>112485</v>
      </c>
      <c r="M69" s="111"/>
      <c r="N69" s="111"/>
      <c r="O69" s="110"/>
      <c r="P69" s="111"/>
      <c r="Q69" s="111"/>
      <c r="R69" s="47"/>
      <c r="S69" s="20"/>
      <c r="T69" s="20"/>
    </row>
    <row r="70" spans="1:20" x14ac:dyDescent="0.25">
      <c r="A70" s="336"/>
      <c r="B70" s="331"/>
      <c r="C70" s="331"/>
      <c r="D70" s="331"/>
      <c r="E70" s="331"/>
      <c r="F70" s="331"/>
      <c r="G70" s="331"/>
      <c r="H70" s="331"/>
      <c r="I70" s="262"/>
      <c r="J70" s="111"/>
      <c r="K70" s="111"/>
      <c r="L70" s="111"/>
      <c r="M70" s="111"/>
      <c r="N70" s="111"/>
      <c r="O70" s="110"/>
      <c r="P70" s="111"/>
      <c r="Q70" s="111"/>
      <c r="R70" s="47"/>
      <c r="S70" s="20"/>
      <c r="T70" s="20"/>
    </row>
    <row r="71" spans="1:20" x14ac:dyDescent="0.25">
      <c r="A71" s="333" t="s">
        <v>2</v>
      </c>
      <c r="B71" s="333"/>
      <c r="C71" s="333"/>
      <c r="D71" s="333"/>
      <c r="E71" s="333"/>
      <c r="F71" s="333"/>
      <c r="G71" s="333"/>
      <c r="H71" s="333"/>
      <c r="I71" s="110">
        <f>I72+I83</f>
        <v>7567</v>
      </c>
      <c r="J71" s="110"/>
      <c r="K71" s="110"/>
      <c r="L71" s="110">
        <f>L72+L83</f>
        <v>8584</v>
      </c>
      <c r="M71" s="110"/>
      <c r="N71" s="110"/>
      <c r="O71" s="110"/>
      <c r="P71" s="111"/>
      <c r="Q71" s="111"/>
      <c r="R71" s="47"/>
      <c r="S71" s="20"/>
      <c r="T71" s="20"/>
    </row>
    <row r="72" spans="1:20" x14ac:dyDescent="0.25">
      <c r="A72" s="33"/>
      <c r="B72" s="331" t="s">
        <v>110</v>
      </c>
      <c r="C72" s="331"/>
      <c r="D72" s="331"/>
      <c r="E72" s="331"/>
      <c r="F72" s="331"/>
      <c r="G72" s="331"/>
      <c r="H72" s="331"/>
      <c r="I72" s="111">
        <f>SUM(I73:I82)</f>
        <v>7567</v>
      </c>
      <c r="J72" s="111"/>
      <c r="K72" s="111"/>
      <c r="L72" s="111">
        <f>SUM(L73:L82)</f>
        <v>8584</v>
      </c>
      <c r="M72" s="111"/>
      <c r="N72" s="111"/>
      <c r="O72" s="110"/>
      <c r="P72" s="111"/>
      <c r="Q72" s="111"/>
      <c r="R72" s="47"/>
      <c r="S72" s="20"/>
      <c r="T72" s="20"/>
    </row>
    <row r="73" spans="1:20" x14ac:dyDescent="0.25">
      <c r="A73" s="76"/>
      <c r="B73" s="167"/>
      <c r="C73" s="328" t="s">
        <v>344</v>
      </c>
      <c r="D73" s="329"/>
      <c r="E73" s="329"/>
      <c r="F73" s="329"/>
      <c r="G73" s="329"/>
      <c r="H73" s="330"/>
      <c r="I73" s="111"/>
      <c r="J73" s="111"/>
      <c r="K73" s="111"/>
      <c r="L73" s="111"/>
      <c r="M73" s="111"/>
      <c r="N73" s="111"/>
      <c r="O73" s="110"/>
      <c r="P73" s="111"/>
      <c r="Q73" s="111"/>
      <c r="R73" s="47"/>
      <c r="S73" s="20"/>
      <c r="T73" s="20"/>
    </row>
    <row r="74" spans="1:20" x14ac:dyDescent="0.25">
      <c r="A74" s="76"/>
      <c r="B74" s="172"/>
      <c r="C74" s="328" t="s">
        <v>4</v>
      </c>
      <c r="D74" s="329"/>
      <c r="E74" s="329"/>
      <c r="F74" s="329"/>
      <c r="G74" s="329"/>
      <c r="H74" s="330"/>
      <c r="I74" s="111"/>
      <c r="J74" s="111"/>
      <c r="K74" s="111"/>
      <c r="L74" s="111"/>
      <c r="M74" s="111"/>
      <c r="N74" s="111"/>
      <c r="O74" s="110"/>
      <c r="P74" s="111"/>
      <c r="Q74" s="111"/>
      <c r="R74" s="47"/>
      <c r="S74" s="20"/>
      <c r="T74" s="20"/>
    </row>
    <row r="75" spans="1:20" x14ac:dyDescent="0.25">
      <c r="A75" s="76"/>
      <c r="B75" s="172"/>
      <c r="C75" s="328" t="s">
        <v>219</v>
      </c>
      <c r="D75" s="329"/>
      <c r="E75" s="329"/>
      <c r="F75" s="329"/>
      <c r="G75" s="329"/>
      <c r="H75" s="330"/>
      <c r="I75" s="111">
        <v>7567</v>
      </c>
      <c r="J75" s="111"/>
      <c r="K75" s="111"/>
      <c r="L75" s="111">
        <v>8584</v>
      </c>
      <c r="M75" s="111"/>
      <c r="N75" s="111"/>
      <c r="O75" s="110"/>
      <c r="P75" s="111"/>
      <c r="Q75" s="111"/>
      <c r="R75" s="47"/>
      <c r="S75" s="20"/>
      <c r="T75" s="20"/>
    </row>
    <row r="76" spans="1:20" x14ac:dyDescent="0.25">
      <c r="A76" s="76"/>
      <c r="B76" s="172"/>
      <c r="C76" s="338" t="s">
        <v>220</v>
      </c>
      <c r="D76" s="339"/>
      <c r="E76" s="339"/>
      <c r="F76" s="339"/>
      <c r="G76" s="339"/>
      <c r="H76" s="340"/>
      <c r="I76" s="111"/>
      <c r="J76" s="111"/>
      <c r="K76" s="111"/>
      <c r="L76" s="111"/>
      <c r="M76" s="111"/>
      <c r="N76" s="111"/>
      <c r="O76" s="110"/>
      <c r="P76" s="111"/>
      <c r="Q76" s="111"/>
      <c r="R76" s="47"/>
      <c r="S76" s="20"/>
      <c r="T76" s="20"/>
    </row>
    <row r="77" spans="1:20" x14ac:dyDescent="0.25">
      <c r="A77" s="76"/>
      <c r="B77" s="172"/>
      <c r="C77" s="328" t="s">
        <v>5</v>
      </c>
      <c r="D77" s="329"/>
      <c r="E77" s="329"/>
      <c r="F77" s="329"/>
      <c r="G77" s="329"/>
      <c r="H77" s="330"/>
      <c r="I77" s="111"/>
      <c r="J77" s="111"/>
      <c r="K77" s="111"/>
      <c r="L77" s="111"/>
      <c r="M77" s="111"/>
      <c r="N77" s="111"/>
      <c r="O77" s="110"/>
      <c r="P77" s="111"/>
      <c r="Q77" s="111"/>
      <c r="R77" s="47"/>
      <c r="S77" s="20"/>
      <c r="T77" s="20"/>
    </row>
    <row r="78" spans="1:20" x14ac:dyDescent="0.25">
      <c r="A78" s="76"/>
      <c r="B78" s="172"/>
      <c r="C78" s="328" t="s">
        <v>343</v>
      </c>
      <c r="D78" s="329"/>
      <c r="E78" s="329"/>
      <c r="F78" s="329"/>
      <c r="G78" s="329"/>
      <c r="H78" s="330"/>
      <c r="I78" s="111"/>
      <c r="J78" s="111"/>
      <c r="K78" s="111"/>
      <c r="L78" s="111"/>
      <c r="M78" s="111"/>
      <c r="N78" s="111"/>
      <c r="O78" s="110"/>
      <c r="P78" s="111"/>
      <c r="Q78" s="111"/>
      <c r="R78" s="47"/>
      <c r="S78" s="20"/>
      <c r="T78" s="20"/>
    </row>
    <row r="79" spans="1:20" x14ac:dyDescent="0.25">
      <c r="A79" s="76"/>
      <c r="B79" s="172"/>
      <c r="C79" s="338" t="s">
        <v>342</v>
      </c>
      <c r="D79" s="339"/>
      <c r="E79" s="339"/>
      <c r="F79" s="339"/>
      <c r="G79" s="339"/>
      <c r="H79" s="340"/>
      <c r="I79" s="111"/>
      <c r="J79" s="111"/>
      <c r="K79" s="111"/>
      <c r="L79" s="111"/>
      <c r="M79" s="111"/>
      <c r="N79" s="111"/>
      <c r="O79" s="110"/>
      <c r="P79" s="111"/>
      <c r="Q79" s="111"/>
      <c r="R79" s="47"/>
      <c r="S79" s="20"/>
      <c r="T79" s="20"/>
    </row>
    <row r="80" spans="1:20" x14ac:dyDescent="0.25">
      <c r="A80" s="76"/>
      <c r="B80" s="172"/>
      <c r="C80" s="328" t="s">
        <v>6</v>
      </c>
      <c r="D80" s="329"/>
      <c r="E80" s="329"/>
      <c r="F80" s="329"/>
      <c r="G80" s="329"/>
      <c r="H80" s="330"/>
      <c r="I80" s="111"/>
      <c r="J80" s="111"/>
      <c r="K80" s="111"/>
      <c r="L80" s="111"/>
      <c r="M80" s="111"/>
      <c r="N80" s="111"/>
      <c r="O80" s="110"/>
      <c r="P80" s="111"/>
      <c r="Q80" s="111"/>
      <c r="R80" s="47"/>
      <c r="S80" s="20"/>
      <c r="T80" s="20"/>
    </row>
    <row r="81" spans="1:20" x14ac:dyDescent="0.25">
      <c r="A81" s="76"/>
      <c r="B81" s="172"/>
      <c r="C81" s="328" t="s">
        <v>222</v>
      </c>
      <c r="D81" s="329"/>
      <c r="E81" s="329"/>
      <c r="F81" s="329"/>
      <c r="G81" s="329"/>
      <c r="H81" s="330"/>
      <c r="I81" s="111"/>
      <c r="J81" s="111"/>
      <c r="K81" s="111"/>
      <c r="L81" s="111"/>
      <c r="M81" s="111"/>
      <c r="N81" s="111"/>
      <c r="O81" s="110"/>
      <c r="P81" s="111"/>
      <c r="Q81" s="111"/>
      <c r="R81" s="47"/>
      <c r="S81" s="20"/>
      <c r="T81" s="20"/>
    </row>
    <row r="82" spans="1:20" x14ac:dyDescent="0.25">
      <c r="A82" s="76"/>
      <c r="B82" s="166"/>
      <c r="C82" s="338" t="s">
        <v>341</v>
      </c>
      <c r="D82" s="339"/>
      <c r="E82" s="339"/>
      <c r="F82" s="339"/>
      <c r="G82" s="339"/>
      <c r="H82" s="340"/>
      <c r="I82" s="111"/>
      <c r="J82" s="111"/>
      <c r="K82" s="111"/>
      <c r="L82" s="111"/>
      <c r="M82" s="111"/>
      <c r="N82" s="111"/>
      <c r="O82" s="110"/>
      <c r="P82" s="111"/>
      <c r="Q82" s="111"/>
      <c r="R82" s="47"/>
      <c r="S82" s="20"/>
      <c r="T82" s="20"/>
    </row>
    <row r="83" spans="1:20" x14ac:dyDescent="0.25">
      <c r="A83" s="165"/>
      <c r="B83" s="342" t="s">
        <v>111</v>
      </c>
      <c r="C83" s="342"/>
      <c r="D83" s="342"/>
      <c r="E83" s="342"/>
      <c r="F83" s="342"/>
      <c r="G83" s="342"/>
      <c r="H83" s="342"/>
      <c r="I83" s="111"/>
      <c r="J83" s="111"/>
      <c r="K83" s="111"/>
      <c r="L83" s="111"/>
      <c r="M83" s="111"/>
      <c r="N83" s="111"/>
      <c r="O83" s="110"/>
      <c r="P83" s="111"/>
      <c r="Q83" s="111"/>
      <c r="R83" s="47"/>
      <c r="S83" s="20"/>
      <c r="T83" s="20"/>
    </row>
    <row r="84" spans="1:20" x14ac:dyDescent="0.25">
      <c r="A84" s="76"/>
      <c r="B84" s="183"/>
      <c r="C84" s="328" t="s">
        <v>344</v>
      </c>
      <c r="D84" s="329"/>
      <c r="E84" s="329"/>
      <c r="F84" s="329"/>
      <c r="G84" s="329"/>
      <c r="H84" s="330"/>
      <c r="I84" s="111"/>
      <c r="J84" s="111"/>
      <c r="K84" s="111"/>
      <c r="L84" s="111"/>
      <c r="M84" s="111"/>
      <c r="N84" s="111"/>
      <c r="O84" s="110"/>
      <c r="P84" s="111"/>
      <c r="Q84" s="111"/>
      <c r="R84" s="47"/>
      <c r="S84" s="20"/>
      <c r="T84" s="20"/>
    </row>
    <row r="85" spans="1:20" x14ac:dyDescent="0.25">
      <c r="A85" s="76"/>
      <c r="B85" s="184"/>
      <c r="C85" s="328" t="s">
        <v>4</v>
      </c>
      <c r="D85" s="329"/>
      <c r="E85" s="329"/>
      <c r="F85" s="329"/>
      <c r="G85" s="329"/>
      <c r="H85" s="330"/>
      <c r="I85" s="111"/>
      <c r="J85" s="111"/>
      <c r="K85" s="111"/>
      <c r="L85" s="111"/>
      <c r="M85" s="111"/>
      <c r="N85" s="111"/>
      <c r="O85" s="110"/>
      <c r="P85" s="111"/>
      <c r="Q85" s="111"/>
      <c r="R85" s="47"/>
      <c r="S85" s="20"/>
      <c r="T85" s="20"/>
    </row>
    <row r="86" spans="1:20" x14ac:dyDescent="0.25">
      <c r="A86" s="76"/>
      <c r="B86" s="184"/>
      <c r="C86" s="328" t="s">
        <v>219</v>
      </c>
      <c r="D86" s="329"/>
      <c r="E86" s="329"/>
      <c r="F86" s="329"/>
      <c r="G86" s="329"/>
      <c r="H86" s="330"/>
      <c r="I86" s="111"/>
      <c r="J86" s="111"/>
      <c r="K86" s="111"/>
      <c r="L86" s="111"/>
      <c r="M86" s="111"/>
      <c r="N86" s="111"/>
      <c r="O86" s="110"/>
      <c r="P86" s="111"/>
      <c r="Q86" s="111"/>
      <c r="R86" s="47"/>
      <c r="S86" s="20"/>
      <c r="T86" s="20"/>
    </row>
    <row r="87" spans="1:20" x14ac:dyDescent="0.25">
      <c r="A87" s="76"/>
      <c r="B87" s="184"/>
      <c r="C87" s="338" t="s">
        <v>220</v>
      </c>
      <c r="D87" s="339"/>
      <c r="E87" s="339"/>
      <c r="F87" s="339"/>
      <c r="G87" s="339"/>
      <c r="H87" s="340"/>
      <c r="I87" s="111"/>
      <c r="J87" s="111"/>
      <c r="K87" s="111"/>
      <c r="L87" s="111"/>
      <c r="M87" s="111"/>
      <c r="N87" s="111"/>
      <c r="O87" s="110"/>
      <c r="P87" s="111"/>
      <c r="Q87" s="111"/>
      <c r="R87" s="47"/>
      <c r="S87" s="20"/>
      <c r="T87" s="20"/>
    </row>
    <row r="88" spans="1:20" x14ac:dyDescent="0.25">
      <c r="A88" s="76"/>
      <c r="B88" s="184"/>
      <c r="C88" s="328" t="s">
        <v>5</v>
      </c>
      <c r="D88" s="329"/>
      <c r="E88" s="329"/>
      <c r="F88" s="329"/>
      <c r="G88" s="329"/>
      <c r="H88" s="330"/>
      <c r="I88" s="111"/>
      <c r="J88" s="111"/>
      <c r="K88" s="111"/>
      <c r="L88" s="111"/>
      <c r="M88" s="111"/>
      <c r="N88" s="111"/>
      <c r="O88" s="110"/>
      <c r="P88" s="111"/>
      <c r="Q88" s="111"/>
      <c r="R88" s="47"/>
      <c r="S88" s="20"/>
      <c r="T88" s="20"/>
    </row>
    <row r="89" spans="1:20" x14ac:dyDescent="0.25">
      <c r="A89" s="76"/>
      <c r="B89" s="184"/>
      <c r="C89" s="328" t="s">
        <v>343</v>
      </c>
      <c r="D89" s="329"/>
      <c r="E89" s="329"/>
      <c r="F89" s="329"/>
      <c r="G89" s="329"/>
      <c r="H89" s="330"/>
      <c r="I89" s="111"/>
      <c r="J89" s="111"/>
      <c r="K89" s="111"/>
      <c r="L89" s="111"/>
      <c r="M89" s="111"/>
      <c r="N89" s="111"/>
      <c r="O89" s="110"/>
      <c r="P89" s="111"/>
      <c r="Q89" s="111"/>
      <c r="R89" s="47"/>
      <c r="S89" s="20"/>
      <c r="T89" s="20"/>
    </row>
    <row r="90" spans="1:20" x14ac:dyDescent="0.25">
      <c r="A90" s="76"/>
      <c r="B90" s="184"/>
      <c r="C90" s="338" t="s">
        <v>342</v>
      </c>
      <c r="D90" s="339"/>
      <c r="E90" s="339"/>
      <c r="F90" s="339"/>
      <c r="G90" s="339"/>
      <c r="H90" s="340"/>
      <c r="I90" s="111"/>
      <c r="J90" s="111"/>
      <c r="K90" s="111"/>
      <c r="L90" s="111"/>
      <c r="M90" s="111"/>
      <c r="N90" s="111"/>
      <c r="O90" s="110"/>
      <c r="P90" s="111"/>
      <c r="Q90" s="111"/>
      <c r="R90" s="47"/>
      <c r="S90" s="20"/>
      <c r="T90" s="20"/>
    </row>
    <row r="91" spans="1:20" x14ac:dyDescent="0.25">
      <c r="A91" s="76"/>
      <c r="B91" s="184"/>
      <c r="C91" s="328" t="s">
        <v>6</v>
      </c>
      <c r="D91" s="329"/>
      <c r="E91" s="329"/>
      <c r="F91" s="329"/>
      <c r="G91" s="329"/>
      <c r="H91" s="330"/>
      <c r="I91" s="111"/>
      <c r="J91" s="111"/>
      <c r="K91" s="111"/>
      <c r="L91" s="111"/>
      <c r="M91" s="111"/>
      <c r="N91" s="111"/>
      <c r="O91" s="110"/>
      <c r="P91" s="111"/>
      <c r="Q91" s="111"/>
      <c r="R91" s="47"/>
      <c r="S91" s="20"/>
      <c r="T91" s="20"/>
    </row>
    <row r="92" spans="1:20" x14ac:dyDescent="0.25">
      <c r="A92" s="76"/>
      <c r="B92" s="184"/>
      <c r="C92" s="328" t="s">
        <v>222</v>
      </c>
      <c r="D92" s="329"/>
      <c r="E92" s="329"/>
      <c r="F92" s="329"/>
      <c r="G92" s="329"/>
      <c r="H92" s="330"/>
      <c r="I92" s="111"/>
      <c r="J92" s="111"/>
      <c r="K92" s="111"/>
      <c r="L92" s="111"/>
      <c r="M92" s="111"/>
      <c r="N92" s="111"/>
      <c r="O92" s="110"/>
      <c r="P92" s="111"/>
      <c r="Q92" s="111"/>
      <c r="R92" s="47"/>
      <c r="S92" s="20"/>
      <c r="T92" s="20"/>
    </row>
    <row r="93" spans="1:20" x14ac:dyDescent="0.25">
      <c r="A93" s="76"/>
      <c r="B93" s="184"/>
      <c r="C93" s="338" t="s">
        <v>341</v>
      </c>
      <c r="D93" s="339"/>
      <c r="E93" s="339"/>
      <c r="F93" s="339"/>
      <c r="G93" s="339"/>
      <c r="H93" s="340"/>
      <c r="I93" s="111"/>
      <c r="J93" s="111"/>
      <c r="K93" s="111"/>
      <c r="L93" s="111"/>
      <c r="M93" s="111"/>
      <c r="N93" s="111"/>
      <c r="O93" s="110"/>
      <c r="P93" s="111"/>
      <c r="Q93" s="111"/>
      <c r="R93" s="47"/>
      <c r="S93" s="20"/>
      <c r="T93" s="20"/>
    </row>
    <row r="94" spans="1:20" x14ac:dyDescent="0.25">
      <c r="A94" s="336"/>
      <c r="B94" s="336"/>
      <c r="C94" s="331"/>
      <c r="D94" s="331"/>
      <c r="E94" s="331"/>
      <c r="F94" s="331"/>
      <c r="G94" s="331"/>
      <c r="H94" s="331"/>
      <c r="I94" s="111"/>
      <c r="J94" s="111"/>
      <c r="K94" s="111"/>
      <c r="L94" s="111"/>
      <c r="M94" s="111"/>
      <c r="N94" s="111"/>
      <c r="O94" s="110"/>
      <c r="P94" s="111"/>
      <c r="Q94" s="111"/>
      <c r="R94" s="47"/>
      <c r="S94" s="20"/>
      <c r="T94" s="20"/>
    </row>
    <row r="95" spans="1:20" x14ac:dyDescent="0.25">
      <c r="A95" s="333" t="s">
        <v>223</v>
      </c>
      <c r="B95" s="333"/>
      <c r="C95" s="333"/>
      <c r="D95" s="333"/>
      <c r="E95" s="333"/>
      <c r="F95" s="333"/>
      <c r="G95" s="333"/>
      <c r="H95" s="333"/>
      <c r="I95" s="110">
        <f t="shared" ref="I95:N95" si="5">I65+I67+I71</f>
        <v>878269</v>
      </c>
      <c r="J95" s="110">
        <f t="shared" si="5"/>
        <v>874</v>
      </c>
      <c r="K95" s="110">
        <f t="shared" si="5"/>
        <v>29605</v>
      </c>
      <c r="L95" s="110">
        <f t="shared" si="5"/>
        <v>1298156</v>
      </c>
      <c r="M95" s="110">
        <f t="shared" si="5"/>
        <v>1034</v>
      </c>
      <c r="N95" s="110">
        <f t="shared" si="5"/>
        <v>35439</v>
      </c>
      <c r="O95" s="110"/>
      <c r="P95" s="110"/>
      <c r="Q95" s="110"/>
      <c r="R95" s="110"/>
      <c r="S95" s="19"/>
      <c r="T95" s="19"/>
    </row>
    <row r="96" spans="1:20" x14ac:dyDescent="0.25">
      <c r="A96" s="155"/>
      <c r="B96" s="155"/>
      <c r="C96" s="155"/>
      <c r="D96" s="155"/>
      <c r="E96" s="155"/>
      <c r="F96" s="155"/>
      <c r="G96" s="155"/>
      <c r="H96" s="274"/>
      <c r="I96" s="153"/>
      <c r="J96" s="153"/>
      <c r="K96" s="153"/>
      <c r="L96" s="129"/>
      <c r="M96" s="129"/>
      <c r="N96" s="129"/>
      <c r="O96" s="60"/>
      <c r="P96" s="60"/>
      <c r="Q96" s="60"/>
      <c r="R96" s="60"/>
      <c r="S96" s="7"/>
      <c r="T96" s="7"/>
    </row>
    <row r="97" spans="1:20" x14ac:dyDescent="0.25">
      <c r="H97" s="129"/>
      <c r="P97" s="38"/>
      <c r="Q97" s="38" t="s">
        <v>164</v>
      </c>
    </row>
    <row r="98" spans="1:20" ht="12.75" customHeight="1" x14ac:dyDescent="0.25">
      <c r="A98" s="378" t="s">
        <v>116</v>
      </c>
      <c r="B98" s="379"/>
      <c r="C98" s="379"/>
      <c r="D98" s="379"/>
      <c r="E98" s="379"/>
      <c r="F98" s="379"/>
      <c r="G98" s="379"/>
      <c r="H98" s="380"/>
      <c r="I98" s="372" t="s">
        <v>151</v>
      </c>
      <c r="J98" s="373"/>
      <c r="K98" s="374"/>
      <c r="L98" s="372" t="s">
        <v>152</v>
      </c>
      <c r="M98" s="373"/>
      <c r="N98" s="374"/>
      <c r="O98" s="375" t="s">
        <v>150</v>
      </c>
      <c r="P98" s="371"/>
      <c r="Q98" s="376"/>
      <c r="R98" s="377" t="s">
        <v>153</v>
      </c>
      <c r="S98" s="377"/>
      <c r="T98" s="377"/>
    </row>
    <row r="99" spans="1:20" ht="52.8" x14ac:dyDescent="0.25">
      <c r="A99" s="381"/>
      <c r="B99" s="382"/>
      <c r="C99" s="382"/>
      <c r="D99" s="382"/>
      <c r="E99" s="382"/>
      <c r="F99" s="382"/>
      <c r="G99" s="382"/>
      <c r="H99" s="383"/>
      <c r="I99" s="186" t="s">
        <v>8</v>
      </c>
      <c r="J99" s="186" t="s">
        <v>9</v>
      </c>
      <c r="K99" s="152" t="s">
        <v>10</v>
      </c>
      <c r="L99" s="309" t="s">
        <v>8</v>
      </c>
      <c r="M99" s="309" t="s">
        <v>9</v>
      </c>
      <c r="N99" s="152" t="s">
        <v>10</v>
      </c>
      <c r="O99" s="186" t="s">
        <v>8</v>
      </c>
      <c r="P99" s="186" t="s">
        <v>9</v>
      </c>
      <c r="Q99" s="152" t="s">
        <v>10</v>
      </c>
      <c r="R99" s="186" t="s">
        <v>8</v>
      </c>
      <c r="S99" s="186" t="s">
        <v>9</v>
      </c>
      <c r="T99" s="152" t="s">
        <v>10</v>
      </c>
    </row>
    <row r="100" spans="1:20" x14ac:dyDescent="0.25">
      <c r="A100" s="59" t="s">
        <v>243</v>
      </c>
      <c r="B100" s="35"/>
      <c r="C100" s="35"/>
      <c r="D100" s="35"/>
      <c r="E100" s="35"/>
      <c r="F100" s="35"/>
      <c r="G100" s="2"/>
      <c r="H100" s="25"/>
      <c r="I100" s="110">
        <f>SUM(I101:I105)</f>
        <v>377899</v>
      </c>
      <c r="J100" s="110">
        <f>SUM(J101:J105)</f>
        <v>16858</v>
      </c>
      <c r="K100" s="110"/>
      <c r="L100" s="110">
        <f>SUM(L101:L105)</f>
        <v>497963</v>
      </c>
      <c r="M100" s="110">
        <f>SUM(M101:M105)</f>
        <v>9728</v>
      </c>
      <c r="N100" s="110"/>
      <c r="O100" s="110"/>
      <c r="P100" s="110"/>
      <c r="Q100" s="110"/>
      <c r="R100" s="110"/>
      <c r="S100" s="110"/>
      <c r="T100" s="110"/>
    </row>
    <row r="101" spans="1:20" x14ac:dyDescent="0.25">
      <c r="A101" s="76"/>
      <c r="B101" s="28" t="s">
        <v>169</v>
      </c>
      <c r="C101" s="2"/>
      <c r="D101" s="35"/>
      <c r="E101" s="35"/>
      <c r="F101" s="35"/>
      <c r="G101" s="2"/>
      <c r="H101" s="25"/>
      <c r="I101" s="111">
        <v>97880</v>
      </c>
      <c r="J101" s="262">
        <v>8960</v>
      </c>
      <c r="K101" s="273"/>
      <c r="L101" s="111">
        <v>93040</v>
      </c>
      <c r="M101" s="111">
        <v>5101</v>
      </c>
      <c r="N101" s="273"/>
      <c r="O101" s="287"/>
      <c r="P101" s="47"/>
      <c r="Q101" s="47"/>
      <c r="R101" s="47"/>
      <c r="S101" s="47"/>
      <c r="T101" s="47"/>
    </row>
    <row r="102" spans="1:20" x14ac:dyDescent="0.25">
      <c r="A102" s="76"/>
      <c r="B102" s="28" t="s">
        <v>239</v>
      </c>
      <c r="C102" s="35"/>
      <c r="D102" s="35"/>
      <c r="E102" s="35"/>
      <c r="F102" s="35"/>
      <c r="G102" s="2"/>
      <c r="H102" s="25"/>
      <c r="I102" s="111">
        <v>16219</v>
      </c>
      <c r="J102" s="262">
        <v>3436</v>
      </c>
      <c r="K102" s="273"/>
      <c r="L102" s="111">
        <v>14057</v>
      </c>
      <c r="M102" s="111">
        <v>1925</v>
      </c>
      <c r="N102" s="273"/>
      <c r="O102" s="287"/>
      <c r="P102" s="47"/>
      <c r="Q102" s="47"/>
      <c r="R102" s="47"/>
      <c r="S102" s="47"/>
      <c r="T102" s="47"/>
    </row>
    <row r="103" spans="1:20" x14ac:dyDescent="0.25">
      <c r="A103" s="76"/>
      <c r="B103" s="28" t="s">
        <v>170</v>
      </c>
      <c r="C103" s="35"/>
      <c r="D103" s="35"/>
      <c r="E103" s="35"/>
      <c r="F103" s="35"/>
      <c r="G103" s="2"/>
      <c r="H103" s="25"/>
      <c r="I103" s="111">
        <v>227967</v>
      </c>
      <c r="J103" s="262">
        <v>1562</v>
      </c>
      <c r="K103" s="273"/>
      <c r="L103" s="111">
        <v>258110</v>
      </c>
      <c r="M103" s="111">
        <v>1562</v>
      </c>
      <c r="N103" s="273"/>
      <c r="O103" s="287"/>
      <c r="P103" s="47"/>
      <c r="Q103" s="47"/>
      <c r="R103" s="47"/>
      <c r="S103" s="47"/>
      <c r="T103" s="47"/>
    </row>
    <row r="104" spans="1:20" x14ac:dyDescent="0.25">
      <c r="A104" s="76"/>
      <c r="B104" s="28" t="s">
        <v>115</v>
      </c>
      <c r="C104" s="35"/>
      <c r="D104" s="35"/>
      <c r="E104" s="35"/>
      <c r="F104" s="35"/>
      <c r="G104" s="2"/>
      <c r="H104" s="25"/>
      <c r="I104" s="111">
        <v>5500</v>
      </c>
      <c r="J104" s="262"/>
      <c r="K104" s="273"/>
      <c r="L104" s="111">
        <v>5500</v>
      </c>
      <c r="M104" s="111"/>
      <c r="N104" s="273"/>
      <c r="O104" s="287"/>
      <c r="P104" s="47"/>
      <c r="Q104" s="47"/>
      <c r="R104" s="47"/>
      <c r="S104" s="47"/>
      <c r="T104" s="47"/>
    </row>
    <row r="105" spans="1:20" x14ac:dyDescent="0.25">
      <c r="A105" s="76"/>
      <c r="B105" s="28" t="s">
        <v>171</v>
      </c>
      <c r="C105" s="35"/>
      <c r="D105" s="35"/>
      <c r="E105" s="35"/>
      <c r="F105" s="35"/>
      <c r="G105" s="2"/>
      <c r="H105" s="25"/>
      <c r="I105" s="111">
        <v>30333</v>
      </c>
      <c r="J105" s="262">
        <v>2900</v>
      </c>
      <c r="K105" s="273"/>
      <c r="L105" s="111">
        <v>127256</v>
      </c>
      <c r="M105" s="111">
        <v>1140</v>
      </c>
      <c r="N105" s="273"/>
      <c r="O105" s="287"/>
      <c r="P105" s="47"/>
      <c r="Q105" s="47"/>
      <c r="R105" s="47"/>
      <c r="S105" s="47"/>
      <c r="T105" s="47"/>
    </row>
    <row r="106" spans="1:20" x14ac:dyDescent="0.25">
      <c r="A106" s="5" t="s">
        <v>229</v>
      </c>
      <c r="B106" s="35"/>
      <c r="C106" s="35"/>
      <c r="D106" s="35"/>
      <c r="E106" s="35"/>
      <c r="F106" s="35"/>
      <c r="G106" s="2"/>
      <c r="H106" s="25"/>
      <c r="I106" s="110">
        <f>SUM(I107:I109)</f>
        <v>298904</v>
      </c>
      <c r="J106" s="287">
        <f>SUM(J107:J109)</f>
        <v>2000</v>
      </c>
      <c r="K106" s="275"/>
      <c r="L106" s="110">
        <f>SUM(L107:L109)</f>
        <v>647430</v>
      </c>
      <c r="M106" s="110">
        <f>SUM(M107:M109)</f>
        <v>2000</v>
      </c>
      <c r="N106" s="110"/>
      <c r="O106" s="287"/>
      <c r="P106" s="110"/>
      <c r="Q106" s="110"/>
      <c r="R106" s="110"/>
      <c r="S106" s="110"/>
      <c r="T106" s="110"/>
    </row>
    <row r="107" spans="1:20" x14ac:dyDescent="0.25">
      <c r="A107" s="76"/>
      <c r="B107" s="28" t="s">
        <v>226</v>
      </c>
      <c r="C107" s="35"/>
      <c r="D107" s="35"/>
      <c r="E107" s="35"/>
      <c r="F107" s="35"/>
      <c r="G107" s="2"/>
      <c r="H107" s="25"/>
      <c r="I107" s="111">
        <v>276637</v>
      </c>
      <c r="J107" s="262"/>
      <c r="K107" s="273"/>
      <c r="L107" s="111">
        <v>225949</v>
      </c>
      <c r="M107" s="111"/>
      <c r="N107" s="273"/>
      <c r="O107" s="287"/>
      <c r="P107" s="47"/>
      <c r="Q107" s="47"/>
      <c r="R107" s="47"/>
      <c r="S107" s="47"/>
      <c r="T107" s="47"/>
    </row>
    <row r="108" spans="1:20" x14ac:dyDescent="0.25">
      <c r="A108" s="76"/>
      <c r="B108" s="28" t="s">
        <v>227</v>
      </c>
      <c r="C108" s="35"/>
      <c r="D108" s="35"/>
      <c r="E108" s="35"/>
      <c r="F108" s="35"/>
      <c r="G108" s="2"/>
      <c r="H108" s="25"/>
      <c r="I108" s="111">
        <v>22267</v>
      </c>
      <c r="J108" s="262"/>
      <c r="K108" s="273"/>
      <c r="L108" s="111">
        <v>421481</v>
      </c>
      <c r="M108" s="111"/>
      <c r="N108" s="273"/>
      <c r="O108" s="287"/>
      <c r="P108" s="47"/>
      <c r="Q108" s="47"/>
      <c r="R108" s="47"/>
      <c r="S108" s="47"/>
      <c r="T108" s="47"/>
    </row>
    <row r="109" spans="1:20" x14ac:dyDescent="0.25">
      <c r="A109" s="76"/>
      <c r="B109" s="28" t="s">
        <v>228</v>
      </c>
      <c r="C109" s="2"/>
      <c r="D109" s="2"/>
      <c r="E109" s="2"/>
      <c r="F109" s="2"/>
      <c r="G109" s="2"/>
      <c r="H109" s="25"/>
      <c r="I109" s="111"/>
      <c r="J109" s="262">
        <v>2000</v>
      </c>
      <c r="K109" s="273"/>
      <c r="L109" s="111"/>
      <c r="M109" s="111">
        <v>2000</v>
      </c>
      <c r="N109" s="273"/>
      <c r="O109" s="287"/>
      <c r="P109" s="47"/>
      <c r="Q109" s="47"/>
      <c r="R109" s="47"/>
      <c r="S109" s="47"/>
      <c r="T109" s="47"/>
    </row>
    <row r="110" spans="1:20" x14ac:dyDescent="0.25">
      <c r="A110" s="5" t="s">
        <v>241</v>
      </c>
      <c r="B110" s="2"/>
      <c r="C110" s="2"/>
      <c r="D110" s="2"/>
      <c r="E110" s="2"/>
      <c r="F110" s="2"/>
      <c r="G110" s="2"/>
      <c r="H110" s="25"/>
      <c r="I110" s="110">
        <f>I100+I106</f>
        <v>676803</v>
      </c>
      <c r="J110" s="110">
        <f>J100+J106</f>
        <v>18858</v>
      </c>
      <c r="K110" s="110"/>
      <c r="L110" s="110">
        <f>L100+L106</f>
        <v>1145393</v>
      </c>
      <c r="M110" s="110">
        <f>M100+M106</f>
        <v>11728</v>
      </c>
      <c r="N110" s="110"/>
      <c r="O110" s="110"/>
      <c r="P110" s="110"/>
      <c r="Q110" s="110"/>
      <c r="R110" s="110"/>
      <c r="S110" s="110"/>
      <c r="T110" s="110"/>
    </row>
    <row r="111" spans="1:20" x14ac:dyDescent="0.25">
      <c r="A111" s="5" t="s">
        <v>230</v>
      </c>
      <c r="B111" s="2"/>
      <c r="C111" s="2"/>
      <c r="D111" s="2"/>
      <c r="E111" s="2"/>
      <c r="F111" s="2"/>
      <c r="G111" s="2"/>
      <c r="H111" s="25"/>
      <c r="I111" s="110">
        <f>I112+I116</f>
        <v>101544</v>
      </c>
      <c r="J111" s="110"/>
      <c r="K111" s="110">
        <f>K112+K116</f>
        <v>111543</v>
      </c>
      <c r="L111" s="110">
        <f>L112+L116</f>
        <v>90486</v>
      </c>
      <c r="M111" s="110"/>
      <c r="N111" s="110">
        <f>N112+N116</f>
        <v>87022</v>
      </c>
      <c r="O111" s="110"/>
      <c r="P111" s="110"/>
      <c r="Q111" s="110"/>
      <c r="R111" s="110"/>
      <c r="S111" s="110"/>
      <c r="T111" s="110"/>
    </row>
    <row r="112" spans="1:20" x14ac:dyDescent="0.25">
      <c r="A112" s="22"/>
      <c r="B112" s="1" t="s">
        <v>56</v>
      </c>
      <c r="C112" s="2"/>
      <c r="D112" s="2"/>
      <c r="E112" s="2"/>
      <c r="F112" s="2"/>
      <c r="G112" s="2"/>
      <c r="H112" s="25"/>
      <c r="I112" s="111">
        <f>SUM(I113:I115)</f>
        <v>101544</v>
      </c>
      <c r="J112" s="111"/>
      <c r="K112" s="111">
        <f>SUM(K113:K115)</f>
        <v>111543</v>
      </c>
      <c r="L112" s="111">
        <f>SUM(L113:L115)</f>
        <v>89971</v>
      </c>
      <c r="M112" s="111"/>
      <c r="N112" s="111">
        <f>SUM(N113:N115)</f>
        <v>86037</v>
      </c>
      <c r="O112" s="110"/>
      <c r="P112" s="47"/>
      <c r="Q112" s="47"/>
      <c r="R112" s="47"/>
      <c r="S112" s="47"/>
      <c r="T112" s="47"/>
    </row>
    <row r="113" spans="1:20" x14ac:dyDescent="0.25">
      <c r="A113" s="12"/>
      <c r="B113" s="11"/>
      <c r="C113" s="35" t="s">
        <v>244</v>
      </c>
      <c r="D113" s="2"/>
      <c r="E113" s="2"/>
      <c r="F113" s="2"/>
      <c r="G113" s="2"/>
      <c r="H113" s="25"/>
      <c r="I113" s="111">
        <f>'6. PMH'!J78+'7. Óvoda'!I78+'7. Óvoda'!I89+7567</f>
        <v>101544</v>
      </c>
      <c r="J113" s="111"/>
      <c r="K113" s="111">
        <f>'6. PMH'!L78+'6. PMH'!L89</f>
        <v>111543</v>
      </c>
      <c r="L113" s="111">
        <f>'[1]6. PMH'!M78+'[1]7. Óvoda'!L78+8585</f>
        <v>89971</v>
      </c>
      <c r="M113" s="111"/>
      <c r="N113" s="111">
        <f>'[1]6. PMH'!O78</f>
        <v>86037</v>
      </c>
      <c r="O113" s="110"/>
      <c r="P113" s="47"/>
      <c r="Q113" s="47"/>
      <c r="R113" s="47"/>
      <c r="S113" s="47"/>
      <c r="T113" s="47"/>
    </row>
    <row r="114" spans="1:20" x14ac:dyDescent="0.25">
      <c r="A114" s="12"/>
      <c r="B114" s="34"/>
      <c r="C114" s="35" t="s">
        <v>237</v>
      </c>
      <c r="D114" s="2"/>
      <c r="E114" s="2"/>
      <c r="F114" s="2"/>
      <c r="G114" s="2"/>
      <c r="H114" s="25"/>
      <c r="I114" s="273"/>
      <c r="J114" s="273"/>
      <c r="K114" s="273"/>
      <c r="L114" s="273"/>
      <c r="M114" s="273"/>
      <c r="N114" s="273"/>
      <c r="O114" s="110"/>
      <c r="P114" s="47"/>
      <c r="Q114" s="47"/>
      <c r="R114" s="47"/>
      <c r="S114" s="47"/>
      <c r="T114" s="47"/>
    </row>
    <row r="115" spans="1:20" x14ac:dyDescent="0.25">
      <c r="A115" s="12"/>
      <c r="B115" s="15"/>
      <c r="C115" s="35" t="s">
        <v>238</v>
      </c>
      <c r="D115" s="2"/>
      <c r="E115" s="2"/>
      <c r="F115" s="2"/>
      <c r="G115" s="2"/>
      <c r="H115" s="25"/>
      <c r="I115" s="273"/>
      <c r="J115" s="273"/>
      <c r="K115" s="273"/>
      <c r="L115" s="273"/>
      <c r="M115" s="273"/>
      <c r="N115" s="273"/>
      <c r="O115" s="110"/>
      <c r="P115" s="47"/>
      <c r="Q115" s="47"/>
      <c r="R115" s="47"/>
      <c r="S115" s="47"/>
      <c r="T115" s="47"/>
    </row>
    <row r="116" spans="1:20" x14ac:dyDescent="0.25">
      <c r="A116" s="12"/>
      <c r="B116" s="1" t="s">
        <v>57</v>
      </c>
      <c r="C116" s="2"/>
      <c r="D116" s="2"/>
      <c r="E116" s="2"/>
      <c r="F116" s="2"/>
      <c r="G116" s="2"/>
      <c r="H116" s="25"/>
      <c r="I116" s="111"/>
      <c r="J116" s="273"/>
      <c r="K116" s="273"/>
      <c r="L116" s="110">
        <f>SUM(L117:L119)</f>
        <v>515</v>
      </c>
      <c r="M116" s="110"/>
      <c r="N116" s="110">
        <f>SUM(N117:N119)</f>
        <v>985</v>
      </c>
      <c r="O116" s="110"/>
      <c r="P116" s="47"/>
      <c r="Q116" s="47"/>
      <c r="R116" s="47"/>
      <c r="S116" s="47"/>
      <c r="T116" s="47"/>
    </row>
    <row r="117" spans="1:20" x14ac:dyDescent="0.25">
      <c r="A117" s="12"/>
      <c r="B117" s="4"/>
      <c r="C117" s="28" t="s">
        <v>244</v>
      </c>
      <c r="D117" s="2"/>
      <c r="E117" s="2"/>
      <c r="F117" s="2"/>
      <c r="G117" s="2"/>
      <c r="H117" s="25"/>
      <c r="I117" s="111"/>
      <c r="J117" s="273"/>
      <c r="K117" s="273"/>
      <c r="L117" s="111">
        <f>'[1]6. PMH'!M89+'[1]7. Óvoda'!L89</f>
        <v>515</v>
      </c>
      <c r="M117" s="273"/>
      <c r="N117" s="111">
        <f>'[1]6. PMH'!O89</f>
        <v>985</v>
      </c>
      <c r="O117" s="110"/>
      <c r="P117" s="47"/>
      <c r="Q117" s="47"/>
      <c r="R117" s="47"/>
      <c r="S117" s="47"/>
      <c r="T117" s="47"/>
    </row>
    <row r="118" spans="1:20" x14ac:dyDescent="0.25">
      <c r="A118" s="12"/>
      <c r="B118" s="7"/>
      <c r="C118" s="28" t="s">
        <v>237</v>
      </c>
      <c r="D118" s="2"/>
      <c r="E118" s="2"/>
      <c r="F118" s="2"/>
      <c r="G118" s="2"/>
      <c r="H118" s="25"/>
      <c r="I118" s="273"/>
      <c r="J118" s="273"/>
      <c r="K118" s="273"/>
      <c r="L118" s="273"/>
      <c r="M118" s="273"/>
      <c r="N118" s="273"/>
      <c r="O118" s="110"/>
      <c r="P118" s="47"/>
      <c r="Q118" s="47"/>
      <c r="R118" s="47"/>
      <c r="S118" s="47"/>
      <c r="T118" s="47"/>
    </row>
    <row r="119" spans="1:20" x14ac:dyDescent="0.25">
      <c r="A119" s="12"/>
      <c r="B119" s="7"/>
      <c r="C119" s="28" t="s">
        <v>238</v>
      </c>
      <c r="D119" s="2"/>
      <c r="E119" s="2"/>
      <c r="F119" s="2"/>
      <c r="G119" s="2"/>
      <c r="H119" s="25"/>
      <c r="I119" s="273"/>
      <c r="J119" s="273"/>
      <c r="K119" s="273"/>
      <c r="L119" s="273"/>
      <c r="M119" s="273"/>
      <c r="N119" s="273"/>
      <c r="O119" s="110"/>
      <c r="P119" s="47"/>
      <c r="Q119" s="47"/>
      <c r="R119" s="47"/>
      <c r="S119" s="47"/>
      <c r="T119" s="47"/>
    </row>
    <row r="120" spans="1:20" x14ac:dyDescent="0.25">
      <c r="A120" s="5" t="s">
        <v>242</v>
      </c>
      <c r="B120" s="2"/>
      <c r="C120" s="2"/>
      <c r="D120" s="2"/>
      <c r="E120" s="2"/>
      <c r="F120" s="2"/>
      <c r="G120" s="2"/>
      <c r="H120" s="25"/>
      <c r="I120" s="110">
        <f t="shared" ref="I120:N120" si="6">I100+I106+I111</f>
        <v>778347</v>
      </c>
      <c r="J120" s="110">
        <f t="shared" si="6"/>
        <v>18858</v>
      </c>
      <c r="K120" s="110">
        <f t="shared" si="6"/>
        <v>111543</v>
      </c>
      <c r="L120" s="110">
        <f t="shared" si="6"/>
        <v>1235879</v>
      </c>
      <c r="M120" s="110">
        <f t="shared" si="6"/>
        <v>11728</v>
      </c>
      <c r="N120" s="110">
        <f t="shared" si="6"/>
        <v>87022</v>
      </c>
      <c r="O120" s="110"/>
      <c r="P120" s="110"/>
      <c r="Q120" s="110"/>
      <c r="R120" s="110"/>
      <c r="S120" s="110"/>
      <c r="T120" s="110"/>
    </row>
    <row r="122" spans="1:20" x14ac:dyDescent="0.25">
      <c r="K122" s="129"/>
    </row>
    <row r="123" spans="1:20" x14ac:dyDescent="0.25">
      <c r="I123" s="129"/>
      <c r="K123" s="129"/>
    </row>
  </sheetData>
  <mergeCells count="99">
    <mergeCell ref="A3:T3"/>
    <mergeCell ref="A4:T4"/>
    <mergeCell ref="A5:T5"/>
    <mergeCell ref="A6:T6"/>
    <mergeCell ref="C16:H16"/>
    <mergeCell ref="C17:H17"/>
    <mergeCell ref="C18:H18"/>
    <mergeCell ref="R9:T9"/>
    <mergeCell ref="A9:H10"/>
    <mergeCell ref="I9:K9"/>
    <mergeCell ref="L9:N9"/>
    <mergeCell ref="O9:Q9"/>
    <mergeCell ref="A11:H11"/>
    <mergeCell ref="B12:H12"/>
    <mergeCell ref="C13:H13"/>
    <mergeCell ref="C14:H14"/>
    <mergeCell ref="C15:H15"/>
    <mergeCell ref="B19:H19"/>
    <mergeCell ref="C20:H20"/>
    <mergeCell ref="C33:H33"/>
    <mergeCell ref="C34:H34"/>
    <mergeCell ref="C23:H23"/>
    <mergeCell ref="C24:H24"/>
    <mergeCell ref="C25:H25"/>
    <mergeCell ref="B26:H26"/>
    <mergeCell ref="C27:H27"/>
    <mergeCell ref="C28:H28"/>
    <mergeCell ref="C21:H21"/>
    <mergeCell ref="C22:H22"/>
    <mergeCell ref="C29:H29"/>
    <mergeCell ref="C30:H30"/>
    <mergeCell ref="C31:H31"/>
    <mergeCell ref="C32:H32"/>
    <mergeCell ref="C35:H35"/>
    <mergeCell ref="C37:H37"/>
    <mergeCell ref="B38:H38"/>
    <mergeCell ref="C39:H39"/>
    <mergeCell ref="B46:H46"/>
    <mergeCell ref="C42:H42"/>
    <mergeCell ref="C43:H43"/>
    <mergeCell ref="C36:H36"/>
    <mergeCell ref="C40:H40"/>
    <mergeCell ref="C41:H41"/>
    <mergeCell ref="C62:H62"/>
    <mergeCell ref="C63:H63"/>
    <mergeCell ref="C61:H61"/>
    <mergeCell ref="A66:H66"/>
    <mergeCell ref="A67:H67"/>
    <mergeCell ref="A64:H64"/>
    <mergeCell ref="A65:H65"/>
    <mergeCell ref="C90:H90"/>
    <mergeCell ref="C91:H91"/>
    <mergeCell ref="C81:H81"/>
    <mergeCell ref="C87:H87"/>
    <mergeCell ref="C85:H85"/>
    <mergeCell ref="C86:H86"/>
    <mergeCell ref="C89:H89"/>
    <mergeCell ref="B83:H83"/>
    <mergeCell ref="C84:H84"/>
    <mergeCell ref="C88:H88"/>
    <mergeCell ref="C82:H82"/>
    <mergeCell ref="O98:Q98"/>
    <mergeCell ref="R98:T98"/>
    <mergeCell ref="C92:H92"/>
    <mergeCell ref="C93:H93"/>
    <mergeCell ref="A94:H94"/>
    <mergeCell ref="A95:H95"/>
    <mergeCell ref="A98:H99"/>
    <mergeCell ref="I98:K98"/>
    <mergeCell ref="L98:N98"/>
    <mergeCell ref="C60:H60"/>
    <mergeCell ref="A44:H44"/>
    <mergeCell ref="A45:H45"/>
    <mergeCell ref="C50:H50"/>
    <mergeCell ref="C51:H51"/>
    <mergeCell ref="B52:H52"/>
    <mergeCell ref="C53:H53"/>
    <mergeCell ref="C56:H56"/>
    <mergeCell ref="C57:H57"/>
    <mergeCell ref="B58:H58"/>
    <mergeCell ref="C59:H59"/>
    <mergeCell ref="C54:H54"/>
    <mergeCell ref="C55:H55"/>
    <mergeCell ref="C49:H49"/>
    <mergeCell ref="C48:H48"/>
    <mergeCell ref="C47:H47"/>
    <mergeCell ref="B68:H68"/>
    <mergeCell ref="B69:H69"/>
    <mergeCell ref="C74:H74"/>
    <mergeCell ref="C75:H75"/>
    <mergeCell ref="C80:H80"/>
    <mergeCell ref="A70:H70"/>
    <mergeCell ref="A71:H71"/>
    <mergeCell ref="C79:H79"/>
    <mergeCell ref="B72:H72"/>
    <mergeCell ref="C73:H73"/>
    <mergeCell ref="C76:H76"/>
    <mergeCell ref="C77:H77"/>
    <mergeCell ref="C78:H78"/>
  </mergeCells>
  <phoneticPr fontId="33" type="noConversion"/>
  <pageMargins left="0.25" right="0.25" top="0.75" bottom="0.75" header="0.3" footer="0.3"/>
  <pageSetup paperSize="9" scale="44" orientation="portrait" r:id="rId1"/>
  <headerFooter alignWithMargins="0"/>
  <rowBreaks count="1" manualBreakCount="1"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9"/>
  <sheetViews>
    <sheetView workbookViewId="0">
      <selection activeCell="E19" sqref="E19"/>
    </sheetView>
  </sheetViews>
  <sheetFormatPr defaultRowHeight="13.2" x14ac:dyDescent="0.25"/>
  <cols>
    <col min="2" max="2" width="62" customWidth="1"/>
    <col min="3" max="5" width="10.88671875" customWidth="1"/>
    <col min="6" max="6" width="58.109375" customWidth="1"/>
    <col min="7" max="9" width="11.88671875" customWidth="1"/>
  </cols>
  <sheetData>
    <row r="1" spans="1:9" x14ac:dyDescent="0.25">
      <c r="I1" s="46" t="s">
        <v>283</v>
      </c>
    </row>
    <row r="3" spans="1:9" x14ac:dyDescent="0.25">
      <c r="A3" s="389" t="s">
        <v>389</v>
      </c>
      <c r="B3" s="389"/>
      <c r="C3" s="389"/>
      <c r="D3" s="389"/>
      <c r="E3" s="389"/>
      <c r="F3" s="389"/>
      <c r="G3" s="389"/>
      <c r="H3" s="389"/>
      <c r="I3" s="389"/>
    </row>
    <row r="4" spans="1:9" x14ac:dyDescent="0.25">
      <c r="A4" s="389" t="s">
        <v>180</v>
      </c>
      <c r="B4" s="389"/>
      <c r="C4" s="389"/>
      <c r="D4" s="389"/>
      <c r="E4" s="389"/>
      <c r="F4" s="389"/>
      <c r="G4" s="389"/>
      <c r="H4" s="389"/>
      <c r="I4" s="389"/>
    </row>
    <row r="5" spans="1:9" x14ac:dyDescent="0.25">
      <c r="A5" s="389" t="s">
        <v>284</v>
      </c>
      <c r="B5" s="389"/>
      <c r="C5" s="389"/>
      <c r="D5" s="389"/>
      <c r="E5" s="389"/>
      <c r="F5" s="389"/>
      <c r="G5" s="389"/>
      <c r="H5" s="389"/>
      <c r="I5" s="389"/>
    </row>
    <row r="6" spans="1:9" x14ac:dyDescent="0.25">
      <c r="A6" s="389" t="s">
        <v>285</v>
      </c>
      <c r="B6" s="389"/>
      <c r="C6" s="389"/>
      <c r="D6" s="389"/>
      <c r="E6" s="389"/>
      <c r="F6" s="389"/>
      <c r="G6" s="389"/>
      <c r="H6" s="389"/>
      <c r="I6" s="389"/>
    </row>
    <row r="7" spans="1:9" x14ac:dyDescent="0.25">
      <c r="A7" s="190"/>
      <c r="B7" s="193"/>
      <c r="C7" s="191"/>
      <c r="D7" s="191"/>
      <c r="E7" s="191"/>
      <c r="F7" s="191"/>
      <c r="G7" s="191"/>
      <c r="H7" s="191"/>
      <c r="I7" s="191"/>
    </row>
    <row r="8" spans="1:9" ht="13.8" thickBot="1" x14ac:dyDescent="0.3">
      <c r="A8" s="190"/>
      <c r="B8" s="192"/>
      <c r="C8" s="190"/>
      <c r="D8" s="190"/>
      <c r="E8" s="190"/>
      <c r="F8" s="190"/>
      <c r="G8" s="223"/>
      <c r="H8" s="223"/>
      <c r="I8" s="223" t="s">
        <v>164</v>
      </c>
    </row>
    <row r="9" spans="1:9" ht="13.8" thickBot="1" x14ac:dyDescent="0.3">
      <c r="A9" s="384" t="s">
        <v>255</v>
      </c>
      <c r="B9" s="194" t="s">
        <v>27</v>
      </c>
      <c r="C9" s="195"/>
      <c r="D9" s="214"/>
      <c r="E9" s="214"/>
      <c r="F9" s="386" t="s">
        <v>28</v>
      </c>
      <c r="G9" s="387"/>
      <c r="H9" s="387"/>
      <c r="I9" s="388"/>
    </row>
    <row r="10" spans="1:9" ht="27" thickBot="1" x14ac:dyDescent="0.3">
      <c r="A10" s="385"/>
      <c r="B10" s="196" t="s">
        <v>116</v>
      </c>
      <c r="C10" s="197" t="s">
        <v>151</v>
      </c>
      <c r="D10" s="215" t="s">
        <v>152</v>
      </c>
      <c r="E10" s="215" t="s">
        <v>150</v>
      </c>
      <c r="F10" s="224" t="s">
        <v>116</v>
      </c>
      <c r="G10" s="197" t="s">
        <v>151</v>
      </c>
      <c r="H10" s="215" t="s">
        <v>152</v>
      </c>
      <c r="I10" s="198" t="s">
        <v>150</v>
      </c>
    </row>
    <row r="11" spans="1:9" ht="13.8" thickBot="1" x14ac:dyDescent="0.3">
      <c r="A11" s="199" t="s">
        <v>165</v>
      </c>
      <c r="B11" s="196" t="s">
        <v>166</v>
      </c>
      <c r="C11" s="197" t="s">
        <v>167</v>
      </c>
      <c r="D11" s="215" t="s">
        <v>168</v>
      </c>
      <c r="E11" s="215" t="s">
        <v>22</v>
      </c>
      <c r="F11" s="196" t="s">
        <v>23</v>
      </c>
      <c r="G11" s="226" t="s">
        <v>14</v>
      </c>
      <c r="H11" s="197" t="s">
        <v>257</v>
      </c>
      <c r="I11" s="225" t="s">
        <v>24</v>
      </c>
    </row>
    <row r="12" spans="1:9" x14ac:dyDescent="0.25">
      <c r="A12" s="240" t="s">
        <v>165</v>
      </c>
      <c r="B12" s="200" t="s">
        <v>273</v>
      </c>
      <c r="C12" s="201">
        <f>'2. bevételek ei. szerint'!J10</f>
        <v>201506</v>
      </c>
      <c r="D12" s="216">
        <f>'2. bevételek ei. szerint'!K10</f>
        <v>252634</v>
      </c>
      <c r="E12" s="216"/>
      <c r="F12" s="200" t="s">
        <v>169</v>
      </c>
      <c r="G12" s="227">
        <f>'3. kiadások ei. szerint'!G11</f>
        <v>248428</v>
      </c>
      <c r="H12" s="239">
        <f>'3. kiadások ei. szerint'!H11</f>
        <v>222142</v>
      </c>
      <c r="I12" s="233"/>
    </row>
    <row r="13" spans="1:9" x14ac:dyDescent="0.25">
      <c r="A13" s="241" t="s">
        <v>166</v>
      </c>
      <c r="B13" s="202" t="s">
        <v>256</v>
      </c>
      <c r="C13" s="203">
        <f>'2. bevételek ei. szerint'!J17</f>
        <v>253850</v>
      </c>
      <c r="D13" s="217">
        <f>'2. bevételek ei. szerint'!K17</f>
        <v>216525</v>
      </c>
      <c r="E13" s="217"/>
      <c r="F13" s="202" t="s">
        <v>274</v>
      </c>
      <c r="G13" s="227">
        <f>'3. kiadások ei. szerint'!G12</f>
        <v>45323</v>
      </c>
      <c r="H13" s="203">
        <f>'3. kiadások ei. szerint'!H12</f>
        <v>36874</v>
      </c>
      <c r="I13" s="234"/>
    </row>
    <row r="14" spans="1:9" x14ac:dyDescent="0.25">
      <c r="A14" s="241" t="s">
        <v>167</v>
      </c>
      <c r="B14" s="202" t="s">
        <v>270</v>
      </c>
      <c r="C14" s="203">
        <f>'2. bevételek ei. szerint'!J24</f>
        <v>93216</v>
      </c>
      <c r="D14" s="217">
        <f>'2. bevételek ei. szerint'!K24</f>
        <v>85406</v>
      </c>
      <c r="E14" s="217"/>
      <c r="F14" s="202" t="s">
        <v>170</v>
      </c>
      <c r="G14" s="227">
        <f>'3. kiadások ei. szerint'!G13</f>
        <v>293711</v>
      </c>
      <c r="H14" s="203">
        <f>'3. kiadások ei. szerint'!H13</f>
        <v>313075</v>
      </c>
      <c r="I14" s="234"/>
    </row>
    <row r="15" spans="1:9" x14ac:dyDescent="0.25">
      <c r="A15" s="241" t="s">
        <v>168</v>
      </c>
      <c r="B15" s="204" t="s">
        <v>272</v>
      </c>
      <c r="C15" s="203"/>
      <c r="D15" s="217">
        <f>'2. bevételek ei. szerint'!K36</f>
        <v>1924</v>
      </c>
      <c r="E15" s="217"/>
      <c r="F15" s="202" t="s">
        <v>115</v>
      </c>
      <c r="G15" s="227">
        <f>'3. kiadások ei. szerint'!G14</f>
        <v>5500</v>
      </c>
      <c r="H15" s="203">
        <f>'3. kiadások ei. szerint'!H14</f>
        <v>5500</v>
      </c>
      <c r="I15" s="234"/>
    </row>
    <row r="16" spans="1:9" ht="13.8" thickBot="1" x14ac:dyDescent="0.3">
      <c r="A16" s="241" t="s">
        <v>22</v>
      </c>
      <c r="B16" s="202"/>
      <c r="C16" s="203"/>
      <c r="D16" s="217"/>
      <c r="E16" s="217"/>
      <c r="F16" s="202" t="s">
        <v>275</v>
      </c>
      <c r="G16" s="227">
        <f>'3. kiadások ei. szerint'!G15</f>
        <v>33233</v>
      </c>
      <c r="H16" s="239">
        <f>'3. kiadások ei. szerint'!H15</f>
        <v>128396</v>
      </c>
      <c r="I16" s="233"/>
    </row>
    <row r="17" spans="1:9" ht="13.8" thickBot="1" x14ac:dyDescent="0.3">
      <c r="A17" s="199" t="s">
        <v>23</v>
      </c>
      <c r="B17" s="205" t="s">
        <v>277</v>
      </c>
      <c r="C17" s="206">
        <f>SUM(C12:C16)</f>
        <v>548572</v>
      </c>
      <c r="D17" s="206">
        <f>SUM(D12:D16)</f>
        <v>556489</v>
      </c>
      <c r="E17" s="218"/>
      <c r="F17" s="207" t="s">
        <v>278</v>
      </c>
      <c r="G17" s="228">
        <f>SUM(G12:G16)</f>
        <v>626195</v>
      </c>
      <c r="H17" s="206">
        <f>SUM(H12:H16)</f>
        <v>705987</v>
      </c>
      <c r="I17" s="235"/>
    </row>
    <row r="18" spans="1:9" x14ac:dyDescent="0.25">
      <c r="A18" s="242" t="s">
        <v>14</v>
      </c>
      <c r="B18" s="208" t="s">
        <v>3</v>
      </c>
      <c r="C18" s="209"/>
      <c r="D18" s="219"/>
      <c r="E18" s="219"/>
      <c r="F18" s="202" t="s">
        <v>231</v>
      </c>
      <c r="G18" s="229"/>
      <c r="H18" s="209"/>
      <c r="I18" s="236"/>
    </row>
    <row r="19" spans="1:9" x14ac:dyDescent="0.25">
      <c r="A19" s="241" t="s">
        <v>257</v>
      </c>
      <c r="B19" s="202" t="s">
        <v>4</v>
      </c>
      <c r="C19" s="210"/>
      <c r="D19" s="220">
        <f>'2. bevételek ei. szerint'!K72</f>
        <v>0</v>
      </c>
      <c r="E19" s="220"/>
      <c r="F19" s="202" t="s">
        <v>232</v>
      </c>
      <c r="G19" s="230"/>
      <c r="H19" s="210"/>
      <c r="I19" s="237"/>
    </row>
    <row r="20" spans="1:9" x14ac:dyDescent="0.25">
      <c r="A20" s="241" t="s">
        <v>24</v>
      </c>
      <c r="B20" s="202" t="s">
        <v>276</v>
      </c>
      <c r="C20" s="210">
        <f>'2. bevételek ei. szerint'!J66</f>
        <v>77623</v>
      </c>
      <c r="D20" s="220">
        <f>'2. bevételek ei. szerint'!K66</f>
        <v>29499</v>
      </c>
      <c r="E20" s="220"/>
      <c r="F20" s="202" t="s">
        <v>233</v>
      </c>
      <c r="G20" s="230"/>
      <c r="H20" s="210"/>
      <c r="I20" s="237"/>
    </row>
    <row r="21" spans="1:9" x14ac:dyDescent="0.25">
      <c r="A21" s="241" t="s">
        <v>258</v>
      </c>
      <c r="B21" s="202" t="s">
        <v>219</v>
      </c>
      <c r="C21" s="210">
        <f>'2. bevételek ei. szerint'!J73</f>
        <v>7567</v>
      </c>
      <c r="D21" s="220">
        <f>'2. bevételek ei. szerint'!K73</f>
        <v>8584</v>
      </c>
      <c r="E21" s="220"/>
      <c r="F21" s="202" t="s">
        <v>234</v>
      </c>
      <c r="G21" s="230">
        <f>'3. kiadások ei. szerint'!G23</f>
        <v>7567</v>
      </c>
      <c r="H21" s="210">
        <f>'3. kiadások ei. szerint'!H23</f>
        <v>8585</v>
      </c>
      <c r="I21" s="237"/>
    </row>
    <row r="22" spans="1:9" x14ac:dyDescent="0.25">
      <c r="A22" s="241" t="s">
        <v>259</v>
      </c>
      <c r="B22" s="202" t="s">
        <v>220</v>
      </c>
      <c r="C22" s="210"/>
      <c r="D22" s="219"/>
      <c r="E22" s="219"/>
      <c r="F22" s="208" t="s">
        <v>240</v>
      </c>
      <c r="G22" s="230"/>
      <c r="H22" s="210"/>
      <c r="I22" s="237"/>
    </row>
    <row r="23" spans="1:9" x14ac:dyDescent="0.25">
      <c r="A23" s="241" t="s">
        <v>260</v>
      </c>
      <c r="B23" s="202" t="s">
        <v>5</v>
      </c>
      <c r="C23" s="210"/>
      <c r="D23" s="220"/>
      <c r="E23" s="220"/>
      <c r="F23" s="202" t="s">
        <v>235</v>
      </c>
      <c r="G23" s="230"/>
      <c r="H23" s="210"/>
      <c r="I23" s="237"/>
    </row>
    <row r="24" spans="1:9" x14ac:dyDescent="0.25">
      <c r="A24" s="241" t="s">
        <v>261</v>
      </c>
      <c r="B24" s="208" t="s">
        <v>221</v>
      </c>
      <c r="C24" s="209"/>
      <c r="D24" s="219"/>
      <c r="E24" s="219"/>
      <c r="F24" s="200" t="s">
        <v>236</v>
      </c>
      <c r="G24" s="229"/>
      <c r="H24" s="210"/>
      <c r="I24" s="237"/>
    </row>
    <row r="25" spans="1:9" x14ac:dyDescent="0.25">
      <c r="A25" s="241" t="s">
        <v>262</v>
      </c>
      <c r="B25" s="202" t="s">
        <v>6</v>
      </c>
      <c r="C25" s="210"/>
      <c r="D25" s="220"/>
      <c r="E25" s="220"/>
      <c r="F25" s="202" t="s">
        <v>237</v>
      </c>
      <c r="G25" s="230"/>
      <c r="H25" s="210"/>
      <c r="I25" s="237"/>
    </row>
    <row r="26" spans="1:9" ht="13.8" thickBot="1" x14ac:dyDescent="0.3">
      <c r="A26" s="241" t="s">
        <v>263</v>
      </c>
      <c r="B26" s="200" t="s">
        <v>222</v>
      </c>
      <c r="C26" s="211"/>
      <c r="D26" s="221"/>
      <c r="E26" s="221"/>
      <c r="F26" s="200" t="s">
        <v>238</v>
      </c>
      <c r="G26" s="231"/>
      <c r="H26" s="295"/>
      <c r="I26" s="236"/>
    </row>
    <row r="27" spans="1:9" ht="13.8" thickBot="1" x14ac:dyDescent="0.3">
      <c r="A27" s="199" t="s">
        <v>264</v>
      </c>
      <c r="B27" s="205" t="s">
        <v>280</v>
      </c>
      <c r="C27" s="206">
        <f>SUM(C18:C26)</f>
        <v>85190</v>
      </c>
      <c r="D27" s="206">
        <f>SUM(D18:D26)</f>
        <v>38083</v>
      </c>
      <c r="E27" s="218"/>
      <c r="F27" s="205" t="s">
        <v>279</v>
      </c>
      <c r="G27" s="228">
        <f>SUM(G18:G26)</f>
        <v>7567</v>
      </c>
      <c r="H27" s="206">
        <f>SUM(H18:H26)</f>
        <v>8585</v>
      </c>
      <c r="I27" s="235"/>
    </row>
    <row r="28" spans="1:9" ht="13.8" thickBot="1" x14ac:dyDescent="0.3">
      <c r="A28" s="199" t="s">
        <v>265</v>
      </c>
      <c r="B28" s="212" t="s">
        <v>281</v>
      </c>
      <c r="C28" s="206">
        <f>C17+C27</f>
        <v>633762</v>
      </c>
      <c r="D28" s="206">
        <f>D17+D27</f>
        <v>594572</v>
      </c>
      <c r="E28" s="218"/>
      <c r="F28" s="212" t="s">
        <v>282</v>
      </c>
      <c r="G28" s="228">
        <f>G17+G27</f>
        <v>633762</v>
      </c>
      <c r="H28" s="206">
        <f>H17+H27</f>
        <v>714572</v>
      </c>
      <c r="I28" s="235"/>
    </row>
    <row r="29" spans="1:9" ht="13.8" thickBot="1" x14ac:dyDescent="0.3">
      <c r="A29" s="199" t="s">
        <v>266</v>
      </c>
      <c r="B29" s="212" t="s">
        <v>267</v>
      </c>
      <c r="C29" s="213"/>
      <c r="D29" s="222">
        <f>H28-D28</f>
        <v>120000</v>
      </c>
      <c r="E29" s="222"/>
      <c r="F29" s="212" t="s">
        <v>268</v>
      </c>
      <c r="G29" s="232"/>
      <c r="H29" s="213"/>
      <c r="I29" s="238"/>
    </row>
  </sheetData>
  <mergeCells count="6">
    <mergeCell ref="A9:A10"/>
    <mergeCell ref="F9:I9"/>
    <mergeCell ref="A3:I3"/>
    <mergeCell ref="A4:I4"/>
    <mergeCell ref="A5:I5"/>
    <mergeCell ref="A6:I6"/>
  </mergeCells>
  <phoneticPr fontId="33" type="noConversion"/>
  <pageMargins left="0.78740157480314965" right="0.78740157480314965" top="0.59055118110236227" bottom="0.59055118110236227" header="0.31496062992125984" footer="0.31496062992125984"/>
  <pageSetup paperSize="9" scale="65" orientation="landscape" r:id="rId1"/>
  <ignoredErrors>
    <ignoredError sqref="C12:C14 C20:C21 G12:G16 D12:D15 D19:D21 H12:H16 G21:H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22</vt:i4>
      </vt:variant>
    </vt:vector>
  </HeadingPairs>
  <TitlesOfParts>
    <vt:vector size="22" baseType="lpstr">
      <vt:lpstr>1. Címrend</vt:lpstr>
      <vt:lpstr>2. bevételek ei. szerint</vt:lpstr>
      <vt:lpstr>3. kiadások ei. szerint</vt:lpstr>
      <vt:lpstr>4. bevételek fel. szerint</vt:lpstr>
      <vt:lpstr>5. kiadások fel. szerint</vt:lpstr>
      <vt:lpstr>6. PMH</vt:lpstr>
      <vt:lpstr>7. Óvoda</vt:lpstr>
      <vt:lpstr>8. Önkormányzat</vt:lpstr>
      <vt:lpstr>9. működési mérleg</vt:lpstr>
      <vt:lpstr>10. felhalmozási mérleg</vt:lpstr>
      <vt:lpstr>11. ktg.-vetési maradvány</vt:lpstr>
      <vt:lpstr>12. finansz. c. pü.-i műveletek</vt:lpstr>
      <vt:lpstr>13. beruházások, felújítás</vt:lpstr>
      <vt:lpstr>14. stab. tv. 8. § (2)</vt:lpstr>
      <vt:lpstr>15. stab. tv. 45. § (1)</vt:lpstr>
      <vt:lpstr>16. eu projekt</vt:lpstr>
      <vt:lpstr>17. céltartalék</vt:lpstr>
      <vt:lpstr>18. többéves</vt:lpstr>
      <vt:lpstr>19. előirányz.felhaszn.ütemterv</vt:lpstr>
      <vt:lpstr>20. közvetett támogatás</vt:lpstr>
      <vt:lpstr>21. lakoss.szolg.tám</vt:lpstr>
      <vt:lpstr>22. mérleg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Dr. Tóthné Dr. Sass Mónika</cp:lastModifiedBy>
  <cp:lastPrinted>2021-05-21T11:42:17Z</cp:lastPrinted>
  <dcterms:created xsi:type="dcterms:W3CDTF">2006-01-17T11:47:21Z</dcterms:created>
  <dcterms:modified xsi:type="dcterms:W3CDTF">2021-05-24T18:47:16Z</dcterms:modified>
</cp:coreProperties>
</file>