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3\Downloads\"/>
    </mc:Choice>
  </mc:AlternateContent>
  <xr:revisionPtr revIDLastSave="0" documentId="8_{4658D26D-925F-4598-8D84-E63756A446B1}" xr6:coauthVersionLast="47" xr6:coauthVersionMax="47" xr10:uidLastSave="{00000000-0000-0000-0000-000000000000}"/>
  <bookViews>
    <workbookView xWindow="-120" yWindow="-120" windowWidth="20730" windowHeight="11160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_éves" sheetId="6" r:id="rId6"/>
    <sheet name="előir_-_falhaszn__ütemterv" sheetId="7" r:id="rId7"/>
    <sheet name="Mérleg" sheetId="8" r:id="rId8"/>
    <sheet name="létszámadatok" sheetId="9" r:id="rId9"/>
    <sheet name="10__sz__melléklet_" sheetId="10" r:id="rId10"/>
  </sheets>
  <definedNames>
    <definedName name="Print_Area_1">Címrend!$A$1:$D$25</definedName>
    <definedName name="Print_Area_2">Bevétel2020!$A$1:$C$60</definedName>
    <definedName name="Print_Area_3">Kiadás2020!$A$1:$E$83</definedName>
    <definedName name="Print_Area_4">!#REF!</definedName>
    <definedName name="Print_Area_5">felhalmozás!$A$1:$H$23</definedName>
    <definedName name="Print_Area_7">"előir_-[#HIV!.$A$1]:előir_-[#HIV!.$O$24]"</definedName>
  </definedNames>
  <calcPr calcId="181029" fullCalcOnLoad="1"/>
</workbook>
</file>

<file path=xl/calcChain.xml><?xml version="1.0" encoding="utf-8"?>
<calcChain xmlns="http://schemas.openxmlformats.org/spreadsheetml/2006/main">
  <c r="D174" i="10" l="1"/>
  <c r="C174" i="10"/>
  <c r="D169" i="10"/>
  <c r="D175" i="10" s="1"/>
  <c r="C169" i="10"/>
  <c r="C175" i="10" s="1"/>
  <c r="D156" i="10"/>
  <c r="C156" i="10"/>
  <c r="D143" i="10"/>
  <c r="C143" i="10"/>
  <c r="D130" i="10"/>
  <c r="C130" i="10"/>
  <c r="D116" i="10"/>
  <c r="C116" i="10"/>
  <c r="D115" i="10"/>
  <c r="C115" i="10"/>
  <c r="D76" i="10"/>
  <c r="C76" i="10"/>
  <c r="D51" i="10"/>
  <c r="C51" i="10"/>
  <c r="D43" i="10"/>
  <c r="D52" i="10" s="1"/>
  <c r="C43" i="10"/>
  <c r="C52" i="10" s="1"/>
  <c r="D36" i="10"/>
  <c r="C36" i="10"/>
  <c r="D27" i="10"/>
  <c r="D26" i="10"/>
  <c r="C26" i="10"/>
  <c r="D12" i="10"/>
  <c r="C12" i="10"/>
  <c r="C27" i="10" s="1"/>
  <c r="D42" i="8"/>
  <c r="D41" i="8"/>
  <c r="D40" i="8"/>
  <c r="D37" i="8"/>
  <c r="C37" i="8"/>
  <c r="D34" i="8"/>
  <c r="C34" i="8"/>
  <c r="G31" i="8"/>
  <c r="F31" i="8"/>
  <c r="G29" i="8"/>
  <c r="F29" i="8"/>
  <c r="F42" i="8" s="1"/>
  <c r="D28" i="8"/>
  <c r="C28" i="8"/>
  <c r="G26" i="8"/>
  <c r="F26" i="8"/>
  <c r="F41" i="8" s="1"/>
  <c r="F40" i="8" s="1"/>
  <c r="D20" i="8"/>
  <c r="C20" i="8"/>
  <c r="C42" i="8" s="1"/>
  <c r="G18" i="8"/>
  <c r="G42" i="8" s="1"/>
  <c r="F18" i="8"/>
  <c r="D10" i="8"/>
  <c r="C10" i="8"/>
  <c r="G9" i="8"/>
  <c r="G41" i="8" s="1"/>
  <c r="G40" i="8" s="1"/>
  <c r="F9" i="8"/>
  <c r="D9" i="8"/>
  <c r="D8" i="8" s="1"/>
  <c r="D7" i="8" s="1"/>
  <c r="D26" i="8" s="1"/>
  <c r="C9" i="8"/>
  <c r="C41" i="8" s="1"/>
  <c r="C40" i="8" s="1"/>
  <c r="F8" i="8"/>
  <c r="F35" i="8" s="1"/>
  <c r="C8" i="8"/>
  <c r="C7" i="8" s="1"/>
  <c r="C26" i="8" s="1"/>
  <c r="O47" i="7"/>
  <c r="O41" i="7" s="1"/>
  <c r="N41" i="7"/>
  <c r="M41" i="7"/>
  <c r="L41" i="7"/>
  <c r="K41" i="7"/>
  <c r="J41" i="7"/>
  <c r="I41" i="7"/>
  <c r="H41" i="7"/>
  <c r="G41" i="7"/>
  <c r="F41" i="7"/>
  <c r="E41" i="7"/>
  <c r="D41" i="7"/>
  <c r="C41" i="7"/>
  <c r="O39" i="7"/>
  <c r="O38" i="7"/>
  <c r="O35" i="7"/>
  <c r="O33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O24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O10" i="7"/>
  <c r="O7" i="7" s="1"/>
  <c r="N7" i="7"/>
  <c r="M7" i="7"/>
  <c r="L7" i="7"/>
  <c r="K7" i="7"/>
  <c r="J7" i="7"/>
  <c r="I7" i="7"/>
  <c r="H7" i="7"/>
  <c r="G7" i="7"/>
  <c r="F7" i="7"/>
  <c r="E7" i="7"/>
  <c r="D7" i="7"/>
  <c r="C7" i="7"/>
  <c r="F18" i="6"/>
  <c r="E18" i="6"/>
  <c r="D18" i="6"/>
  <c r="C18" i="6"/>
  <c r="I22" i="5"/>
  <c r="F22" i="5"/>
  <c r="F74" i="3"/>
  <c r="F82" i="3" s="1"/>
  <c r="C74" i="3"/>
  <c r="C82" i="3" s="1"/>
  <c r="F62" i="3"/>
  <c r="C62" i="3"/>
  <c r="F59" i="3"/>
  <c r="C59" i="3"/>
  <c r="F55" i="3"/>
  <c r="C55" i="3"/>
  <c r="F50" i="3"/>
  <c r="C50" i="3"/>
  <c r="F44" i="3"/>
  <c r="C44" i="3"/>
  <c r="F38" i="3"/>
  <c r="F45" i="3" s="1"/>
  <c r="C38" i="3"/>
  <c r="F32" i="3"/>
  <c r="C32" i="3"/>
  <c r="C45" i="3" s="1"/>
  <c r="F24" i="3"/>
  <c r="F64" i="3" s="1"/>
  <c r="F23" i="3"/>
  <c r="C20" i="3"/>
  <c r="C23" i="3" s="1"/>
  <c r="F19" i="3"/>
  <c r="C19" i="3"/>
  <c r="D53" i="2"/>
  <c r="C53" i="2"/>
  <c r="D20" i="2"/>
  <c r="C20" i="2"/>
  <c r="D15" i="2"/>
  <c r="D33" i="2" s="1"/>
  <c r="D38" i="2" s="1"/>
  <c r="D45" i="2" s="1"/>
  <c r="D60" i="2" s="1"/>
  <c r="C15" i="2"/>
  <c r="C33" i="2" s="1"/>
  <c r="C38" i="2" s="1"/>
  <c r="C45" i="2" s="1"/>
  <c r="C60" i="2" s="1"/>
  <c r="D7" i="2"/>
  <c r="C7" i="2"/>
  <c r="E47" i="1"/>
  <c r="D47" i="1"/>
  <c r="E46" i="1"/>
  <c r="D46" i="1"/>
  <c r="E25" i="1"/>
  <c r="D25" i="1"/>
  <c r="C24" i="3" l="1"/>
  <c r="C64" i="3" s="1"/>
  <c r="F83" i="3"/>
  <c r="F81" i="3"/>
  <c r="G8" i="8"/>
  <c r="G35" i="8" s="1"/>
  <c r="C83" i="3" l="1"/>
  <c r="C81" i="3"/>
</calcChain>
</file>

<file path=xl/sharedStrings.xml><?xml version="1.0" encoding="utf-8"?>
<sst xmlns="http://schemas.openxmlformats.org/spreadsheetml/2006/main" count="801" uniqueCount="418">
  <si>
    <t>1. melléklet a 2/2021. (V.28.)  önkormányzati rendelethez</t>
  </si>
  <si>
    <t>Fiad Község Önkormányzata</t>
  </si>
  <si>
    <t>Címrend</t>
  </si>
  <si>
    <t>Forint</t>
  </si>
  <si>
    <t>A</t>
  </si>
  <si>
    <t>B</t>
  </si>
  <si>
    <t>Ssz.</t>
  </si>
  <si>
    <t>Előirányzat-csoport</t>
  </si>
  <si>
    <t>Kiemelt előirányzat</t>
  </si>
  <si>
    <t>Fiad Község Önkormányzata Eredeti előirányzat</t>
  </si>
  <si>
    <t>Fiad Község Önkormányzata Módosított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</si>
  <si>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</si>
  <si>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</si>
  <si>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</si>
  <si>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</si>
  <si>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</si>
  <si>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</si>
  <si>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</si>
  <si>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</si>
  <si>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</si>
  <si>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</si>
  <si>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</si>
  <si>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</si>
  <si>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</si>
  <si>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</si>
  <si>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</si>
  <si>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</si>
  <si>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</si>
  <si>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</si>
  <si>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</si>
  <si>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</si>
  <si>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</si>
  <si>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</si>
  <si>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</si>
  <si>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</si>
  <si>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</si>
  <si>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</si>
  <si>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</si>
  <si>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</si>
  <si>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</si>
  <si>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</si>
  <si>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</si>
  <si>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</si>
  <si>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</si>
  <si>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</si>
  <si>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</si>
  <si>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áht-n belül</t>
  </si>
  <si>
    <t>B6 Egyéb működési célú átvett pénzeszköz áht-n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</si>
  <si>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</si>
  <si>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</si>
  <si>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</si>
  <si>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</si>
  <si>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B811 Likvid hitel felvétele</t>
  </si>
  <si>
    <t>B813 Előző évi pénzmaradvány igénybevétel</t>
  </si>
  <si>
    <t>B814 Államháztartáson belüli megelőlegezések</t>
  </si>
  <si>
    <t>B8 Finanszírozási bevételek össz.</t>
  </si>
  <si>
    <t>2. melléklet a 4/2020. (VII.16.) önkormányzati rendelethez</t>
  </si>
  <si>
    <t>Fiad Község Önormányzata</t>
  </si>
  <si>
    <t>I. Költségvetési bevételek</t>
  </si>
  <si>
    <t>c</t>
  </si>
  <si>
    <t>Költségvetési bevételek B1-B7                                                                                                  ezer forint</t>
  </si>
  <si>
    <t>Eredeti</t>
  </si>
  <si>
    <t>Módosított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</si>
  <si>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</si>
  <si>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</si>
  <si>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</si>
  <si>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</si>
  <si>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</si>
  <si>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</si>
  <si>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</si>
  <si>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polgármesteri illetmény támogatása</t>
  </si>
  <si>
    <t>B 112 Települési önk. egyes köznevelési fel.tám.</t>
  </si>
  <si>
    <t>ebőől: óvodapedagógusok elismert létszám bértámogatás (2,8 fő)</t>
  </si>
  <si>
    <t>ebből : óvodapedagógusok nevelő munkáját közvetlenül segítők bértám.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</si>
  <si>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</si>
  <si>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</si>
  <si>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</si>
  <si>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önk.szociális,gyerm.jóléti, gyerm.érk.feladatainak tám.</t>
  </si>
  <si>
    <t>16.</t>
  </si>
  <si>
    <t>ebből. Családsegítés támogatása</t>
  </si>
  <si>
    <t>17.</t>
  </si>
  <si>
    <t>ebből: gyermekjóléti szolgálat támogatása</t>
  </si>
  <si>
    <t>18.</t>
  </si>
  <si>
    <t>ebből: szociális étkeztetés támogatása</t>
  </si>
  <si>
    <t>19.</t>
  </si>
  <si>
    <t>ebből: házi segítségnyújtás támogatása</t>
  </si>
  <si>
    <t>20.</t>
  </si>
  <si>
    <t>ebből: falugondnoki szolgálat támogatása</t>
  </si>
  <si>
    <t>21.</t>
  </si>
  <si>
    <t>ebből: gyermekétkeztetés  üzemeltetési támogatása</t>
  </si>
  <si>
    <t>22.</t>
  </si>
  <si>
    <t>ebből: finanszírozás szempontjából elismert dolgozók bértámogatása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</si>
  <si>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</si>
  <si>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</si>
  <si>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</si>
  <si>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</si>
  <si>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</si>
  <si>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</si>
  <si>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</si>
  <si>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</si>
  <si>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</si>
  <si>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</si>
  <si>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</si>
  <si>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</si>
  <si>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</si>
  <si>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</si>
  <si>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</si>
  <si>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</si>
  <si>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</si>
  <si>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</si>
  <si>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C</t>
  </si>
  <si>
    <t>Finanszírozási bevételek B8</t>
  </si>
  <si>
    <t>B811 Likvid hitel felvétele pénzügyi vállalkozástól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</si>
  <si>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</si>
  <si>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</si>
  <si>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</si>
  <si>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</si>
  <si>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</si>
  <si>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</si>
  <si>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</si>
  <si>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3. melléklet a 2/2021. (V.28.)  önkormányzati rendelethez</t>
  </si>
  <si>
    <t>I. Költségvetési kiadások</t>
  </si>
  <si>
    <t>Költségvetési Kiadások K1-K8</t>
  </si>
  <si>
    <t>K1101 Törvény szerinti illetmények (Állandó állományi létszám   1fő)</t>
  </si>
  <si>
    <t>K1101 Törvény szerinti illetmények (Közfoglalkoztatotti illetmények )</t>
  </si>
  <si>
    <t>K1103 Céljuttatás (COVID-19)</t>
  </si>
  <si>
    <t>K1104 Caffetéria (Falugondnok 12 hóx10000 Ft)</t>
  </si>
  <si>
    <t>K1113 Foglalkoztatottak személyi juttatása</t>
  </si>
  <si>
    <t>K 11 Foglalkoztatottak személyi juttatásai</t>
  </si>
  <si>
    <t>K121 Választott tisztségviselők juttatásai</t>
  </si>
  <si>
    <t>K122 Megbízási jogviszony</t>
  </si>
  <si>
    <t>K123 Külső személyi juttatás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</si>
  <si>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</si>
  <si>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</si>
  <si>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</si>
  <si>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</si>
  <si>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</si>
  <si>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</si>
  <si>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</si>
  <si>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</si>
  <si>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</si>
  <si>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</si>
  <si>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</si>
  <si>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Közvetített szolgáltatások</t>
  </si>
  <si>
    <t>Egyéb szolgáltatások</t>
  </si>
  <si>
    <t>23.</t>
  </si>
  <si>
    <t>K 33 Szolgáltatási kiadások összesen</t>
  </si>
  <si>
    <t>24.</t>
  </si>
  <si>
    <t>K 34 Kiküldetések</t>
  </si>
  <si>
    <t>25.</t>
  </si>
  <si>
    <t>ÁFA</t>
  </si>
  <si>
    <t>26.</t>
  </si>
  <si>
    <t>Kamatkiadások</t>
  </si>
  <si>
    <t>27.</t>
  </si>
  <si>
    <t>Egyéb dologi kiadások</t>
  </si>
  <si>
    <t>28.</t>
  </si>
  <si>
    <t>K 35 Különféle befizetések és egyéb dologi kiadások</t>
  </si>
  <si>
    <t>29.</t>
  </si>
  <si>
    <t>K3 Dologi kiadások</t>
  </si>
  <si>
    <t>30.</t>
  </si>
  <si>
    <t>K 42 Iskolakezdési támogatás</t>
  </si>
  <si>
    <t>31.</t>
  </si>
  <si>
    <t>K 48 Rendkívüli települési támogatások</t>
  </si>
  <si>
    <t>32.</t>
  </si>
  <si>
    <t>K 47 Egyéb az önk.rendeletében maghat.jutt.</t>
  </si>
  <si>
    <t>33.</t>
  </si>
  <si>
    <t>K 46 Ellátottak egyéb juttatásai (idősek napja alkalmából)</t>
  </si>
  <si>
    <t>34.</t>
  </si>
  <si>
    <t>K4 Ellátottak pénzbeli juttatásai</t>
  </si>
  <si>
    <t>35.</t>
  </si>
  <si>
    <t>K5021 Helyi önkormányzatok előző évi elszámolásból származó kiadásai</t>
  </si>
  <si>
    <t>36.</t>
  </si>
  <si>
    <t>K 506 Egyéb műk.c.tám. áht-n belülre (Alapszolg.+Ügy+Andocs+Belső ell.+Fogorvos)</t>
  </si>
  <si>
    <t>37.</t>
  </si>
  <si>
    <t>K 511 Egyéb működési célú támogatás áht-n kívülre (Civi+pü.vál.l)</t>
  </si>
  <si>
    <t>38.</t>
  </si>
  <si>
    <t>K 513 Tartalék (maradvány igénybevétel miatt)</t>
  </si>
  <si>
    <t>39.</t>
  </si>
  <si>
    <t>K5 Egyéb működési célú kiadások</t>
  </si>
  <si>
    <t>40.</t>
  </si>
  <si>
    <t>K 62 Beszerzés, beruházás, létesítés</t>
  </si>
  <si>
    <t>K 64 Tárgyi eszközök bezerzése</t>
  </si>
  <si>
    <t>41.</t>
  </si>
  <si>
    <t>K 67 Ber.célú előzetesen felszámított ált.forg. Adó</t>
  </si>
  <si>
    <t>42.</t>
  </si>
  <si>
    <t>43.</t>
  </si>
  <si>
    <t>K 71 Ingatlanok felújítása</t>
  </si>
  <si>
    <t>44.</t>
  </si>
  <si>
    <t>K 74 Felújítási célú előzetesen felsz.ált.forg.adó</t>
  </si>
  <si>
    <t>45.</t>
  </si>
  <si>
    <t>46.</t>
  </si>
  <si>
    <t>K8 Felhalmozási célú kiadások (ÁH belül visszafizetés)</t>
  </si>
  <si>
    <t>47.</t>
  </si>
  <si>
    <t>Költségvetési kiadások összesen:</t>
  </si>
  <si>
    <t>II. Finanszírozási kiadások</t>
  </si>
  <si>
    <t xml:space="preserve">K 9 Finanszírozási kiadások                                                             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</si>
  <si>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</si>
  <si>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</si>
  <si>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</si>
  <si>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</si>
  <si>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</si>
  <si>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4. melléklet a 2/2021. (V.28.)  önkormányzati rendelethez</t>
  </si>
  <si>
    <t>Az önkormányzat felújítási előirányzatai célonként</t>
  </si>
  <si>
    <t>Felújítási cél megnevezése</t>
  </si>
  <si>
    <t>Kül- és belterületi utak felújítása</t>
  </si>
  <si>
    <t>Felújítási kiadások összesen:</t>
  </si>
  <si>
    <t>5. melléklet a 2/2021. (V.28.)  önkormányzati rendelethez</t>
  </si>
  <si>
    <t>Az önkormányzat és költségvetési szervei felhalmozási  előirányzatai célonként</t>
  </si>
  <si>
    <t>Fejlesztési cél megnevezése</t>
  </si>
  <si>
    <t>Témaudvar-Naturpark pályázat</t>
  </si>
  <si>
    <t>Feldolgozó-Tojáscsomagoló</t>
  </si>
  <si>
    <t>VP pályázat</t>
  </si>
  <si>
    <t>Falugondnoki busz</t>
  </si>
  <si>
    <t>Egyéb tárgyi eszközök beszerzése</t>
  </si>
  <si>
    <t>Fejlesztési kiadások összesen:</t>
  </si>
  <si>
    <t>6. melléklet a 2/2021. (V.28.)  önkormányzati rendelethez</t>
  </si>
  <si>
    <t>A többéves kihatással járó feladatok előirányzatai</t>
  </si>
  <si>
    <t xml:space="preserve"> forint</t>
  </si>
  <si>
    <t>D</t>
  </si>
  <si>
    <t>E</t>
  </si>
  <si>
    <t>Feladat megnevezése</t>
  </si>
  <si>
    <t>hosszú lejáratra kapott kölcsönök</t>
  </si>
  <si>
    <t>tartozások fejlesztési célú
kötvénykibocsátásból</t>
  </si>
  <si>
    <t>tartozások működési célú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</si>
  <si>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</si>
  <si>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</si>
  <si>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</si>
  <si>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</si>
  <si>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t>7. melléklet a 2/2021. (V.28.) önkormányzati rendelethez</t>
  </si>
  <si>
    <t>Eredeti Előirányzat-felhasználási ütemterv</t>
  </si>
  <si>
    <t>forint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</si>
  <si>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</si>
  <si>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</si>
  <si>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</si>
  <si>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</si>
  <si>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</si>
  <si>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</si>
  <si>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</si>
  <si>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</si>
  <si>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</si>
  <si>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</si>
  <si>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</si>
  <si>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</si>
  <si>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</si>
  <si>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</si>
  <si>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</si>
  <si>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</si>
  <si>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</si>
  <si>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</si>
  <si>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</si>
  <si>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</si>
  <si>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</si>
  <si>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</si>
  <si>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</si>
  <si>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</si>
  <si>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</si>
  <si>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</si>
  <si>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</si>
  <si>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</si>
  <si>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</si>
  <si>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</si>
  <si>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</si>
  <si>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</si>
  <si>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</si>
  <si>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</si>
  <si>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</si>
  <si>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</si>
  <si>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</si>
  <si>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</si>
  <si>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</si>
  <si>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ADÓSSÁG-KOSZOLIDÁCIÓ VISSZAFIZETÉS</t>
  </si>
  <si>
    <r>
      <t>Módosított Előirányzat-felhasználási ütemterv</t>
    </r>
    <r>
      <rPr>
        <b/>
        <i/>
        <sz val="7"/>
        <color rgb="FF000000"/>
        <rFont val="Calibri"/>
        <family val="2"/>
        <charset val="238"/>
      </rPr>
      <t xml:space="preserve"> </t>
    </r>
  </si>
  <si>
    <t>8. melléklet a 2/2021. (V.28.)  önkormányzati rendelethez</t>
  </si>
  <si>
    <t>Az önkormányzat és intézményei összevont költségvetési mérlege</t>
  </si>
  <si>
    <t xml:space="preserve">BEVÉTELEK                                                                       </t>
  </si>
  <si>
    <t xml:space="preserve">KIADÁSOK                                                                                 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</si>
  <si>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</si>
  <si>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</si>
  <si>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</si>
  <si>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</si>
  <si>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</si>
  <si>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</si>
  <si>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</si>
  <si>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</si>
  <si>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</si>
  <si>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</si>
  <si>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</si>
  <si>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</si>
  <si>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</si>
  <si>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</si>
  <si>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</si>
  <si>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</si>
  <si>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</si>
  <si>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</si>
  <si>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</si>
  <si>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</si>
  <si>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</si>
  <si>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</si>
  <si>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</si>
  <si>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</si>
  <si>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</si>
  <si>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</si>
  <si>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</si>
  <si>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</si>
  <si>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</si>
  <si>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</si>
  <si>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Működési tartalék</t>
  </si>
  <si>
    <t>A KÖLTSÉGVETÉS ÖSSZESÍTETT HIÁNYA</t>
  </si>
  <si>
    <t>Céltartalékok</t>
  </si>
  <si>
    <t>Működési hiány</t>
  </si>
  <si>
    <t>Felhalmozási célú kölcsön törlesztése</t>
  </si>
  <si>
    <t>Felhalmozási hiány</t>
  </si>
  <si>
    <t>Fejlesztési célú kölcsöntörlesztés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</si>
  <si>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</si>
  <si>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</si>
  <si>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</si>
  <si>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</si>
  <si>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</si>
  <si>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</si>
  <si>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</si>
  <si>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</si>
  <si>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</si>
  <si>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</si>
  <si>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</si>
  <si>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</si>
  <si>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</si>
  <si>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</si>
  <si>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</si>
  <si>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</si>
  <si>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</si>
  <si>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</si>
  <si>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9. melléklet a 2/2021. (V.28.)  önkormányzati rendelethez</t>
  </si>
  <si>
    <t>A költségvetési szervek engedélyezett létszáma</t>
  </si>
  <si>
    <t>Állandó állományi létszám</t>
  </si>
  <si>
    <t>1 fő</t>
  </si>
  <si>
    <t>Közfoglalkoztatottak</t>
  </si>
  <si>
    <t>6 fő</t>
  </si>
  <si>
    <t>7 fő</t>
  </si>
  <si>
    <t>Választott tisztségviselők</t>
  </si>
  <si>
    <t>5 fő</t>
  </si>
  <si>
    <t>12 fő</t>
  </si>
  <si>
    <t>13 fő</t>
  </si>
  <si>
    <t>10. sz. melléklet a 2/2021. (V.28.) önkormányzati rendelethez</t>
  </si>
  <si>
    <t>Fiad Község Önkormányzata Igazgatási feladatok</t>
  </si>
  <si>
    <t>Eredeti előirányzat (Ft)</t>
  </si>
  <si>
    <t>Módosított előirányzat (Ft)</t>
  </si>
  <si>
    <t>Kiadások</t>
  </si>
  <si>
    <t>Polgármester juttatása</t>
  </si>
  <si>
    <t>Polgármester költségtérítés</t>
  </si>
  <si>
    <t>Polgármester Cafeteria</t>
  </si>
  <si>
    <t>Járulék</t>
  </si>
  <si>
    <t>I.</t>
  </si>
  <si>
    <t>Személyi juttatás összesen</t>
  </si>
  <si>
    <t>Irodaszer</t>
  </si>
  <si>
    <t>Üzemeltetési</t>
  </si>
  <si>
    <t>Közüzemi-víz</t>
  </si>
  <si>
    <t>Közüzemi- villany</t>
  </si>
  <si>
    <t>Közüzemi- gáz</t>
  </si>
  <si>
    <t>Telefon, internet</t>
  </si>
  <si>
    <t>Karbantartás</t>
  </si>
  <si>
    <t>Szolgáltatás-posta</t>
  </si>
  <si>
    <t>Szolgáltatás- biztosítás</t>
  </si>
  <si>
    <t>Szolgáltatás- egyéb</t>
  </si>
  <si>
    <t>Áfa</t>
  </si>
  <si>
    <t>Bankköltség</t>
  </si>
  <si>
    <t xml:space="preserve"> </t>
  </si>
  <si>
    <t>Egyéb dologi</t>
  </si>
  <si>
    <t>II.</t>
  </si>
  <si>
    <t>Dologi kiadás összesen</t>
  </si>
  <si>
    <t>III.</t>
  </si>
  <si>
    <t>Kiadások összesen</t>
  </si>
  <si>
    <t>Fiadi Falugondnoki szolgálat</t>
  </si>
  <si>
    <t>Bevételek</t>
  </si>
  <si>
    <t>Normatíva</t>
  </si>
  <si>
    <t>Fenntartói hozzájárulás</t>
  </si>
  <si>
    <t>Bevételek összesen</t>
  </si>
  <si>
    <t>Besorolási bérek</t>
  </si>
  <si>
    <t>Cafeteria</t>
  </si>
  <si>
    <t>Cafeteria járuléka</t>
  </si>
  <si>
    <t>Üzemeltetetési anyagok beszerzése</t>
  </si>
  <si>
    <t>Üzemanyag</t>
  </si>
  <si>
    <t>Telefondíj</t>
  </si>
  <si>
    <t>Egyéb szolgáltatási, karbantartási</t>
  </si>
  <si>
    <t>Kiküldetés</t>
  </si>
  <si>
    <t>Fiad Háziorvosi Ügyeleti hozzájárulás</t>
  </si>
  <si>
    <t>Önkormányzat saját költségvetése terhére</t>
  </si>
  <si>
    <t>Működési célú pénzeszköz átadás ügyeletre( 131fő*141Ft*12hó)</t>
  </si>
  <si>
    <t>Fiad közművelődési feladatok</t>
  </si>
  <si>
    <t>Egyéb (pl. aratófesztivál, falunap)</t>
  </si>
  <si>
    <t>Internet</t>
  </si>
  <si>
    <t>Kisértékű tárgyi eszköz</t>
  </si>
  <si>
    <t>Fiad közvilágítás</t>
  </si>
  <si>
    <t>Közüzemi díj</t>
  </si>
  <si>
    <t>Egyéb szolg.</t>
  </si>
  <si>
    <t>Fiadi köztemető</t>
  </si>
  <si>
    <t>Üzemeltetési anyag</t>
  </si>
  <si>
    <t>Fiad rászoruló gyermekek szünidei étkeztetése</t>
  </si>
  <si>
    <t>Rásziruló gyermekek szünidei étk. Tám.</t>
  </si>
  <si>
    <t>Vásárolt szolgáltatás</t>
  </si>
  <si>
    <t xml:space="preserve">Fiad szociális támogatások  </t>
  </si>
  <si>
    <t>Pénzmaradvány igénybevétel</t>
  </si>
  <si>
    <t>Települési támogatás</t>
  </si>
  <si>
    <t>Iskolakezdési támogatás</t>
  </si>
  <si>
    <t>Egyéb az önk. Rendeletében meghat. Jutt.</t>
  </si>
  <si>
    <t>Ellátottak egyéb juttatásai( idősek napja)</t>
  </si>
  <si>
    <t xml:space="preserve">Fiad civil szervezetek támogatása  </t>
  </si>
  <si>
    <t>Bursa Hungarica</t>
  </si>
  <si>
    <t>Arany János tehetséggondozó program</t>
  </si>
  <si>
    <t>Egyesületek</t>
  </si>
  <si>
    <t>Sport</t>
  </si>
  <si>
    <t>Fiad  közutak</t>
  </si>
  <si>
    <t>Üzemeltetési anyagok</t>
  </si>
  <si>
    <t>Fiad  Zöldterület</t>
  </si>
  <si>
    <t>Besorolási bérek*</t>
  </si>
  <si>
    <t>Bér utáni járulék</t>
  </si>
  <si>
    <t>Béren kívüli juttatás</t>
  </si>
  <si>
    <t>Béren ívüli juttatás járulék</t>
  </si>
  <si>
    <t>Munkaruha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</si>
</sst>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[$-40E]General"/>
    <numFmt numFmtId="165" formatCode="[$-40E]#,##0"/>
    <numFmt numFmtId="166" formatCode="yyyy\-mm\-dd"/>
    <numFmt numFmtId="167" formatCode="&quot; &quot;0&quot;        &quot;;&quot;-&quot;0&quot;        &quot;;&quot; -&quot;#&quot;        &quot;;@&quot; &quot;"/>
    <numFmt numFmtId="168" formatCode="&quot; &quot;0&quot; &quot;;&quot;-&quot;0&quot; &quot;;&quot; -&quot;00&quot; &quot;;@&quot; &quot;"/>
    <numFmt numFmtId="169" formatCode="[$-40E]0.00"/>
    <numFmt numFmtId="170" formatCode="[$-40E]0"/>
    <numFmt numFmtId="171" formatCode="&quot; &quot;#,##0.00&quot; &quot;;&quot;-&quot;#,##0.00&quot; &quot;;&quot; -&quot;00&quot; &quot;;@&quot; &quot;"/>
    <numFmt numFmtId="172" formatCode="&quot; &quot;#,##0.00&quot;        &quot;;&quot;-&quot;#,##0.00&quot;        &quot;;&quot; -&quot;#&quot;        &quot;;@&quot; &quot;"/>
    <numFmt numFmtId="173" formatCode="#,##0.00&quot; &quot;[$Ft-40E];[Red]&quot;-&quot;#,##0.00&quot; &quot;[$Ft-40E]"/>
  </numFmts>
  <fonts count="24">
    <font>
      <sz val="11"/>
      <color rgb="FF000000"/>
      <name val="Arial1"/>
      <charset val="238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1"/>
      <charset val="238"/>
    </font>
    <font>
      <sz val="9"/>
      <color rgb="FF000000"/>
      <name val="Calibri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Verdana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rgb="FF000000"/>
      <name val="Verdana"/>
      <family val="2"/>
      <charset val="238"/>
    </font>
    <font>
      <sz val="7"/>
      <color rgb="FF000000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i/>
      <sz val="7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0"/>
      <color rgb="FF000000"/>
      <name val="Arial1"/>
      <charset val="238"/>
    </font>
    <font>
      <b/>
      <sz val="9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71" fontId="1" fillId="0" borderId="0" applyFont="0" applyBorder="0" applyProtection="0"/>
    <xf numFmtId="164" fontId="2" fillId="0" borderId="0" applyBorder="0" applyProtection="0"/>
    <xf numFmtId="172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173" fontId="5" fillId="0" borderId="0" applyBorder="0" applyProtection="0"/>
  </cellStyleXfs>
  <cellXfs count="207">
    <xf numFmtId="0" fontId="0" fillId="0" borderId="0" xfId="0"/>
    <xf numFmtId="164" fontId="6" fillId="0" borderId="0" xfId="2" applyFont="1" applyFill="1" applyAlignment="1"/>
    <xf numFmtId="164" fontId="6" fillId="0" borderId="0" xfId="2" applyFont="1" applyFill="1" applyAlignment="1">
      <alignment horizontal="right"/>
    </xf>
    <xf numFmtId="164" fontId="7" fillId="0" borderId="0" xfId="2" applyFont="1" applyFill="1" applyAlignment="1"/>
    <xf numFmtId="164" fontId="8" fillId="0" borderId="0" xfId="2" applyFont="1" applyFill="1" applyAlignment="1">
      <alignment horizontal="center"/>
    </xf>
    <xf numFmtId="164" fontId="6" fillId="0" borderId="1" xfId="2" applyFont="1" applyFill="1" applyBorder="1" applyAlignment="1"/>
    <xf numFmtId="164" fontId="8" fillId="0" borderId="1" xfId="2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horizontal="right"/>
    </xf>
    <xf numFmtId="164" fontId="8" fillId="0" borderId="1" xfId="2" applyFont="1" applyFill="1" applyBorder="1" applyAlignment="1">
      <alignment vertical="center"/>
    </xf>
    <xf numFmtId="165" fontId="8" fillId="0" borderId="1" xfId="2" applyNumberFormat="1" applyFont="1" applyFill="1" applyBorder="1" applyAlignment="1"/>
    <xf numFmtId="164" fontId="9" fillId="0" borderId="0" xfId="2" applyFont="1" applyFill="1" applyAlignment="1"/>
    <xf numFmtId="164" fontId="8" fillId="0" borderId="0" xfId="2" applyFont="1" applyFill="1" applyAlignment="1">
      <alignment horizontal="center"/>
    </xf>
    <xf numFmtId="164" fontId="8" fillId="0" borderId="1" xfId="2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/>
    </xf>
    <xf numFmtId="164" fontId="8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right" vertical="center" wrapText="1"/>
    </xf>
    <xf numFmtId="164" fontId="6" fillId="0" borderId="0" xfId="2" applyFont="1" applyFill="1" applyAlignment="1">
      <alignment horizontal="center"/>
    </xf>
    <xf numFmtId="164" fontId="8" fillId="0" borderId="1" xfId="2" applyFont="1" applyFill="1" applyBorder="1" applyAlignment="1">
      <alignment horizontal="center"/>
    </xf>
    <xf numFmtId="164" fontId="8" fillId="0" borderId="1" xfId="2" applyFont="1" applyFill="1" applyBorder="1" applyAlignment="1"/>
    <xf numFmtId="168" fontId="8" fillId="0" borderId="1" xfId="1" applyNumberFormat="1" applyFont="1" applyFill="1" applyBorder="1" applyAlignment="1"/>
    <xf numFmtId="165" fontId="6" fillId="0" borderId="1" xfId="2" applyNumberFormat="1" applyFont="1" applyFill="1" applyBorder="1" applyAlignment="1"/>
    <xf numFmtId="165" fontId="6" fillId="2" borderId="1" xfId="2" applyNumberFormat="1" applyFont="1" applyFill="1" applyBorder="1" applyAlignment="1"/>
    <xf numFmtId="49" fontId="8" fillId="0" borderId="1" xfId="2" applyNumberFormat="1" applyFont="1" applyFill="1" applyBorder="1" applyAlignment="1"/>
    <xf numFmtId="164" fontId="6" fillId="0" borderId="3" xfId="2" applyFont="1" applyFill="1" applyBorder="1" applyAlignment="1"/>
    <xf numFmtId="49" fontId="8" fillId="0" borderId="3" xfId="2" applyNumberFormat="1" applyFont="1" applyFill="1" applyBorder="1" applyAlignment="1"/>
    <xf numFmtId="49" fontId="8" fillId="0" borderId="0" xfId="2" applyNumberFormat="1" applyFont="1" applyFill="1" applyAlignment="1">
      <alignment horizontal="center"/>
    </xf>
    <xf numFmtId="164" fontId="8" fillId="0" borderId="0" xfId="2" applyFont="1" applyFill="1" applyAlignment="1">
      <alignment horizontal="center" vertical="center"/>
    </xf>
    <xf numFmtId="49" fontId="8" fillId="0" borderId="0" xfId="2" applyNumberFormat="1" applyFont="1" applyFill="1" applyAlignment="1"/>
    <xf numFmtId="165" fontId="8" fillId="0" borderId="0" xfId="2" applyNumberFormat="1" applyFont="1" applyFill="1" applyAlignment="1"/>
    <xf numFmtId="49" fontId="8" fillId="0" borderId="1" xfId="2" applyNumberFormat="1" applyFont="1" applyFill="1" applyBorder="1" applyAlignment="1">
      <alignment horizontal="center"/>
    </xf>
    <xf numFmtId="165" fontId="8" fillId="0" borderId="1" xfId="2" applyNumberFormat="1" applyFont="1" applyFill="1" applyBorder="1" applyAlignment="1">
      <alignment horizontal="center"/>
    </xf>
    <xf numFmtId="164" fontId="6" fillId="0" borderId="0" xfId="2" applyFont="1" applyFill="1" applyAlignment="1">
      <alignment horizontal="right"/>
    </xf>
    <xf numFmtId="164" fontId="8" fillId="0" borderId="0" xfId="2" applyFont="1" applyFill="1" applyAlignment="1">
      <alignment horizontal="center" wrapText="1"/>
    </xf>
    <xf numFmtId="164" fontId="8" fillId="0" borderId="2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center"/>
    </xf>
    <xf numFmtId="49" fontId="8" fillId="0" borderId="2" xfId="2" applyNumberFormat="1" applyFont="1" applyFill="1" applyBorder="1" applyAlignment="1">
      <alignment horizontal="center"/>
    </xf>
    <xf numFmtId="164" fontId="10" fillId="0" borderId="0" xfId="2" applyFont="1" applyFill="1" applyAlignment="1"/>
    <xf numFmtId="164" fontId="10" fillId="0" borderId="0" xfId="2" applyFont="1" applyFill="1" applyAlignment="1">
      <alignment horizontal="right"/>
    </xf>
    <xf numFmtId="164" fontId="10" fillId="0" borderId="0" xfId="2" applyFont="1" applyFill="1" applyAlignment="1">
      <alignment horizontal="center"/>
    </xf>
    <xf numFmtId="164" fontId="11" fillId="0" borderId="0" xfId="2" applyFont="1" applyFill="1" applyAlignment="1"/>
    <xf numFmtId="164" fontId="10" fillId="0" borderId="1" xfId="2" applyFont="1" applyFill="1" applyBorder="1" applyAlignment="1"/>
    <xf numFmtId="49" fontId="11" fillId="0" borderId="1" xfId="2" applyNumberFormat="1" applyFont="1" applyFill="1" applyBorder="1" applyAlignment="1">
      <alignment horizontal="center"/>
    </xf>
    <xf numFmtId="164" fontId="11" fillId="0" borderId="1" xfId="2" applyFont="1" applyFill="1" applyBorder="1" applyAlignment="1">
      <alignment horizontal="center"/>
    </xf>
    <xf numFmtId="164" fontId="11" fillId="0" borderId="4" xfId="2" applyFont="1" applyFill="1" applyBorder="1" applyAlignment="1">
      <alignment horizontal="center"/>
    </xf>
    <xf numFmtId="164" fontId="11" fillId="0" borderId="1" xfId="2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/>
    <xf numFmtId="164" fontId="10" fillId="0" borderId="1" xfId="2" applyFont="1" applyFill="1" applyBorder="1" applyAlignment="1">
      <alignment horizontal="center"/>
    </xf>
    <xf numFmtId="164" fontId="10" fillId="0" borderId="4" xfId="2" applyFont="1" applyFill="1" applyBorder="1" applyAlignment="1">
      <alignment horizontal="center"/>
    </xf>
    <xf numFmtId="164" fontId="10" fillId="0" borderId="1" xfId="2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/>
    <xf numFmtId="165" fontId="10" fillId="0" borderId="4" xfId="2" applyNumberFormat="1" applyFont="1" applyFill="1" applyBorder="1" applyAlignment="1"/>
    <xf numFmtId="165" fontId="10" fillId="0" borderId="1" xfId="2" applyNumberFormat="1" applyFont="1" applyFill="1" applyBorder="1" applyAlignment="1">
      <alignment horizontal="right" vertical="center"/>
    </xf>
    <xf numFmtId="165" fontId="10" fillId="0" borderId="4" xfId="2" applyNumberFormat="1" applyFont="1" applyFill="1" applyBorder="1" applyAlignment="1">
      <alignment horizontal="right" vertical="center"/>
    </xf>
    <xf numFmtId="164" fontId="11" fillId="0" borderId="1" xfId="2" applyFont="1" applyFill="1" applyBorder="1" applyAlignment="1"/>
    <xf numFmtId="165" fontId="11" fillId="0" borderId="1" xfId="2" applyNumberFormat="1" applyFont="1" applyFill="1" applyBorder="1" applyAlignment="1"/>
    <xf numFmtId="165" fontId="11" fillId="0" borderId="4" xfId="2" applyNumberFormat="1" applyFont="1" applyFill="1" applyBorder="1" applyAlignment="1"/>
    <xf numFmtId="166" fontId="10" fillId="0" borderId="1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right" vertical="center"/>
    </xf>
    <xf numFmtId="164" fontId="12" fillId="0" borderId="1" xfId="2" applyFont="1" applyFill="1" applyBorder="1" applyAlignment="1"/>
    <xf numFmtId="165" fontId="12" fillId="0" borderId="1" xfId="2" applyNumberFormat="1" applyFont="1" applyFill="1" applyBorder="1" applyAlignment="1"/>
    <xf numFmtId="165" fontId="12" fillId="0" borderId="4" xfId="2" applyNumberFormat="1" applyFont="1" applyFill="1" applyBorder="1" applyAlignment="1"/>
    <xf numFmtId="49" fontId="10" fillId="0" borderId="1" xfId="2" applyNumberFormat="1" applyFont="1" applyFill="1" applyBorder="1" applyAlignment="1"/>
    <xf numFmtId="49" fontId="12" fillId="0" borderId="1" xfId="2" applyNumberFormat="1" applyFont="1" applyFill="1" applyBorder="1" applyAlignment="1"/>
    <xf numFmtId="164" fontId="10" fillId="0" borderId="1" xfId="2" applyFont="1" applyFill="1" applyBorder="1" applyAlignment="1">
      <alignment horizontal="left"/>
    </xf>
    <xf numFmtId="164" fontId="11" fillId="0" borderId="5" xfId="2" applyFont="1" applyFill="1" applyBorder="1" applyAlignment="1"/>
    <xf numFmtId="165" fontId="11" fillId="0" borderId="5" xfId="2" applyNumberFormat="1" applyFont="1" applyFill="1" applyBorder="1" applyAlignment="1"/>
    <xf numFmtId="165" fontId="11" fillId="0" borderId="6" xfId="2" applyNumberFormat="1" applyFont="1" applyFill="1" applyBorder="1" applyAlignment="1"/>
    <xf numFmtId="164" fontId="10" fillId="0" borderId="0" xfId="2" applyFont="1" applyFill="1" applyAlignment="1">
      <alignment horizontal="center" vertical="center"/>
    </xf>
    <xf numFmtId="165" fontId="11" fillId="0" borderId="0" xfId="2" applyNumberFormat="1" applyFont="1" applyFill="1" applyAlignment="1"/>
    <xf numFmtId="169" fontId="11" fillId="0" borderId="1" xfId="2" applyNumberFormat="1" applyFont="1" applyFill="1" applyBorder="1" applyAlignment="1">
      <alignment horizontal="center"/>
    </xf>
    <xf numFmtId="164" fontId="11" fillId="0" borderId="4" xfId="2" applyFont="1" applyFill="1" applyBorder="1" applyAlignment="1"/>
    <xf numFmtId="49" fontId="11" fillId="0" borderId="0" xfId="2" applyNumberFormat="1" applyFont="1" applyFill="1" applyAlignment="1"/>
    <xf numFmtId="165" fontId="11" fillId="0" borderId="1" xfId="2" applyNumberFormat="1" applyFont="1" applyFill="1" applyBorder="1" applyAlignment="1">
      <alignment horizontal="center"/>
    </xf>
    <xf numFmtId="165" fontId="11" fillId="0" borderId="4" xfId="2" applyNumberFormat="1" applyFont="1" applyFill="1" applyBorder="1" applyAlignment="1">
      <alignment horizontal="center"/>
    </xf>
    <xf numFmtId="170" fontId="11" fillId="0" borderId="1" xfId="2" applyNumberFormat="1" applyFont="1" applyFill="1" applyBorder="1" applyAlignment="1">
      <alignment horizontal="center"/>
    </xf>
    <xf numFmtId="168" fontId="11" fillId="0" borderId="1" xfId="1" applyNumberFormat="1" applyFont="1" applyFill="1" applyBorder="1" applyAlignment="1"/>
    <xf numFmtId="164" fontId="10" fillId="0" borderId="4" xfId="2" applyFont="1" applyFill="1" applyBorder="1" applyAlignment="1"/>
    <xf numFmtId="164" fontId="10" fillId="0" borderId="0" xfId="2" applyFont="1" applyFill="1" applyAlignment="1">
      <alignment horizontal="right"/>
    </xf>
    <xf numFmtId="164" fontId="11" fillId="0" borderId="0" xfId="2" applyFont="1" applyFill="1" applyAlignment="1">
      <alignment horizontal="center" wrapText="1"/>
    </xf>
    <xf numFmtId="164" fontId="11" fillId="0" borderId="0" xfId="2" applyFont="1" applyFill="1" applyAlignment="1">
      <alignment horizontal="center"/>
    </xf>
    <xf numFmtId="49" fontId="11" fillId="0" borderId="0" xfId="2" applyNumberFormat="1" applyFont="1" applyFill="1" applyAlignment="1">
      <alignment horizontal="center"/>
    </xf>
    <xf numFmtId="164" fontId="2" fillId="0" borderId="0" xfId="2" applyFont="1" applyFill="1" applyAlignment="1"/>
    <xf numFmtId="164" fontId="14" fillId="0" borderId="0" xfId="2" applyFont="1" applyFill="1" applyAlignment="1"/>
    <xf numFmtId="164" fontId="13" fillId="0" borderId="0" xfId="2" applyFont="1" applyFill="1" applyAlignment="1"/>
    <xf numFmtId="164" fontId="14" fillId="0" borderId="0" xfId="2" applyFont="1" applyFill="1" applyAlignment="1">
      <alignment horizontal="center"/>
    </xf>
    <xf numFmtId="164" fontId="14" fillId="0" borderId="5" xfId="2" applyFont="1" applyFill="1" applyBorder="1" applyAlignment="1"/>
    <xf numFmtId="164" fontId="14" fillId="0" borderId="1" xfId="2" applyFont="1" applyFill="1" applyBorder="1" applyAlignment="1">
      <alignment horizontal="center"/>
    </xf>
    <xf numFmtId="164" fontId="14" fillId="0" borderId="1" xfId="2" applyFont="1" applyFill="1" applyBorder="1" applyAlignment="1"/>
    <xf numFmtId="164" fontId="14" fillId="0" borderId="1" xfId="2" applyFont="1" applyFill="1" applyBorder="1" applyAlignment="1">
      <alignment horizontal="center" vertical="center"/>
    </xf>
    <xf numFmtId="166" fontId="13" fillId="0" borderId="1" xfId="2" applyNumberFormat="1" applyFont="1" applyFill="1" applyBorder="1" applyAlignment="1">
      <alignment horizontal="center"/>
    </xf>
    <xf numFmtId="165" fontId="13" fillId="0" borderId="1" xfId="2" applyNumberFormat="1" applyFont="1" applyFill="1" applyBorder="1" applyAlignment="1">
      <alignment horizontal="right"/>
    </xf>
    <xf numFmtId="165" fontId="13" fillId="0" borderId="0" xfId="2" applyNumberFormat="1" applyFont="1" applyFill="1" applyAlignment="1">
      <alignment horizontal="right" vertical="center"/>
    </xf>
    <xf numFmtId="164" fontId="13" fillId="0" borderId="1" xfId="2" applyFont="1" applyFill="1" applyBorder="1" applyAlignment="1">
      <alignment horizontal="center"/>
    </xf>
    <xf numFmtId="164" fontId="14" fillId="0" borderId="7" xfId="2" applyFont="1" applyFill="1" applyBorder="1" applyAlignment="1">
      <alignment horizontal="left"/>
    </xf>
    <xf numFmtId="164" fontId="14" fillId="0" borderId="2" xfId="2" applyFont="1" applyFill="1" applyBorder="1" applyAlignment="1">
      <alignment horizontal="left"/>
    </xf>
    <xf numFmtId="164" fontId="14" fillId="0" borderId="8" xfId="2" applyFont="1" applyFill="1" applyBorder="1" applyAlignment="1">
      <alignment horizontal="left"/>
    </xf>
    <xf numFmtId="165" fontId="14" fillId="0" borderId="9" xfId="2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165" fontId="13" fillId="0" borderId="0" xfId="2" applyNumberFormat="1" applyFont="1" applyFill="1" applyAlignment="1"/>
    <xf numFmtId="164" fontId="13" fillId="0" borderId="0" xfId="2" applyFont="1" applyFill="1" applyAlignment="1">
      <alignment horizontal="right"/>
    </xf>
    <xf numFmtId="0" fontId="0" fillId="0" borderId="0" xfId="0"/>
    <xf numFmtId="164" fontId="14" fillId="0" borderId="0" xfId="2" applyFont="1" applyFill="1" applyAlignment="1">
      <alignment horizontal="center"/>
    </xf>
    <xf numFmtId="0" fontId="0" fillId="0" borderId="2" xfId="0" applyFill="1" applyBorder="1"/>
    <xf numFmtId="164" fontId="14" fillId="0" borderId="1" xfId="2" applyFont="1" applyFill="1" applyBorder="1" applyAlignment="1">
      <alignment horizontal="center"/>
    </xf>
    <xf numFmtId="164" fontId="13" fillId="0" borderId="1" xfId="2" applyFont="1" applyFill="1" applyBorder="1" applyAlignment="1">
      <alignment horizontal="left" vertical="top" wrapText="1"/>
    </xf>
    <xf numFmtId="0" fontId="0" fillId="0" borderId="3" xfId="0" applyFill="1" applyBorder="1"/>
    <xf numFmtId="164" fontId="8" fillId="0" borderId="0" xfId="2" applyFont="1" applyFill="1" applyAlignment="1"/>
    <xf numFmtId="164" fontId="8" fillId="0" borderId="2" xfId="2" applyFont="1" applyFill="1" applyBorder="1" applyAlignment="1"/>
    <xf numFmtId="164" fontId="8" fillId="0" borderId="5" xfId="2" applyFont="1" applyFill="1" applyBorder="1" applyAlignment="1"/>
    <xf numFmtId="166" fontId="6" fillId="0" borderId="1" xfId="2" applyNumberFormat="1" applyFont="1" applyFill="1" applyBorder="1" applyAlignment="1">
      <alignment horizontal="center"/>
    </xf>
    <xf numFmtId="165" fontId="6" fillId="0" borderId="4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 vertical="center"/>
    </xf>
    <xf numFmtId="164" fontId="6" fillId="0" borderId="4" xfId="2" applyFont="1" applyFill="1" applyBorder="1" applyAlignment="1">
      <alignment horizontal="left" vertical="top" wrapText="1"/>
    </xf>
    <xf numFmtId="164" fontId="6" fillId="0" borderId="10" xfId="2" applyFont="1" applyFill="1" applyBorder="1" applyAlignment="1">
      <alignment horizontal="left" vertical="top" wrapText="1"/>
    </xf>
    <xf numFmtId="164" fontId="6" fillId="0" borderId="11" xfId="2" applyFont="1" applyFill="1" applyBorder="1" applyAlignment="1">
      <alignment horizontal="left" vertical="top" wrapText="1"/>
    </xf>
    <xf numFmtId="164" fontId="6" fillId="0" borderId="12" xfId="2" applyFont="1" applyFill="1" applyBorder="1" applyAlignment="1">
      <alignment horizontal="left" vertical="top" wrapText="1"/>
    </xf>
    <xf numFmtId="164" fontId="6" fillId="0" borderId="0" xfId="2" applyFont="1" applyFill="1" applyAlignment="1">
      <alignment horizontal="left" vertical="top" wrapText="1"/>
    </xf>
    <xf numFmtId="164" fontId="6" fillId="0" borderId="13" xfId="2" applyFont="1" applyFill="1" applyBorder="1" applyAlignment="1">
      <alignment horizontal="left" vertical="top" wrapText="1"/>
    </xf>
    <xf numFmtId="165" fontId="6" fillId="0" borderId="9" xfId="2" applyNumberFormat="1" applyFont="1" applyFill="1" applyBorder="1" applyAlignment="1">
      <alignment horizontal="right"/>
    </xf>
    <xf numFmtId="165" fontId="6" fillId="0" borderId="7" xfId="2" applyNumberFormat="1" applyFont="1" applyFill="1" applyBorder="1" applyAlignment="1">
      <alignment horizontal="right"/>
    </xf>
    <xf numFmtId="165" fontId="6" fillId="0" borderId="7" xfId="2" applyNumberFormat="1" applyFont="1" applyFill="1" applyBorder="1" applyAlignment="1">
      <alignment horizontal="right" vertical="center"/>
    </xf>
    <xf numFmtId="164" fontId="8" fillId="0" borderId="7" xfId="2" applyFont="1" applyFill="1" applyBorder="1" applyAlignment="1">
      <alignment horizontal="left"/>
    </xf>
    <xf numFmtId="164" fontId="8" fillId="0" borderId="2" xfId="2" applyFont="1" applyFill="1" applyBorder="1" applyAlignment="1">
      <alignment horizontal="left"/>
    </xf>
    <xf numFmtId="164" fontId="8" fillId="0" borderId="8" xfId="2" applyFont="1" applyFill="1" applyBorder="1" applyAlignment="1">
      <alignment horizontal="left"/>
    </xf>
    <xf numFmtId="165" fontId="8" fillId="0" borderId="9" xfId="2" applyNumberFormat="1" applyFont="1" applyFill="1" applyBorder="1" applyAlignment="1">
      <alignment horizontal="right"/>
    </xf>
    <xf numFmtId="165" fontId="8" fillId="0" borderId="7" xfId="2" applyNumberFormat="1" applyFont="1" applyFill="1" applyBorder="1" applyAlignment="1">
      <alignment horizontal="right"/>
    </xf>
    <xf numFmtId="165" fontId="6" fillId="0" borderId="0" xfId="2" applyNumberFormat="1" applyFont="1" applyFill="1" applyAlignment="1"/>
    <xf numFmtId="164" fontId="8" fillId="0" borderId="1" xfId="2" applyFont="1" applyFill="1" applyBorder="1" applyAlignment="1">
      <alignment horizontal="center"/>
    </xf>
    <xf numFmtId="164" fontId="8" fillId="0" borderId="1" xfId="2" applyFont="1" applyFill="1" applyBorder="1" applyAlignment="1">
      <alignment horizontal="left"/>
    </xf>
    <xf numFmtId="164" fontId="6" fillId="0" borderId="1" xfId="2" applyFont="1" applyFill="1" applyBorder="1" applyAlignment="1">
      <alignment horizontal="left"/>
    </xf>
    <xf numFmtId="164" fontId="6" fillId="0" borderId="1" xfId="2" applyFont="1" applyFill="1" applyBorder="1" applyAlignment="1">
      <alignment horizontal="left" vertical="top" wrapText="1"/>
    </xf>
    <xf numFmtId="164" fontId="15" fillId="0" borderId="0" xfId="2" applyFont="1" applyFill="1" applyAlignment="1"/>
    <xf numFmtId="164" fontId="14" fillId="0" borderId="5" xfId="2" applyFont="1" applyFill="1" applyBorder="1" applyAlignment="1">
      <alignment horizontal="center"/>
    </xf>
    <xf numFmtId="164" fontId="14" fillId="0" borderId="9" xfId="2" applyFont="1" applyFill="1" applyBorder="1" applyAlignment="1">
      <alignment horizontal="center"/>
    </xf>
    <xf numFmtId="164" fontId="13" fillId="0" borderId="1" xfId="2" applyFont="1" applyFill="1" applyBorder="1" applyAlignment="1"/>
    <xf numFmtId="165" fontId="13" fillId="0" borderId="1" xfId="2" applyNumberFormat="1" applyFont="1" applyFill="1" applyBorder="1" applyAlignment="1"/>
    <xf numFmtId="164" fontId="13" fillId="0" borderId="1" xfId="2" applyFont="1" applyFill="1" applyBorder="1" applyAlignment="1">
      <alignment wrapText="1"/>
    </xf>
    <xf numFmtId="165" fontId="14" fillId="0" borderId="1" xfId="2" applyNumberFormat="1" applyFont="1" applyFill="1" applyBorder="1" applyAlignment="1"/>
    <xf numFmtId="164" fontId="14" fillId="0" borderId="2" xfId="2" applyFont="1" applyFill="1" applyBorder="1" applyAlignment="1">
      <alignment horizontal="right"/>
    </xf>
    <xf numFmtId="164" fontId="14" fillId="0" borderId="1" xfId="2" applyFont="1" applyFill="1" applyBorder="1" applyAlignment="1">
      <alignment horizontal="center" vertical="center"/>
    </xf>
    <xf numFmtId="164" fontId="16" fillId="0" borderId="0" xfId="2" applyFont="1" applyFill="1" applyAlignment="1"/>
    <xf numFmtId="164" fontId="16" fillId="0" borderId="0" xfId="2" applyFont="1" applyFill="1" applyAlignment="1">
      <alignment horizontal="right"/>
    </xf>
    <xf numFmtId="164" fontId="17" fillId="0" borderId="1" xfId="2" applyFont="1" applyFill="1" applyBorder="1" applyAlignment="1">
      <alignment horizontal="center"/>
    </xf>
    <xf numFmtId="164" fontId="17" fillId="0" borderId="1" xfId="2" applyFont="1" applyFill="1" applyBorder="1" applyAlignment="1">
      <alignment horizontal="center" shrinkToFit="1"/>
    </xf>
    <xf numFmtId="164" fontId="16" fillId="0" borderId="1" xfId="2" applyFont="1" applyFill="1" applyBorder="1" applyAlignment="1">
      <alignment horizontal="center"/>
    </xf>
    <xf numFmtId="165" fontId="17" fillId="0" borderId="1" xfId="2" applyNumberFormat="1" applyFont="1" applyFill="1" applyBorder="1" applyAlignment="1">
      <alignment horizontal="right"/>
    </xf>
    <xf numFmtId="164" fontId="16" fillId="0" borderId="1" xfId="2" applyFont="1" applyFill="1" applyBorder="1" applyAlignment="1">
      <alignment horizontal="left" vertical="center" wrapText="1"/>
    </xf>
    <xf numFmtId="165" fontId="16" fillId="0" borderId="1" xfId="2" applyNumberFormat="1" applyFont="1" applyFill="1" applyBorder="1" applyAlignment="1"/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/>
    <xf numFmtId="164" fontId="16" fillId="0" borderId="1" xfId="2" applyFont="1" applyFill="1" applyBorder="1" applyAlignment="1">
      <alignment horizontal="left"/>
    </xf>
    <xf numFmtId="164" fontId="16" fillId="0" borderId="1" xfId="2" applyFont="1" applyFill="1" applyBorder="1" applyAlignment="1">
      <alignment horizontal="left" wrapText="1"/>
    </xf>
    <xf numFmtId="164" fontId="16" fillId="0" borderId="5" xfId="2" applyFont="1" applyFill="1" applyBorder="1" applyAlignment="1">
      <alignment horizontal="center"/>
    </xf>
    <xf numFmtId="164" fontId="16" fillId="0" borderId="5" xfId="2" applyFont="1" applyFill="1" applyBorder="1" applyAlignment="1">
      <alignment horizontal="left" wrapText="1"/>
    </xf>
    <xf numFmtId="165" fontId="16" fillId="0" borderId="5" xfId="2" applyNumberFormat="1" applyFont="1" applyFill="1" applyBorder="1" applyAlignment="1"/>
    <xf numFmtId="164" fontId="17" fillId="0" borderId="0" xfId="2" applyFont="1" applyFill="1" applyAlignment="1">
      <alignment horizontal="center"/>
    </xf>
    <xf numFmtId="164" fontId="17" fillId="0" borderId="1" xfId="2" applyFont="1" applyFill="1" applyBorder="1" applyAlignment="1">
      <alignment horizontal="center" vertical="center"/>
    </xf>
    <xf numFmtId="164" fontId="19" fillId="0" borderId="0" xfId="2" applyFont="1" applyFill="1" applyAlignment="1"/>
    <xf numFmtId="164" fontId="14" fillId="0" borderId="4" xfId="2" applyFont="1" applyFill="1" applyBorder="1" applyAlignment="1">
      <alignment horizontal="center"/>
    </xf>
    <xf numFmtId="164" fontId="14" fillId="0" borderId="14" xfId="2" applyFont="1" applyFill="1" applyBorder="1" applyAlignment="1"/>
    <xf numFmtId="164" fontId="14" fillId="0" borderId="1" xfId="2" applyFont="1" applyFill="1" applyBorder="1" applyAlignment="1">
      <alignment horizontal="center" wrapText="1"/>
    </xf>
    <xf numFmtId="164" fontId="13" fillId="0" borderId="11" xfId="2" applyFont="1" applyFill="1" applyBorder="1" applyAlignment="1"/>
    <xf numFmtId="164" fontId="21" fillId="0" borderId="1" xfId="2" applyFont="1" applyFill="1" applyBorder="1" applyAlignment="1"/>
    <xf numFmtId="165" fontId="21" fillId="0" borderId="1" xfId="2" applyNumberFormat="1" applyFont="1" applyFill="1" applyBorder="1" applyAlignment="1"/>
    <xf numFmtId="164" fontId="13" fillId="0" borderId="1" xfId="2" applyFont="1" applyFill="1" applyBorder="1" applyAlignment="1">
      <alignment vertical="center"/>
    </xf>
    <xf numFmtId="164" fontId="14" fillId="0" borderId="1" xfId="2" applyFont="1" applyFill="1" applyBorder="1" applyAlignment="1">
      <alignment vertical="center"/>
    </xf>
    <xf numFmtId="164" fontId="14" fillId="0" borderId="1" xfId="2" applyFont="1" applyFill="1" applyBorder="1" applyAlignment="1">
      <alignment wrapText="1"/>
    </xf>
    <xf numFmtId="165" fontId="14" fillId="0" borderId="1" xfId="2" applyNumberFormat="1" applyFont="1" applyFill="1" applyBorder="1" applyAlignment="1">
      <alignment vertical="center"/>
    </xf>
    <xf numFmtId="164" fontId="14" fillId="0" borderId="1" xfId="2" applyFont="1" applyFill="1" applyBorder="1" applyAlignment="1">
      <alignment vertical="top"/>
    </xf>
    <xf numFmtId="164" fontId="20" fillId="0" borderId="0" xfId="2" applyFont="1" applyFill="1" applyAlignment="1">
      <alignment horizontal="center"/>
    </xf>
    <xf numFmtId="164" fontId="14" fillId="0" borderId="1" xfId="2" applyFont="1" applyFill="1" applyBorder="1" applyAlignment="1">
      <alignment horizontal="center" wrapText="1"/>
    </xf>
    <xf numFmtId="164" fontId="14" fillId="0" borderId="4" xfId="2" applyFont="1" applyFill="1" applyBorder="1" applyAlignment="1">
      <alignment horizontal="left"/>
    </xf>
    <xf numFmtId="164" fontId="7" fillId="0" borderId="0" xfId="2" applyFont="1" applyFill="1" applyAlignment="1">
      <alignment horizontal="right"/>
    </xf>
    <xf numFmtId="164" fontId="9" fillId="0" borderId="0" xfId="2" applyFont="1" applyFill="1" applyAlignment="1">
      <alignment horizontal="right"/>
    </xf>
    <xf numFmtId="164" fontId="22" fillId="0" borderId="0" xfId="2" applyFont="1" applyFill="1" applyAlignment="1">
      <alignment horizontal="center"/>
    </xf>
    <xf numFmtId="164" fontId="23" fillId="0" borderId="0" xfId="2" applyFont="1" applyFill="1" applyAlignment="1">
      <alignment horizontal="center"/>
    </xf>
    <xf numFmtId="164" fontId="23" fillId="0" borderId="0" xfId="2" applyFont="1" applyFill="1" applyAlignment="1">
      <alignment horizontal="right"/>
    </xf>
    <xf numFmtId="164" fontId="2" fillId="0" borderId="1" xfId="2" applyFont="1" applyFill="1" applyBorder="1" applyAlignment="1"/>
    <xf numFmtId="164" fontId="2" fillId="0" borderId="1" xfId="2" applyFont="1" applyFill="1" applyBorder="1" applyAlignment="1">
      <alignment horizontal="center"/>
    </xf>
    <xf numFmtId="164" fontId="9" fillId="0" borderId="0" xfId="2" applyFont="1" applyFill="1" applyAlignment="1">
      <alignment horizontal="center" vertical="center"/>
    </xf>
    <xf numFmtId="164" fontId="22" fillId="0" borderId="1" xfId="2" applyFont="1" applyFill="1" applyBorder="1" applyAlignment="1">
      <alignment horizontal="center"/>
    </xf>
    <xf numFmtId="164" fontId="22" fillId="0" borderId="0" xfId="2" applyFont="1" applyFill="1" applyAlignment="1">
      <alignment horizontal="center"/>
    </xf>
    <xf numFmtId="164" fontId="6" fillId="0" borderId="0" xfId="6" applyFont="1" applyFill="1" applyAlignment="1"/>
    <xf numFmtId="164" fontId="8" fillId="0" borderId="0" xfId="2" applyFont="1" applyFill="1" applyAlignment="1">
      <alignment horizontal="center" vertical="center" wrapText="1"/>
    </xf>
    <xf numFmtId="164" fontId="6" fillId="0" borderId="11" xfId="2" applyFont="1" applyFill="1" applyBorder="1" applyAlignment="1"/>
    <xf numFmtId="164" fontId="8" fillId="0" borderId="1" xfId="6" applyFont="1" applyFill="1" applyBorder="1" applyAlignment="1">
      <alignment horizontal="right" vertical="center"/>
    </xf>
    <xf numFmtId="164" fontId="6" fillId="0" borderId="1" xfId="6" applyFont="1" applyFill="1" applyBorder="1" applyAlignment="1"/>
    <xf numFmtId="167" fontId="6" fillId="0" borderId="1" xfId="3" applyNumberFormat="1" applyFont="1" applyFill="1" applyBorder="1" applyAlignment="1"/>
    <xf numFmtId="164" fontId="8" fillId="0" borderId="1" xfId="6" applyFont="1" applyFill="1" applyBorder="1" applyAlignment="1"/>
    <xf numFmtId="167" fontId="8" fillId="0" borderId="1" xfId="3" applyNumberFormat="1" applyFont="1" applyFill="1" applyBorder="1" applyAlignment="1"/>
    <xf numFmtId="164" fontId="8" fillId="0" borderId="0" xfId="6" applyFont="1" applyFill="1" applyAlignment="1">
      <alignment horizontal="right" vertical="center"/>
    </xf>
    <xf numFmtId="164" fontId="8" fillId="0" borderId="0" xfId="6" applyFont="1" applyFill="1" applyAlignment="1"/>
    <xf numFmtId="167" fontId="8" fillId="0" borderId="0" xfId="3" applyNumberFormat="1" applyFont="1" applyFill="1" applyAlignment="1"/>
    <xf numFmtId="164" fontId="8" fillId="0" borderId="1" xfId="2" applyFont="1" applyFill="1" applyBorder="1" applyAlignment="1">
      <alignment horizontal="right" vertical="center"/>
    </xf>
    <xf numFmtId="164" fontId="6" fillId="0" borderId="1" xfId="2" applyFont="1" applyFill="1" applyBorder="1" applyAlignment="1">
      <alignment wrapText="1"/>
    </xf>
    <xf numFmtId="164" fontId="8" fillId="0" borderId="0" xfId="2" applyFont="1" applyFill="1" applyAlignment="1">
      <alignment horizontal="right" vertical="center"/>
    </xf>
    <xf numFmtId="164" fontId="8" fillId="0" borderId="1" xfId="2" applyFont="1" applyFill="1" applyBorder="1" applyAlignment="1">
      <alignment horizontal="right"/>
    </xf>
    <xf numFmtId="167" fontId="8" fillId="0" borderId="1" xfId="3" applyNumberFormat="1" applyFont="1" applyFill="1" applyBorder="1" applyAlignment="1">
      <alignment horizontal="center" vertical="center"/>
    </xf>
    <xf numFmtId="164" fontId="8" fillId="0" borderId="4" xfId="6" applyFont="1" applyFill="1" applyBorder="1" applyAlignment="1">
      <alignment horizontal="center"/>
    </xf>
    <xf numFmtId="164" fontId="8" fillId="0" borderId="0" xfId="2" applyFont="1" applyFill="1" applyAlignment="1">
      <alignment horizontal="center" vertical="center"/>
    </xf>
    <xf numFmtId="164" fontId="8" fillId="0" borderId="4" xfId="2" applyFont="1" applyFill="1" applyBorder="1" applyAlignment="1">
      <alignment horizontal="center"/>
    </xf>
  </cellXfs>
  <cellStyles count="9">
    <cellStyle name="Excel Built-in Normal" xfId="2"/>
    <cellStyle name="Ezres" xfId="1" builtinId="3" customBuiltin="1"/>
    <cellStyle name="Ezres 2" xfId="3"/>
    <cellStyle name="Heading" xfId="4"/>
    <cellStyle name="Heading1" xfId="5"/>
    <cellStyle name="Normál" xfId="0" builtinId="0" customBuiltin="1"/>
    <cellStyle name="Normál 2" xfId="6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9"/>
  <sheetViews>
    <sheetView tabSelected="1" workbookViewId="0">
      <selection activeCell="D1" sqref="D1"/>
    </sheetView>
  </sheetViews>
  <sheetFormatPr defaultRowHeight="14.1"/>
  <cols>
    <col min="1" max="1" width="5.25" style="3" customWidth="1"/>
    <col min="2" max="2" width="13.125" style="3" customWidth="1"/>
    <col min="3" max="3" width="33.375" style="3" customWidth="1"/>
    <col min="4" max="4" width="14.25" style="3" customWidth="1"/>
    <col min="5" max="5" width="15" style="3" customWidth="1"/>
    <col min="6" max="1019" width="8.75" style="3" customWidth="1"/>
    <col min="1020" max="1020" width="9" customWidth="1"/>
  </cols>
  <sheetData>
    <row r="1" spans="1:1023" s="3" customFormat="1" ht="15" customHeight="1">
      <c r="A1" s="1"/>
      <c r="B1" s="1"/>
      <c r="C1" s="1"/>
      <c r="D1" s="2" t="s">
        <v>0</v>
      </c>
      <c r="E1" s="1"/>
      <c r="AMF1"/>
      <c r="AMG1"/>
      <c r="AMH1"/>
      <c r="AMI1"/>
    </row>
    <row r="2" spans="1:1023" s="3" customFormat="1" ht="12.75" customHeight="1">
      <c r="A2" s="1"/>
      <c r="B2" s="1"/>
      <c r="C2" s="1"/>
      <c r="D2" s="1"/>
      <c r="E2" s="1"/>
      <c r="AMF2"/>
      <c r="AMG2"/>
      <c r="AMH2"/>
      <c r="AMI2"/>
    </row>
    <row r="3" spans="1:1023" s="3" customFormat="1" ht="15" customHeight="1">
      <c r="A3" s="15" t="s">
        <v>1</v>
      </c>
      <c r="B3" s="15"/>
      <c r="C3" s="15"/>
      <c r="D3" s="15"/>
      <c r="E3" s="1"/>
      <c r="AMF3"/>
      <c r="AMG3"/>
      <c r="AMH3"/>
      <c r="AMI3"/>
    </row>
    <row r="4" spans="1:1023" s="3" customFormat="1" ht="14.25">
      <c r="A4" s="1"/>
      <c r="B4" s="1"/>
      <c r="C4" s="1"/>
      <c r="D4" s="1"/>
      <c r="E4" s="1"/>
      <c r="AMF4"/>
      <c r="AMG4"/>
      <c r="AMH4"/>
      <c r="AMI4"/>
    </row>
    <row r="5" spans="1:1023" s="3" customFormat="1" ht="14.25">
      <c r="A5" s="15" t="s">
        <v>2</v>
      </c>
      <c r="B5" s="15"/>
      <c r="C5" s="15"/>
      <c r="D5" s="15"/>
      <c r="E5" s="1"/>
      <c r="AMF5"/>
      <c r="AMG5"/>
      <c r="AMH5"/>
      <c r="AMI5"/>
    </row>
    <row r="6" spans="1:1023" ht="14.25">
      <c r="A6" s="1"/>
      <c r="B6" s="1"/>
      <c r="C6" s="1"/>
      <c r="D6" s="2" t="s">
        <v>3</v>
      </c>
      <c r="E6" s="1"/>
    </row>
    <row r="7" spans="1:1023" ht="14.25">
      <c r="A7" s="5"/>
      <c r="B7" s="16" t="s">
        <v>4</v>
      </c>
      <c r="C7" s="16"/>
      <c r="D7" s="6" t="s">
        <v>5</v>
      </c>
      <c r="E7" s="6" t="s">
        <v>5</v>
      </c>
    </row>
    <row r="8" spans="1:1023" ht="15.75" customHeight="1">
      <c r="A8" s="16" t="s">
        <v>6</v>
      </c>
      <c r="B8" s="17" t="s">
        <v>7</v>
      </c>
      <c r="C8" s="18" t="s">
        <v>8</v>
      </c>
      <c r="D8" s="19" t="s">
        <v>9</v>
      </c>
      <c r="E8" s="19" t="s">
        <v>10</v>
      </c>
    </row>
    <row r="9" spans="1:1023" ht="30" customHeight="1">
      <c r="A9" s="16"/>
      <c r="B9" s="17"/>
      <c r="C9" s="18"/>
      <c r="D9" s="19"/>
      <c r="E9" s="19"/>
    </row>
    <row r="10" spans="1:1023" ht="15.75" customHeight="1">
      <c r="A10" s="8" t="s">
        <v>11</v>
      </c>
      <c r="B10" s="18" t="s">
        <v>12</v>
      </c>
      <c r="C10" s="20" t="s">
        <v>13</v>
      </c>
      <c r="D10" s="21">
        <v>8416700</v>
      </c>
      <c r="E10" s="21">
        <v>16606241</v>
      </c>
    </row>
    <row r="11" spans="1:1023" ht="11.25" customHeight="1">
      <c r="A11" s="8" t="s">
        <v>14</v>
      </c>
      <c r="B11" s="18"/>
      <c r="C11" s="20"/>
      <c r="D11" s="21"/>
      <c r="E11" s="21"/>
    </row>
    <row r="12" spans="1:1023" ht="12.75" hidden="1" customHeight="1">
      <c r="A12" s="8" t="s">
        <v>15</v>
      </c>
      <c r="B12" s="18"/>
      <c r="C12" s="20"/>
      <c r="D12" s="21"/>
      <c r="E12" s="21"/>
    </row>
    <row r="13" spans="1:1023" ht="12.75" hidden="1" customHeight="1">
      <c r="A13" s="8" t="s">
        <v>16</v>
      </c>
      <c r="B13" s="18"/>
      <c r="C13" s="20"/>
      <c r="D13" s="21"/>
      <c r="E13" s="21"/>
    </row>
    <row r="14" spans="1:1023" ht="30.75" customHeight="1">
      <c r="A14" s="8" t="s">
        <v>17</v>
      </c>
      <c r="B14" s="18"/>
      <c r="C14" s="9" t="s">
        <v>18</v>
      </c>
      <c r="D14" s="10">
        <v>1253268</v>
      </c>
      <c r="E14" s="10">
        <v>2058521</v>
      </c>
    </row>
    <row r="15" spans="1:1023" ht="17.25" customHeight="1">
      <c r="A15" s="8" t="s">
        <v>19</v>
      </c>
      <c r="B15" s="18"/>
      <c r="C15" s="9" t="s">
        <v>20</v>
      </c>
      <c r="D15" s="10">
        <v>4815138</v>
      </c>
      <c r="E15" s="10">
        <v>18531616</v>
      </c>
    </row>
    <row r="16" spans="1:1023" ht="30.75" customHeight="1">
      <c r="A16" s="8" t="s">
        <v>21</v>
      </c>
      <c r="B16" s="18"/>
      <c r="C16" s="9" t="s">
        <v>22</v>
      </c>
      <c r="D16" s="10">
        <v>450000</v>
      </c>
      <c r="E16" s="10">
        <v>450000</v>
      </c>
    </row>
    <row r="17" spans="1:5" ht="14.25">
      <c r="A17" s="8" t="s">
        <v>23</v>
      </c>
      <c r="B17" s="18"/>
      <c r="C17" s="9" t="s">
        <v>24</v>
      </c>
      <c r="D17" s="10">
        <v>1522000</v>
      </c>
      <c r="E17" s="10">
        <v>21054979</v>
      </c>
    </row>
    <row r="18" spans="1:5" ht="14.25">
      <c r="A18" s="8" t="s">
        <v>25</v>
      </c>
      <c r="B18" s="18" t="s">
        <v>26</v>
      </c>
      <c r="C18" s="5" t="s">
        <v>27</v>
      </c>
      <c r="D18" s="11">
        <v>40861000</v>
      </c>
      <c r="E18" s="11">
        <v>38825311</v>
      </c>
    </row>
    <row r="19" spans="1:5" ht="14.25">
      <c r="A19" s="8"/>
      <c r="B19" s="18"/>
      <c r="C19" s="5" t="s">
        <v>28</v>
      </c>
      <c r="D19" s="11">
        <v>0</v>
      </c>
      <c r="E19" s="11">
        <v>0</v>
      </c>
    </row>
    <row r="20" spans="1:5" ht="14.25">
      <c r="A20" s="8" t="s">
        <v>29</v>
      </c>
      <c r="B20" s="18"/>
      <c r="C20" s="5" t="s">
        <v>30</v>
      </c>
      <c r="D20" s="11">
        <v>0</v>
      </c>
      <c r="E20" s="11">
        <v>0</v>
      </c>
    </row>
    <row r="21" spans="1:5" ht="14.25">
      <c r="A21" s="8" t="s">
        <v>31</v>
      </c>
      <c r="B21" s="7" t="s">
        <v>32</v>
      </c>
      <c r="C21" s="5" t="s">
        <v>33</v>
      </c>
      <c r="D21" s="11">
        <v>14762753</v>
      </c>
      <c r="E21" s="11">
        <v>14762753</v>
      </c>
    </row>
    <row r="22" spans="1:5" ht="14.25">
      <c r="A22" s="8" t="s">
        <v>34</v>
      </c>
      <c r="B22" s="7" t="s">
        <v>35</v>
      </c>
      <c r="C22" s="5" t="s">
        <v>36</v>
      </c>
      <c r="D22" s="11">
        <v>364141</v>
      </c>
      <c r="E22" s="11">
        <v>364141</v>
      </c>
    </row>
    <row r="23" spans="1:5" ht="14.25">
      <c r="A23" s="8" t="s">
        <v>37</v>
      </c>
      <c r="B23" s="7"/>
      <c r="C23" s="5" t="s">
        <v>38</v>
      </c>
      <c r="D23" s="11">
        <v>0</v>
      </c>
      <c r="E23" s="11">
        <v>0</v>
      </c>
    </row>
    <row r="24" spans="1:5" ht="14.25">
      <c r="A24" s="8" t="s">
        <v>39</v>
      </c>
      <c r="B24" s="7"/>
      <c r="C24" s="5" t="s">
        <v>40</v>
      </c>
      <c r="D24" s="11">
        <v>15126894</v>
      </c>
      <c r="E24" s="11">
        <v>15126894</v>
      </c>
    </row>
    <row r="25" spans="1:5" ht="14.25">
      <c r="A25" s="8" t="s">
        <v>41</v>
      </c>
      <c r="B25" s="12" t="s">
        <v>42</v>
      </c>
      <c r="C25" s="12"/>
      <c r="D25" s="13">
        <f>SUM(D10:D20)+D24</f>
        <v>72445000</v>
      </c>
      <c r="E25" s="13">
        <f>SUM(E10:E20)+E24</f>
        <v>112653562</v>
      </c>
    </row>
    <row r="26" spans="1:5" ht="14.25">
      <c r="A26" s="1"/>
      <c r="B26" s="1"/>
      <c r="C26" s="1"/>
      <c r="D26" s="1"/>
      <c r="E26" s="1"/>
    </row>
    <row r="27" spans="1:5" ht="14.25">
      <c r="A27" s="1"/>
      <c r="B27" s="1"/>
      <c r="C27" s="1"/>
      <c r="D27" s="1"/>
      <c r="E27" s="1"/>
    </row>
    <row r="28" spans="1:5" ht="8.25" customHeight="1">
      <c r="A28" s="1"/>
      <c r="B28" s="1"/>
      <c r="C28" s="1"/>
      <c r="D28" s="1"/>
      <c r="E28" s="1"/>
    </row>
    <row r="29" spans="1:5" ht="13.5" customHeight="1">
      <c r="A29" s="16" t="s">
        <v>6</v>
      </c>
      <c r="B29" s="17" t="s">
        <v>7</v>
      </c>
      <c r="C29" s="18" t="s">
        <v>8</v>
      </c>
      <c r="D29" s="19" t="s">
        <v>1</v>
      </c>
      <c r="E29" s="19" t="s">
        <v>1</v>
      </c>
    </row>
    <row r="30" spans="1:5" ht="29.85" customHeight="1">
      <c r="A30" s="16"/>
      <c r="B30" s="17"/>
      <c r="C30" s="18"/>
      <c r="D30" s="19"/>
      <c r="E30" s="19"/>
    </row>
    <row r="31" spans="1:5" ht="13.5" customHeight="1">
      <c r="A31" s="8" t="s">
        <v>11</v>
      </c>
      <c r="B31" s="18" t="s">
        <v>12</v>
      </c>
      <c r="C31" s="20" t="s">
        <v>43</v>
      </c>
      <c r="D31" s="21">
        <v>9103521</v>
      </c>
      <c r="E31" s="21">
        <v>36344573</v>
      </c>
    </row>
    <row r="32" spans="1:5" ht="14.25">
      <c r="A32" s="8" t="s">
        <v>14</v>
      </c>
      <c r="B32" s="18"/>
      <c r="C32" s="20"/>
      <c r="D32" s="21"/>
      <c r="E32" s="21"/>
    </row>
    <row r="33" spans="1:5" ht="14.25">
      <c r="A33" s="8" t="s">
        <v>15</v>
      </c>
      <c r="B33" s="18"/>
      <c r="C33" s="20"/>
      <c r="D33" s="21"/>
      <c r="E33" s="21"/>
    </row>
    <row r="34" spans="1:5" ht="14.25">
      <c r="A34" s="8" t="s">
        <v>16</v>
      </c>
      <c r="B34" s="18"/>
      <c r="C34" s="20"/>
      <c r="D34" s="21"/>
      <c r="E34" s="21"/>
    </row>
    <row r="35" spans="1:5" ht="14.25">
      <c r="A35" s="8" t="s">
        <v>17</v>
      </c>
      <c r="B35" s="18"/>
      <c r="C35" s="9" t="s">
        <v>44</v>
      </c>
      <c r="D35" s="10">
        <v>2900000</v>
      </c>
      <c r="E35" s="10">
        <v>1966397</v>
      </c>
    </row>
    <row r="36" spans="1:5" ht="14.25">
      <c r="A36" s="8" t="s">
        <v>19</v>
      </c>
      <c r="B36" s="18"/>
      <c r="C36" s="9" t="s">
        <v>45</v>
      </c>
      <c r="D36" s="10">
        <v>999906</v>
      </c>
      <c r="E36" s="10">
        <v>2492774</v>
      </c>
    </row>
    <row r="37" spans="1:5" ht="24">
      <c r="A37" s="8" t="s">
        <v>21</v>
      </c>
      <c r="B37" s="18"/>
      <c r="C37" s="9" t="s">
        <v>46</v>
      </c>
      <c r="D37" s="10">
        <v>0</v>
      </c>
      <c r="E37" s="10">
        <v>0</v>
      </c>
    </row>
    <row r="38" spans="1:5" ht="24">
      <c r="A38" s="8" t="s">
        <v>23</v>
      </c>
      <c r="B38" s="18"/>
      <c r="C38" s="9" t="s">
        <v>47</v>
      </c>
      <c r="D38" s="10">
        <v>0</v>
      </c>
      <c r="E38" s="10">
        <v>0</v>
      </c>
    </row>
    <row r="39" spans="1:5" ht="14.25">
      <c r="A39" s="8" t="s">
        <v>25</v>
      </c>
      <c r="B39" s="18" t="s">
        <v>26</v>
      </c>
      <c r="C39" s="5" t="s">
        <v>48</v>
      </c>
      <c r="D39" s="11">
        <v>39461000</v>
      </c>
      <c r="E39" s="11">
        <v>39461000</v>
      </c>
    </row>
    <row r="40" spans="1:5" ht="14.25">
      <c r="A40" s="8"/>
      <c r="B40" s="18"/>
      <c r="C40" s="5" t="s">
        <v>49</v>
      </c>
      <c r="D40" s="11">
        <v>0</v>
      </c>
      <c r="E40" s="11">
        <v>0</v>
      </c>
    </row>
    <row r="41" spans="1:5" ht="14.25">
      <c r="A41" s="8" t="s">
        <v>29</v>
      </c>
      <c r="B41" s="18"/>
      <c r="C41" s="5" t="s">
        <v>50</v>
      </c>
      <c r="D41" s="11">
        <v>0</v>
      </c>
      <c r="E41" s="11">
        <v>0</v>
      </c>
    </row>
    <row r="42" spans="1:5" ht="14.25">
      <c r="A42" s="8" t="s">
        <v>31</v>
      </c>
      <c r="B42" s="7" t="s">
        <v>32</v>
      </c>
      <c r="C42" s="5" t="s">
        <v>51</v>
      </c>
      <c r="D42" s="11"/>
      <c r="E42" s="11"/>
    </row>
    <row r="43" spans="1:5" ht="14.25">
      <c r="A43" s="8"/>
      <c r="B43" s="7"/>
      <c r="C43" s="5" t="s">
        <v>52</v>
      </c>
      <c r="D43" s="11">
        <v>14762753</v>
      </c>
      <c r="E43" s="11">
        <v>10262052</v>
      </c>
    </row>
    <row r="44" spans="1:5" ht="14.25">
      <c r="A44" s="8" t="s">
        <v>34</v>
      </c>
      <c r="B44" s="7" t="s">
        <v>35</v>
      </c>
      <c r="C44" s="5" t="s">
        <v>53</v>
      </c>
      <c r="D44" s="11">
        <v>4853679</v>
      </c>
      <c r="E44" s="11">
        <v>21536484</v>
      </c>
    </row>
    <row r="45" spans="1:5" ht="14.25">
      <c r="A45" s="8" t="s">
        <v>37</v>
      </c>
      <c r="B45" s="7"/>
      <c r="C45" s="5" t="s">
        <v>54</v>
      </c>
      <c r="D45" s="11">
        <v>364141</v>
      </c>
      <c r="E45" s="11">
        <v>590282</v>
      </c>
    </row>
    <row r="46" spans="1:5" ht="14.25">
      <c r="A46" s="8" t="s">
        <v>39</v>
      </c>
      <c r="B46" s="7"/>
      <c r="C46" s="5" t="s">
        <v>55</v>
      </c>
      <c r="D46" s="11">
        <f>SUM(D43:D45)</f>
        <v>19980573</v>
      </c>
      <c r="E46" s="11">
        <f>SUM(E43:E45)</f>
        <v>32388818</v>
      </c>
    </row>
    <row r="47" spans="1:5" ht="14.25">
      <c r="A47" s="8" t="s">
        <v>41</v>
      </c>
      <c r="B47" s="12" t="s">
        <v>42</v>
      </c>
      <c r="C47" s="12"/>
      <c r="D47" s="13">
        <f>SUM(D31:D41)+D46</f>
        <v>72445000</v>
      </c>
      <c r="E47" s="13">
        <f>SUM(E31:E41)+E46</f>
        <v>112653562</v>
      </c>
    </row>
    <row r="48" spans="1:5" ht="14.25">
      <c r="A48" s="14"/>
      <c r="B48" s="14"/>
      <c r="C48" s="14"/>
      <c r="D48" s="14"/>
    </row>
    <row r="49" spans="1:4" ht="14.25">
      <c r="A49" s="14"/>
      <c r="B49" s="14"/>
      <c r="C49" s="14"/>
      <c r="D49" s="14"/>
    </row>
  </sheetData>
  <mergeCells count="23">
    <mergeCell ref="B39:B41"/>
    <mergeCell ref="A29:A30"/>
    <mergeCell ref="B29:B30"/>
    <mergeCell ref="C29:C30"/>
    <mergeCell ref="D29:D30"/>
    <mergeCell ref="E29:E30"/>
    <mergeCell ref="B31:B38"/>
    <mergeCell ref="C31:C34"/>
    <mergeCell ref="D31:D34"/>
    <mergeCell ref="E31:E34"/>
    <mergeCell ref="E8:E9"/>
    <mergeCell ref="B10:B17"/>
    <mergeCell ref="C10:C13"/>
    <mergeCell ref="D10:D13"/>
    <mergeCell ref="E10:E13"/>
    <mergeCell ref="B18:B20"/>
    <mergeCell ref="A3:D3"/>
    <mergeCell ref="A5:D5"/>
    <mergeCell ref="B7:C7"/>
    <mergeCell ref="A8:A9"/>
    <mergeCell ref="B8:B9"/>
    <mergeCell ref="C8:C9"/>
    <mergeCell ref="D8:D9"/>
  </mergeCells>
  <printOptions horizontalCentered="1"/>
  <pageMargins left="0.31496062992126012" right="0.19685039370078702" top="0.82677165354330717" bottom="1.377952755905512" header="0.43307086614173207" footer="0.98425196850393692"/>
  <pageSetup paperSize="0" scale="95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7"/>
  <sheetViews>
    <sheetView workbookViewId="0"/>
  </sheetViews>
  <sheetFormatPr defaultRowHeight="14.1"/>
  <cols>
    <col min="1" max="1" width="8" style="87" customWidth="1"/>
    <col min="2" max="2" width="32.375" style="87" customWidth="1"/>
    <col min="3" max="3" width="14.75" style="87" customWidth="1"/>
    <col min="4" max="4" width="12.125" style="87" customWidth="1"/>
    <col min="5" max="1023" width="8" style="87" customWidth="1"/>
    <col min="1024" max="1024" width="9" style="87" customWidth="1"/>
    <col min="1025" max="1025" width="9" customWidth="1"/>
  </cols>
  <sheetData>
    <row r="1" spans="1:4" ht="14.25">
      <c r="A1" s="1"/>
      <c r="B1" s="1"/>
      <c r="C1" s="1"/>
      <c r="D1" s="2" t="s">
        <v>342</v>
      </c>
    </row>
    <row r="2" spans="1:4" ht="14.25">
      <c r="A2" s="1"/>
      <c r="B2" s="1"/>
      <c r="C2" s="1"/>
      <c r="D2" s="2"/>
    </row>
    <row r="3" spans="1:4" ht="14.25">
      <c r="A3" s="1"/>
      <c r="B3" s="1"/>
      <c r="C3" s="1"/>
      <c r="D3" s="1"/>
    </row>
    <row r="4" spans="1:4" ht="14.25">
      <c r="A4" s="15" t="s">
        <v>343</v>
      </c>
      <c r="B4" s="15"/>
      <c r="C4" s="15"/>
      <c r="D4" s="15"/>
    </row>
    <row r="5" spans="1:4" ht="2.25" customHeight="1">
      <c r="A5" s="4"/>
      <c r="B5" s="4"/>
      <c r="C5" s="4"/>
      <c r="D5" s="4"/>
    </row>
    <row r="6" spans="1:4" ht="24">
      <c r="A6" s="188"/>
      <c r="B6" s="188"/>
      <c r="C6" s="189" t="s">
        <v>344</v>
      </c>
      <c r="D6" s="189" t="s">
        <v>345</v>
      </c>
    </row>
    <row r="7" spans="1:4" ht="14.25">
      <c r="A7" s="204" t="s">
        <v>346</v>
      </c>
      <c r="B7" s="204"/>
      <c r="C7" s="204"/>
      <c r="D7" s="190"/>
    </row>
    <row r="8" spans="1:4" ht="14.25">
      <c r="A8" s="191"/>
      <c r="B8" s="192" t="s">
        <v>347</v>
      </c>
      <c r="C8" s="193">
        <v>3590400</v>
      </c>
      <c r="D8" s="193">
        <v>6347148</v>
      </c>
    </row>
    <row r="9" spans="1:4" ht="14.25">
      <c r="A9" s="191"/>
      <c r="B9" s="192" t="s">
        <v>348</v>
      </c>
      <c r="C9" s="193">
        <v>538560</v>
      </c>
      <c r="D9" s="193">
        <v>538560</v>
      </c>
    </row>
    <row r="10" spans="1:4" ht="14.25">
      <c r="A10" s="191"/>
      <c r="B10" s="192" t="s">
        <v>349</v>
      </c>
      <c r="C10" s="193">
        <v>149000</v>
      </c>
      <c r="D10" s="193">
        <v>200000</v>
      </c>
    </row>
    <row r="11" spans="1:4" ht="14.25">
      <c r="A11" s="191"/>
      <c r="B11" s="192" t="s">
        <v>350</v>
      </c>
      <c r="C11" s="193">
        <v>773568</v>
      </c>
      <c r="D11" s="193">
        <v>1000492</v>
      </c>
    </row>
    <row r="12" spans="1:4" ht="14.25">
      <c r="A12" s="191" t="s">
        <v>351</v>
      </c>
      <c r="B12" s="194" t="s">
        <v>352</v>
      </c>
      <c r="C12" s="195">
        <f>SUM(C8:C11)</f>
        <v>5051528</v>
      </c>
      <c r="D12" s="195">
        <f>SUM(D8:D11)</f>
        <v>8086200</v>
      </c>
    </row>
    <row r="13" spans="1:4" ht="14.25">
      <c r="A13" s="191"/>
      <c r="B13" s="192" t="s">
        <v>353</v>
      </c>
      <c r="C13" s="193">
        <v>50000</v>
      </c>
      <c r="D13" s="193">
        <v>0</v>
      </c>
    </row>
    <row r="14" spans="1:4" ht="14.25">
      <c r="A14" s="191"/>
      <c r="B14" s="192" t="s">
        <v>354</v>
      </c>
      <c r="C14" s="193">
        <v>50000</v>
      </c>
      <c r="D14" s="193">
        <v>15000</v>
      </c>
    </row>
    <row r="15" spans="1:4" ht="14.25">
      <c r="A15" s="191"/>
      <c r="B15" s="192" t="s">
        <v>355</v>
      </c>
      <c r="C15" s="193">
        <v>70000</v>
      </c>
      <c r="D15" s="193">
        <v>15000</v>
      </c>
    </row>
    <row r="16" spans="1:4" ht="14.25">
      <c r="A16" s="191"/>
      <c r="B16" s="192" t="s">
        <v>356</v>
      </c>
      <c r="C16" s="193">
        <v>200000</v>
      </c>
      <c r="D16" s="193">
        <v>0</v>
      </c>
    </row>
    <row r="17" spans="1:8" ht="14.25">
      <c r="A17" s="191"/>
      <c r="B17" s="192" t="s">
        <v>357</v>
      </c>
      <c r="C17" s="193">
        <v>200000</v>
      </c>
      <c r="D17" s="193">
        <v>0</v>
      </c>
    </row>
    <row r="18" spans="1:8" ht="14.25">
      <c r="A18" s="191"/>
      <c r="B18" s="192" t="s">
        <v>358</v>
      </c>
      <c r="C18" s="193">
        <v>150000</v>
      </c>
      <c r="D18" s="193">
        <v>10000</v>
      </c>
    </row>
    <row r="19" spans="1:8" ht="14.25">
      <c r="A19" s="191"/>
      <c r="B19" s="192" t="s">
        <v>359</v>
      </c>
      <c r="C19" s="193">
        <v>100000</v>
      </c>
      <c r="D19" s="193">
        <v>105000</v>
      </c>
    </row>
    <row r="20" spans="1:8" ht="14.25">
      <c r="A20" s="191"/>
      <c r="B20" s="192" t="s">
        <v>360</v>
      </c>
      <c r="C20" s="193">
        <v>50000</v>
      </c>
      <c r="D20" s="193">
        <v>10000</v>
      </c>
    </row>
    <row r="21" spans="1:8" ht="14.25">
      <c r="A21" s="191"/>
      <c r="B21" s="192" t="s">
        <v>361</v>
      </c>
      <c r="C21" s="193">
        <v>200000</v>
      </c>
      <c r="D21" s="193">
        <v>250000</v>
      </c>
    </row>
    <row r="22" spans="1:8" ht="14.25">
      <c r="A22" s="191"/>
      <c r="B22" s="192" t="s">
        <v>362</v>
      </c>
      <c r="C22" s="193">
        <v>300000</v>
      </c>
      <c r="D22" s="193">
        <v>1145000</v>
      </c>
    </row>
    <row r="23" spans="1:8" ht="14.25">
      <c r="A23" s="191"/>
      <c r="B23" s="192" t="s">
        <v>363</v>
      </c>
      <c r="C23" s="193">
        <v>300000</v>
      </c>
      <c r="D23" s="193">
        <v>55000</v>
      </c>
    </row>
    <row r="24" spans="1:8" ht="14.25">
      <c r="A24" s="191"/>
      <c r="B24" s="192" t="s">
        <v>364</v>
      </c>
      <c r="C24" s="193">
        <v>150000</v>
      </c>
      <c r="D24" s="193">
        <v>150000</v>
      </c>
      <c r="H24" s="87" t="s">
        <v>365</v>
      </c>
    </row>
    <row r="25" spans="1:8" ht="14.25">
      <c r="A25" s="191"/>
      <c r="B25" s="192" t="s">
        <v>366</v>
      </c>
      <c r="C25" s="193">
        <v>50000</v>
      </c>
      <c r="D25" s="193">
        <v>60000</v>
      </c>
    </row>
    <row r="26" spans="1:8" ht="14.25">
      <c r="A26" s="191" t="s">
        <v>367</v>
      </c>
      <c r="B26" s="194" t="s">
        <v>368</v>
      </c>
      <c r="C26" s="195">
        <f>SUM(C13:C25)</f>
        <v>1870000</v>
      </c>
      <c r="D26" s="195">
        <f>SUM(D13:D25)</f>
        <v>1815000</v>
      </c>
    </row>
    <row r="27" spans="1:8" ht="14.25">
      <c r="A27" s="191" t="s">
        <v>369</v>
      </c>
      <c r="B27" s="194" t="s">
        <v>370</v>
      </c>
      <c r="C27" s="195">
        <f>SUM(C12,C26)</f>
        <v>6921528</v>
      </c>
      <c r="D27" s="195">
        <f>SUM(D12,D26)</f>
        <v>9901200</v>
      </c>
    </row>
    <row r="28" spans="1:8" ht="4.5" customHeight="1">
      <c r="A28" s="196"/>
      <c r="B28" s="197"/>
      <c r="C28" s="198"/>
      <c r="D28" s="1"/>
    </row>
    <row r="29" spans="1:8" ht="14.25" hidden="1">
      <c r="A29" s="188"/>
      <c r="B29" s="188"/>
      <c r="C29" s="188"/>
      <c r="D29" s="1"/>
    </row>
    <row r="30" spans="1:8" ht="14.25">
      <c r="A30" s="205" t="s">
        <v>371</v>
      </c>
      <c r="B30" s="205"/>
      <c r="C30" s="205"/>
      <c r="D30" s="205"/>
    </row>
    <row r="31" spans="1:8" ht="5.25" customHeight="1">
      <c r="A31" s="1"/>
      <c r="B31" s="1"/>
      <c r="C31" s="1"/>
      <c r="D31" s="1"/>
    </row>
    <row r="32" spans="1:8" ht="24">
      <c r="A32" s="1"/>
      <c r="B32" s="1"/>
      <c r="C32" s="189" t="s">
        <v>344</v>
      </c>
      <c r="D32" s="189" t="s">
        <v>345</v>
      </c>
    </row>
    <row r="33" spans="1:4" ht="14.25">
      <c r="A33" s="206" t="s">
        <v>372</v>
      </c>
      <c r="B33" s="206"/>
      <c r="C33" s="206"/>
      <c r="D33" s="190"/>
    </row>
    <row r="34" spans="1:4" ht="14.25">
      <c r="A34" s="5"/>
      <c r="B34" s="24" t="s">
        <v>373</v>
      </c>
      <c r="C34" s="195">
        <v>4250000</v>
      </c>
      <c r="D34" s="195">
        <v>4250000</v>
      </c>
    </row>
    <row r="35" spans="1:4" ht="14.25">
      <c r="A35" s="5"/>
      <c r="B35" s="24" t="s">
        <v>374</v>
      </c>
      <c r="C35" s="195">
        <v>510751</v>
      </c>
      <c r="D35" s="195">
        <v>510751</v>
      </c>
    </row>
    <row r="36" spans="1:4" ht="14.25">
      <c r="A36" s="5"/>
      <c r="B36" s="24" t="s">
        <v>375</v>
      </c>
      <c r="C36" s="195">
        <f>SUM(C34:C35)</f>
        <v>4760751</v>
      </c>
      <c r="D36" s="195">
        <f>SUM(D34:D35)</f>
        <v>4760751</v>
      </c>
    </row>
    <row r="37" spans="1:4" ht="14.25">
      <c r="A37" s="5"/>
      <c r="B37" s="24"/>
      <c r="C37" s="195"/>
      <c r="D37" s="1"/>
    </row>
    <row r="38" spans="1:4" ht="14.25">
      <c r="A38" s="206" t="s">
        <v>346</v>
      </c>
      <c r="B38" s="206"/>
      <c r="C38" s="206"/>
      <c r="D38" s="190"/>
    </row>
    <row r="39" spans="1:4" ht="14.25">
      <c r="A39" s="199"/>
      <c r="B39" s="5" t="s">
        <v>376</v>
      </c>
      <c r="C39" s="193">
        <v>2599200</v>
      </c>
      <c r="D39" s="193">
        <v>3026000</v>
      </c>
    </row>
    <row r="40" spans="1:4" ht="14.25">
      <c r="A40" s="199"/>
      <c r="B40" s="5" t="s">
        <v>350</v>
      </c>
      <c r="C40" s="193">
        <v>454860</v>
      </c>
      <c r="D40" s="193">
        <v>471803</v>
      </c>
    </row>
    <row r="41" spans="1:4" ht="14.25">
      <c r="A41" s="199"/>
      <c r="B41" s="5" t="s">
        <v>377</v>
      </c>
      <c r="C41" s="193">
        <v>72000</v>
      </c>
      <c r="D41" s="193">
        <v>100000</v>
      </c>
    </row>
    <row r="42" spans="1:4" ht="14.25">
      <c r="A42" s="199"/>
      <c r="B42" s="5" t="s">
        <v>378</v>
      </c>
      <c r="C42" s="193">
        <v>23400</v>
      </c>
      <c r="D42" s="193">
        <v>17000</v>
      </c>
    </row>
    <row r="43" spans="1:4" ht="14.25">
      <c r="A43" s="199" t="s">
        <v>351</v>
      </c>
      <c r="B43" s="24" t="s">
        <v>352</v>
      </c>
      <c r="C43" s="195">
        <f>SUM(C39,C40,C41)</f>
        <v>3126060</v>
      </c>
      <c r="D43" s="195">
        <f>SUM(D39,D40,D41)</f>
        <v>3597803</v>
      </c>
    </row>
    <row r="44" spans="1:4" ht="14.25">
      <c r="A44" s="199"/>
      <c r="B44" s="5" t="s">
        <v>379</v>
      </c>
      <c r="C44" s="193">
        <v>100000</v>
      </c>
      <c r="D44" s="193">
        <v>341000</v>
      </c>
    </row>
    <row r="45" spans="1:4" ht="14.25">
      <c r="A45" s="199"/>
      <c r="B45" s="5" t="s">
        <v>380</v>
      </c>
      <c r="C45" s="193">
        <v>200000</v>
      </c>
      <c r="D45" s="193">
        <v>400000</v>
      </c>
    </row>
    <row r="46" spans="1:4" ht="14.25">
      <c r="A46" s="199"/>
      <c r="B46" s="5" t="s">
        <v>381</v>
      </c>
      <c r="C46" s="193">
        <v>60000</v>
      </c>
      <c r="D46" s="193">
        <v>13000</v>
      </c>
    </row>
    <row r="47" spans="1:4" ht="14.25">
      <c r="A47" s="199"/>
      <c r="B47" s="5" t="s">
        <v>382</v>
      </c>
      <c r="C47" s="193">
        <v>100000</v>
      </c>
      <c r="D47" s="193">
        <v>331000</v>
      </c>
    </row>
    <row r="48" spans="1:4" ht="14.25">
      <c r="A48" s="199"/>
      <c r="B48" s="5" t="s">
        <v>383</v>
      </c>
      <c r="C48" s="193">
        <v>50000</v>
      </c>
      <c r="D48" s="193">
        <v>0</v>
      </c>
    </row>
    <row r="49" spans="1:4" ht="14.25">
      <c r="A49" s="199"/>
      <c r="B49" s="5" t="s">
        <v>150</v>
      </c>
      <c r="C49" s="193">
        <v>145096</v>
      </c>
      <c r="D49" s="193">
        <v>62197</v>
      </c>
    </row>
    <row r="50" spans="1:4" ht="14.25">
      <c r="A50" s="199"/>
      <c r="B50" s="5" t="s">
        <v>366</v>
      </c>
      <c r="C50" s="193">
        <v>0</v>
      </c>
      <c r="D50" s="193">
        <v>135000</v>
      </c>
    </row>
    <row r="51" spans="1:4" ht="14.25">
      <c r="A51" s="199" t="s">
        <v>367</v>
      </c>
      <c r="B51" s="24" t="s">
        <v>368</v>
      </c>
      <c r="C51" s="195">
        <f>SUM(C44:C50)</f>
        <v>655096</v>
      </c>
      <c r="D51" s="195">
        <f>SUM(D44:D50)</f>
        <v>1282197</v>
      </c>
    </row>
    <row r="52" spans="1:4" ht="14.25">
      <c r="A52" s="199" t="s">
        <v>369</v>
      </c>
      <c r="B52" s="24" t="s">
        <v>370</v>
      </c>
      <c r="C52" s="195">
        <f>SUM(C43,C51)</f>
        <v>3781156</v>
      </c>
      <c r="D52" s="195">
        <f>SUM(D43,D51)</f>
        <v>4880000</v>
      </c>
    </row>
    <row r="53" spans="1:4" ht="14.25">
      <c r="A53" s="1"/>
      <c r="B53" s="1"/>
      <c r="C53" s="1"/>
      <c r="D53" s="1"/>
    </row>
    <row r="54" spans="1:4" ht="14.25">
      <c r="A54" s="1"/>
      <c r="B54" s="1"/>
      <c r="C54" s="1"/>
      <c r="D54" s="1"/>
    </row>
    <row r="55" spans="1:4" ht="12.75" customHeight="1">
      <c r="A55" s="15" t="s">
        <v>384</v>
      </c>
      <c r="B55" s="15"/>
      <c r="C55" s="15"/>
      <c r="D55" s="15"/>
    </row>
    <row r="56" spans="1:4" ht="12.75" customHeight="1">
      <c r="A56" s="4"/>
      <c r="B56" s="4"/>
      <c r="C56" s="4"/>
      <c r="D56" s="1"/>
    </row>
    <row r="57" spans="1:4" ht="24">
      <c r="A57" s="1"/>
      <c r="B57" s="1"/>
      <c r="C57" s="189" t="s">
        <v>344</v>
      </c>
      <c r="D57" s="189" t="s">
        <v>345</v>
      </c>
    </row>
    <row r="58" spans="1:4" ht="14.25">
      <c r="A58" s="5"/>
      <c r="B58" s="24" t="s">
        <v>372</v>
      </c>
      <c r="C58" s="24">
        <v>221562</v>
      </c>
      <c r="D58" s="24">
        <v>221562</v>
      </c>
    </row>
    <row r="59" spans="1:4" ht="14.25">
      <c r="A59" s="5"/>
      <c r="B59" s="5" t="s">
        <v>385</v>
      </c>
      <c r="C59" s="5">
        <v>221652</v>
      </c>
      <c r="D59" s="5">
        <v>221652</v>
      </c>
    </row>
    <row r="60" spans="1:4" ht="14.25">
      <c r="A60" s="5"/>
      <c r="B60" s="24" t="s">
        <v>346</v>
      </c>
      <c r="C60" s="24">
        <v>221562</v>
      </c>
      <c r="D60" s="24">
        <v>221562</v>
      </c>
    </row>
    <row r="61" spans="1:4" ht="14.25">
      <c r="A61" s="5"/>
      <c r="B61" s="5"/>
      <c r="C61" s="5"/>
      <c r="D61" s="5"/>
    </row>
    <row r="62" spans="1:4" ht="24">
      <c r="A62" s="5"/>
      <c r="B62" s="200" t="s">
        <v>386</v>
      </c>
      <c r="C62" s="5">
        <v>221652</v>
      </c>
      <c r="D62" s="5">
        <v>221652</v>
      </c>
    </row>
    <row r="63" spans="1:4" ht="4.5" customHeight="1">
      <c r="A63" s="1"/>
      <c r="B63" s="1"/>
      <c r="C63" s="1"/>
      <c r="D63" s="1"/>
    </row>
    <row r="64" spans="1:4" ht="14.25">
      <c r="A64" s="205" t="s">
        <v>387</v>
      </c>
      <c r="B64" s="205"/>
      <c r="C64" s="205"/>
      <c r="D64" s="1"/>
    </row>
    <row r="65" spans="1:4" ht="3" customHeight="1">
      <c r="A65" s="1"/>
      <c r="B65" s="1"/>
      <c r="C65" s="1"/>
      <c r="D65" s="1"/>
    </row>
    <row r="66" spans="1:4" ht="24">
      <c r="A66" s="1"/>
      <c r="B66" s="1"/>
      <c r="C66" s="189" t="s">
        <v>344</v>
      </c>
      <c r="D66" s="189" t="s">
        <v>345</v>
      </c>
    </row>
    <row r="67" spans="1:4" ht="14.25">
      <c r="A67" s="206" t="s">
        <v>372</v>
      </c>
      <c r="B67" s="206"/>
      <c r="C67" s="206"/>
      <c r="D67" s="190"/>
    </row>
    <row r="68" spans="1:4" ht="14.25">
      <c r="A68" s="5"/>
      <c r="B68" s="24" t="s">
        <v>375</v>
      </c>
      <c r="C68" s="195">
        <v>1800000</v>
      </c>
      <c r="D68" s="195">
        <v>2000000</v>
      </c>
    </row>
    <row r="69" spans="1:4" ht="14.25">
      <c r="A69" s="133" t="s">
        <v>346</v>
      </c>
      <c r="B69" s="133"/>
      <c r="C69" s="133"/>
      <c r="D69" s="1"/>
    </row>
    <row r="70" spans="1:4" ht="14.25">
      <c r="A70" s="199"/>
      <c r="B70" s="5" t="s">
        <v>379</v>
      </c>
      <c r="C70" s="193">
        <v>250000</v>
      </c>
      <c r="D70" s="193">
        <v>518000</v>
      </c>
    </row>
    <row r="71" spans="1:4" ht="14.25">
      <c r="A71" s="199"/>
      <c r="B71" s="5" t="s">
        <v>140</v>
      </c>
      <c r="C71" s="193">
        <v>250000</v>
      </c>
      <c r="D71" s="193">
        <v>199500</v>
      </c>
    </row>
    <row r="72" spans="1:4" ht="14.25">
      <c r="A72" s="199"/>
      <c r="B72" s="5" t="s">
        <v>388</v>
      </c>
      <c r="C72" s="193">
        <v>800000</v>
      </c>
      <c r="D72" s="193">
        <v>407000</v>
      </c>
    </row>
    <row r="73" spans="1:4" ht="14.25">
      <c r="A73" s="199"/>
      <c r="B73" s="5" t="s">
        <v>150</v>
      </c>
      <c r="C73" s="193">
        <v>320000</v>
      </c>
      <c r="D73" s="193">
        <v>300000</v>
      </c>
    </row>
    <row r="74" spans="1:4" ht="14.25">
      <c r="A74" s="199"/>
      <c r="B74" s="5" t="s">
        <v>389</v>
      </c>
      <c r="C74" s="193">
        <v>80000</v>
      </c>
      <c r="D74" s="193">
        <v>335000</v>
      </c>
    </row>
    <row r="75" spans="1:4" ht="14.25">
      <c r="A75" s="199"/>
      <c r="B75" s="5" t="s">
        <v>390</v>
      </c>
      <c r="C75" s="193">
        <v>100000</v>
      </c>
      <c r="D75" s="193">
        <v>240500</v>
      </c>
    </row>
    <row r="76" spans="1:4" ht="14.25">
      <c r="A76" s="199" t="s">
        <v>367</v>
      </c>
      <c r="B76" s="24" t="s">
        <v>368</v>
      </c>
      <c r="C76" s="195">
        <f>SUM(C70:C75)</f>
        <v>1800000</v>
      </c>
      <c r="D76" s="195">
        <f>SUM(D70:D75)</f>
        <v>2000000</v>
      </c>
    </row>
    <row r="77" spans="1:4" ht="14.25">
      <c r="A77" s="199" t="s">
        <v>369</v>
      </c>
      <c r="B77" s="24" t="s">
        <v>370</v>
      </c>
      <c r="C77" s="195">
        <v>1800000</v>
      </c>
      <c r="D77" s="195">
        <v>2000000</v>
      </c>
    </row>
    <row r="78" spans="1:4" ht="5.25" customHeight="1">
      <c r="A78" s="1"/>
      <c r="B78" s="1"/>
      <c r="C78" s="1"/>
      <c r="D78" s="1"/>
    </row>
    <row r="79" spans="1:4" ht="14.25">
      <c r="A79" s="205" t="s">
        <v>391</v>
      </c>
      <c r="B79" s="205"/>
      <c r="C79" s="205"/>
      <c r="D79" s="205"/>
    </row>
    <row r="80" spans="1:4" ht="3" customHeight="1">
      <c r="A80" s="1"/>
      <c r="B80" s="1"/>
      <c r="C80" s="1"/>
      <c r="D80" s="1"/>
    </row>
    <row r="81" spans="1:4" ht="24">
      <c r="A81" s="1"/>
      <c r="B81" s="1"/>
      <c r="C81" s="189" t="s">
        <v>344</v>
      </c>
      <c r="D81" s="189" t="s">
        <v>345</v>
      </c>
    </row>
    <row r="82" spans="1:4" ht="14.25">
      <c r="A82" s="206" t="s">
        <v>372</v>
      </c>
      <c r="B82" s="206"/>
      <c r="C82" s="206"/>
      <c r="D82" s="190"/>
    </row>
    <row r="83" spans="1:4" ht="14.25">
      <c r="A83" s="5"/>
      <c r="B83" s="24" t="s">
        <v>375</v>
      </c>
      <c r="C83" s="195">
        <v>896000</v>
      </c>
      <c r="D83" s="195">
        <v>896000</v>
      </c>
    </row>
    <row r="84" spans="1:4" ht="14.25">
      <c r="A84" s="133" t="s">
        <v>346</v>
      </c>
      <c r="B84" s="133"/>
      <c r="C84" s="133"/>
      <c r="D84" s="1"/>
    </row>
    <row r="85" spans="1:4" ht="14.25">
      <c r="A85" s="23"/>
      <c r="B85" s="8" t="s">
        <v>392</v>
      </c>
      <c r="C85" s="193">
        <v>650000</v>
      </c>
      <c r="D85" s="193">
        <v>650000</v>
      </c>
    </row>
    <row r="86" spans="1:4" ht="14.25">
      <c r="A86" s="23"/>
      <c r="B86" s="8" t="s">
        <v>393</v>
      </c>
      <c r="C86" s="193">
        <v>50000</v>
      </c>
      <c r="D86" s="193">
        <v>50000</v>
      </c>
    </row>
    <row r="87" spans="1:4" ht="14.25">
      <c r="A87" s="23"/>
      <c r="B87" s="8" t="s">
        <v>150</v>
      </c>
      <c r="C87" s="193">
        <v>196000</v>
      </c>
      <c r="D87" s="193">
        <v>196000</v>
      </c>
    </row>
    <row r="88" spans="1:4" ht="14.25">
      <c r="A88" s="199"/>
      <c r="B88" s="24" t="s">
        <v>370</v>
      </c>
      <c r="C88" s="195">
        <v>896000</v>
      </c>
      <c r="D88" s="195">
        <v>896000</v>
      </c>
    </row>
    <row r="89" spans="1:4" ht="5.25" customHeight="1">
      <c r="A89" s="1"/>
      <c r="B89" s="1"/>
      <c r="C89" s="1"/>
      <c r="D89" s="1"/>
    </row>
    <row r="90" spans="1:4" ht="14.25">
      <c r="A90" s="205" t="s">
        <v>394</v>
      </c>
      <c r="B90" s="205"/>
      <c r="C90" s="205"/>
      <c r="D90" s="205"/>
    </row>
    <row r="91" spans="1:4" ht="14.25" hidden="1">
      <c r="A91" s="1"/>
      <c r="B91" s="1"/>
      <c r="C91" s="1"/>
      <c r="D91" s="1"/>
    </row>
    <row r="92" spans="1:4" ht="24">
      <c r="A92" s="1"/>
      <c r="B92" s="1"/>
      <c r="C92" s="189" t="s">
        <v>344</v>
      </c>
      <c r="D92" s="189" t="s">
        <v>345</v>
      </c>
    </row>
    <row r="93" spans="1:4" ht="14.25">
      <c r="A93" s="206" t="s">
        <v>372</v>
      </c>
      <c r="B93" s="206"/>
      <c r="C93" s="206"/>
      <c r="D93" s="190"/>
    </row>
    <row r="94" spans="1:4" ht="14.25">
      <c r="A94" s="23"/>
      <c r="B94" s="24" t="s">
        <v>373</v>
      </c>
      <c r="C94" s="195">
        <v>449811</v>
      </c>
      <c r="D94" s="195">
        <v>449811</v>
      </c>
    </row>
    <row r="95" spans="1:4" ht="14.25">
      <c r="A95" s="5"/>
      <c r="B95" s="24" t="s">
        <v>375</v>
      </c>
      <c r="C95" s="195">
        <v>449811</v>
      </c>
      <c r="D95" s="195">
        <v>449811</v>
      </c>
    </row>
    <row r="96" spans="1:4" ht="14.25">
      <c r="A96" s="133" t="s">
        <v>346</v>
      </c>
      <c r="B96" s="133"/>
      <c r="C96" s="133"/>
      <c r="D96" s="1"/>
    </row>
    <row r="97" spans="1:4" ht="14.25">
      <c r="A97" s="199"/>
      <c r="B97" s="5" t="s">
        <v>395</v>
      </c>
      <c r="C97" s="193">
        <v>120000</v>
      </c>
      <c r="D97" s="193">
        <v>120000</v>
      </c>
    </row>
    <row r="98" spans="1:4" ht="14.25">
      <c r="A98" s="199"/>
      <c r="B98" s="5" t="s">
        <v>380</v>
      </c>
      <c r="C98" s="193">
        <v>170000</v>
      </c>
      <c r="D98" s="193">
        <v>170000</v>
      </c>
    </row>
    <row r="99" spans="1:4" ht="14.25">
      <c r="A99" s="199"/>
      <c r="B99" s="5" t="s">
        <v>392</v>
      </c>
      <c r="C99" s="193">
        <v>80000</v>
      </c>
      <c r="D99" s="193">
        <v>80000</v>
      </c>
    </row>
    <row r="100" spans="1:4" ht="14.25">
      <c r="A100" s="199"/>
      <c r="B100" s="5" t="s">
        <v>150</v>
      </c>
      <c r="C100" s="193">
        <v>79811</v>
      </c>
      <c r="D100" s="193">
        <v>79811</v>
      </c>
    </row>
    <row r="101" spans="1:4" ht="14.25">
      <c r="A101" s="199" t="s">
        <v>367</v>
      </c>
      <c r="B101" s="24" t="s">
        <v>368</v>
      </c>
      <c r="C101" s="195">
        <v>449811</v>
      </c>
      <c r="D101" s="195">
        <v>449811</v>
      </c>
    </row>
    <row r="102" spans="1:4" ht="14.25">
      <c r="A102" s="199" t="s">
        <v>369</v>
      </c>
      <c r="B102" s="24" t="s">
        <v>370</v>
      </c>
      <c r="C102" s="195">
        <v>449811</v>
      </c>
      <c r="D102" s="195">
        <v>449811</v>
      </c>
    </row>
    <row r="103" spans="1:4" ht="14.25">
      <c r="A103" s="201"/>
      <c r="B103" s="112"/>
      <c r="C103" s="198"/>
      <c r="D103" s="1"/>
    </row>
    <row r="104" spans="1:4" ht="14.25">
      <c r="A104" s="201"/>
      <c r="B104" s="112"/>
      <c r="C104" s="198"/>
      <c r="D104" s="1"/>
    </row>
    <row r="105" spans="1:4" ht="14.25">
      <c r="A105" s="1"/>
      <c r="B105" s="1"/>
      <c r="C105" s="1"/>
      <c r="D105" s="1"/>
    </row>
    <row r="106" spans="1:4" ht="14.25">
      <c r="A106" s="205" t="s">
        <v>396</v>
      </c>
      <c r="B106" s="205"/>
      <c r="C106" s="205"/>
      <c r="D106" s="205"/>
    </row>
    <row r="107" spans="1:4" ht="14.25">
      <c r="A107" s="1"/>
      <c r="B107" s="1"/>
      <c r="C107" s="1"/>
      <c r="D107" s="1"/>
    </row>
    <row r="108" spans="1:4" ht="24">
      <c r="A108" s="1"/>
      <c r="B108" s="1"/>
      <c r="C108" s="189" t="s">
        <v>344</v>
      </c>
      <c r="D108" s="189" t="s">
        <v>345</v>
      </c>
    </row>
    <row r="109" spans="1:4" ht="14.25">
      <c r="A109" s="206" t="s">
        <v>372</v>
      </c>
      <c r="B109" s="206"/>
      <c r="C109" s="206"/>
      <c r="D109" s="190"/>
    </row>
    <row r="110" spans="1:4" ht="14.25">
      <c r="A110" s="202"/>
      <c r="B110" s="5" t="s">
        <v>397</v>
      </c>
      <c r="C110" s="193">
        <v>86355</v>
      </c>
      <c r="D110" s="193">
        <v>86355</v>
      </c>
    </row>
    <row r="111" spans="1:4" ht="14.25">
      <c r="A111" s="202"/>
      <c r="B111" s="24" t="s">
        <v>375</v>
      </c>
      <c r="C111" s="195">
        <v>86355</v>
      </c>
      <c r="D111" s="195">
        <v>86355</v>
      </c>
    </row>
    <row r="112" spans="1:4" ht="14.25">
      <c r="A112" s="133" t="s">
        <v>346</v>
      </c>
      <c r="B112" s="133"/>
      <c r="C112" s="133"/>
      <c r="D112" s="1"/>
    </row>
    <row r="113" spans="1:4" ht="14.25">
      <c r="A113" s="199"/>
      <c r="B113" s="5" t="s">
        <v>398</v>
      </c>
      <c r="C113" s="193">
        <v>67996</v>
      </c>
      <c r="D113" s="193">
        <v>67996</v>
      </c>
    </row>
    <row r="114" spans="1:4" ht="14.25">
      <c r="A114" s="199"/>
      <c r="B114" s="5" t="s">
        <v>150</v>
      </c>
      <c r="C114" s="193">
        <v>18359</v>
      </c>
      <c r="D114" s="193">
        <v>18359</v>
      </c>
    </row>
    <row r="115" spans="1:4" ht="14.25">
      <c r="A115" s="199" t="s">
        <v>367</v>
      </c>
      <c r="B115" s="24" t="s">
        <v>368</v>
      </c>
      <c r="C115" s="195">
        <f>SUM(C113:C114)</f>
        <v>86355</v>
      </c>
      <c r="D115" s="195">
        <f>SUM(D113:D114)</f>
        <v>86355</v>
      </c>
    </row>
    <row r="116" spans="1:4" ht="14.25">
      <c r="A116" s="199" t="s">
        <v>369</v>
      </c>
      <c r="B116" s="24" t="s">
        <v>370</v>
      </c>
      <c r="C116" s="195">
        <f>SUM(C113+C114)</f>
        <v>86355</v>
      </c>
      <c r="D116" s="195">
        <f>SUM(D113+D114)</f>
        <v>86355</v>
      </c>
    </row>
    <row r="117" spans="1:4" ht="14.25">
      <c r="A117" s="1"/>
      <c r="B117" s="1"/>
      <c r="C117" s="1"/>
      <c r="D117" s="1"/>
    </row>
    <row r="118" spans="1:4" ht="14.25">
      <c r="A118" s="205" t="s">
        <v>399</v>
      </c>
      <c r="B118" s="205"/>
      <c r="C118" s="205"/>
      <c r="D118" s="205"/>
    </row>
    <row r="119" spans="1:4" ht="14.25">
      <c r="A119" s="1"/>
      <c r="B119" s="1"/>
      <c r="C119" s="1"/>
      <c r="D119" s="1"/>
    </row>
    <row r="120" spans="1:4" ht="24">
      <c r="A120" s="1"/>
      <c r="B120" s="1"/>
      <c r="C120" s="189" t="s">
        <v>344</v>
      </c>
      <c r="D120" s="189" t="s">
        <v>345</v>
      </c>
    </row>
    <row r="121" spans="1:4" ht="14.25">
      <c r="A121" s="206" t="s">
        <v>372</v>
      </c>
      <c r="B121" s="206"/>
      <c r="C121" s="206"/>
      <c r="D121" s="190"/>
    </row>
    <row r="122" spans="1:4" ht="14.25">
      <c r="A122" s="5"/>
      <c r="B122" s="24" t="s">
        <v>373</v>
      </c>
      <c r="C122" s="195">
        <v>0</v>
      </c>
      <c r="D122" s="195">
        <v>0</v>
      </c>
    </row>
    <row r="123" spans="1:4" ht="14.25">
      <c r="A123" s="5"/>
      <c r="B123" s="24" t="s">
        <v>400</v>
      </c>
      <c r="C123" s="195">
        <v>450000</v>
      </c>
      <c r="D123" s="195">
        <v>450000</v>
      </c>
    </row>
    <row r="124" spans="1:4" ht="14.25">
      <c r="A124" s="5"/>
      <c r="B124" s="24" t="s">
        <v>375</v>
      </c>
      <c r="C124" s="195"/>
      <c r="D124" s="195"/>
    </row>
    <row r="125" spans="1:4" ht="14.25">
      <c r="A125" s="133" t="s">
        <v>346</v>
      </c>
      <c r="B125" s="133"/>
      <c r="C125" s="133"/>
      <c r="D125" s="1"/>
    </row>
    <row r="126" spans="1:4" ht="14.25">
      <c r="A126" s="23"/>
      <c r="B126" s="5" t="s">
        <v>401</v>
      </c>
      <c r="C126" s="8">
        <v>150000</v>
      </c>
      <c r="D126" s="8">
        <v>150000</v>
      </c>
    </row>
    <row r="127" spans="1:4" ht="14.25">
      <c r="A127" s="23"/>
      <c r="B127" s="5" t="s">
        <v>402</v>
      </c>
      <c r="C127" s="8">
        <v>150000</v>
      </c>
      <c r="D127" s="8">
        <v>150000</v>
      </c>
    </row>
    <row r="128" spans="1:4" ht="14.25">
      <c r="A128" s="23"/>
      <c r="B128" s="5" t="s">
        <v>403</v>
      </c>
      <c r="C128" s="8">
        <v>100000</v>
      </c>
      <c r="D128" s="8">
        <v>100000</v>
      </c>
    </row>
    <row r="129" spans="1:4" ht="14.25">
      <c r="A129" s="23"/>
      <c r="B129" s="5" t="s">
        <v>404</v>
      </c>
      <c r="C129" s="8">
        <v>50000</v>
      </c>
      <c r="D129" s="8">
        <v>50000</v>
      </c>
    </row>
    <row r="130" spans="1:4" ht="14.25">
      <c r="A130" s="199"/>
      <c r="B130" s="24" t="s">
        <v>370</v>
      </c>
      <c r="C130" s="203">
        <f>SUM(C126:C129)</f>
        <v>450000</v>
      </c>
      <c r="D130" s="203">
        <f>SUM(D126:D129)</f>
        <v>450000</v>
      </c>
    </row>
    <row r="131" spans="1:4" ht="14.25">
      <c r="A131" s="1"/>
      <c r="B131" s="1"/>
      <c r="C131" s="1"/>
      <c r="D131" s="1"/>
    </row>
    <row r="132" spans="1:4" ht="14.25">
      <c r="A132" s="1"/>
      <c r="B132" s="1"/>
      <c r="C132" s="1"/>
      <c r="D132" s="1"/>
    </row>
    <row r="133" spans="1:4" ht="14.25">
      <c r="A133" s="205" t="s">
        <v>405</v>
      </c>
      <c r="B133" s="205"/>
      <c r="C133" s="205"/>
      <c r="D133" s="205"/>
    </row>
    <row r="134" spans="1:4" ht="14.25">
      <c r="A134" s="1"/>
      <c r="B134" s="1"/>
      <c r="C134" s="1"/>
      <c r="D134" s="1"/>
    </row>
    <row r="135" spans="1:4" ht="24">
      <c r="A135" s="1"/>
      <c r="B135" s="1"/>
      <c r="C135" s="189" t="s">
        <v>344</v>
      </c>
      <c r="D135" s="189" t="s">
        <v>345</v>
      </c>
    </row>
    <row r="136" spans="1:4" ht="14.25">
      <c r="A136" s="206" t="s">
        <v>372</v>
      </c>
      <c r="B136" s="206"/>
      <c r="C136" s="206"/>
      <c r="D136" s="190"/>
    </row>
    <row r="137" spans="1:4" ht="14.25">
      <c r="A137" s="5"/>
      <c r="B137" s="24" t="s">
        <v>375</v>
      </c>
      <c r="C137" s="195"/>
      <c r="D137" s="5"/>
    </row>
    <row r="138" spans="1:4" ht="14.25">
      <c r="A138" s="206" t="s">
        <v>346</v>
      </c>
      <c r="B138" s="206"/>
      <c r="C138" s="206"/>
      <c r="D138" s="190"/>
    </row>
    <row r="139" spans="1:4" ht="14.25">
      <c r="A139" s="23"/>
      <c r="B139" s="5" t="s">
        <v>406</v>
      </c>
      <c r="C139" s="8">
        <v>0</v>
      </c>
      <c r="D139" s="8">
        <v>0</v>
      </c>
    </row>
    <row r="140" spans="1:4" ht="14.25">
      <c r="A140" s="23"/>
      <c r="B140" s="5" t="s">
        <v>407</v>
      </c>
      <c r="C140" s="8">
        <v>0</v>
      </c>
      <c r="D140" s="8">
        <v>0</v>
      </c>
    </row>
    <row r="141" spans="1:4" ht="14.25">
      <c r="A141" s="23"/>
      <c r="B141" s="5" t="s">
        <v>408</v>
      </c>
      <c r="C141" s="8">
        <v>0</v>
      </c>
      <c r="D141" s="8">
        <v>0</v>
      </c>
    </row>
    <row r="142" spans="1:4" ht="14.25">
      <c r="A142" s="23"/>
      <c r="B142" s="5" t="s">
        <v>409</v>
      </c>
      <c r="C142" s="8">
        <v>0</v>
      </c>
      <c r="D142" s="8">
        <v>0</v>
      </c>
    </row>
    <row r="143" spans="1:4" ht="14.25">
      <c r="A143" s="199"/>
      <c r="B143" s="24" t="s">
        <v>370</v>
      </c>
      <c r="C143" s="203">
        <f>SUM(C139:C142)</f>
        <v>0</v>
      </c>
      <c r="D143" s="203">
        <f>SUM(D139:D142)</f>
        <v>0</v>
      </c>
    </row>
    <row r="144" spans="1:4" ht="14.25">
      <c r="A144" s="1"/>
      <c r="B144" s="1"/>
      <c r="C144" s="1"/>
      <c r="D144" s="1"/>
    </row>
    <row r="145" spans="1:4" ht="66" customHeight="1">
      <c r="A145" s="1"/>
      <c r="B145" s="1"/>
      <c r="C145" s="1"/>
      <c r="D145" s="1"/>
    </row>
    <row r="146" spans="1:4" ht="14.25">
      <c r="A146" s="205" t="s">
        <v>410</v>
      </c>
      <c r="B146" s="205"/>
      <c r="C146" s="205"/>
      <c r="D146" s="205"/>
    </row>
    <row r="147" spans="1:4" ht="14.25">
      <c r="A147" s="1"/>
      <c r="B147" s="1"/>
      <c r="C147" s="1"/>
      <c r="D147" s="1"/>
    </row>
    <row r="148" spans="1:4" ht="24">
      <c r="A148" s="1"/>
      <c r="B148" s="1"/>
      <c r="C148" s="189" t="s">
        <v>344</v>
      </c>
      <c r="D148" s="189" t="s">
        <v>345</v>
      </c>
    </row>
    <row r="149" spans="1:4" ht="14.25">
      <c r="A149" s="206" t="s">
        <v>372</v>
      </c>
      <c r="B149" s="206"/>
      <c r="C149" s="206"/>
      <c r="D149" s="190"/>
    </row>
    <row r="150" spans="1:4" ht="14.25">
      <c r="A150" s="5"/>
      <c r="B150" s="24" t="s">
        <v>375</v>
      </c>
      <c r="C150" s="195">
        <v>1255310</v>
      </c>
      <c r="D150" s="195">
        <v>1255310</v>
      </c>
    </row>
    <row r="151" spans="1:4" ht="14.25">
      <c r="A151" s="206" t="s">
        <v>346</v>
      </c>
      <c r="B151" s="206"/>
      <c r="C151" s="206"/>
      <c r="D151" s="190"/>
    </row>
    <row r="152" spans="1:4" ht="14.25">
      <c r="A152" s="23"/>
      <c r="B152" s="5" t="s">
        <v>411</v>
      </c>
      <c r="C152" s="8">
        <v>250000</v>
      </c>
      <c r="D152" s="8">
        <v>250000</v>
      </c>
    </row>
    <row r="153" spans="1:4" ht="14.25">
      <c r="A153" s="23"/>
      <c r="B153" s="5" t="s">
        <v>359</v>
      </c>
      <c r="C153" s="8">
        <v>300000</v>
      </c>
      <c r="D153" s="8">
        <v>300000</v>
      </c>
    </row>
    <row r="154" spans="1:4" ht="14.25">
      <c r="A154" s="23"/>
      <c r="B154" s="5" t="s">
        <v>393</v>
      </c>
      <c r="C154" s="8">
        <v>300000</v>
      </c>
      <c r="D154" s="8">
        <v>300000</v>
      </c>
    </row>
    <row r="155" spans="1:4" ht="14.25">
      <c r="A155" s="23"/>
      <c r="B155" s="5" t="s">
        <v>150</v>
      </c>
      <c r="C155" s="8">
        <v>405310</v>
      </c>
      <c r="D155" s="8">
        <v>405310</v>
      </c>
    </row>
    <row r="156" spans="1:4" ht="14.25">
      <c r="A156" s="199"/>
      <c r="B156" s="24" t="s">
        <v>370</v>
      </c>
      <c r="C156" s="203">
        <f>SUM(C152:C155)</f>
        <v>1255310</v>
      </c>
      <c r="D156" s="203">
        <f>SUM(D152:D155)</f>
        <v>1255310</v>
      </c>
    </row>
    <row r="157" spans="1:4" ht="14.25">
      <c r="A157" s="1"/>
      <c r="B157" s="1"/>
      <c r="C157" s="1"/>
      <c r="D157" s="1"/>
    </row>
    <row r="158" spans="1:4" ht="14.25">
      <c r="A158" s="205" t="s">
        <v>412</v>
      </c>
      <c r="B158" s="205"/>
      <c r="C158" s="205"/>
      <c r="D158" s="205"/>
    </row>
    <row r="159" spans="1:4" ht="14.25">
      <c r="A159" s="1"/>
      <c r="B159" s="1"/>
      <c r="C159" s="1"/>
      <c r="D159" s="1"/>
    </row>
    <row r="160" spans="1:4" ht="24">
      <c r="A160" s="1"/>
      <c r="B160" s="1"/>
      <c r="C160" s="189" t="s">
        <v>344</v>
      </c>
      <c r="D160" s="189" t="s">
        <v>345</v>
      </c>
    </row>
    <row r="161" spans="1:4" ht="14.25">
      <c r="A161" s="206" t="s">
        <v>372</v>
      </c>
      <c r="B161" s="206"/>
      <c r="C161" s="206"/>
      <c r="D161" s="190"/>
    </row>
    <row r="162" spans="1:4" ht="14.25">
      <c r="A162" s="202"/>
      <c r="B162" s="24" t="s">
        <v>375</v>
      </c>
      <c r="C162" s="195">
        <v>366046</v>
      </c>
      <c r="D162" s="195">
        <v>366046</v>
      </c>
    </row>
    <row r="163" spans="1:4" ht="14.25">
      <c r="A163" s="133" t="s">
        <v>346</v>
      </c>
      <c r="B163" s="133"/>
      <c r="C163" s="133"/>
      <c r="D163" s="1"/>
    </row>
    <row r="164" spans="1:4" ht="14.25">
      <c r="A164" s="199"/>
      <c r="B164" s="5" t="s">
        <v>413</v>
      </c>
      <c r="C164" s="193">
        <v>0</v>
      </c>
      <c r="D164" s="193">
        <v>0</v>
      </c>
    </row>
    <row r="165" spans="1:4" ht="14.25">
      <c r="A165" s="199"/>
      <c r="B165" s="5" t="s">
        <v>414</v>
      </c>
      <c r="C165" s="193">
        <v>0</v>
      </c>
      <c r="D165" s="193">
        <v>0</v>
      </c>
    </row>
    <row r="166" spans="1:4" ht="14.25">
      <c r="A166" s="199"/>
      <c r="B166" s="5" t="s">
        <v>415</v>
      </c>
      <c r="C166" s="193">
        <v>0</v>
      </c>
      <c r="D166" s="193">
        <v>0</v>
      </c>
    </row>
    <row r="167" spans="1:4" ht="14.25">
      <c r="A167" s="199"/>
      <c r="B167" s="5" t="s">
        <v>416</v>
      </c>
      <c r="C167" s="193">
        <v>0</v>
      </c>
      <c r="D167" s="193">
        <v>0</v>
      </c>
    </row>
    <row r="168" spans="1:4" ht="14.25">
      <c r="A168" s="199"/>
      <c r="B168" s="5" t="s">
        <v>417</v>
      </c>
      <c r="C168" s="193">
        <v>0</v>
      </c>
      <c r="D168" s="193">
        <v>0</v>
      </c>
    </row>
    <row r="169" spans="1:4" ht="14.25">
      <c r="A169" s="199" t="s">
        <v>351</v>
      </c>
      <c r="B169" s="24" t="s">
        <v>352</v>
      </c>
      <c r="C169" s="195">
        <f>SUM(C164,C165,C166:C168)</f>
        <v>0</v>
      </c>
      <c r="D169" s="195">
        <f>SUM(D164,D165,D166:D168)</f>
        <v>0</v>
      </c>
    </row>
    <row r="170" spans="1:4" ht="14.25">
      <c r="A170" s="199"/>
      <c r="B170" s="5" t="s">
        <v>359</v>
      </c>
      <c r="C170" s="193">
        <v>100000</v>
      </c>
      <c r="D170" s="193">
        <v>100000</v>
      </c>
    </row>
    <row r="171" spans="1:4" ht="14.25">
      <c r="A171" s="199"/>
      <c r="B171" s="5" t="s">
        <v>395</v>
      </c>
      <c r="C171" s="193">
        <v>100000</v>
      </c>
      <c r="D171" s="193">
        <v>100000</v>
      </c>
    </row>
    <row r="172" spans="1:4" ht="14.25">
      <c r="A172" s="199"/>
      <c r="B172" s="5" t="s">
        <v>380</v>
      </c>
      <c r="C172" s="193">
        <v>100000</v>
      </c>
      <c r="D172" s="193">
        <v>100000</v>
      </c>
    </row>
    <row r="173" spans="1:4" ht="14.25">
      <c r="A173" s="199"/>
      <c r="B173" s="5" t="s">
        <v>150</v>
      </c>
      <c r="C173" s="193">
        <v>66046</v>
      </c>
      <c r="D173" s="193">
        <v>66046</v>
      </c>
    </row>
    <row r="174" spans="1:4" ht="14.25">
      <c r="A174" s="199" t="s">
        <v>367</v>
      </c>
      <c r="B174" s="24" t="s">
        <v>368</v>
      </c>
      <c r="C174" s="195">
        <f>SUM(C170:C173)</f>
        <v>366046</v>
      </c>
      <c r="D174" s="195">
        <f>SUM(D170:D173)</f>
        <v>366046</v>
      </c>
    </row>
    <row r="175" spans="1:4" ht="14.25">
      <c r="A175" s="199" t="s">
        <v>369</v>
      </c>
      <c r="B175" s="24" t="s">
        <v>370</v>
      </c>
      <c r="C175" s="195">
        <f>SUM(C169,C174)</f>
        <v>366046</v>
      </c>
      <c r="D175" s="195">
        <f>SUM(D169,D174)</f>
        <v>366046</v>
      </c>
    </row>
    <row r="176" spans="1:4" ht="14.25">
      <c r="A176" s="1"/>
      <c r="B176" s="1"/>
      <c r="C176" s="1"/>
      <c r="D176" s="1"/>
    </row>
    <row r="177" spans="1:4" ht="14.25">
      <c r="A177" s="1"/>
      <c r="B177" s="1"/>
      <c r="C177" s="1"/>
      <c r="D177" s="1"/>
    </row>
  </sheetData>
  <mergeCells count="30">
    <mergeCell ref="A146:D146"/>
    <mergeCell ref="A149:C149"/>
    <mergeCell ref="A151:C151"/>
    <mergeCell ref="A158:D158"/>
    <mergeCell ref="A161:C161"/>
    <mergeCell ref="A163:C163"/>
    <mergeCell ref="A118:D118"/>
    <mergeCell ref="A121:C121"/>
    <mergeCell ref="A125:C125"/>
    <mergeCell ref="A133:D133"/>
    <mergeCell ref="A136:C136"/>
    <mergeCell ref="A138:C138"/>
    <mergeCell ref="A90:D90"/>
    <mergeCell ref="A93:C93"/>
    <mergeCell ref="A96:C96"/>
    <mergeCell ref="A106:D106"/>
    <mergeCell ref="A109:C109"/>
    <mergeCell ref="A112:C112"/>
    <mergeCell ref="A64:C64"/>
    <mergeCell ref="A67:C67"/>
    <mergeCell ref="A69:C69"/>
    <mergeCell ref="A79:D79"/>
    <mergeCell ref="A82:C82"/>
    <mergeCell ref="A84:C84"/>
    <mergeCell ref="A4:D4"/>
    <mergeCell ref="A7:C7"/>
    <mergeCell ref="A30:D30"/>
    <mergeCell ref="A33:C33"/>
    <mergeCell ref="A38:C38"/>
    <mergeCell ref="A55:D55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60"/>
  <sheetViews>
    <sheetView workbookViewId="0"/>
  </sheetViews>
  <sheetFormatPr defaultRowHeight="14.1"/>
  <cols>
    <col min="1" max="1" width="3.375" style="3" customWidth="1"/>
    <col min="2" max="2" width="46.375" style="3" customWidth="1"/>
    <col min="3" max="3" width="12.375" style="3" customWidth="1"/>
    <col min="4" max="4" width="12.25" style="3" customWidth="1"/>
    <col min="5" max="1014" width="8.75" style="3" customWidth="1"/>
    <col min="1015" max="1015" width="9" customWidth="1"/>
  </cols>
  <sheetData>
    <row r="1" spans="1:1023" s="3" customFormat="1" ht="14.25">
      <c r="A1" s="1"/>
      <c r="B1" s="37" t="s">
        <v>56</v>
      </c>
      <c r="C1" s="37"/>
      <c r="D1" s="1"/>
      <c r="AMA1"/>
      <c r="AMB1"/>
      <c r="AMC1"/>
      <c r="AMD1"/>
      <c r="AME1"/>
      <c r="AMF1"/>
      <c r="AMG1"/>
      <c r="AMH1"/>
      <c r="AMI1"/>
    </row>
    <row r="2" spans="1:1023" ht="18" customHeight="1">
      <c r="A2" s="38" t="s">
        <v>57</v>
      </c>
      <c r="B2" s="38"/>
      <c r="C2" s="38"/>
      <c r="D2" s="1"/>
    </row>
    <row r="3" spans="1:1023" ht="2.25" customHeight="1">
      <c r="A3" s="1"/>
      <c r="B3" s="22"/>
      <c r="C3" s="2"/>
      <c r="D3" s="1"/>
    </row>
    <row r="4" spans="1:1023" ht="14.25">
      <c r="A4" s="39" t="s">
        <v>58</v>
      </c>
      <c r="B4" s="39"/>
      <c r="C4" s="39"/>
      <c r="D4" s="1"/>
    </row>
    <row r="5" spans="1:1023" ht="10.5" customHeight="1">
      <c r="A5" s="5"/>
      <c r="B5" s="23" t="s">
        <v>4</v>
      </c>
      <c r="C5" s="23" t="s">
        <v>5</v>
      </c>
      <c r="D5" s="23" t="s">
        <v>59</v>
      </c>
    </row>
    <row r="6" spans="1:1023" ht="14.25">
      <c r="A6" s="6" t="s">
        <v>6</v>
      </c>
      <c r="B6" s="24" t="s">
        <v>60</v>
      </c>
      <c r="C6" s="23" t="s">
        <v>61</v>
      </c>
      <c r="D6" s="23" t="s">
        <v>62</v>
      </c>
    </row>
    <row r="7" spans="1:1023" ht="14.25">
      <c r="A7" s="7" t="s">
        <v>11</v>
      </c>
      <c r="B7" s="24" t="s">
        <v>63</v>
      </c>
      <c r="C7" s="25">
        <f>SUM(C8:C14)</f>
        <v>2967166</v>
      </c>
      <c r="D7" s="25">
        <f>SUM(D8:D14)</f>
        <v>3103094</v>
      </c>
    </row>
    <row r="8" spans="1:1023" ht="14.25">
      <c r="A8" s="7" t="s">
        <v>14</v>
      </c>
      <c r="B8" s="5" t="s">
        <v>64</v>
      </c>
      <c r="C8" s="26">
        <v>0</v>
      </c>
      <c r="D8" s="26">
        <v>0</v>
      </c>
    </row>
    <row r="9" spans="1:1023" ht="14.25">
      <c r="A9" s="7" t="s">
        <v>15</v>
      </c>
      <c r="B9" s="5" t="s">
        <v>65</v>
      </c>
      <c r="C9" s="26">
        <v>366045</v>
      </c>
      <c r="D9" s="26">
        <v>366045</v>
      </c>
    </row>
    <row r="10" spans="1:1023" ht="14.25">
      <c r="A10" s="7" t="s">
        <v>16</v>
      </c>
      <c r="B10" s="5" t="s">
        <v>66</v>
      </c>
      <c r="C10" s="26">
        <v>896000</v>
      </c>
      <c r="D10" s="26">
        <v>896000</v>
      </c>
    </row>
    <row r="11" spans="1:1023" ht="14.25">
      <c r="A11" s="7" t="s">
        <v>17</v>
      </c>
      <c r="B11" s="5" t="s">
        <v>67</v>
      </c>
      <c r="C11" s="26">
        <v>449811</v>
      </c>
      <c r="D11" s="26">
        <v>449811</v>
      </c>
    </row>
    <row r="12" spans="1:1023" ht="14.25">
      <c r="A12" s="7" t="s">
        <v>19</v>
      </c>
      <c r="B12" s="5" t="s">
        <v>68</v>
      </c>
      <c r="C12" s="26">
        <v>1255310</v>
      </c>
      <c r="D12" s="26">
        <v>1255310</v>
      </c>
    </row>
    <row r="13" spans="1:1023" ht="14.25">
      <c r="A13" s="7" t="s">
        <v>21</v>
      </c>
      <c r="B13" s="5" t="s">
        <v>69</v>
      </c>
      <c r="C13" s="26">
        <v>0</v>
      </c>
      <c r="D13" s="26">
        <v>135928</v>
      </c>
    </row>
    <row r="14" spans="1:1023" ht="14.25">
      <c r="A14" s="7" t="s">
        <v>23</v>
      </c>
      <c r="B14" s="5" t="s">
        <v>70</v>
      </c>
      <c r="C14" s="26">
        <v>0</v>
      </c>
      <c r="D14" s="26">
        <v>0</v>
      </c>
    </row>
    <row r="15" spans="1:1023" ht="14.25">
      <c r="A15" s="7" t="s">
        <v>25</v>
      </c>
      <c r="B15" s="24" t="s">
        <v>71</v>
      </c>
      <c r="C15" s="13">
        <f>SUM(C16:C19)</f>
        <v>0</v>
      </c>
      <c r="D15" s="13">
        <f>SUM(D16:D19)</f>
        <v>0</v>
      </c>
    </row>
    <row r="16" spans="1:1023" ht="14.25">
      <c r="A16" s="7" t="s">
        <v>29</v>
      </c>
      <c r="B16" s="5" t="s">
        <v>72</v>
      </c>
      <c r="C16" s="26">
        <v>0</v>
      </c>
      <c r="D16" s="26">
        <v>0</v>
      </c>
    </row>
    <row r="17" spans="1:4" ht="14.25">
      <c r="A17" s="7" t="s">
        <v>31</v>
      </c>
      <c r="B17" s="5" t="s">
        <v>73</v>
      </c>
      <c r="C17" s="26">
        <v>0</v>
      </c>
      <c r="D17" s="26">
        <v>0</v>
      </c>
    </row>
    <row r="18" spans="1:4" ht="14.25">
      <c r="A18" s="7" t="s">
        <v>34</v>
      </c>
      <c r="B18" s="5" t="s">
        <v>74</v>
      </c>
      <c r="C18" s="26">
        <v>0</v>
      </c>
      <c r="D18" s="26">
        <v>0</v>
      </c>
    </row>
    <row r="19" spans="1:4" ht="14.25">
      <c r="A19" s="7" t="s">
        <v>37</v>
      </c>
      <c r="B19" s="5" t="s">
        <v>75</v>
      </c>
      <c r="C19" s="26">
        <v>0</v>
      </c>
      <c r="D19" s="26">
        <v>0</v>
      </c>
    </row>
    <row r="20" spans="1:4" ht="14.25">
      <c r="A20" s="7" t="s">
        <v>39</v>
      </c>
      <c r="B20" s="24" t="s">
        <v>76</v>
      </c>
      <c r="C20" s="13">
        <f>SUM(C21:C29)</f>
        <v>4336355</v>
      </c>
      <c r="D20" s="13">
        <f>SUM(D21:D29)</f>
        <v>4834291</v>
      </c>
    </row>
    <row r="21" spans="1:4" ht="14.25">
      <c r="A21" s="7" t="s">
        <v>41</v>
      </c>
      <c r="B21" s="5" t="s">
        <v>77</v>
      </c>
      <c r="C21" s="27">
        <v>0</v>
      </c>
      <c r="D21" s="27">
        <v>496075</v>
      </c>
    </row>
    <row r="22" spans="1:4" ht="14.25">
      <c r="A22" s="7" t="s">
        <v>78</v>
      </c>
      <c r="B22" s="5" t="s">
        <v>79</v>
      </c>
      <c r="C22" s="26">
        <v>0</v>
      </c>
      <c r="D22" s="26">
        <v>0</v>
      </c>
    </row>
    <row r="23" spans="1:4" ht="14.25">
      <c r="A23" s="7" t="s">
        <v>80</v>
      </c>
      <c r="B23" s="5" t="s">
        <v>81</v>
      </c>
      <c r="C23" s="26">
        <v>0</v>
      </c>
      <c r="D23" s="26">
        <v>0</v>
      </c>
    </row>
    <row r="24" spans="1:4" ht="14.25">
      <c r="A24" s="7" t="s">
        <v>82</v>
      </c>
      <c r="B24" s="5" t="s">
        <v>83</v>
      </c>
      <c r="C24" s="26">
        <v>0</v>
      </c>
      <c r="D24" s="26">
        <v>0</v>
      </c>
    </row>
    <row r="25" spans="1:4" ht="14.25">
      <c r="A25" s="7" t="s">
        <v>84</v>
      </c>
      <c r="B25" s="5" t="s">
        <v>85</v>
      </c>
      <c r="C25" s="26">
        <v>0</v>
      </c>
      <c r="D25" s="26">
        <v>0</v>
      </c>
    </row>
    <row r="26" spans="1:4" ht="14.25">
      <c r="A26" s="7" t="s">
        <v>86</v>
      </c>
      <c r="B26" s="5" t="s">
        <v>87</v>
      </c>
      <c r="C26" s="26">
        <v>4250000</v>
      </c>
      <c r="D26" s="26">
        <v>4250000</v>
      </c>
    </row>
    <row r="27" spans="1:4" ht="14.25">
      <c r="A27" s="7" t="s">
        <v>88</v>
      </c>
      <c r="B27" s="5" t="s">
        <v>89</v>
      </c>
      <c r="C27" s="26">
        <v>0</v>
      </c>
      <c r="D27" s="26">
        <v>0</v>
      </c>
    </row>
    <row r="28" spans="1:4" ht="14.25">
      <c r="A28" s="7" t="s">
        <v>90</v>
      </c>
      <c r="B28" s="5" t="s">
        <v>91</v>
      </c>
      <c r="C28" s="26">
        <v>0</v>
      </c>
      <c r="D28" s="26">
        <v>0</v>
      </c>
    </row>
    <row r="29" spans="1:4" ht="14.25">
      <c r="A29" s="7">
        <v>23</v>
      </c>
      <c r="B29" s="5" t="s">
        <v>92</v>
      </c>
      <c r="C29" s="26">
        <v>86355</v>
      </c>
      <c r="D29" s="26">
        <v>88216</v>
      </c>
    </row>
    <row r="30" spans="1:4" ht="14.25">
      <c r="A30" s="7">
        <v>24</v>
      </c>
      <c r="B30" s="24" t="s">
        <v>93</v>
      </c>
      <c r="C30" s="13">
        <v>1800000</v>
      </c>
      <c r="D30" s="13">
        <v>2000000</v>
      </c>
    </row>
    <row r="31" spans="1:4" ht="14.25">
      <c r="A31" s="7">
        <v>25</v>
      </c>
      <c r="B31" s="24" t="s">
        <v>94</v>
      </c>
      <c r="C31" s="13">
        <v>0</v>
      </c>
      <c r="D31" s="13">
        <v>0</v>
      </c>
    </row>
    <row r="32" spans="1:4" ht="14.25">
      <c r="A32" s="7">
        <v>26</v>
      </c>
      <c r="B32" s="24" t="s">
        <v>95</v>
      </c>
      <c r="C32" s="13">
        <v>0</v>
      </c>
      <c r="D32" s="13">
        <v>1388155</v>
      </c>
    </row>
    <row r="33" spans="1:4" ht="14.25">
      <c r="A33" s="7">
        <v>27</v>
      </c>
      <c r="B33" s="24" t="s">
        <v>96</v>
      </c>
      <c r="C33" s="13">
        <f>C31+C30+C20+C15+C7+C32</f>
        <v>9103521</v>
      </c>
      <c r="D33" s="13">
        <f>D31+D30+D20+D15+D7+D32</f>
        <v>11325540</v>
      </c>
    </row>
    <row r="34" spans="1:4" ht="14.25">
      <c r="A34" s="7">
        <v>28</v>
      </c>
      <c r="B34" s="5" t="s">
        <v>97</v>
      </c>
      <c r="C34" s="26">
        <v>0</v>
      </c>
      <c r="D34" s="26">
        <v>0</v>
      </c>
    </row>
    <row r="35" spans="1:4" ht="14.25">
      <c r="A35" s="7">
        <v>29</v>
      </c>
      <c r="B35" s="5" t="s">
        <v>98</v>
      </c>
      <c r="C35" s="26">
        <v>0</v>
      </c>
      <c r="D35" s="26">
        <v>0</v>
      </c>
    </row>
    <row r="36" spans="1:4" ht="14.25">
      <c r="A36" s="7">
        <v>30</v>
      </c>
      <c r="B36" s="5" t="s">
        <v>99</v>
      </c>
      <c r="C36" s="26">
        <v>0</v>
      </c>
      <c r="D36" s="26">
        <v>9506945</v>
      </c>
    </row>
    <row r="37" spans="1:4" ht="14.25">
      <c r="A37" s="7">
        <v>31</v>
      </c>
      <c r="B37" s="5" t="s">
        <v>100</v>
      </c>
      <c r="C37" s="26">
        <v>0</v>
      </c>
      <c r="D37" s="26">
        <v>15512088</v>
      </c>
    </row>
    <row r="38" spans="1:4" ht="14.25">
      <c r="A38" s="7">
        <v>32</v>
      </c>
      <c r="B38" s="24" t="s">
        <v>101</v>
      </c>
      <c r="C38" s="13">
        <f>SUM(C33:C37)</f>
        <v>9103521</v>
      </c>
      <c r="D38" s="13">
        <f>SUM(D33:D37)</f>
        <v>36344573</v>
      </c>
    </row>
    <row r="39" spans="1:4" ht="14.25">
      <c r="A39" s="7">
        <v>33</v>
      </c>
      <c r="B39" s="24" t="s">
        <v>102</v>
      </c>
      <c r="C39" s="13">
        <v>39461000</v>
      </c>
      <c r="D39" s="13">
        <v>39461000</v>
      </c>
    </row>
    <row r="40" spans="1:4" ht="14.25">
      <c r="A40" s="7">
        <v>34</v>
      </c>
      <c r="B40" s="24" t="s">
        <v>103</v>
      </c>
      <c r="C40" s="13">
        <v>2900000</v>
      </c>
      <c r="D40" s="13">
        <v>1966397</v>
      </c>
    </row>
    <row r="41" spans="1:4" ht="14.25">
      <c r="A41" s="7">
        <v>35</v>
      </c>
      <c r="B41" s="24" t="s">
        <v>104</v>
      </c>
      <c r="C41" s="13">
        <v>999906</v>
      </c>
      <c r="D41" s="13">
        <v>2492774</v>
      </c>
    </row>
    <row r="42" spans="1:4" ht="14.25">
      <c r="A42" s="7">
        <v>36</v>
      </c>
      <c r="B42" s="28" t="s">
        <v>105</v>
      </c>
      <c r="C42" s="13">
        <v>0</v>
      </c>
      <c r="D42" s="13">
        <v>0</v>
      </c>
    </row>
    <row r="43" spans="1:4" ht="14.25">
      <c r="A43" s="7">
        <v>37</v>
      </c>
      <c r="B43" s="28" t="s">
        <v>106</v>
      </c>
      <c r="C43" s="13">
        <v>0</v>
      </c>
      <c r="D43" s="13">
        <v>0</v>
      </c>
    </row>
    <row r="44" spans="1:4" ht="14.25">
      <c r="A44" s="7">
        <v>38</v>
      </c>
      <c r="B44" s="28" t="s">
        <v>107</v>
      </c>
      <c r="C44" s="13">
        <v>0</v>
      </c>
      <c r="D44" s="13">
        <v>0</v>
      </c>
    </row>
    <row r="45" spans="1:4" ht="14.25">
      <c r="A45" s="7">
        <v>39</v>
      </c>
      <c r="B45" s="28" t="s">
        <v>108</v>
      </c>
      <c r="C45" s="13">
        <f>SUM(C38:C44)</f>
        <v>52464427</v>
      </c>
      <c r="D45" s="13">
        <f>SUM(D38:D44)</f>
        <v>80264744</v>
      </c>
    </row>
    <row r="46" spans="1:4" ht="3.75" customHeight="1">
      <c r="A46" s="29"/>
      <c r="B46" s="30"/>
      <c r="C46" s="29"/>
      <c r="D46" s="1"/>
    </row>
    <row r="47" spans="1:4" ht="13.35" customHeight="1">
      <c r="A47" s="40" t="s">
        <v>109</v>
      </c>
      <c r="B47" s="40"/>
      <c r="C47" s="40"/>
      <c r="D47" s="1"/>
    </row>
    <row r="48" spans="1:4" ht="11.25" customHeight="1">
      <c r="A48" s="1"/>
      <c r="B48" s="31" t="s">
        <v>4</v>
      </c>
      <c r="C48" s="4" t="s">
        <v>5</v>
      </c>
      <c r="D48" s="4" t="s">
        <v>110</v>
      </c>
    </row>
    <row r="49" spans="1:4" ht="14.25">
      <c r="A49" s="24" t="s">
        <v>6</v>
      </c>
      <c r="B49" s="28" t="s">
        <v>111</v>
      </c>
      <c r="C49" s="23" t="s">
        <v>61</v>
      </c>
      <c r="D49" s="23" t="s">
        <v>62</v>
      </c>
    </row>
    <row r="50" spans="1:4" ht="14.25">
      <c r="A50" s="24" t="s">
        <v>11</v>
      </c>
      <c r="B50" s="28" t="s">
        <v>112</v>
      </c>
      <c r="C50" s="26">
        <v>14762753</v>
      </c>
      <c r="D50" s="26">
        <v>10262052</v>
      </c>
    </row>
    <row r="51" spans="1:4" ht="14.25">
      <c r="A51" s="6" t="s">
        <v>14</v>
      </c>
      <c r="B51" s="28" t="s">
        <v>113</v>
      </c>
      <c r="C51" s="26">
        <v>4853679</v>
      </c>
      <c r="D51" s="26">
        <v>21536484</v>
      </c>
    </row>
    <row r="52" spans="1:4" ht="14.25">
      <c r="A52" s="6">
        <v>3</v>
      </c>
      <c r="B52" s="28" t="s">
        <v>114</v>
      </c>
      <c r="C52" s="26">
        <v>364141</v>
      </c>
      <c r="D52" s="26">
        <v>590282</v>
      </c>
    </row>
    <row r="53" spans="1:4" ht="14.25">
      <c r="A53" s="6">
        <v>4</v>
      </c>
      <c r="B53" s="28" t="s">
        <v>115</v>
      </c>
      <c r="C53" s="13">
        <f>C51+C52+C50</f>
        <v>19980573</v>
      </c>
      <c r="D53" s="13">
        <f>D51+D52+D50</f>
        <v>32388818</v>
      </c>
    </row>
    <row r="54" spans="1:4" ht="1.5" customHeight="1">
      <c r="A54" s="32"/>
      <c r="B54" s="33"/>
      <c r="C54" s="34"/>
      <c r="D54" s="1"/>
    </row>
    <row r="55" spans="1:4" ht="14.25">
      <c r="A55" s="41" t="s">
        <v>116</v>
      </c>
      <c r="B55" s="41"/>
      <c r="C55" s="41"/>
      <c r="D55" s="1"/>
    </row>
    <row r="56" spans="1:4" ht="11.25" customHeight="1">
      <c r="A56" s="5"/>
      <c r="B56" s="35" t="s">
        <v>4</v>
      </c>
      <c r="C56" s="36" t="s">
        <v>5</v>
      </c>
      <c r="D56" s="36" t="s">
        <v>110</v>
      </c>
    </row>
    <row r="57" spans="1:4" ht="14.25">
      <c r="A57" s="24" t="s">
        <v>6</v>
      </c>
      <c r="B57" s="28" t="s">
        <v>117</v>
      </c>
      <c r="C57" s="36" t="s">
        <v>61</v>
      </c>
      <c r="D57" s="36" t="s">
        <v>62</v>
      </c>
    </row>
    <row r="58" spans="1:4" ht="14.25">
      <c r="A58" s="8" t="s">
        <v>11</v>
      </c>
      <c r="B58" s="28" t="s">
        <v>118</v>
      </c>
      <c r="C58" s="26">
        <v>12003180</v>
      </c>
      <c r="D58" s="26">
        <v>80264743</v>
      </c>
    </row>
    <row r="59" spans="1:4" ht="14.25">
      <c r="A59" s="8" t="s">
        <v>14</v>
      </c>
      <c r="B59" s="28" t="s">
        <v>115</v>
      </c>
      <c r="C59" s="26">
        <v>19980573</v>
      </c>
      <c r="D59" s="26">
        <v>32388818</v>
      </c>
    </row>
    <row r="60" spans="1:4" ht="14.25">
      <c r="A60" s="8" t="s">
        <v>15</v>
      </c>
      <c r="B60" s="28" t="s">
        <v>119</v>
      </c>
      <c r="C60" s="13">
        <f>C45+C53</f>
        <v>72445000</v>
      </c>
      <c r="D60" s="13">
        <f>D45+D53</f>
        <v>112653562</v>
      </c>
    </row>
  </sheetData>
  <mergeCells count="5">
    <mergeCell ref="B1:C1"/>
    <mergeCell ref="A2:C2"/>
    <mergeCell ref="A4:C4"/>
    <mergeCell ref="A47:C47"/>
    <mergeCell ref="A55:C55"/>
  </mergeCells>
  <pageMargins left="0.70826771653543308" right="0.70826771653543308" top="0.39370078740157505" bottom="0.39370078740157505" header="0" footer="0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"/>
  <sheetViews>
    <sheetView workbookViewId="0"/>
  </sheetViews>
  <sheetFormatPr defaultRowHeight="12.75"/>
  <cols>
    <col min="1" max="1" width="6.25" style="3" customWidth="1"/>
    <col min="2" max="2" width="42.75" style="3" customWidth="1"/>
    <col min="3" max="3" width="11.25" style="3" customWidth="1"/>
    <col min="4" max="5" width="10.75" style="3" hidden="1" customWidth="1"/>
    <col min="6" max="6" width="11.375" style="3" customWidth="1"/>
    <col min="7" max="1023" width="8.75" style="3" customWidth="1"/>
    <col min="1024" max="1024" width="9" style="3" customWidth="1"/>
    <col min="1025" max="1025" width="9" customWidth="1"/>
  </cols>
  <sheetData>
    <row r="1" spans="1:7" ht="14.25" customHeight="1">
      <c r="A1" s="42"/>
      <c r="B1" s="83" t="s">
        <v>120</v>
      </c>
      <c r="C1" s="83"/>
      <c r="D1" s="83"/>
      <c r="E1" s="83"/>
      <c r="F1" s="42"/>
      <c r="G1" s="1"/>
    </row>
    <row r="2" spans="1:7" ht="4.5" customHeight="1">
      <c r="A2" s="42"/>
      <c r="B2" s="43"/>
      <c r="C2" s="43"/>
      <c r="D2" s="43"/>
      <c r="E2" s="42"/>
      <c r="F2" s="42"/>
      <c r="G2" s="1"/>
    </row>
    <row r="3" spans="1:7" ht="12.75" customHeight="1">
      <c r="A3" s="84" t="s">
        <v>1</v>
      </c>
      <c r="B3" s="84"/>
      <c r="C3" s="84"/>
      <c r="D3" s="84"/>
      <c r="E3" s="84"/>
      <c r="F3" s="42"/>
      <c r="G3" s="1"/>
    </row>
    <row r="4" spans="1:7" ht="1.5" customHeight="1">
      <c r="A4" s="42"/>
      <c r="B4" s="44"/>
      <c r="C4" s="42"/>
      <c r="D4" s="42"/>
      <c r="E4" s="42"/>
      <c r="F4" s="42"/>
      <c r="G4" s="1"/>
    </row>
    <row r="5" spans="1:7" ht="11.85" customHeight="1">
      <c r="A5" s="85" t="s">
        <v>121</v>
      </c>
      <c r="B5" s="85"/>
      <c r="C5" s="85"/>
      <c r="D5" s="85"/>
      <c r="E5" s="85"/>
      <c r="F5" s="42"/>
      <c r="G5" s="1"/>
    </row>
    <row r="6" spans="1:7" ht="3" customHeight="1">
      <c r="A6" s="42"/>
      <c r="B6" s="44"/>
      <c r="C6" s="43"/>
      <c r="D6" s="45"/>
      <c r="E6" s="45"/>
      <c r="F6" s="42"/>
      <c r="G6" s="1"/>
    </row>
    <row r="7" spans="1:7" ht="3" customHeight="1">
      <c r="A7" s="46"/>
      <c r="B7" s="47"/>
      <c r="C7" s="48"/>
      <c r="D7" s="49"/>
      <c r="E7" s="50"/>
      <c r="F7" s="48"/>
      <c r="G7" s="1"/>
    </row>
    <row r="8" spans="1:7" ht="12" customHeight="1">
      <c r="A8" s="48" t="s">
        <v>6</v>
      </c>
      <c r="B8" s="51" t="s">
        <v>122</v>
      </c>
      <c r="C8" s="52" t="s">
        <v>61</v>
      </c>
      <c r="D8" s="53"/>
      <c r="E8" s="54"/>
      <c r="F8" s="52" t="s">
        <v>62</v>
      </c>
      <c r="G8" s="1"/>
    </row>
    <row r="9" spans="1:7" ht="14.25">
      <c r="A9" s="54" t="s">
        <v>11</v>
      </c>
      <c r="B9" s="46" t="s">
        <v>123</v>
      </c>
      <c r="C9" s="55">
        <v>2599200</v>
      </c>
      <c r="D9" s="56"/>
      <c r="E9" s="57"/>
      <c r="F9" s="55">
        <v>6149258</v>
      </c>
      <c r="G9" s="1"/>
    </row>
    <row r="10" spans="1:7" ht="14.25">
      <c r="A10" s="54" t="s">
        <v>14</v>
      </c>
      <c r="B10" s="46" t="s">
        <v>124</v>
      </c>
      <c r="C10" s="55">
        <v>1467540</v>
      </c>
      <c r="D10" s="56"/>
      <c r="E10" s="57"/>
      <c r="F10" s="55">
        <v>2848552</v>
      </c>
      <c r="G10" s="1"/>
    </row>
    <row r="11" spans="1:7" ht="14.25" hidden="1">
      <c r="A11" s="54"/>
      <c r="B11" s="46"/>
      <c r="C11" s="55"/>
      <c r="D11" s="56"/>
      <c r="E11" s="57"/>
      <c r="F11" s="55"/>
      <c r="G11" s="1"/>
    </row>
    <row r="12" spans="1:7" ht="14.25" hidden="1">
      <c r="A12" s="54"/>
      <c r="B12" s="46"/>
      <c r="C12" s="55"/>
      <c r="D12" s="56"/>
      <c r="E12" s="57"/>
      <c r="F12" s="55"/>
      <c r="G12" s="1"/>
    </row>
    <row r="13" spans="1:7" ht="14.25" hidden="1">
      <c r="A13" s="54"/>
      <c r="B13" s="46"/>
      <c r="C13" s="55"/>
      <c r="D13" s="56"/>
      <c r="E13" s="57"/>
      <c r="F13" s="55"/>
      <c r="G13" s="1"/>
    </row>
    <row r="14" spans="1:7" ht="14.25" hidden="1">
      <c r="A14" s="54"/>
      <c r="B14" s="46"/>
      <c r="C14" s="55"/>
      <c r="D14" s="56"/>
      <c r="E14" s="57"/>
      <c r="F14" s="55"/>
      <c r="G14" s="1"/>
    </row>
    <row r="15" spans="1:7" ht="12.75" hidden="1" customHeight="1">
      <c r="A15" s="54"/>
      <c r="B15" s="46"/>
      <c r="C15" s="55"/>
      <c r="D15" s="56"/>
      <c r="E15" s="57"/>
      <c r="F15" s="55"/>
      <c r="G15" s="1"/>
    </row>
    <row r="16" spans="1:7" ht="12.75" customHeight="1">
      <c r="A16" s="54" t="s">
        <v>15</v>
      </c>
      <c r="B16" s="46" t="s">
        <v>125</v>
      </c>
      <c r="C16" s="55">
        <v>0</v>
      </c>
      <c r="D16" s="56"/>
      <c r="E16" s="58"/>
      <c r="F16" s="55">
        <v>60000</v>
      </c>
      <c r="G16" s="1"/>
    </row>
    <row r="17" spans="1:7" ht="12.75" customHeight="1">
      <c r="A17" s="54" t="s">
        <v>16</v>
      </c>
      <c r="B17" s="46" t="s">
        <v>126</v>
      </c>
      <c r="C17" s="55">
        <v>72000</v>
      </c>
      <c r="D17" s="56"/>
      <c r="E17" s="58"/>
      <c r="F17" s="55">
        <v>100000</v>
      </c>
      <c r="G17" s="1"/>
    </row>
    <row r="18" spans="1:7" ht="12.75" customHeight="1">
      <c r="A18" s="54" t="s">
        <v>17</v>
      </c>
      <c r="B18" s="46" t="s">
        <v>127</v>
      </c>
      <c r="C18" s="55">
        <v>0</v>
      </c>
      <c r="D18" s="56"/>
      <c r="E18" s="58"/>
      <c r="F18" s="55">
        <v>149416</v>
      </c>
      <c r="G18" s="1"/>
    </row>
    <row r="19" spans="1:7" ht="14.25">
      <c r="A19" s="54" t="s">
        <v>19</v>
      </c>
      <c r="B19" s="59" t="s">
        <v>128</v>
      </c>
      <c r="C19" s="60">
        <f>SUM(C9:C17)</f>
        <v>4138740</v>
      </c>
      <c r="D19" s="60"/>
      <c r="E19" s="61"/>
      <c r="F19" s="60">
        <f>SUM(F9:F18)</f>
        <v>9307226</v>
      </c>
      <c r="G19" s="1"/>
    </row>
    <row r="20" spans="1:7" ht="14.25">
      <c r="A20" s="54" t="s">
        <v>21</v>
      </c>
      <c r="B20" s="46" t="s">
        <v>129</v>
      </c>
      <c r="C20" s="55">
        <f>3590400+538560+149000</f>
        <v>4277960</v>
      </c>
      <c r="D20" s="60"/>
      <c r="E20" s="61"/>
      <c r="F20" s="55">
        <v>7085708</v>
      </c>
      <c r="G20" s="1"/>
    </row>
    <row r="21" spans="1:7" ht="14.25">
      <c r="A21" s="62" t="s">
        <v>23</v>
      </c>
      <c r="B21" s="46" t="s">
        <v>130</v>
      </c>
      <c r="C21" s="55">
        <v>0</v>
      </c>
      <c r="D21" s="60"/>
      <c r="E21" s="61"/>
      <c r="F21" s="55">
        <v>210000</v>
      </c>
      <c r="G21" s="1"/>
    </row>
    <row r="22" spans="1:7" ht="14.25">
      <c r="A22" s="62" t="s">
        <v>25</v>
      </c>
      <c r="B22" s="46" t="s">
        <v>131</v>
      </c>
      <c r="C22" s="55">
        <v>0</v>
      </c>
      <c r="D22" s="61"/>
      <c r="E22" s="61"/>
      <c r="F22" s="55">
        <v>3307</v>
      </c>
      <c r="G22" s="1"/>
    </row>
    <row r="23" spans="1:7" ht="14.25">
      <c r="A23" s="54" t="s">
        <v>29</v>
      </c>
      <c r="B23" s="59" t="s">
        <v>132</v>
      </c>
      <c r="C23" s="60">
        <f>C20+C21</f>
        <v>4277960</v>
      </c>
      <c r="D23" s="61"/>
      <c r="E23" s="63"/>
      <c r="F23" s="60">
        <f>F20+F21+F22</f>
        <v>7299015</v>
      </c>
      <c r="G23" s="1"/>
    </row>
    <row r="24" spans="1:7" ht="14.25">
      <c r="A24" s="54" t="s">
        <v>31</v>
      </c>
      <c r="B24" s="59" t="s">
        <v>133</v>
      </c>
      <c r="C24" s="60">
        <f>C19+C23</f>
        <v>8416700</v>
      </c>
      <c r="D24" s="60"/>
      <c r="E24" s="61"/>
      <c r="F24" s="60">
        <f>F19+F23</f>
        <v>16606241</v>
      </c>
      <c r="G24" s="1"/>
    </row>
    <row r="25" spans="1:7" ht="14.25" customHeight="1">
      <c r="A25" s="54" t="s">
        <v>34</v>
      </c>
      <c r="B25" s="59" t="s">
        <v>134</v>
      </c>
      <c r="C25" s="60">
        <v>1253268</v>
      </c>
      <c r="D25" s="61"/>
      <c r="E25" s="63"/>
      <c r="F25" s="60">
        <v>2058521</v>
      </c>
      <c r="G25" s="1"/>
    </row>
    <row r="26" spans="1:7" ht="12.75" hidden="1" customHeight="1">
      <c r="A26" s="54"/>
      <c r="B26" s="64"/>
      <c r="C26" s="65"/>
      <c r="D26" s="66"/>
      <c r="E26" s="57"/>
      <c r="F26" s="65"/>
      <c r="G26" s="1"/>
    </row>
    <row r="27" spans="1:7" ht="14.25">
      <c r="A27" s="54" t="s">
        <v>37</v>
      </c>
      <c r="B27" s="64" t="s">
        <v>135</v>
      </c>
      <c r="C27" s="65">
        <v>1366000</v>
      </c>
      <c r="D27" s="66"/>
      <c r="E27" s="57"/>
      <c r="F27" s="65">
        <v>5522291</v>
      </c>
      <c r="G27" s="1"/>
    </row>
    <row r="28" spans="1:7" ht="12.75" hidden="1" customHeight="1">
      <c r="A28" s="54"/>
      <c r="B28" s="64"/>
      <c r="C28" s="65"/>
      <c r="D28" s="66"/>
      <c r="E28" s="57"/>
      <c r="F28" s="65"/>
      <c r="G28" s="1"/>
    </row>
    <row r="29" spans="1:7" ht="14.25">
      <c r="A29" s="54" t="s">
        <v>39</v>
      </c>
      <c r="B29" s="67" t="s">
        <v>136</v>
      </c>
      <c r="C29" s="55">
        <v>1366000</v>
      </c>
      <c r="D29" s="55"/>
      <c r="E29" s="56"/>
      <c r="F29" s="55">
        <v>5522291</v>
      </c>
      <c r="G29" s="1"/>
    </row>
    <row r="30" spans="1:7" ht="14.25">
      <c r="A30" s="54" t="s">
        <v>41</v>
      </c>
      <c r="B30" s="68" t="s">
        <v>137</v>
      </c>
      <c r="C30" s="65">
        <v>30000</v>
      </c>
      <c r="D30" s="66"/>
      <c r="E30" s="57"/>
      <c r="F30" s="65">
        <v>30000</v>
      </c>
      <c r="G30" s="1"/>
    </row>
    <row r="31" spans="1:7" ht="14.25">
      <c r="A31" s="54" t="s">
        <v>78</v>
      </c>
      <c r="B31" s="68" t="s">
        <v>138</v>
      </c>
      <c r="C31" s="65">
        <v>270000</v>
      </c>
      <c r="D31" s="66"/>
      <c r="E31" s="57"/>
      <c r="F31" s="65">
        <v>393182</v>
      </c>
      <c r="G31" s="1"/>
    </row>
    <row r="32" spans="1:7" ht="14.25">
      <c r="A32" s="54" t="s">
        <v>80</v>
      </c>
      <c r="B32" s="46" t="s">
        <v>139</v>
      </c>
      <c r="C32" s="55">
        <f>SUM(C30:C31)</f>
        <v>300000</v>
      </c>
      <c r="D32" s="56"/>
      <c r="E32" s="57"/>
      <c r="F32" s="55">
        <f>SUM(F30:F31)</f>
        <v>423182</v>
      </c>
      <c r="G32" s="1"/>
    </row>
    <row r="33" spans="1:7" ht="14.25">
      <c r="A33" s="54" t="s">
        <v>82</v>
      </c>
      <c r="B33" s="64" t="s">
        <v>140</v>
      </c>
      <c r="C33" s="65">
        <v>800000</v>
      </c>
      <c r="D33" s="66"/>
      <c r="E33" s="57"/>
      <c r="F33" s="65">
        <v>800000</v>
      </c>
      <c r="G33" s="1"/>
    </row>
    <row r="34" spans="1:7" ht="14.25">
      <c r="A34" s="54" t="s">
        <v>84</v>
      </c>
      <c r="B34" s="64" t="s">
        <v>141</v>
      </c>
      <c r="C34" s="65">
        <v>68000</v>
      </c>
      <c r="D34" s="66"/>
      <c r="E34" s="57"/>
      <c r="F34" s="65">
        <v>182570</v>
      </c>
      <c r="G34" s="1"/>
    </row>
    <row r="35" spans="1:7" ht="14.25">
      <c r="A35" s="54" t="s">
        <v>86</v>
      </c>
      <c r="B35" s="64" t="s">
        <v>142</v>
      </c>
      <c r="C35" s="65">
        <v>500000</v>
      </c>
      <c r="D35" s="66"/>
      <c r="E35" s="57"/>
      <c r="F35" s="65">
        <v>114100</v>
      </c>
      <c r="G35" s="1"/>
    </row>
    <row r="36" spans="1:7" ht="14.25">
      <c r="A36" s="54" t="s">
        <v>88</v>
      </c>
      <c r="B36" s="64" t="s">
        <v>143</v>
      </c>
      <c r="C36" s="65">
        <v>0</v>
      </c>
      <c r="D36" s="66"/>
      <c r="E36" s="57"/>
      <c r="F36" s="65">
        <v>10000</v>
      </c>
      <c r="G36" s="1"/>
    </row>
    <row r="37" spans="1:7" ht="14.25">
      <c r="A37" s="54" t="s">
        <v>90</v>
      </c>
      <c r="B37" s="64" t="s">
        <v>144</v>
      </c>
      <c r="C37" s="65">
        <v>800000</v>
      </c>
      <c r="D37" s="66"/>
      <c r="E37" s="57"/>
      <c r="F37" s="65">
        <v>8658229</v>
      </c>
      <c r="G37" s="1"/>
    </row>
    <row r="38" spans="1:7" ht="14.25">
      <c r="A38" s="54" t="s">
        <v>145</v>
      </c>
      <c r="B38" s="46" t="s">
        <v>146</v>
      </c>
      <c r="C38" s="55">
        <f>SUM(C33:C37)</f>
        <v>2168000</v>
      </c>
      <c r="D38" s="56"/>
      <c r="E38" s="57"/>
      <c r="F38" s="55">
        <f>SUM(F33:F37)</f>
        <v>9764899</v>
      </c>
      <c r="G38" s="1"/>
    </row>
    <row r="39" spans="1:7" ht="14.25">
      <c r="A39" s="54" t="s">
        <v>147</v>
      </c>
      <c r="B39" s="46" t="s">
        <v>148</v>
      </c>
      <c r="C39" s="55">
        <v>0</v>
      </c>
      <c r="D39" s="56"/>
      <c r="E39" s="57"/>
      <c r="F39" s="55">
        <v>0</v>
      </c>
      <c r="G39" s="1"/>
    </row>
    <row r="40" spans="1:7" ht="14.25">
      <c r="A40" s="54" t="s">
        <v>149</v>
      </c>
      <c r="B40" s="64" t="s">
        <v>150</v>
      </c>
      <c r="C40" s="65">
        <v>980138</v>
      </c>
      <c r="D40" s="66"/>
      <c r="E40" s="57"/>
      <c r="F40" s="65">
        <v>1789244</v>
      </c>
      <c r="G40" s="1"/>
    </row>
    <row r="41" spans="1:7" ht="14.25">
      <c r="A41" s="54" t="s">
        <v>151</v>
      </c>
      <c r="B41" s="64" t="s">
        <v>152</v>
      </c>
      <c r="C41" s="65">
        <v>0</v>
      </c>
      <c r="D41" s="66"/>
      <c r="E41" s="57"/>
      <c r="F41" s="65">
        <v>896000</v>
      </c>
      <c r="G41" s="1"/>
    </row>
    <row r="42" spans="1:7" ht="14.25">
      <c r="A42" s="54" t="s">
        <v>153</v>
      </c>
      <c r="B42" s="64" t="s">
        <v>154</v>
      </c>
      <c r="C42" s="65">
        <v>1000</v>
      </c>
      <c r="D42" s="66"/>
      <c r="E42" s="57"/>
      <c r="F42" s="65">
        <v>136000</v>
      </c>
      <c r="G42" s="1"/>
    </row>
    <row r="43" spans="1:7" ht="14.25" hidden="1">
      <c r="A43" s="54" t="s">
        <v>151</v>
      </c>
      <c r="B43" s="64"/>
      <c r="C43" s="65"/>
      <c r="D43" s="66"/>
      <c r="E43" s="57"/>
      <c r="F43" s="65"/>
      <c r="G43" s="1"/>
    </row>
    <row r="44" spans="1:7" ht="14.25">
      <c r="A44" s="54" t="s">
        <v>155</v>
      </c>
      <c r="B44" s="46" t="s">
        <v>156</v>
      </c>
      <c r="C44" s="55">
        <f>SUM(C40:C43)</f>
        <v>981138</v>
      </c>
      <c r="D44" s="56"/>
      <c r="E44" s="57"/>
      <c r="F44" s="55">
        <f>SUM(F40:F43)</f>
        <v>2821244</v>
      </c>
      <c r="G44" s="1"/>
    </row>
    <row r="45" spans="1:7" ht="14.25">
      <c r="A45" s="54" t="s">
        <v>157</v>
      </c>
      <c r="B45" s="59" t="s">
        <v>158</v>
      </c>
      <c r="C45" s="60">
        <f>C29+C32+C38+C39+C44</f>
        <v>4815138</v>
      </c>
      <c r="D45" s="60"/>
      <c r="E45" s="61"/>
      <c r="F45" s="60">
        <f>F29+F32+F38+F39+F44</f>
        <v>18531616</v>
      </c>
      <c r="G45" s="1"/>
    </row>
    <row r="46" spans="1:7" ht="12.75" customHeight="1">
      <c r="A46" s="54" t="s">
        <v>159</v>
      </c>
      <c r="B46" s="46" t="s">
        <v>160</v>
      </c>
      <c r="C46" s="55">
        <v>150000</v>
      </c>
      <c r="D46" s="56"/>
      <c r="E46" s="57"/>
      <c r="F46" s="55">
        <v>129300</v>
      </c>
      <c r="G46" s="1"/>
    </row>
    <row r="47" spans="1:7" ht="12.75" customHeight="1">
      <c r="A47" s="54" t="s">
        <v>161</v>
      </c>
      <c r="B47" s="46" t="s">
        <v>162</v>
      </c>
      <c r="C47" s="55">
        <v>150000</v>
      </c>
      <c r="D47" s="56"/>
      <c r="E47" s="57"/>
      <c r="F47" s="55">
        <v>320500</v>
      </c>
      <c r="G47" s="1"/>
    </row>
    <row r="48" spans="1:7" ht="12.75" customHeight="1">
      <c r="A48" s="54" t="s">
        <v>163</v>
      </c>
      <c r="B48" s="46" t="s">
        <v>164</v>
      </c>
      <c r="C48" s="55">
        <v>100000</v>
      </c>
      <c r="D48" s="56"/>
      <c r="E48" s="57"/>
      <c r="F48" s="55">
        <v>200</v>
      </c>
      <c r="G48" s="1"/>
    </row>
    <row r="49" spans="1:7" ht="12" customHeight="1">
      <c r="A49" s="54" t="s">
        <v>165</v>
      </c>
      <c r="B49" s="46" t="s">
        <v>166</v>
      </c>
      <c r="C49" s="55">
        <v>50000</v>
      </c>
      <c r="D49" s="56"/>
      <c r="E49" s="57"/>
      <c r="F49" s="55">
        <v>0</v>
      </c>
      <c r="G49" s="1"/>
    </row>
    <row r="50" spans="1:7" ht="12.75" customHeight="1">
      <c r="A50" s="54" t="s">
        <v>167</v>
      </c>
      <c r="B50" s="59" t="s">
        <v>168</v>
      </c>
      <c r="C50" s="60">
        <f>C46+C47+C48+C49</f>
        <v>450000</v>
      </c>
      <c r="D50" s="60"/>
      <c r="E50" s="61"/>
      <c r="F50" s="60">
        <f>F46+F47+F48+F49</f>
        <v>450000</v>
      </c>
      <c r="G50" s="1"/>
    </row>
    <row r="51" spans="1:7" ht="12.75" customHeight="1">
      <c r="A51" s="54" t="s">
        <v>169</v>
      </c>
      <c r="B51" s="46" t="s">
        <v>170</v>
      </c>
      <c r="C51" s="60">
        <v>0</v>
      </c>
      <c r="D51" s="61"/>
      <c r="E51" s="61"/>
      <c r="F51" s="55">
        <v>227720</v>
      </c>
      <c r="G51" s="1"/>
    </row>
    <row r="52" spans="1:7" ht="12" customHeight="1">
      <c r="A52" s="54" t="s">
        <v>171</v>
      </c>
      <c r="B52" s="69" t="s">
        <v>172</v>
      </c>
      <c r="C52" s="55">
        <v>1522000</v>
      </c>
      <c r="D52" s="56"/>
      <c r="E52" s="57"/>
      <c r="F52" s="55">
        <v>2816419</v>
      </c>
      <c r="G52" s="1"/>
    </row>
    <row r="53" spans="1:7" ht="14.25">
      <c r="A53" s="54" t="s">
        <v>173</v>
      </c>
      <c r="B53" s="46" t="s">
        <v>174</v>
      </c>
      <c r="C53" s="55">
        <v>0</v>
      </c>
      <c r="D53" s="56"/>
      <c r="E53" s="57"/>
      <c r="F53" s="55">
        <v>18010840</v>
      </c>
      <c r="G53" s="1"/>
    </row>
    <row r="54" spans="1:7" ht="14.25">
      <c r="A54" s="54" t="s">
        <v>175</v>
      </c>
      <c r="B54" s="46" t="s">
        <v>176</v>
      </c>
      <c r="C54" s="55">
        <v>0</v>
      </c>
      <c r="D54" s="56"/>
      <c r="E54" s="58"/>
      <c r="F54" s="55">
        <v>0</v>
      </c>
      <c r="G54" s="1"/>
    </row>
    <row r="55" spans="1:7" ht="14.25">
      <c r="A55" s="54" t="s">
        <v>177</v>
      </c>
      <c r="B55" s="59" t="s">
        <v>178</v>
      </c>
      <c r="C55" s="60">
        <f>SUM(C52:C54)</f>
        <v>1522000</v>
      </c>
      <c r="D55" s="60"/>
      <c r="E55" s="61"/>
      <c r="F55" s="60">
        <f>SUM(F51:F54)</f>
        <v>21054979</v>
      </c>
      <c r="G55" s="1"/>
    </row>
    <row r="56" spans="1:7" ht="14.25">
      <c r="A56" s="54" t="s">
        <v>179</v>
      </c>
      <c r="B56" s="46" t="s">
        <v>180</v>
      </c>
      <c r="C56" s="55">
        <v>32174000</v>
      </c>
      <c r="D56" s="56"/>
      <c r="E56" s="57"/>
      <c r="F56" s="55">
        <v>11341359</v>
      </c>
      <c r="G56" s="1"/>
    </row>
    <row r="57" spans="1:7" ht="14.25">
      <c r="A57" s="54"/>
      <c r="B57" s="46" t="s">
        <v>181</v>
      </c>
      <c r="C57" s="55">
        <v>0</v>
      </c>
      <c r="D57" s="56"/>
      <c r="E57" s="57"/>
      <c r="F57" s="55">
        <v>18796952</v>
      </c>
      <c r="G57" s="1"/>
    </row>
    <row r="58" spans="1:7" ht="14.25">
      <c r="A58" s="54" t="s">
        <v>182</v>
      </c>
      <c r="B58" s="46" t="s">
        <v>183</v>
      </c>
      <c r="C58" s="55">
        <v>8687000</v>
      </c>
      <c r="D58" s="56"/>
      <c r="E58" s="57"/>
      <c r="F58" s="55">
        <v>8687000</v>
      </c>
      <c r="G58" s="1"/>
    </row>
    <row r="59" spans="1:7" ht="14.25">
      <c r="A59" s="54" t="s">
        <v>184</v>
      </c>
      <c r="B59" s="59" t="s">
        <v>27</v>
      </c>
      <c r="C59" s="60">
        <f>C56+C58</f>
        <v>40861000</v>
      </c>
      <c r="D59" s="60"/>
      <c r="E59" s="61"/>
      <c r="F59" s="60">
        <f>F56+F58+F57</f>
        <v>38825311</v>
      </c>
      <c r="G59" s="1"/>
    </row>
    <row r="60" spans="1:7" ht="12.6" customHeight="1">
      <c r="A60" s="54" t="s">
        <v>185</v>
      </c>
      <c r="B60" s="46" t="s">
        <v>186</v>
      </c>
      <c r="C60" s="55">
        <v>0</v>
      </c>
      <c r="D60" s="56"/>
      <c r="E60" s="57"/>
      <c r="F60" s="55">
        <v>0</v>
      </c>
      <c r="G60" s="1"/>
    </row>
    <row r="61" spans="1:7" ht="11.1" customHeight="1">
      <c r="A61" s="54" t="s">
        <v>187</v>
      </c>
      <c r="B61" s="46" t="s">
        <v>188</v>
      </c>
      <c r="C61" s="55">
        <v>0</v>
      </c>
      <c r="D61" s="56"/>
      <c r="E61" s="57"/>
      <c r="F61" s="55">
        <v>0</v>
      </c>
      <c r="G61" s="1"/>
    </row>
    <row r="62" spans="1:7" ht="11.1" customHeight="1">
      <c r="A62" s="54" t="s">
        <v>189</v>
      </c>
      <c r="B62" s="59" t="s">
        <v>30</v>
      </c>
      <c r="C62" s="60">
        <f>SUM(C60:C61)</f>
        <v>0</v>
      </c>
      <c r="D62" s="60"/>
      <c r="E62" s="61"/>
      <c r="F62" s="60">
        <f>SUM(F60:F61)</f>
        <v>0</v>
      </c>
      <c r="G62" s="1"/>
    </row>
    <row r="63" spans="1:7" ht="11.1" customHeight="1">
      <c r="A63" s="54" t="s">
        <v>190</v>
      </c>
      <c r="B63" s="70" t="s">
        <v>191</v>
      </c>
      <c r="C63" s="71">
        <v>0</v>
      </c>
      <c r="D63" s="72"/>
      <c r="E63" s="63"/>
      <c r="F63" s="71">
        <v>0</v>
      </c>
      <c r="G63" s="1"/>
    </row>
    <row r="64" spans="1:7" ht="14.25">
      <c r="A64" s="54" t="s">
        <v>192</v>
      </c>
      <c r="B64" s="59" t="s">
        <v>193</v>
      </c>
      <c r="C64" s="60">
        <f>C24+C25+C45+C50+C55+C59+C62</f>
        <v>57318106</v>
      </c>
      <c r="D64" s="60"/>
      <c r="E64" s="61"/>
      <c r="F64" s="60">
        <f>F24+F25+F45+F50+F55+F59+F62</f>
        <v>97526668</v>
      </c>
      <c r="G64" s="1"/>
    </row>
    <row r="65" spans="1:7" ht="1.5" customHeight="1">
      <c r="A65" s="73"/>
      <c r="B65" s="45"/>
      <c r="C65" s="74"/>
      <c r="D65" s="74"/>
      <c r="E65" s="42"/>
      <c r="F65" s="42"/>
      <c r="G65" s="1"/>
    </row>
    <row r="66" spans="1:7" ht="11.25" customHeight="1">
      <c r="A66" s="85" t="s">
        <v>194</v>
      </c>
      <c r="B66" s="85"/>
      <c r="C66" s="85"/>
      <c r="D66" s="85"/>
      <c r="E66" s="85"/>
      <c r="F66" s="42"/>
      <c r="G66" s="1"/>
    </row>
    <row r="67" spans="1:7" ht="1.5" customHeight="1">
      <c r="A67" s="42"/>
      <c r="B67" s="42"/>
      <c r="C67" s="42"/>
      <c r="D67" s="42"/>
      <c r="E67" s="42"/>
      <c r="F67" s="42"/>
      <c r="G67" s="1"/>
    </row>
    <row r="68" spans="1:7" ht="2.25" customHeight="1">
      <c r="A68" s="42"/>
      <c r="B68" s="42"/>
      <c r="C68" s="42"/>
      <c r="D68" s="45"/>
      <c r="E68" s="45"/>
      <c r="F68" s="42"/>
      <c r="G68" s="1"/>
    </row>
    <row r="69" spans="1:7" ht="12.75" customHeight="1">
      <c r="A69" s="46"/>
      <c r="B69" s="48" t="s">
        <v>4</v>
      </c>
      <c r="C69" s="48" t="s">
        <v>5</v>
      </c>
      <c r="D69" s="49"/>
      <c r="E69" s="75"/>
      <c r="F69" s="48" t="s">
        <v>110</v>
      </c>
      <c r="G69" s="1"/>
    </row>
    <row r="70" spans="1:7" ht="12.75" customHeight="1">
      <c r="A70" s="48" t="s">
        <v>6</v>
      </c>
      <c r="B70" s="51" t="s">
        <v>195</v>
      </c>
      <c r="C70" s="52" t="s">
        <v>61</v>
      </c>
      <c r="D70" s="76"/>
      <c r="E70" s="75"/>
      <c r="F70" s="52" t="s">
        <v>62</v>
      </c>
      <c r="G70" s="1"/>
    </row>
    <row r="71" spans="1:7" ht="12" customHeight="1">
      <c r="A71" s="52" t="s">
        <v>11</v>
      </c>
      <c r="B71" s="51" t="s">
        <v>196</v>
      </c>
      <c r="C71" s="60">
        <v>14762753</v>
      </c>
      <c r="D71" s="56"/>
      <c r="E71" s="57"/>
      <c r="F71" s="60">
        <v>14762753</v>
      </c>
      <c r="G71" s="1"/>
    </row>
    <row r="72" spans="1:7" ht="12" customHeight="1">
      <c r="A72" s="52" t="s">
        <v>14</v>
      </c>
      <c r="B72" s="51" t="s">
        <v>197</v>
      </c>
      <c r="C72" s="60">
        <v>364141</v>
      </c>
      <c r="D72" s="56"/>
      <c r="E72" s="57"/>
      <c r="F72" s="60">
        <v>364141</v>
      </c>
      <c r="G72" s="1"/>
    </row>
    <row r="73" spans="1:7" ht="12" customHeight="1">
      <c r="A73" s="52" t="s">
        <v>15</v>
      </c>
      <c r="B73" s="51" t="s">
        <v>198</v>
      </c>
      <c r="C73" s="60">
        <v>0</v>
      </c>
      <c r="D73" s="56"/>
      <c r="E73" s="57"/>
      <c r="F73" s="60">
        <v>0</v>
      </c>
      <c r="G73" s="1"/>
    </row>
    <row r="74" spans="1:7" ht="12" customHeight="1">
      <c r="A74" s="52" t="s">
        <v>16</v>
      </c>
      <c r="B74" s="51" t="s">
        <v>199</v>
      </c>
      <c r="C74" s="60">
        <f>C71+C72+C73</f>
        <v>15126894</v>
      </c>
      <c r="D74" s="60"/>
      <c r="E74" s="61"/>
      <c r="F74" s="60">
        <f>F71+F72+F73</f>
        <v>15126894</v>
      </c>
      <c r="G74" s="1"/>
    </row>
    <row r="75" spans="1:7" ht="7.5" customHeight="1">
      <c r="A75" s="44"/>
      <c r="B75" s="77"/>
      <c r="C75" s="74"/>
      <c r="D75" s="74"/>
      <c r="E75" s="42"/>
      <c r="F75" s="42"/>
      <c r="G75" s="1"/>
    </row>
    <row r="76" spans="1:7" ht="14.25">
      <c r="A76" s="86" t="s">
        <v>200</v>
      </c>
      <c r="B76" s="86"/>
      <c r="C76" s="86"/>
      <c r="D76" s="86"/>
      <c r="E76" s="86"/>
      <c r="F76" s="42"/>
      <c r="G76" s="1"/>
    </row>
    <row r="77" spans="1:7" ht="8.25" customHeight="1">
      <c r="A77" s="44"/>
      <c r="B77" s="77"/>
      <c r="C77" s="74"/>
      <c r="D77" s="74"/>
      <c r="E77" s="42"/>
      <c r="F77" s="42"/>
      <c r="G77" s="1"/>
    </row>
    <row r="78" spans="1:7" ht="0.75" customHeight="1">
      <c r="A78" s="44"/>
      <c r="B78" s="77"/>
      <c r="C78" s="74"/>
      <c r="D78" s="74"/>
      <c r="E78" s="42"/>
      <c r="F78" s="42"/>
      <c r="G78" s="1"/>
    </row>
    <row r="79" spans="1:7" ht="12.75" customHeight="1">
      <c r="A79" s="52"/>
      <c r="B79" s="47" t="s">
        <v>4</v>
      </c>
      <c r="C79" s="78" t="s">
        <v>5</v>
      </c>
      <c r="D79" s="79"/>
      <c r="E79" s="50"/>
      <c r="F79" s="78" t="s">
        <v>110</v>
      </c>
      <c r="G79" s="1"/>
    </row>
    <row r="80" spans="1:7" ht="15.75" customHeight="1">
      <c r="A80" s="48" t="s">
        <v>6</v>
      </c>
      <c r="B80" s="59" t="s">
        <v>117</v>
      </c>
      <c r="C80" s="80" t="s">
        <v>61</v>
      </c>
      <c r="D80" s="76"/>
      <c r="E80" s="50"/>
      <c r="F80" s="80" t="s">
        <v>62</v>
      </c>
      <c r="G80" s="1"/>
    </row>
    <row r="81" spans="1:7" ht="14.25">
      <c r="A81" s="52" t="s">
        <v>11</v>
      </c>
      <c r="B81" s="59" t="s">
        <v>193</v>
      </c>
      <c r="C81" s="81">
        <f>C64</f>
        <v>57318106</v>
      </c>
      <c r="D81" s="82"/>
      <c r="E81" s="57"/>
      <c r="F81" s="81">
        <f>F64</f>
        <v>97526668</v>
      </c>
      <c r="G81" s="1"/>
    </row>
    <row r="82" spans="1:7" ht="14.25">
      <c r="A82" s="52" t="s">
        <v>14</v>
      </c>
      <c r="B82" s="51" t="s">
        <v>199</v>
      </c>
      <c r="C82" s="81">
        <f>C74</f>
        <v>15126894</v>
      </c>
      <c r="D82" s="82"/>
      <c r="E82" s="57"/>
      <c r="F82" s="81">
        <f>F74</f>
        <v>15126894</v>
      </c>
      <c r="G82" s="1"/>
    </row>
    <row r="83" spans="1:7" ht="14.25">
      <c r="A83" s="52" t="s">
        <v>15</v>
      </c>
      <c r="B83" s="51" t="s">
        <v>119</v>
      </c>
      <c r="C83" s="60">
        <f>C64+C74</f>
        <v>72445000</v>
      </c>
      <c r="D83" s="60"/>
      <c r="E83" s="61"/>
      <c r="F83" s="60">
        <f>F64+F74</f>
        <v>112653562</v>
      </c>
    </row>
  </sheetData>
  <mergeCells count="5">
    <mergeCell ref="B1:E1"/>
    <mergeCell ref="A3:E3"/>
    <mergeCell ref="A5:E5"/>
    <mergeCell ref="A66:E66"/>
    <mergeCell ref="A76:E76"/>
  </mergeCells>
  <pageMargins left="0.70866141732283516" right="0.70866141732283516" top="0.74803149606299213" bottom="0.74803149606299213" header="0.31496062992126012" footer="0.31496062992126012"/>
  <pageSetup paperSize="0" scale="9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/>
  </sheetViews>
  <sheetFormatPr defaultRowHeight="12.75" customHeight="1"/>
  <cols>
    <col min="1" max="4" width="8" style="87" customWidth="1"/>
    <col min="5" max="5" width="10.875" style="87" customWidth="1"/>
    <col min="6" max="6" width="15.5" style="87" customWidth="1"/>
    <col min="7" max="7" width="11.875" style="87" customWidth="1"/>
    <col min="8" max="1023" width="8" style="87" customWidth="1"/>
    <col min="1024" max="1024" width="9" style="87" customWidth="1"/>
    <col min="1025" max="1025" width="9" customWidth="1"/>
  </cols>
  <sheetData>
    <row r="1" spans="1:8" ht="14.25">
      <c r="A1" s="105" t="s">
        <v>201</v>
      </c>
      <c r="B1" s="105"/>
      <c r="C1" s="105"/>
      <c r="D1" s="105"/>
      <c r="E1" s="105"/>
      <c r="F1" s="105"/>
      <c r="G1" s="105"/>
      <c r="H1" s="105"/>
    </row>
    <row r="2" spans="1:8" ht="14.25">
      <c r="A2" s="106"/>
      <c r="B2" s="106"/>
      <c r="C2" s="106"/>
      <c r="D2" s="106"/>
      <c r="E2" s="106"/>
      <c r="F2" s="106"/>
      <c r="G2" s="88"/>
      <c r="H2" s="89"/>
    </row>
    <row r="3" spans="1:8" ht="14.25">
      <c r="A3" s="107" t="s">
        <v>202</v>
      </c>
      <c r="B3" s="107"/>
      <c r="C3" s="107"/>
      <c r="D3" s="107"/>
      <c r="E3" s="107"/>
      <c r="F3" s="107"/>
      <c r="G3" s="107"/>
      <c r="H3" s="107"/>
    </row>
    <row r="4" spans="1:8" ht="14.25">
      <c r="A4" s="106"/>
      <c r="B4" s="106"/>
      <c r="C4" s="106"/>
      <c r="D4" s="106"/>
      <c r="E4" s="106"/>
      <c r="F4" s="88"/>
      <c r="G4" s="89"/>
      <c r="H4" s="89"/>
    </row>
    <row r="5" spans="1:8" ht="14.25">
      <c r="A5" s="107" t="s">
        <v>1</v>
      </c>
      <c r="B5" s="107"/>
      <c r="C5" s="107"/>
      <c r="D5" s="107"/>
      <c r="E5" s="107"/>
      <c r="F5" s="107"/>
      <c r="G5" s="107"/>
      <c r="H5" s="107"/>
    </row>
    <row r="6" spans="1:8" ht="14.25">
      <c r="A6" s="90"/>
      <c r="B6" s="90"/>
      <c r="C6" s="90"/>
      <c r="D6" s="90"/>
      <c r="E6" s="90"/>
      <c r="F6" s="90"/>
      <c r="G6" s="90"/>
      <c r="H6" s="90"/>
    </row>
    <row r="7" spans="1:8" ht="14.25">
      <c r="A7" s="90"/>
      <c r="B7" s="90"/>
      <c r="C7" s="90"/>
      <c r="D7" s="90"/>
      <c r="E7" s="90"/>
      <c r="F7" s="90"/>
      <c r="G7" s="90"/>
      <c r="H7" s="90"/>
    </row>
    <row r="8" spans="1:8" ht="14.25">
      <c r="A8" s="88"/>
      <c r="B8" s="90"/>
      <c r="C8" s="90"/>
      <c r="D8" s="90"/>
      <c r="E8" s="90"/>
      <c r="F8" s="108"/>
      <c r="G8" s="108"/>
      <c r="H8" s="88"/>
    </row>
    <row r="9" spans="1:8" ht="14.25">
      <c r="A9" s="91"/>
      <c r="B9" s="109" t="s">
        <v>4</v>
      </c>
      <c r="C9" s="109"/>
      <c r="D9" s="109"/>
      <c r="E9" s="109"/>
      <c r="F9" s="92" t="s">
        <v>5</v>
      </c>
      <c r="G9" s="92" t="s">
        <v>110</v>
      </c>
      <c r="H9" s="90"/>
    </row>
    <row r="10" spans="1:8" ht="14.25">
      <c r="A10" s="93" t="s">
        <v>6</v>
      </c>
      <c r="B10" s="109" t="s">
        <v>203</v>
      </c>
      <c r="C10" s="109"/>
      <c r="D10" s="109"/>
      <c r="E10" s="109"/>
      <c r="F10" s="94" t="s">
        <v>61</v>
      </c>
      <c r="G10" s="94" t="s">
        <v>62</v>
      </c>
      <c r="H10" s="90"/>
    </row>
    <row r="11" spans="1:8" ht="18.75" customHeight="1">
      <c r="A11" s="95"/>
      <c r="B11" s="110" t="s">
        <v>204</v>
      </c>
      <c r="C11" s="110"/>
      <c r="D11" s="110"/>
      <c r="E11" s="110"/>
      <c r="F11" s="96">
        <v>0</v>
      </c>
      <c r="G11" s="96">
        <v>0</v>
      </c>
      <c r="H11" s="97"/>
    </row>
    <row r="12" spans="1:8" ht="14.25">
      <c r="A12" s="98">
        <v>5</v>
      </c>
      <c r="B12" s="99" t="s">
        <v>205</v>
      </c>
      <c r="C12" s="100"/>
      <c r="D12" s="100"/>
      <c r="E12" s="101"/>
      <c r="F12" s="102">
        <v>0</v>
      </c>
      <c r="G12" s="102">
        <v>0</v>
      </c>
      <c r="H12" s="103"/>
    </row>
    <row r="13" spans="1:8" ht="12.75" customHeight="1">
      <c r="A13" s="111"/>
      <c r="B13" s="111"/>
      <c r="C13" s="111"/>
      <c r="D13" s="111"/>
      <c r="E13" s="104"/>
      <c r="F13" s="89"/>
      <c r="G13" s="89"/>
      <c r="H13" s="89"/>
    </row>
  </sheetData>
  <mergeCells count="10">
    <mergeCell ref="B9:E9"/>
    <mergeCell ref="B10:E10"/>
    <mergeCell ref="B11:E11"/>
    <mergeCell ref="A13:D13"/>
    <mergeCell ref="A1:H1"/>
    <mergeCell ref="A2:F2"/>
    <mergeCell ref="A3:H3"/>
    <mergeCell ref="A4:E4"/>
    <mergeCell ref="A5:H5"/>
    <mergeCell ref="F8:G8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workbookViewId="0"/>
  </sheetViews>
  <sheetFormatPr defaultRowHeight="15" customHeight="1"/>
  <cols>
    <col min="1" max="1" width="5.75" style="3" customWidth="1"/>
    <col min="2" max="2" width="38.625" style="3" customWidth="1"/>
    <col min="3" max="3" width="4.125" style="3" customWidth="1"/>
    <col min="4" max="4" width="3.75" style="3" customWidth="1"/>
    <col min="5" max="5" width="1.375" style="3" customWidth="1"/>
    <col min="6" max="6" width="12.75" style="3" customWidth="1"/>
    <col min="7" max="8" width="10.75" style="3" hidden="1" customWidth="1"/>
    <col min="9" max="9" width="11.625" style="3" customWidth="1"/>
    <col min="10" max="1023" width="8.75" style="3" customWidth="1"/>
    <col min="1024" max="1024" width="9" style="3" customWidth="1"/>
    <col min="1025" max="1025" width="9" customWidth="1"/>
  </cols>
  <sheetData>
    <row r="1" spans="1:9" ht="14.25">
      <c r="A1" s="37" t="s">
        <v>206</v>
      </c>
      <c r="B1" s="37"/>
      <c r="C1" s="37"/>
      <c r="D1" s="37"/>
      <c r="E1" s="37"/>
      <c r="F1" s="37"/>
      <c r="G1" s="37"/>
      <c r="H1" s="37"/>
      <c r="I1" s="1"/>
    </row>
    <row r="2" spans="1:9" ht="14.25">
      <c r="A2" s="2"/>
      <c r="B2" s="2"/>
      <c r="C2" s="2"/>
      <c r="D2" s="2"/>
      <c r="E2" s="2"/>
      <c r="F2" s="2"/>
      <c r="G2" s="2"/>
      <c r="H2" s="2"/>
      <c r="I2" s="1"/>
    </row>
    <row r="3" spans="1:9" ht="14.25">
      <c r="A3" s="2"/>
      <c r="B3" s="2"/>
      <c r="C3" s="2"/>
      <c r="D3" s="2"/>
      <c r="E3" s="2"/>
      <c r="F3" s="2"/>
      <c r="G3" s="2"/>
      <c r="H3" s="2"/>
      <c r="I3" s="1"/>
    </row>
    <row r="4" spans="1:9" ht="14.25">
      <c r="A4" s="106"/>
      <c r="B4" s="106"/>
      <c r="C4" s="106"/>
      <c r="D4" s="106"/>
      <c r="E4" s="106"/>
      <c r="F4" s="106"/>
      <c r="G4" s="112"/>
      <c r="H4" s="1"/>
      <c r="I4" s="1"/>
    </row>
    <row r="5" spans="1:9" ht="14.25">
      <c r="A5" s="15" t="s">
        <v>207</v>
      </c>
      <c r="B5" s="15"/>
      <c r="C5" s="15"/>
      <c r="D5" s="15"/>
      <c r="E5" s="15"/>
      <c r="F5" s="15"/>
      <c r="G5" s="15"/>
      <c r="H5" s="15"/>
      <c r="I5" s="1"/>
    </row>
    <row r="6" spans="1:9" ht="14.25">
      <c r="A6" s="106"/>
      <c r="B6" s="106"/>
      <c r="C6" s="106"/>
      <c r="D6" s="106"/>
      <c r="E6" s="106"/>
      <c r="F6" s="112"/>
      <c r="G6" s="1"/>
      <c r="H6" s="1"/>
      <c r="I6" s="1"/>
    </row>
    <row r="7" spans="1:9" ht="14.25">
      <c r="A7" s="15" t="s">
        <v>1</v>
      </c>
      <c r="B7" s="15"/>
      <c r="C7" s="15"/>
      <c r="D7" s="15"/>
      <c r="E7" s="15"/>
      <c r="F7" s="15"/>
      <c r="G7" s="15"/>
      <c r="H7" s="15"/>
      <c r="I7" s="1"/>
    </row>
    <row r="8" spans="1:9" ht="14.25">
      <c r="A8" s="4"/>
      <c r="B8" s="4"/>
      <c r="C8" s="4"/>
      <c r="D8" s="4"/>
      <c r="E8" s="4"/>
      <c r="F8" s="4"/>
      <c r="G8" s="4"/>
      <c r="H8" s="4"/>
      <c r="I8" s="1"/>
    </row>
    <row r="9" spans="1:9" ht="14.25">
      <c r="A9" s="112"/>
      <c r="B9" s="4"/>
      <c r="C9" s="4"/>
      <c r="D9" s="4"/>
      <c r="E9" s="4"/>
      <c r="F9" s="108"/>
      <c r="G9" s="108"/>
      <c r="H9" s="113"/>
      <c r="I9" s="112"/>
    </row>
    <row r="10" spans="1:9" ht="14.25">
      <c r="A10" s="114"/>
      <c r="B10" s="133" t="s">
        <v>4</v>
      </c>
      <c r="C10" s="133"/>
      <c r="D10" s="133"/>
      <c r="E10" s="133"/>
      <c r="F10" s="23" t="s">
        <v>5</v>
      </c>
      <c r="G10" s="23"/>
      <c r="H10" s="23"/>
      <c r="I10" s="23" t="s">
        <v>110</v>
      </c>
    </row>
    <row r="11" spans="1:9" ht="14.25">
      <c r="A11" s="24" t="s">
        <v>6</v>
      </c>
      <c r="B11" s="134" t="s">
        <v>208</v>
      </c>
      <c r="C11" s="134"/>
      <c r="D11" s="134"/>
      <c r="E11" s="134"/>
      <c r="F11" s="6" t="s">
        <v>61</v>
      </c>
      <c r="G11" s="32"/>
      <c r="H11" s="23"/>
      <c r="I11" s="6" t="s">
        <v>62</v>
      </c>
    </row>
    <row r="12" spans="1:9" ht="14.25">
      <c r="A12" s="8" t="s">
        <v>11</v>
      </c>
      <c r="B12" s="135" t="s">
        <v>209</v>
      </c>
      <c r="C12" s="135"/>
      <c r="D12" s="135"/>
      <c r="E12" s="135"/>
      <c r="F12" s="11">
        <v>6000000</v>
      </c>
      <c r="G12" s="32"/>
      <c r="H12" s="23"/>
      <c r="I12" s="11">
        <v>5500000</v>
      </c>
    </row>
    <row r="13" spans="1:9" ht="14.25">
      <c r="A13" s="8" t="s">
        <v>14</v>
      </c>
      <c r="B13" s="135" t="s">
        <v>210</v>
      </c>
      <c r="C13" s="135"/>
      <c r="D13" s="135"/>
      <c r="E13" s="135"/>
      <c r="F13" s="11">
        <v>8000000</v>
      </c>
      <c r="G13" s="32"/>
      <c r="H13" s="23"/>
      <c r="I13" s="11">
        <v>7500000</v>
      </c>
    </row>
    <row r="14" spans="1:9" ht="14.25">
      <c r="A14" s="8" t="s">
        <v>15</v>
      </c>
      <c r="B14" s="135" t="s">
        <v>211</v>
      </c>
      <c r="C14" s="135"/>
      <c r="D14" s="135"/>
      <c r="E14" s="135"/>
      <c r="F14" s="11">
        <v>14400000</v>
      </c>
      <c r="G14" s="32"/>
      <c r="H14" s="23"/>
      <c r="I14" s="11">
        <v>13364311</v>
      </c>
    </row>
    <row r="15" spans="1:9" ht="18.600000000000001" customHeight="1">
      <c r="A15" s="115" t="s">
        <v>16</v>
      </c>
      <c r="B15" s="136" t="s">
        <v>212</v>
      </c>
      <c r="C15" s="136"/>
      <c r="D15" s="136"/>
      <c r="E15" s="136"/>
      <c r="F15" s="11">
        <v>12461000</v>
      </c>
      <c r="G15" s="116"/>
      <c r="H15" s="117"/>
      <c r="I15" s="11">
        <v>12461000</v>
      </c>
    </row>
    <row r="16" spans="1:9" ht="12.75" hidden="1" customHeight="1">
      <c r="A16" s="8"/>
      <c r="B16" s="118"/>
      <c r="C16" s="119"/>
      <c r="D16" s="119"/>
      <c r="E16" s="120"/>
      <c r="F16" s="11"/>
      <c r="G16" s="116"/>
      <c r="H16" s="117"/>
      <c r="I16" s="11"/>
    </row>
    <row r="17" spans="1:9" ht="12.75" hidden="1" customHeight="1">
      <c r="A17" s="8"/>
      <c r="B17" s="118"/>
      <c r="C17" s="119"/>
      <c r="D17" s="119"/>
      <c r="E17" s="120"/>
      <c r="F17" s="11"/>
      <c r="G17" s="116"/>
      <c r="H17" s="117"/>
      <c r="I17" s="11"/>
    </row>
    <row r="18" spans="1:9" ht="12.75" hidden="1" customHeight="1">
      <c r="A18" s="8"/>
      <c r="B18" s="121"/>
      <c r="C18" s="122"/>
      <c r="D18" s="122"/>
      <c r="E18" s="123"/>
      <c r="F18" s="11"/>
      <c r="G18" s="116"/>
      <c r="H18" s="117"/>
      <c r="I18" s="11"/>
    </row>
    <row r="19" spans="1:9" ht="12.75" hidden="1" customHeight="1">
      <c r="A19" s="8"/>
      <c r="B19" s="121"/>
      <c r="C19" s="122"/>
      <c r="D19" s="122"/>
      <c r="E19" s="123"/>
      <c r="F19" s="11"/>
      <c r="G19" s="116"/>
      <c r="H19" s="117"/>
      <c r="I19" s="11"/>
    </row>
    <row r="20" spans="1:9" ht="12.75" hidden="1" customHeight="1">
      <c r="A20" s="8"/>
      <c r="B20" s="121"/>
      <c r="C20" s="122"/>
      <c r="D20" s="122"/>
      <c r="E20" s="123"/>
      <c r="F20" s="11"/>
      <c r="G20" s="116"/>
      <c r="H20" s="117"/>
      <c r="I20" s="11"/>
    </row>
    <row r="21" spans="1:9" ht="12.75" customHeight="1">
      <c r="A21" s="8" t="s">
        <v>17</v>
      </c>
      <c r="B21" s="121" t="s">
        <v>213</v>
      </c>
      <c r="C21" s="122"/>
      <c r="D21" s="122"/>
      <c r="E21" s="123"/>
      <c r="F21" s="124"/>
      <c r="G21" s="125"/>
      <c r="H21" s="126"/>
      <c r="I21" s="124">
        <v>6335952</v>
      </c>
    </row>
    <row r="22" spans="1:9" ht="15.75" customHeight="1">
      <c r="A22" s="8" t="s">
        <v>19</v>
      </c>
      <c r="B22" s="127" t="s">
        <v>214</v>
      </c>
      <c r="C22" s="128"/>
      <c r="D22" s="128"/>
      <c r="E22" s="129"/>
      <c r="F22" s="130">
        <f>SUM(F12:F20)</f>
        <v>40861000</v>
      </c>
      <c r="G22" s="130"/>
      <c r="H22" s="131"/>
      <c r="I22" s="130">
        <f>SUM(I12:I20)</f>
        <v>38825311</v>
      </c>
    </row>
    <row r="23" spans="1:9" ht="16.5" customHeight="1">
      <c r="A23" s="111"/>
      <c r="B23" s="111"/>
      <c r="C23" s="111"/>
      <c r="D23" s="111"/>
      <c r="E23" s="132"/>
      <c r="F23" s="1"/>
      <c r="G23" s="1"/>
      <c r="H23" s="1"/>
      <c r="I23" s="1"/>
    </row>
    <row r="24" spans="1:9" ht="17.25" customHeight="1"/>
    <row r="25" spans="1:9" ht="17.25" customHeight="1"/>
    <row r="26" spans="1:9" ht="17.25" customHeight="1"/>
    <row r="27" spans="1:9" ht="23.25" customHeight="1"/>
  </sheetData>
  <mergeCells count="13">
    <mergeCell ref="A23:D23"/>
    <mergeCell ref="B10:E10"/>
    <mergeCell ref="B11:E11"/>
    <mergeCell ref="B12:E12"/>
    <mergeCell ref="B13:E13"/>
    <mergeCell ref="B14:E14"/>
    <mergeCell ref="B15:E15"/>
    <mergeCell ref="A1:H1"/>
    <mergeCell ref="A4:F4"/>
    <mergeCell ref="A5:H5"/>
    <mergeCell ref="A6:E6"/>
    <mergeCell ref="A7:H7"/>
    <mergeCell ref="F9:G9"/>
  </mergeCells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workbookViewId="0"/>
  </sheetViews>
  <sheetFormatPr defaultRowHeight="15.2"/>
  <cols>
    <col min="1" max="1" width="5.125" style="3" customWidth="1"/>
    <col min="2" max="2" width="42.75" style="3" customWidth="1"/>
    <col min="3" max="3" width="8.125" style="3" customWidth="1"/>
    <col min="4" max="4" width="8.75" style="3" customWidth="1"/>
    <col min="5" max="5" width="7.5" style="3" customWidth="1"/>
    <col min="6" max="6" width="7.375" style="3" customWidth="1"/>
    <col min="7" max="1023" width="8.75" style="3" customWidth="1"/>
    <col min="1024" max="1024" width="9" style="3" customWidth="1"/>
    <col min="1025" max="1025" width="9" customWidth="1"/>
  </cols>
  <sheetData>
    <row r="1" spans="1:10" ht="15" customHeight="1">
      <c r="A1" s="89"/>
      <c r="B1" s="105" t="s">
        <v>215</v>
      </c>
      <c r="C1" s="105"/>
      <c r="D1" s="105"/>
      <c r="E1" s="105"/>
      <c r="F1" s="105"/>
    </row>
    <row r="2" spans="1:10" ht="14.25">
      <c r="A2" s="89"/>
      <c r="B2" s="89"/>
      <c r="C2" s="89"/>
      <c r="D2" s="89"/>
      <c r="E2" s="89"/>
      <c r="F2" s="89"/>
    </row>
    <row r="3" spans="1:10" ht="14.25">
      <c r="A3" s="107" t="s">
        <v>1</v>
      </c>
      <c r="B3" s="107"/>
      <c r="C3" s="107"/>
      <c r="D3" s="107"/>
      <c r="E3" s="107"/>
      <c r="F3" s="107"/>
    </row>
    <row r="4" spans="1:10" ht="14.25">
      <c r="A4" s="89"/>
      <c r="B4" s="89"/>
      <c r="C4" s="89"/>
      <c r="D4" s="89"/>
      <c r="E4" s="89"/>
      <c r="F4" s="89"/>
    </row>
    <row r="5" spans="1:10" ht="15">
      <c r="A5" s="89"/>
      <c r="B5" s="107" t="s">
        <v>216</v>
      </c>
      <c r="C5" s="107"/>
      <c r="D5" s="107"/>
      <c r="E5" s="107"/>
      <c r="F5" s="107"/>
      <c r="G5" s="137"/>
      <c r="H5" s="137"/>
      <c r="I5" s="137"/>
      <c r="J5" s="137"/>
    </row>
    <row r="6" spans="1:10" ht="15">
      <c r="A6" s="89"/>
      <c r="B6" s="90"/>
      <c r="C6" s="90"/>
      <c r="D6" s="90"/>
      <c r="E6" s="90"/>
      <c r="F6" s="90"/>
      <c r="G6" s="137"/>
      <c r="H6" s="137"/>
      <c r="I6" s="137"/>
      <c r="J6" s="137"/>
    </row>
    <row r="7" spans="1:10" ht="15">
      <c r="A7" s="89"/>
      <c r="B7" s="90"/>
      <c r="C7" s="90"/>
      <c r="D7" s="90"/>
      <c r="E7" s="90"/>
      <c r="F7" s="90"/>
      <c r="G7" s="137"/>
      <c r="H7" s="137"/>
      <c r="I7" s="137"/>
      <c r="J7" s="137"/>
    </row>
    <row r="8" spans="1:10" ht="15">
      <c r="A8" s="89"/>
      <c r="B8" s="90"/>
      <c r="C8" s="90"/>
      <c r="D8" s="90"/>
      <c r="E8" s="144" t="s">
        <v>217</v>
      </c>
      <c r="F8" s="144"/>
      <c r="G8" s="137"/>
      <c r="H8" s="137"/>
      <c r="I8" s="137"/>
      <c r="J8" s="137"/>
    </row>
    <row r="9" spans="1:10" ht="15">
      <c r="A9" s="145" t="s">
        <v>6</v>
      </c>
      <c r="B9" s="138" t="s">
        <v>4</v>
      </c>
      <c r="C9" s="138" t="s">
        <v>5</v>
      </c>
      <c r="D9" s="138" t="s">
        <v>110</v>
      </c>
      <c r="E9" s="138" t="s">
        <v>218</v>
      </c>
      <c r="F9" s="138" t="s">
        <v>219</v>
      </c>
      <c r="G9" s="137"/>
      <c r="H9" s="137"/>
      <c r="I9" s="137"/>
      <c r="J9" s="137"/>
    </row>
    <row r="10" spans="1:10" ht="15">
      <c r="A10" s="145"/>
      <c r="B10" s="139" t="s">
        <v>220</v>
      </c>
      <c r="C10" s="139">
        <v>2020</v>
      </c>
      <c r="D10" s="139">
        <v>2021</v>
      </c>
      <c r="E10" s="139">
        <v>2022</v>
      </c>
      <c r="F10" s="139">
        <v>2023</v>
      </c>
      <c r="G10" s="137"/>
      <c r="H10" s="137"/>
      <c r="I10" s="137"/>
      <c r="J10" s="137"/>
    </row>
    <row r="11" spans="1:10" ht="15">
      <c r="A11" s="98" t="s">
        <v>11</v>
      </c>
      <c r="B11" s="140" t="s">
        <v>221</v>
      </c>
      <c r="C11" s="141">
        <v>0</v>
      </c>
      <c r="D11" s="141">
        <v>0</v>
      </c>
      <c r="E11" s="141">
        <v>0</v>
      </c>
      <c r="F11" s="141">
        <v>0</v>
      </c>
      <c r="G11" s="137"/>
      <c r="H11" s="137"/>
      <c r="I11" s="137"/>
      <c r="J11" s="137"/>
    </row>
    <row r="12" spans="1:10" ht="25.5">
      <c r="A12" s="98" t="s">
        <v>14</v>
      </c>
      <c r="B12" s="142" t="s">
        <v>222</v>
      </c>
      <c r="C12" s="141">
        <v>0</v>
      </c>
      <c r="D12" s="141">
        <v>0</v>
      </c>
      <c r="E12" s="141">
        <v>0</v>
      </c>
      <c r="F12" s="141">
        <v>0</v>
      </c>
      <c r="G12" s="137"/>
      <c r="H12" s="137"/>
      <c r="I12" s="137"/>
      <c r="J12" s="137"/>
    </row>
    <row r="13" spans="1:10" ht="25.5">
      <c r="A13" s="98" t="s">
        <v>15</v>
      </c>
      <c r="B13" s="142" t="s">
        <v>223</v>
      </c>
      <c r="C13" s="141">
        <v>0</v>
      </c>
      <c r="D13" s="141">
        <v>0</v>
      </c>
      <c r="E13" s="141">
        <v>0</v>
      </c>
      <c r="F13" s="141">
        <v>0</v>
      </c>
      <c r="G13" s="137"/>
      <c r="H13" s="137"/>
      <c r="I13" s="137"/>
      <c r="J13" s="137"/>
    </row>
    <row r="14" spans="1:10" ht="15">
      <c r="A14" s="98" t="s">
        <v>16</v>
      </c>
      <c r="B14" s="140" t="s">
        <v>224</v>
      </c>
      <c r="C14" s="141">
        <v>0</v>
      </c>
      <c r="D14" s="141">
        <v>0</v>
      </c>
      <c r="E14" s="141">
        <v>0</v>
      </c>
      <c r="F14" s="141">
        <v>0</v>
      </c>
      <c r="G14" s="137"/>
      <c r="H14" s="137"/>
      <c r="I14" s="137"/>
      <c r="J14" s="137"/>
    </row>
    <row r="15" spans="1:10" ht="15">
      <c r="A15" s="98" t="s">
        <v>17</v>
      </c>
      <c r="B15" s="140" t="s">
        <v>225</v>
      </c>
      <c r="C15" s="141">
        <v>0</v>
      </c>
      <c r="D15" s="141">
        <v>0</v>
      </c>
      <c r="E15" s="141">
        <v>0</v>
      </c>
      <c r="F15" s="141">
        <v>0</v>
      </c>
      <c r="G15" s="137"/>
      <c r="H15" s="137"/>
      <c r="I15" s="137"/>
      <c r="J15" s="137"/>
    </row>
    <row r="16" spans="1:10" ht="15">
      <c r="A16" s="98" t="s">
        <v>19</v>
      </c>
      <c r="B16" s="140" t="s">
        <v>226</v>
      </c>
      <c r="C16" s="141">
        <v>0</v>
      </c>
      <c r="D16" s="141">
        <v>0</v>
      </c>
      <c r="E16" s="141">
        <v>0</v>
      </c>
      <c r="F16" s="141">
        <v>0</v>
      </c>
      <c r="G16" s="137"/>
      <c r="H16" s="137"/>
      <c r="I16" s="137"/>
      <c r="J16" s="137"/>
    </row>
    <row r="17" spans="1:10" ht="15">
      <c r="A17" s="98" t="s">
        <v>21</v>
      </c>
      <c r="B17" s="140" t="s">
        <v>227</v>
      </c>
      <c r="C17" s="141">
        <v>0</v>
      </c>
      <c r="D17" s="141">
        <v>0</v>
      </c>
      <c r="E17" s="141">
        <v>0</v>
      </c>
      <c r="F17" s="141">
        <v>0</v>
      </c>
      <c r="G17" s="137"/>
      <c r="H17" s="137"/>
      <c r="I17" s="137"/>
      <c r="J17" s="137"/>
    </row>
    <row r="18" spans="1:10" ht="15">
      <c r="A18" s="98" t="s">
        <v>23</v>
      </c>
      <c r="B18" s="93" t="s">
        <v>42</v>
      </c>
      <c r="C18" s="143">
        <f>SUM(C11:C17)</f>
        <v>0</v>
      </c>
      <c r="D18" s="143">
        <f>SUM(D11:D17)</f>
        <v>0</v>
      </c>
      <c r="E18" s="143">
        <f>SUM(E11:E17)</f>
        <v>0</v>
      </c>
      <c r="F18" s="143">
        <f>SUM(F11:F17)</f>
        <v>0</v>
      </c>
      <c r="G18" s="137"/>
      <c r="H18" s="137"/>
      <c r="I18" s="137"/>
      <c r="J18" s="137"/>
    </row>
    <row r="19" spans="1:10" ht="14.25">
      <c r="A19" s="89"/>
      <c r="B19" s="89"/>
      <c r="C19" s="89"/>
      <c r="D19" s="89"/>
      <c r="E19" s="89"/>
      <c r="F19" s="89"/>
    </row>
    <row r="20" spans="1:10" ht="14.25">
      <c r="A20" s="89"/>
      <c r="B20" s="89"/>
      <c r="C20" s="89"/>
      <c r="D20" s="89"/>
      <c r="E20" s="89"/>
      <c r="F20" s="89"/>
    </row>
    <row r="21" spans="1:10" ht="14.25">
      <c r="A21" s="89"/>
      <c r="B21" s="89"/>
      <c r="C21" s="89"/>
      <c r="D21" s="89"/>
      <c r="E21" s="89"/>
      <c r="F21" s="89"/>
    </row>
    <row r="22" spans="1:10" ht="14.25">
      <c r="A22" s="89"/>
      <c r="B22" s="89"/>
      <c r="C22" s="89"/>
      <c r="D22" s="89"/>
      <c r="E22" s="89"/>
      <c r="F22" s="89"/>
    </row>
  </sheetData>
  <mergeCells count="5">
    <mergeCell ref="B1:F1"/>
    <mergeCell ref="A3:F3"/>
    <mergeCell ref="B5:F5"/>
    <mergeCell ref="E8:F8"/>
    <mergeCell ref="A9:A10"/>
  </mergeCells>
  <pageMargins left="0.74803149606299213" right="0.74803149606299213" top="1.377952755905512" bottom="1.377952755905512" header="0.98425196850393692" footer="0.98425196850393692"/>
  <pageSetup paperSize="0" scale="95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/>
  </sheetViews>
  <sheetFormatPr defaultRowHeight="34.5" customHeight="1"/>
  <cols>
    <col min="1" max="1" width="2.625" style="3" customWidth="1"/>
    <col min="2" max="2" width="16.875" style="3" customWidth="1"/>
    <col min="3" max="3" width="9.125" style="3" customWidth="1"/>
    <col min="4" max="5" width="8.75" style="3" customWidth="1"/>
    <col min="6" max="6" width="7.125" style="3" customWidth="1"/>
    <col min="7" max="7" width="7.875" style="3" customWidth="1"/>
    <col min="8" max="8" width="7.25" style="3" customWidth="1"/>
    <col min="9" max="9" width="7.5" style="3" customWidth="1"/>
    <col min="10" max="10" width="7.375" style="3" customWidth="1"/>
    <col min="11" max="11" width="8.5" style="3" customWidth="1"/>
    <col min="12" max="12" width="5.5" style="3" customWidth="1"/>
    <col min="13" max="13" width="6.25" style="3" customWidth="1"/>
    <col min="14" max="14" width="7.25" style="3" customWidth="1"/>
    <col min="15" max="15" width="9.375" style="3" customWidth="1"/>
    <col min="16" max="1023" width="8.75" style="3" customWidth="1"/>
    <col min="1024" max="1024" width="9" style="3" customWidth="1"/>
    <col min="1025" max="1025" width="9" customWidth="1"/>
  </cols>
  <sheetData>
    <row r="1" spans="1:15" ht="14.25">
      <c r="A1" s="89"/>
      <c r="B1" s="105" t="s">
        <v>228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4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4.25">
      <c r="A3" s="146"/>
      <c r="B3" s="161" t="s">
        <v>229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ht="14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7" t="s">
        <v>230</v>
      </c>
    </row>
    <row r="5" spans="1:15" ht="14.25">
      <c r="A5" s="162" t="s">
        <v>6</v>
      </c>
      <c r="B5" s="148" t="s">
        <v>4</v>
      </c>
      <c r="C5" s="148" t="s">
        <v>5</v>
      </c>
      <c r="D5" s="148" t="s">
        <v>110</v>
      </c>
      <c r="E5" s="148" t="s">
        <v>218</v>
      </c>
      <c r="F5" s="148" t="s">
        <v>219</v>
      </c>
      <c r="G5" s="148" t="s">
        <v>231</v>
      </c>
      <c r="H5" s="148" t="s">
        <v>232</v>
      </c>
      <c r="I5" s="148" t="s">
        <v>233</v>
      </c>
      <c r="J5" s="148" t="s">
        <v>234</v>
      </c>
      <c r="K5" s="148" t="s">
        <v>235</v>
      </c>
      <c r="L5" s="148" t="s">
        <v>236</v>
      </c>
      <c r="M5" s="148" t="s">
        <v>237</v>
      </c>
      <c r="N5" s="148" t="s">
        <v>238</v>
      </c>
      <c r="O5" s="148" t="s">
        <v>239</v>
      </c>
    </row>
    <row r="6" spans="1:15" ht="14.25">
      <c r="A6" s="162"/>
      <c r="B6" s="148" t="s">
        <v>117</v>
      </c>
      <c r="C6" s="148" t="s">
        <v>240</v>
      </c>
      <c r="D6" s="148" t="s">
        <v>241</v>
      </c>
      <c r="E6" s="148" t="s">
        <v>242</v>
      </c>
      <c r="F6" s="148" t="s">
        <v>243</v>
      </c>
      <c r="G6" s="148" t="s">
        <v>244</v>
      </c>
      <c r="H6" s="148" t="s">
        <v>245</v>
      </c>
      <c r="I6" s="148" t="s">
        <v>246</v>
      </c>
      <c r="J6" s="149" t="s">
        <v>247</v>
      </c>
      <c r="K6" s="149" t="s">
        <v>248</v>
      </c>
      <c r="L6" s="148" t="s">
        <v>249</v>
      </c>
      <c r="M6" s="149" t="s">
        <v>250</v>
      </c>
      <c r="N6" s="149" t="s">
        <v>251</v>
      </c>
      <c r="O6" s="148" t="s">
        <v>252</v>
      </c>
    </row>
    <row r="7" spans="1:15" ht="14.25">
      <c r="A7" s="150" t="s">
        <v>11</v>
      </c>
      <c r="B7" s="148" t="s">
        <v>253</v>
      </c>
      <c r="C7" s="151">
        <f t="shared" ref="C7:O7" si="0">SUM(C8:C17)</f>
        <v>30983842</v>
      </c>
      <c r="D7" s="151">
        <f t="shared" si="0"/>
        <v>1083618</v>
      </c>
      <c r="E7" s="151">
        <f t="shared" si="0"/>
        <v>15483618</v>
      </c>
      <c r="F7" s="151">
        <f t="shared" si="0"/>
        <v>1083618</v>
      </c>
      <c r="G7" s="151">
        <f t="shared" si="0"/>
        <v>8283618</v>
      </c>
      <c r="H7" s="151">
        <f t="shared" si="0"/>
        <v>1083618</v>
      </c>
      <c r="I7" s="151">
        <f t="shared" si="0"/>
        <v>6483619</v>
      </c>
      <c r="J7" s="151">
        <f t="shared" si="0"/>
        <v>1083619</v>
      </c>
      <c r="K7" s="151">
        <f t="shared" si="0"/>
        <v>1083619</v>
      </c>
      <c r="L7" s="151">
        <f t="shared" si="0"/>
        <v>1083619</v>
      </c>
      <c r="M7" s="151">
        <f t="shared" si="0"/>
        <v>1083619</v>
      </c>
      <c r="N7" s="151">
        <f t="shared" si="0"/>
        <v>13544619</v>
      </c>
      <c r="O7" s="151">
        <f t="shared" si="0"/>
        <v>81364000</v>
      </c>
    </row>
    <row r="8" spans="1:15" ht="24.75" customHeight="1">
      <c r="A8" s="150" t="s">
        <v>14</v>
      </c>
      <c r="B8" s="152" t="s">
        <v>254</v>
      </c>
      <c r="C8" s="153">
        <v>324992</v>
      </c>
      <c r="D8" s="153">
        <v>324992</v>
      </c>
      <c r="E8" s="153">
        <v>324992</v>
      </c>
      <c r="F8" s="153">
        <v>324992</v>
      </c>
      <c r="G8" s="153">
        <v>324992</v>
      </c>
      <c r="H8" s="153">
        <v>324992</v>
      </c>
      <c r="I8" s="153">
        <v>324992</v>
      </c>
      <c r="J8" s="153">
        <v>324992</v>
      </c>
      <c r="K8" s="153">
        <v>324992</v>
      </c>
      <c r="L8" s="153">
        <v>324992</v>
      </c>
      <c r="M8" s="153">
        <v>324992</v>
      </c>
      <c r="N8" s="153">
        <v>324992</v>
      </c>
      <c r="O8" s="153">
        <v>2899255</v>
      </c>
    </row>
    <row r="9" spans="1:15" ht="14.25">
      <c r="A9" s="150" t="s">
        <v>15</v>
      </c>
      <c r="B9" s="154" t="s">
        <v>255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/>
    </row>
    <row r="10" spans="1:15" ht="34.5" customHeight="1">
      <c r="A10" s="150" t="s">
        <v>16</v>
      </c>
      <c r="B10" s="152" t="s">
        <v>256</v>
      </c>
      <c r="C10" s="153">
        <v>0</v>
      </c>
      <c r="D10" s="153">
        <v>0</v>
      </c>
      <c r="E10" s="153">
        <v>14400000</v>
      </c>
      <c r="F10" s="153">
        <v>0</v>
      </c>
      <c r="G10" s="153">
        <v>7200000</v>
      </c>
      <c r="H10" s="153">
        <v>0</v>
      </c>
      <c r="I10" s="153">
        <v>5400000</v>
      </c>
      <c r="J10" s="153">
        <v>0</v>
      </c>
      <c r="K10" s="153">
        <v>0</v>
      </c>
      <c r="L10" s="153">
        <v>0</v>
      </c>
      <c r="M10" s="153">
        <v>0</v>
      </c>
      <c r="N10" s="153">
        <v>12461000</v>
      </c>
      <c r="O10" s="153">
        <f>SUM(C10:N10)</f>
        <v>39461000</v>
      </c>
    </row>
    <row r="11" spans="1:15" ht="20.25" customHeight="1">
      <c r="A11" s="150" t="s">
        <v>17</v>
      </c>
      <c r="B11" s="152" t="s">
        <v>257</v>
      </c>
      <c r="C11" s="153">
        <v>758626</v>
      </c>
      <c r="D11" s="153">
        <v>758626</v>
      </c>
      <c r="E11" s="153">
        <v>758626</v>
      </c>
      <c r="F11" s="153">
        <v>758626</v>
      </c>
      <c r="G11" s="153">
        <v>758626</v>
      </c>
      <c r="H11" s="153">
        <v>758626</v>
      </c>
      <c r="I11" s="153">
        <v>758627</v>
      </c>
      <c r="J11" s="153">
        <v>758627</v>
      </c>
      <c r="K11" s="153">
        <v>758627</v>
      </c>
      <c r="L11" s="153">
        <v>758627</v>
      </c>
      <c r="M11" s="153">
        <v>758627</v>
      </c>
      <c r="N11" s="153">
        <v>758627</v>
      </c>
      <c r="O11" s="155">
        <v>9103521</v>
      </c>
    </row>
    <row r="12" spans="1:15" ht="9.75" customHeight="1">
      <c r="A12" s="150" t="s">
        <v>19</v>
      </c>
      <c r="B12" s="152" t="s">
        <v>258</v>
      </c>
      <c r="C12" s="153">
        <v>0</v>
      </c>
      <c r="D12" s="153">
        <v>0</v>
      </c>
      <c r="E12" s="153">
        <v>0</v>
      </c>
      <c r="F12" s="153">
        <v>0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f>SUM(C12:N12)</f>
        <v>0</v>
      </c>
    </row>
    <row r="13" spans="1:15" ht="16.5" customHeight="1">
      <c r="A13" s="150" t="s">
        <v>21</v>
      </c>
      <c r="B13" s="152" t="s">
        <v>259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</row>
    <row r="14" spans="1:15" ht="23.25" customHeight="1">
      <c r="A14" s="150" t="s">
        <v>23</v>
      </c>
      <c r="B14" s="152" t="s">
        <v>260</v>
      </c>
      <c r="C14" s="153">
        <v>29900224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29900224</v>
      </c>
    </row>
    <row r="15" spans="1:15" ht="14.25" customHeight="1">
      <c r="A15" s="150" t="s">
        <v>25</v>
      </c>
      <c r="B15" s="152" t="s">
        <v>261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f>SUM(C15:N15)</f>
        <v>0</v>
      </c>
    </row>
    <row r="16" spans="1:15" ht="10.5" customHeight="1">
      <c r="A16" s="150" t="s">
        <v>29</v>
      </c>
      <c r="B16" s="152" t="s">
        <v>262</v>
      </c>
      <c r="C16" s="153">
        <v>0</v>
      </c>
      <c r="D16" s="153">
        <v>0</v>
      </c>
      <c r="E16" s="153">
        <v>0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f>SUM(C16:N16)</f>
        <v>0</v>
      </c>
    </row>
    <row r="17" spans="1:15" ht="8.25" customHeight="1">
      <c r="A17" s="150" t="s">
        <v>31</v>
      </c>
      <c r="B17" s="156" t="s">
        <v>263</v>
      </c>
      <c r="C17" s="153">
        <v>0</v>
      </c>
      <c r="D17" s="153">
        <v>0</v>
      </c>
      <c r="E17" s="153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</row>
    <row r="18" spans="1:15" ht="20.100000000000001" customHeight="1">
      <c r="A18" s="150" t="s">
        <v>34</v>
      </c>
      <c r="B18" s="148" t="s">
        <v>264</v>
      </c>
      <c r="C18" s="151">
        <f t="shared" ref="C18:O18" si="1">SUM(C19:C24)</f>
        <v>15457141</v>
      </c>
      <c r="D18" s="151">
        <f t="shared" si="1"/>
        <v>2632000</v>
      </c>
      <c r="E18" s="151">
        <f t="shared" si="1"/>
        <v>17032000</v>
      </c>
      <c r="F18" s="151">
        <f t="shared" si="1"/>
        <v>2632000</v>
      </c>
      <c r="G18" s="151">
        <f t="shared" si="1"/>
        <v>10632000</v>
      </c>
      <c r="H18" s="151">
        <f t="shared" si="1"/>
        <v>2632000</v>
      </c>
      <c r="I18" s="151">
        <f t="shared" si="1"/>
        <v>8632000</v>
      </c>
      <c r="J18" s="151">
        <f t="shared" si="1"/>
        <v>2632000</v>
      </c>
      <c r="K18" s="151">
        <f t="shared" si="1"/>
        <v>2632000</v>
      </c>
      <c r="L18" s="151">
        <f t="shared" si="1"/>
        <v>2632000</v>
      </c>
      <c r="M18" s="151">
        <f t="shared" si="1"/>
        <v>2632000</v>
      </c>
      <c r="N18" s="151">
        <f t="shared" si="1"/>
        <v>17394753</v>
      </c>
      <c r="O18" s="151">
        <f t="shared" si="1"/>
        <v>81364000</v>
      </c>
    </row>
    <row r="19" spans="1:15" ht="20.100000000000001" customHeight="1">
      <c r="A19" s="150" t="s">
        <v>37</v>
      </c>
      <c r="B19" s="157" t="s">
        <v>265</v>
      </c>
      <c r="C19" s="153">
        <v>2632000</v>
      </c>
      <c r="D19" s="153">
        <v>2632000</v>
      </c>
      <c r="E19" s="153">
        <v>2632000</v>
      </c>
      <c r="F19" s="153">
        <v>2632000</v>
      </c>
      <c r="G19" s="153">
        <v>2632000</v>
      </c>
      <c r="H19" s="153">
        <v>2632000</v>
      </c>
      <c r="I19" s="153">
        <v>2632000</v>
      </c>
      <c r="J19" s="153">
        <v>2632000</v>
      </c>
      <c r="K19" s="153">
        <v>2632000</v>
      </c>
      <c r="L19" s="153">
        <v>2632000</v>
      </c>
      <c r="M19" s="153">
        <v>2632000</v>
      </c>
      <c r="N19" s="153">
        <v>2632000</v>
      </c>
      <c r="O19" s="153">
        <v>25376106</v>
      </c>
    </row>
    <row r="20" spans="1:15" ht="20.100000000000001" customHeight="1">
      <c r="A20" s="150" t="s">
        <v>39</v>
      </c>
      <c r="B20" s="157" t="s">
        <v>266</v>
      </c>
      <c r="C20" s="153">
        <v>12461000</v>
      </c>
      <c r="D20" s="153">
        <v>0</v>
      </c>
      <c r="E20" s="153">
        <v>14400000</v>
      </c>
      <c r="F20" s="153">
        <v>0</v>
      </c>
      <c r="G20" s="153">
        <v>8000000</v>
      </c>
      <c r="H20" s="153">
        <v>0</v>
      </c>
      <c r="I20" s="153">
        <v>6000000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40861000</v>
      </c>
    </row>
    <row r="21" spans="1:15" ht="21.75" customHeight="1">
      <c r="A21" s="150" t="s">
        <v>41</v>
      </c>
      <c r="B21" s="157" t="s">
        <v>267</v>
      </c>
      <c r="C21" s="153">
        <v>0</v>
      </c>
      <c r="D21" s="153">
        <v>0</v>
      </c>
      <c r="E21" s="153">
        <v>0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3">
        <v>0</v>
      </c>
    </row>
    <row r="22" spans="1:15" ht="21.75" customHeight="1">
      <c r="A22" s="150" t="s">
        <v>78</v>
      </c>
      <c r="B22" s="157" t="s">
        <v>268</v>
      </c>
      <c r="C22" s="153">
        <v>0</v>
      </c>
      <c r="D22" s="153">
        <v>0</v>
      </c>
      <c r="E22" s="153"/>
      <c r="F22" s="153">
        <v>0</v>
      </c>
      <c r="G22" s="153">
        <v>0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14762753</v>
      </c>
      <c r="O22" s="153">
        <v>14762753</v>
      </c>
    </row>
    <row r="23" spans="1:15" ht="21.75" customHeight="1">
      <c r="A23" s="158">
        <v>17</v>
      </c>
      <c r="B23" s="159" t="s">
        <v>269</v>
      </c>
      <c r="C23" s="160">
        <v>364141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364141</v>
      </c>
    </row>
    <row r="24" spans="1:15" ht="15.75" customHeight="1">
      <c r="A24" s="150">
        <v>18</v>
      </c>
      <c r="B24" s="157" t="s">
        <v>270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3">
        <f>SUM(C24:N24)</f>
        <v>0</v>
      </c>
    </row>
    <row r="25" spans="1:15" ht="33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ht="34.5" customHeight="1">
      <c r="A26" s="146"/>
      <c r="B26" s="161" t="s">
        <v>271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</row>
    <row r="27" spans="1:15" ht="34.5" customHeight="1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 t="s">
        <v>217</v>
      </c>
    </row>
    <row r="28" spans="1:15" ht="3" customHeight="1">
      <c r="A28" s="162" t="s">
        <v>6</v>
      </c>
      <c r="B28" s="148" t="s">
        <v>4</v>
      </c>
      <c r="C28" s="148" t="s">
        <v>5</v>
      </c>
      <c r="D28" s="148" t="s">
        <v>110</v>
      </c>
      <c r="E28" s="148" t="s">
        <v>218</v>
      </c>
      <c r="F28" s="148" t="s">
        <v>219</v>
      </c>
      <c r="G28" s="148" t="s">
        <v>231</v>
      </c>
      <c r="H28" s="148" t="s">
        <v>232</v>
      </c>
      <c r="I28" s="148" t="s">
        <v>233</v>
      </c>
      <c r="J28" s="148" t="s">
        <v>234</v>
      </c>
      <c r="K28" s="148" t="s">
        <v>235</v>
      </c>
      <c r="L28" s="148" t="s">
        <v>236</v>
      </c>
      <c r="M28" s="148" t="s">
        <v>237</v>
      </c>
      <c r="N28" s="148" t="s">
        <v>238</v>
      </c>
      <c r="O28" s="148" t="s">
        <v>239</v>
      </c>
    </row>
    <row r="29" spans="1:15" ht="34.5" customHeight="1">
      <c r="A29" s="162"/>
      <c r="B29" s="148" t="s">
        <v>117</v>
      </c>
      <c r="C29" s="148" t="s">
        <v>240</v>
      </c>
      <c r="D29" s="148" t="s">
        <v>241</v>
      </c>
      <c r="E29" s="148" t="s">
        <v>242</v>
      </c>
      <c r="F29" s="148" t="s">
        <v>243</v>
      </c>
      <c r="G29" s="148" t="s">
        <v>244</v>
      </c>
      <c r="H29" s="148" t="s">
        <v>245</v>
      </c>
      <c r="I29" s="148" t="s">
        <v>246</v>
      </c>
      <c r="J29" s="149" t="s">
        <v>247</v>
      </c>
      <c r="K29" s="149" t="s">
        <v>248</v>
      </c>
      <c r="L29" s="148" t="s">
        <v>249</v>
      </c>
      <c r="M29" s="149" t="s">
        <v>250</v>
      </c>
      <c r="N29" s="149" t="s">
        <v>251</v>
      </c>
      <c r="O29" s="148" t="s">
        <v>252</v>
      </c>
    </row>
    <row r="30" spans="1:15" ht="13.5" customHeight="1">
      <c r="A30" s="150" t="s">
        <v>11</v>
      </c>
      <c r="B30" s="148" t="s">
        <v>253</v>
      </c>
      <c r="C30" s="151">
        <f t="shared" ref="C30:O30" si="2">SUM(C31:C40)</f>
        <v>35198251</v>
      </c>
      <c r="D30" s="151">
        <f t="shared" si="2"/>
        <v>3399715</v>
      </c>
      <c r="E30" s="151">
        <f t="shared" si="2"/>
        <v>17799715</v>
      </c>
      <c r="F30" s="151">
        <f t="shared" si="2"/>
        <v>3399715</v>
      </c>
      <c r="G30" s="151">
        <f t="shared" si="2"/>
        <v>10599715</v>
      </c>
      <c r="H30" s="151">
        <f t="shared" si="2"/>
        <v>3399715</v>
      </c>
      <c r="I30" s="151">
        <f t="shared" si="2"/>
        <v>8799715</v>
      </c>
      <c r="J30" s="151">
        <f t="shared" si="2"/>
        <v>3399715</v>
      </c>
      <c r="K30" s="151">
        <f t="shared" si="2"/>
        <v>3399715</v>
      </c>
      <c r="L30" s="151">
        <f t="shared" si="2"/>
        <v>3399715</v>
      </c>
      <c r="M30" s="151">
        <f t="shared" si="2"/>
        <v>3399715</v>
      </c>
      <c r="N30" s="151">
        <f t="shared" si="2"/>
        <v>16458166</v>
      </c>
      <c r="O30" s="151">
        <f t="shared" si="2"/>
        <v>112653562</v>
      </c>
    </row>
    <row r="31" spans="1:15" ht="21.75" customHeight="1">
      <c r="A31" s="150" t="s">
        <v>14</v>
      </c>
      <c r="B31" s="152" t="s">
        <v>254</v>
      </c>
      <c r="C31" s="153">
        <v>371000</v>
      </c>
      <c r="D31" s="153">
        <v>371000</v>
      </c>
      <c r="E31" s="153">
        <v>371000</v>
      </c>
      <c r="F31" s="153">
        <v>371000</v>
      </c>
      <c r="G31" s="153">
        <v>371000</v>
      </c>
      <c r="H31" s="153">
        <v>371000</v>
      </c>
      <c r="I31" s="153">
        <v>371000</v>
      </c>
      <c r="J31" s="153">
        <v>371000</v>
      </c>
      <c r="K31" s="153">
        <v>371000</v>
      </c>
      <c r="L31" s="153">
        <v>371000</v>
      </c>
      <c r="M31" s="153">
        <v>371000</v>
      </c>
      <c r="N31" s="153">
        <v>378171</v>
      </c>
      <c r="O31" s="153">
        <v>4459171</v>
      </c>
    </row>
    <row r="32" spans="1:15" ht="34.5" customHeight="1">
      <c r="A32" s="150" t="s">
        <v>15</v>
      </c>
      <c r="B32" s="154" t="s">
        <v>255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/>
    </row>
    <row r="33" spans="1:15" ht="34.5" customHeight="1">
      <c r="A33" s="150" t="s">
        <v>16</v>
      </c>
      <c r="B33" s="152" t="s">
        <v>256</v>
      </c>
      <c r="C33" s="153">
        <v>0</v>
      </c>
      <c r="D33" s="153">
        <v>0</v>
      </c>
      <c r="E33" s="153">
        <v>14400000</v>
      </c>
      <c r="F33" s="153">
        <v>0</v>
      </c>
      <c r="G33" s="153">
        <v>7200000</v>
      </c>
      <c r="H33" s="153">
        <v>0</v>
      </c>
      <c r="I33" s="153">
        <v>5400000</v>
      </c>
      <c r="J33" s="153">
        <v>0</v>
      </c>
      <c r="K33" s="153">
        <v>0</v>
      </c>
      <c r="L33" s="153">
        <v>0</v>
      </c>
      <c r="M33" s="153">
        <v>0</v>
      </c>
      <c r="N33" s="153">
        <v>12461000</v>
      </c>
      <c r="O33" s="153">
        <f>SUM(C33:N33)</f>
        <v>39461000</v>
      </c>
    </row>
    <row r="34" spans="1:15" ht="34.5" customHeight="1">
      <c r="A34" s="150" t="s">
        <v>17</v>
      </c>
      <c r="B34" s="152" t="s">
        <v>257</v>
      </c>
      <c r="C34" s="153">
        <v>3028715</v>
      </c>
      <c r="D34" s="153">
        <v>3028715</v>
      </c>
      <c r="E34" s="153">
        <v>3028715</v>
      </c>
      <c r="F34" s="153">
        <v>3028715</v>
      </c>
      <c r="G34" s="153">
        <v>3028715</v>
      </c>
      <c r="H34" s="153">
        <v>3028715</v>
      </c>
      <c r="I34" s="153">
        <v>3028715</v>
      </c>
      <c r="J34" s="153">
        <v>3028715</v>
      </c>
      <c r="K34" s="153">
        <v>3028715</v>
      </c>
      <c r="L34" s="153">
        <v>3028715</v>
      </c>
      <c r="M34" s="153">
        <v>3028715</v>
      </c>
      <c r="N34" s="153">
        <v>3028713</v>
      </c>
      <c r="O34" s="155">
        <v>36344573</v>
      </c>
    </row>
    <row r="35" spans="1:15" ht="20.25" customHeight="1">
      <c r="A35" s="150" t="s">
        <v>19</v>
      </c>
      <c r="B35" s="152" t="s">
        <v>258</v>
      </c>
      <c r="C35" s="153">
        <v>0</v>
      </c>
      <c r="D35" s="153">
        <v>0</v>
      </c>
      <c r="E35" s="153">
        <v>0</v>
      </c>
      <c r="F35" s="153">
        <v>0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f>SUM(C35:N35)</f>
        <v>0</v>
      </c>
    </row>
    <row r="36" spans="1:15" ht="15.75" customHeight="1">
      <c r="A36" s="150" t="s">
        <v>21</v>
      </c>
      <c r="B36" s="152" t="s">
        <v>259</v>
      </c>
      <c r="C36" s="153">
        <v>0</v>
      </c>
      <c r="D36" s="153">
        <v>0</v>
      </c>
      <c r="E36" s="153">
        <v>0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</row>
    <row r="37" spans="1:15" ht="34.5" customHeight="1">
      <c r="A37" s="150" t="s">
        <v>23</v>
      </c>
      <c r="B37" s="152" t="s">
        <v>260</v>
      </c>
      <c r="C37" s="153">
        <v>31798536</v>
      </c>
      <c r="D37" s="153">
        <v>0</v>
      </c>
      <c r="E37" s="153">
        <v>0</v>
      </c>
      <c r="F37" s="153">
        <v>0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0</v>
      </c>
      <c r="M37" s="153">
        <v>0</v>
      </c>
      <c r="N37" s="153">
        <v>590282</v>
      </c>
      <c r="O37" s="153">
        <v>32388818</v>
      </c>
    </row>
    <row r="38" spans="1:15" ht="19.5" customHeight="1">
      <c r="A38" s="150" t="s">
        <v>25</v>
      </c>
      <c r="B38" s="152" t="s">
        <v>261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f>SUM(C38:N38)</f>
        <v>0</v>
      </c>
    </row>
    <row r="39" spans="1:15" ht="18.75" customHeight="1">
      <c r="A39" s="150" t="s">
        <v>29</v>
      </c>
      <c r="B39" s="152" t="s">
        <v>262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f>SUM(C39:N39)</f>
        <v>0</v>
      </c>
    </row>
    <row r="40" spans="1:15" ht="15" customHeight="1">
      <c r="A40" s="150" t="s">
        <v>31</v>
      </c>
      <c r="B40" s="156" t="s">
        <v>263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</row>
    <row r="41" spans="1:15" ht="21.75" customHeight="1">
      <c r="A41" s="150" t="s">
        <v>34</v>
      </c>
      <c r="B41" s="148" t="s">
        <v>264</v>
      </c>
      <c r="C41" s="151">
        <f t="shared" ref="C41:O41" si="3">SUM(C42:C47)</f>
        <v>17716920</v>
      </c>
      <c r="D41" s="151">
        <f t="shared" si="3"/>
        <v>4891779</v>
      </c>
      <c r="E41" s="151">
        <f t="shared" si="3"/>
        <v>17256090</v>
      </c>
      <c r="F41" s="151">
        <f t="shared" si="3"/>
        <v>4891779</v>
      </c>
      <c r="G41" s="151">
        <f t="shared" si="3"/>
        <v>12891779</v>
      </c>
      <c r="H41" s="151">
        <f t="shared" si="3"/>
        <v>4891779</v>
      </c>
      <c r="I41" s="151">
        <f t="shared" si="3"/>
        <v>10891779</v>
      </c>
      <c r="J41" s="151">
        <f t="shared" si="3"/>
        <v>4891779</v>
      </c>
      <c r="K41" s="151">
        <f t="shared" si="3"/>
        <v>4891779</v>
      </c>
      <c r="L41" s="151">
        <f t="shared" si="3"/>
        <v>4891779</v>
      </c>
      <c r="M41" s="151">
        <f t="shared" si="3"/>
        <v>4891779</v>
      </c>
      <c r="N41" s="151">
        <f t="shared" si="3"/>
        <v>19654532</v>
      </c>
      <c r="O41" s="151">
        <f t="shared" si="3"/>
        <v>112653562</v>
      </c>
    </row>
    <row r="42" spans="1:15" ht="34.5" customHeight="1">
      <c r="A42" s="150" t="s">
        <v>37</v>
      </c>
      <c r="B42" s="157" t="s">
        <v>265</v>
      </c>
      <c r="C42" s="153">
        <v>4891779</v>
      </c>
      <c r="D42" s="153">
        <v>4891779</v>
      </c>
      <c r="E42" s="153">
        <v>4891779</v>
      </c>
      <c r="F42" s="153">
        <v>4891779</v>
      </c>
      <c r="G42" s="153">
        <v>4891779</v>
      </c>
      <c r="H42" s="153">
        <v>4891779</v>
      </c>
      <c r="I42" s="153">
        <v>4891779</v>
      </c>
      <c r="J42" s="153">
        <v>4891779</v>
      </c>
      <c r="K42" s="153">
        <v>4891779</v>
      </c>
      <c r="L42" s="153">
        <v>4891779</v>
      </c>
      <c r="M42" s="153">
        <v>4891779</v>
      </c>
      <c r="N42" s="153">
        <v>4891779</v>
      </c>
      <c r="O42" s="153">
        <v>58701357</v>
      </c>
    </row>
    <row r="43" spans="1:15" ht="34.5" customHeight="1">
      <c r="A43" s="150" t="s">
        <v>39</v>
      </c>
      <c r="B43" s="157" t="s">
        <v>266</v>
      </c>
      <c r="C43" s="153">
        <v>12461000</v>
      </c>
      <c r="D43" s="153">
        <v>0</v>
      </c>
      <c r="E43" s="153">
        <v>12364311</v>
      </c>
      <c r="F43" s="153">
        <v>0</v>
      </c>
      <c r="G43" s="153">
        <v>8000000</v>
      </c>
      <c r="H43" s="153">
        <v>0</v>
      </c>
      <c r="I43" s="153">
        <v>6000000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38825311</v>
      </c>
    </row>
    <row r="44" spans="1:15" ht="15.75" customHeight="1">
      <c r="A44" s="150" t="s">
        <v>41</v>
      </c>
      <c r="B44" s="157" t="s">
        <v>267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</row>
    <row r="45" spans="1:15" ht="16.5" customHeight="1">
      <c r="A45" s="150" t="s">
        <v>78</v>
      </c>
      <c r="B45" s="157" t="s">
        <v>268</v>
      </c>
      <c r="C45" s="153">
        <v>0</v>
      </c>
      <c r="D45" s="153">
        <v>0</v>
      </c>
      <c r="E45" s="153"/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0</v>
      </c>
      <c r="M45" s="153">
        <v>0</v>
      </c>
      <c r="N45" s="153">
        <v>14762753</v>
      </c>
      <c r="O45" s="153">
        <v>14762753</v>
      </c>
    </row>
    <row r="46" spans="1:15" ht="21" customHeight="1">
      <c r="A46" s="158">
        <v>17</v>
      </c>
      <c r="B46" s="159" t="s">
        <v>269</v>
      </c>
      <c r="C46" s="160">
        <v>364141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364141</v>
      </c>
    </row>
    <row r="47" spans="1:15" ht="16.5" customHeight="1">
      <c r="A47" s="150">
        <v>18</v>
      </c>
      <c r="B47" s="157" t="s">
        <v>270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f>SUM(C47:N47)</f>
        <v>0</v>
      </c>
    </row>
  </sheetData>
  <mergeCells count="5">
    <mergeCell ref="B1:O1"/>
    <mergeCell ref="B3:O3"/>
    <mergeCell ref="A5:A6"/>
    <mergeCell ref="B26:O26"/>
    <mergeCell ref="A28:A29"/>
  </mergeCells>
  <pageMargins left="0.26535433070866105" right="0.14094488188976406" top="0.63188976377952799" bottom="0.67637795275590618" header="0.238188976377953" footer="0.28267716535433107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workbookViewId="0"/>
  </sheetViews>
  <sheetFormatPr defaultRowHeight="12.75" customHeight="1"/>
  <cols>
    <col min="1" max="1" width="5.25" style="3" customWidth="1"/>
    <col min="2" max="2" width="45.875" style="3" customWidth="1"/>
    <col min="3" max="3" width="12.75" style="3" customWidth="1"/>
    <col min="4" max="4" width="13" style="3" customWidth="1"/>
    <col min="5" max="5" width="33.625" style="3" customWidth="1"/>
    <col min="6" max="6" width="13.75" style="3" customWidth="1"/>
    <col min="7" max="7" width="11.625" style="3" customWidth="1"/>
    <col min="8" max="1024" width="8.75" style="3" customWidth="1"/>
    <col min="1025" max="1025" width="9" style="3" customWidth="1"/>
    <col min="1026" max="1026" width="9" customWidth="1"/>
  </cols>
  <sheetData>
    <row r="1" spans="1:7" ht="14.25">
      <c r="A1" s="89"/>
      <c r="B1" s="105" t="s">
        <v>272</v>
      </c>
      <c r="C1" s="105"/>
      <c r="D1" s="105"/>
      <c r="E1" s="105"/>
      <c r="F1" s="105"/>
      <c r="G1" s="89"/>
    </row>
    <row r="2" spans="1:7" ht="7.5" customHeight="1">
      <c r="A2" s="89"/>
      <c r="B2" s="89"/>
      <c r="C2" s="89"/>
      <c r="D2" s="89"/>
      <c r="E2" s="163"/>
      <c r="F2" s="89"/>
      <c r="G2" s="89"/>
    </row>
    <row r="3" spans="1:7" ht="15.75">
      <c r="A3" s="89"/>
      <c r="B3" s="175" t="s">
        <v>273</v>
      </c>
      <c r="C3" s="175"/>
      <c r="D3" s="175"/>
      <c r="E3" s="175"/>
      <c r="F3" s="175"/>
      <c r="G3" s="89"/>
    </row>
    <row r="4" spans="1:7" ht="12" customHeight="1">
      <c r="A4" s="89"/>
      <c r="B4" s="89"/>
      <c r="C4" s="89"/>
      <c r="D4" s="89"/>
      <c r="E4" s="88"/>
      <c r="F4" s="89"/>
      <c r="G4" s="89" t="s">
        <v>230</v>
      </c>
    </row>
    <row r="5" spans="1:7" ht="14.25">
      <c r="A5" s="145" t="s">
        <v>6</v>
      </c>
      <c r="B5" s="92"/>
      <c r="C5" s="92" t="s">
        <v>61</v>
      </c>
      <c r="D5" s="92" t="s">
        <v>62</v>
      </c>
      <c r="E5" s="92"/>
      <c r="F5" s="164" t="s">
        <v>61</v>
      </c>
      <c r="G5" s="165" t="s">
        <v>62</v>
      </c>
    </row>
    <row r="6" spans="1:7" ht="12.75" customHeight="1">
      <c r="A6" s="145"/>
      <c r="B6" s="176" t="s">
        <v>274</v>
      </c>
      <c r="C6" s="176"/>
      <c r="D6" s="166"/>
      <c r="E6" s="177" t="s">
        <v>275</v>
      </c>
      <c r="F6" s="177"/>
      <c r="G6" s="167"/>
    </row>
    <row r="7" spans="1:7" ht="14.25">
      <c r="A7" s="98" t="s">
        <v>11</v>
      </c>
      <c r="B7" s="93" t="s">
        <v>276</v>
      </c>
      <c r="C7" s="143">
        <f>C8</f>
        <v>52464427</v>
      </c>
      <c r="D7" s="143">
        <f>D8</f>
        <v>80264744</v>
      </c>
      <c r="E7" s="93" t="s">
        <v>277</v>
      </c>
      <c r="F7" s="93"/>
      <c r="G7" s="93"/>
    </row>
    <row r="8" spans="1:7" ht="14.25">
      <c r="A8" s="98" t="s">
        <v>14</v>
      </c>
      <c r="B8" s="93" t="s">
        <v>278</v>
      </c>
      <c r="C8" s="143">
        <f>C9+C20</f>
        <v>52464427</v>
      </c>
      <c r="D8" s="143">
        <f>D9+D20</f>
        <v>80264744</v>
      </c>
      <c r="E8" s="93" t="s">
        <v>279</v>
      </c>
      <c r="F8" s="143">
        <f>F9+F18</f>
        <v>57318106</v>
      </c>
      <c r="G8" s="143">
        <f>G9+G18</f>
        <v>97526668</v>
      </c>
    </row>
    <row r="9" spans="1:7" ht="14.25">
      <c r="A9" s="98" t="s">
        <v>15</v>
      </c>
      <c r="B9" s="93" t="s">
        <v>280</v>
      </c>
      <c r="C9" s="143">
        <f>C10+C13+C15+C16+C17</f>
        <v>13003427</v>
      </c>
      <c r="D9" s="143">
        <f>D10+D15+D16+D17</f>
        <v>40803744</v>
      </c>
      <c r="E9" s="93" t="s">
        <v>280</v>
      </c>
      <c r="F9" s="143">
        <f>SUM(F10:F14)</f>
        <v>16457106</v>
      </c>
      <c r="G9" s="143">
        <f>SUM(G10:G14)</f>
        <v>58701357</v>
      </c>
    </row>
    <row r="10" spans="1:7" ht="14.25">
      <c r="A10" s="98" t="s">
        <v>16</v>
      </c>
      <c r="B10" s="140" t="s">
        <v>281</v>
      </c>
      <c r="C10" s="141">
        <f>SUM(C11:C14)</f>
        <v>10103427</v>
      </c>
      <c r="D10" s="141">
        <f>SUM(D11:D14)</f>
        <v>38837347</v>
      </c>
      <c r="E10" s="140" t="s">
        <v>133</v>
      </c>
      <c r="F10" s="141">
        <v>8416700</v>
      </c>
      <c r="G10" s="141">
        <v>16606241</v>
      </c>
    </row>
    <row r="11" spans="1:7" ht="14.25">
      <c r="A11" s="98" t="s">
        <v>17</v>
      </c>
      <c r="B11" s="168" t="s">
        <v>282</v>
      </c>
      <c r="C11" s="169">
        <v>999906</v>
      </c>
      <c r="D11" s="169">
        <v>2492774</v>
      </c>
      <c r="E11" s="140" t="s">
        <v>18</v>
      </c>
      <c r="F11" s="141">
        <v>1253268</v>
      </c>
      <c r="G11" s="141">
        <v>2058521</v>
      </c>
    </row>
    <row r="12" spans="1:7" ht="14.25">
      <c r="A12" s="98" t="s">
        <v>19</v>
      </c>
      <c r="B12" s="168" t="s">
        <v>283</v>
      </c>
      <c r="C12" s="169">
        <v>9103521</v>
      </c>
      <c r="D12" s="169">
        <v>11325540</v>
      </c>
      <c r="E12" s="140" t="s">
        <v>284</v>
      </c>
      <c r="F12" s="141">
        <v>4815138</v>
      </c>
      <c r="G12" s="141">
        <v>18531616</v>
      </c>
    </row>
    <row r="13" spans="1:7" ht="14.25">
      <c r="A13" s="98" t="s">
        <v>21</v>
      </c>
      <c r="B13" s="140" t="s">
        <v>285</v>
      </c>
      <c r="C13" s="141">
        <v>0</v>
      </c>
      <c r="D13" s="141">
        <v>25019033</v>
      </c>
      <c r="E13" s="140" t="s">
        <v>286</v>
      </c>
      <c r="F13" s="141">
        <v>450000</v>
      </c>
      <c r="G13" s="141">
        <v>450000</v>
      </c>
    </row>
    <row r="14" spans="1:7" ht="14.25">
      <c r="A14" s="98" t="s">
        <v>23</v>
      </c>
      <c r="B14" s="168" t="s">
        <v>287</v>
      </c>
      <c r="C14" s="168">
        <v>0</v>
      </c>
      <c r="D14" s="168">
        <v>0</v>
      </c>
      <c r="E14" s="140" t="s">
        <v>288</v>
      </c>
      <c r="F14" s="141">
        <v>1522000</v>
      </c>
      <c r="G14" s="141">
        <v>21054979</v>
      </c>
    </row>
    <row r="15" spans="1:7" ht="14.25">
      <c r="A15" s="98" t="s">
        <v>25</v>
      </c>
      <c r="B15" s="140" t="s">
        <v>289</v>
      </c>
      <c r="C15" s="141">
        <v>2900000</v>
      </c>
      <c r="D15" s="141">
        <v>1966397</v>
      </c>
      <c r="E15" s="140"/>
      <c r="F15" s="141"/>
      <c r="G15" s="141"/>
    </row>
    <row r="16" spans="1:7" ht="14.25">
      <c r="A16" s="98" t="s">
        <v>29</v>
      </c>
      <c r="B16" s="140" t="s">
        <v>290</v>
      </c>
      <c r="C16" s="141">
        <v>0</v>
      </c>
      <c r="D16" s="141">
        <v>0</v>
      </c>
      <c r="E16" s="140" t="s">
        <v>291</v>
      </c>
      <c r="F16" s="140">
        <v>0</v>
      </c>
      <c r="G16" s="140">
        <v>0</v>
      </c>
    </row>
    <row r="17" spans="1:7" ht="14.25">
      <c r="A17" s="98" t="s">
        <v>31</v>
      </c>
      <c r="B17" s="140" t="s">
        <v>292</v>
      </c>
      <c r="C17" s="141">
        <v>0</v>
      </c>
      <c r="D17" s="141">
        <v>0</v>
      </c>
      <c r="E17" s="140"/>
      <c r="F17" s="140"/>
      <c r="G17" s="140"/>
    </row>
    <row r="18" spans="1:7" ht="14.25">
      <c r="A18" s="98" t="s">
        <v>34</v>
      </c>
      <c r="B18" s="140"/>
      <c r="C18" s="140"/>
      <c r="D18" s="140"/>
      <c r="E18" s="93" t="s">
        <v>293</v>
      </c>
      <c r="F18" s="143">
        <f>SUM(F19:F24)</f>
        <v>40861000</v>
      </c>
      <c r="G18" s="143">
        <f>SUM(G19:G24)</f>
        <v>38825311</v>
      </c>
    </row>
    <row r="19" spans="1:7" ht="14.25">
      <c r="A19" s="98" t="s">
        <v>37</v>
      </c>
      <c r="B19" s="140"/>
      <c r="C19" s="93"/>
      <c r="D19" s="93"/>
      <c r="E19" s="140" t="s">
        <v>294</v>
      </c>
      <c r="F19" s="141">
        <v>40861000</v>
      </c>
      <c r="G19" s="141">
        <v>38825311</v>
      </c>
    </row>
    <row r="20" spans="1:7" ht="14.25">
      <c r="A20" s="98" t="s">
        <v>39</v>
      </c>
      <c r="B20" s="93" t="s">
        <v>293</v>
      </c>
      <c r="C20" s="141">
        <f>SUM(C21:C22)</f>
        <v>39461000</v>
      </c>
      <c r="D20" s="141">
        <f>SUM(D21:D22)</f>
        <v>39461000</v>
      </c>
      <c r="E20" s="140" t="s">
        <v>30</v>
      </c>
      <c r="F20" s="141">
        <v>0</v>
      </c>
      <c r="G20" s="141">
        <v>0</v>
      </c>
    </row>
    <row r="21" spans="1:7" ht="14.25">
      <c r="A21" s="98" t="s">
        <v>41</v>
      </c>
      <c r="B21" s="140" t="s">
        <v>295</v>
      </c>
      <c r="C21" s="141">
        <v>39461000</v>
      </c>
      <c r="D21" s="141">
        <v>39461000</v>
      </c>
      <c r="E21" s="140" t="s">
        <v>296</v>
      </c>
      <c r="F21" s="140">
        <v>0</v>
      </c>
      <c r="G21" s="140">
        <v>0</v>
      </c>
    </row>
    <row r="22" spans="1:7" ht="14.25">
      <c r="A22" s="98" t="s">
        <v>78</v>
      </c>
      <c r="B22" s="140" t="s">
        <v>297</v>
      </c>
      <c r="C22" s="141">
        <v>0</v>
      </c>
      <c r="D22" s="141">
        <v>0</v>
      </c>
      <c r="E22" s="140" t="s">
        <v>298</v>
      </c>
      <c r="F22" s="140">
        <v>0</v>
      </c>
      <c r="G22" s="140">
        <v>0</v>
      </c>
    </row>
    <row r="23" spans="1:7" ht="14.25">
      <c r="A23" s="98" t="s">
        <v>80</v>
      </c>
      <c r="B23" s="140" t="s">
        <v>299</v>
      </c>
      <c r="C23" s="141">
        <v>0</v>
      </c>
      <c r="D23" s="141">
        <v>0</v>
      </c>
      <c r="E23" s="140" t="s">
        <v>300</v>
      </c>
      <c r="F23" s="140">
        <v>0</v>
      </c>
      <c r="G23" s="140">
        <v>0</v>
      </c>
    </row>
    <row r="24" spans="1:7" ht="14.25">
      <c r="A24" s="98" t="s">
        <v>82</v>
      </c>
      <c r="B24" s="140" t="s">
        <v>301</v>
      </c>
      <c r="C24" s="140">
        <v>0</v>
      </c>
      <c r="D24" s="140">
        <v>0</v>
      </c>
      <c r="E24" s="170" t="s">
        <v>302</v>
      </c>
      <c r="F24" s="140">
        <v>0</v>
      </c>
      <c r="G24" s="140">
        <v>0</v>
      </c>
    </row>
    <row r="25" spans="1:7" ht="14.25">
      <c r="A25" s="98" t="s">
        <v>84</v>
      </c>
      <c r="B25" s="140" t="s">
        <v>292</v>
      </c>
      <c r="C25" s="140">
        <v>0</v>
      </c>
      <c r="D25" s="140">
        <v>0</v>
      </c>
      <c r="E25" s="171" t="s">
        <v>303</v>
      </c>
      <c r="F25" s="143">
        <v>0</v>
      </c>
      <c r="G25" s="143">
        <v>0</v>
      </c>
    </row>
    <row r="26" spans="1:7" ht="25.5">
      <c r="A26" s="98" t="s">
        <v>86</v>
      </c>
      <c r="B26" s="172" t="s">
        <v>304</v>
      </c>
      <c r="C26" s="143">
        <f>C7</f>
        <v>52464427</v>
      </c>
      <c r="D26" s="143">
        <f>D7</f>
        <v>80264744</v>
      </c>
      <c r="E26" s="171" t="s">
        <v>305</v>
      </c>
      <c r="F26" s="173">
        <f>SUM(F27:F28)</f>
        <v>0</v>
      </c>
      <c r="G26" s="173">
        <f>SUM(G27:G28)</f>
        <v>0</v>
      </c>
    </row>
    <row r="27" spans="1:7" ht="14.25">
      <c r="A27" s="98" t="s">
        <v>88</v>
      </c>
      <c r="B27" s="172"/>
      <c r="C27" s="140"/>
      <c r="D27" s="140"/>
      <c r="E27" s="140" t="s">
        <v>306</v>
      </c>
      <c r="F27" s="141">
        <v>0</v>
      </c>
      <c r="G27" s="141">
        <v>0</v>
      </c>
    </row>
    <row r="28" spans="1:7" ht="14.25">
      <c r="A28" s="98" t="s">
        <v>90</v>
      </c>
      <c r="B28" s="93" t="s">
        <v>307</v>
      </c>
      <c r="C28" s="143">
        <f>SUM(C29:C30)</f>
        <v>19980573</v>
      </c>
      <c r="D28" s="143">
        <f>SUM(D29:D30)</f>
        <v>21536484</v>
      </c>
      <c r="E28" s="140" t="s">
        <v>308</v>
      </c>
      <c r="F28" s="141">
        <v>0</v>
      </c>
      <c r="G28" s="141">
        <v>0</v>
      </c>
    </row>
    <row r="29" spans="1:7" ht="14.25">
      <c r="A29" s="98" t="s">
        <v>145</v>
      </c>
      <c r="B29" s="140" t="s">
        <v>309</v>
      </c>
      <c r="C29" s="141">
        <v>18580573</v>
      </c>
      <c r="D29" s="141">
        <v>17671472</v>
      </c>
      <c r="E29" s="93" t="s">
        <v>310</v>
      </c>
      <c r="F29" s="93">
        <f>F30</f>
        <v>0</v>
      </c>
      <c r="G29" s="93">
        <f>G30</f>
        <v>4500701</v>
      </c>
    </row>
    <row r="30" spans="1:7" ht="14.25">
      <c r="A30" s="98" t="s">
        <v>147</v>
      </c>
      <c r="B30" s="140" t="s">
        <v>311</v>
      </c>
      <c r="C30" s="141">
        <v>1400000</v>
      </c>
      <c r="D30" s="141">
        <v>3865012</v>
      </c>
      <c r="E30" s="140" t="s">
        <v>312</v>
      </c>
      <c r="F30" s="141">
        <v>0</v>
      </c>
      <c r="G30" s="141">
        <v>4500701</v>
      </c>
    </row>
    <row r="31" spans="1:7" ht="12.75" customHeight="1">
      <c r="A31" s="98" t="s">
        <v>149</v>
      </c>
      <c r="B31" s="140"/>
      <c r="C31" s="140"/>
      <c r="D31" s="140"/>
      <c r="E31" s="93" t="s">
        <v>313</v>
      </c>
      <c r="F31" s="143">
        <f>SUM(F32:F34)</f>
        <v>15126894</v>
      </c>
      <c r="G31" s="143">
        <f>SUM(G32:G34)</f>
        <v>10626193</v>
      </c>
    </row>
    <row r="32" spans="1:7" ht="12.75" customHeight="1">
      <c r="A32" s="98" t="s">
        <v>151</v>
      </c>
      <c r="B32" s="140"/>
      <c r="C32" s="140"/>
      <c r="D32" s="140"/>
      <c r="E32" s="140" t="s">
        <v>314</v>
      </c>
      <c r="F32" s="141">
        <v>0</v>
      </c>
      <c r="G32" s="141">
        <v>0</v>
      </c>
    </row>
    <row r="33" spans="1:7" ht="14.25">
      <c r="A33" s="98" t="s">
        <v>153</v>
      </c>
      <c r="B33" s="93" t="s">
        <v>315</v>
      </c>
      <c r="C33" s="143"/>
      <c r="D33" s="143"/>
      <c r="E33" s="140" t="s">
        <v>316</v>
      </c>
      <c r="F33" s="141">
        <v>364141</v>
      </c>
      <c r="G33" s="141">
        <v>364141</v>
      </c>
    </row>
    <row r="34" spans="1:7" ht="14.25">
      <c r="A34" s="98" t="s">
        <v>155</v>
      </c>
      <c r="B34" s="93" t="s">
        <v>317</v>
      </c>
      <c r="C34" s="143">
        <f>SUM(C35:C36)</f>
        <v>5217820</v>
      </c>
      <c r="D34" s="143">
        <f>SUM(D35:D36)</f>
        <v>22126766</v>
      </c>
      <c r="E34" s="140" t="s">
        <v>318</v>
      </c>
      <c r="F34" s="141">
        <v>14762753</v>
      </c>
      <c r="G34" s="141">
        <v>10262052</v>
      </c>
    </row>
    <row r="35" spans="1:7" ht="14.25">
      <c r="A35" s="98" t="s">
        <v>157</v>
      </c>
      <c r="B35" s="140" t="s">
        <v>319</v>
      </c>
      <c r="C35" s="141">
        <v>3817820</v>
      </c>
      <c r="D35" s="141">
        <v>18261754</v>
      </c>
      <c r="E35" s="174" t="s">
        <v>320</v>
      </c>
      <c r="F35" s="143">
        <f>F8+F25+F31</f>
        <v>72445000</v>
      </c>
      <c r="G35" s="143">
        <f>G8+G25+G31</f>
        <v>108152861</v>
      </c>
    </row>
    <row r="36" spans="1:7" ht="14.25">
      <c r="A36" s="98" t="s">
        <v>159</v>
      </c>
      <c r="B36" s="140" t="s">
        <v>321</v>
      </c>
      <c r="C36" s="141">
        <v>1400000</v>
      </c>
      <c r="D36" s="141">
        <v>3865012</v>
      </c>
      <c r="E36" s="174"/>
      <c r="F36" s="93"/>
      <c r="G36" s="93"/>
    </row>
    <row r="37" spans="1:7" ht="14.25">
      <c r="A37" s="98" t="s">
        <v>161</v>
      </c>
      <c r="B37" s="93" t="s">
        <v>322</v>
      </c>
      <c r="C37" s="143">
        <f>SUM(C38:C39)</f>
        <v>14762753</v>
      </c>
      <c r="D37" s="143">
        <f>SUM(D38:D39)</f>
        <v>10262052</v>
      </c>
      <c r="E37" s="140"/>
      <c r="F37" s="140"/>
      <c r="G37" s="140"/>
    </row>
    <row r="38" spans="1:7" ht="14.25">
      <c r="A38" s="98" t="s">
        <v>163</v>
      </c>
      <c r="B38" s="140" t="s">
        <v>323</v>
      </c>
      <c r="C38" s="141">
        <v>14762753</v>
      </c>
      <c r="D38" s="141">
        <v>10262052</v>
      </c>
      <c r="E38" s="140"/>
      <c r="F38" s="140"/>
      <c r="G38" s="140"/>
    </row>
    <row r="39" spans="1:7" ht="14.25">
      <c r="A39" s="98" t="s">
        <v>165</v>
      </c>
      <c r="B39" s="140" t="s">
        <v>324</v>
      </c>
      <c r="C39" s="141">
        <v>0</v>
      </c>
      <c r="D39" s="141">
        <v>0</v>
      </c>
      <c r="E39" s="140"/>
      <c r="F39" s="140"/>
      <c r="G39" s="140"/>
    </row>
    <row r="40" spans="1:7" ht="12.75" customHeight="1">
      <c r="A40" s="98" t="s">
        <v>167</v>
      </c>
      <c r="B40" s="93" t="s">
        <v>325</v>
      </c>
      <c r="C40" s="143">
        <f>SUM(C41:C42)</f>
        <v>72445000</v>
      </c>
      <c r="D40" s="143">
        <f>SUM(D41:D42)</f>
        <v>112653562</v>
      </c>
      <c r="E40" s="93" t="s">
        <v>326</v>
      </c>
      <c r="F40" s="143">
        <f>SUM(F41:F42)</f>
        <v>72445000</v>
      </c>
      <c r="G40" s="143">
        <f>SUM(G41:G42)</f>
        <v>112653562</v>
      </c>
    </row>
    <row r="41" spans="1:7" ht="12.75" customHeight="1">
      <c r="A41" s="98" t="s">
        <v>169</v>
      </c>
      <c r="B41" s="140" t="s">
        <v>327</v>
      </c>
      <c r="C41" s="141">
        <f>C9+C35+C38</f>
        <v>31584000</v>
      </c>
      <c r="D41" s="141">
        <f>D9+D35+D38</f>
        <v>69327550</v>
      </c>
      <c r="E41" s="140" t="s">
        <v>328</v>
      </c>
      <c r="F41" s="141">
        <f>F9+F26+F31</f>
        <v>31584000</v>
      </c>
      <c r="G41" s="141">
        <f>G9+G26+G31</f>
        <v>69327550</v>
      </c>
    </row>
    <row r="42" spans="1:7" ht="12.75" customHeight="1">
      <c r="A42" s="98" t="s">
        <v>171</v>
      </c>
      <c r="B42" s="140" t="s">
        <v>329</v>
      </c>
      <c r="C42" s="141">
        <f>C39+C36+C20</f>
        <v>40861000</v>
      </c>
      <c r="D42" s="141">
        <f>D39+D36+D20</f>
        <v>43326012</v>
      </c>
      <c r="E42" s="140" t="s">
        <v>330</v>
      </c>
      <c r="F42" s="141">
        <f>F18+F29</f>
        <v>40861000</v>
      </c>
      <c r="G42" s="141">
        <f>G18+G29</f>
        <v>43326012</v>
      </c>
    </row>
  </sheetData>
  <mergeCells count="5">
    <mergeCell ref="B1:F1"/>
    <mergeCell ref="B3:F3"/>
    <mergeCell ref="A5:A6"/>
    <mergeCell ref="B6:C6"/>
    <mergeCell ref="E6:F6"/>
  </mergeCells>
  <printOptions horizontalCentered="1"/>
  <pageMargins left="0.43307086614173207" right="0.39370078740157505" top="0.55118110236220508" bottom="0.55118110236220508" header="0.15748031496063003" footer="0.15748031496063003"/>
  <pageSetup paperSize="0" scale="85"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/>
  </sheetViews>
  <sheetFormatPr defaultRowHeight="11.65"/>
  <cols>
    <col min="1" max="1" width="4.875" style="14" customWidth="1"/>
    <col min="2" max="2" width="10.75" style="14" customWidth="1"/>
    <col min="3" max="3" width="29.25" style="14" customWidth="1"/>
    <col min="4" max="4" width="16.875" style="14" customWidth="1"/>
    <col min="5" max="5" width="10.875" style="14" customWidth="1"/>
    <col min="6" max="6" width="12.125" style="14" customWidth="1"/>
    <col min="7" max="7" width="16.625" style="14" customWidth="1"/>
    <col min="8" max="8" width="10" style="14" customWidth="1"/>
    <col min="9" max="9" width="8.875" style="14" customWidth="1"/>
    <col min="10" max="10" width="12.125" style="14" customWidth="1"/>
    <col min="11" max="11" width="8.875" style="14" customWidth="1"/>
    <col min="12" max="12" width="11.625" style="14" customWidth="1"/>
    <col min="13" max="13" width="11.5" style="14" customWidth="1"/>
    <col min="14" max="14" width="12.25" style="14" customWidth="1"/>
    <col min="15" max="15" width="12" style="14" customWidth="1"/>
    <col min="16" max="16" width="11.875" style="14" customWidth="1"/>
    <col min="17" max="17" width="13.875" style="14" customWidth="1"/>
    <col min="18" max="1023" width="8.75" style="14" customWidth="1"/>
    <col min="1024" max="1024" width="9" style="14" customWidth="1"/>
    <col min="1025" max="1025" width="9" customWidth="1"/>
  </cols>
  <sheetData>
    <row r="1" spans="3:17" ht="14.25">
      <c r="E1" s="178" t="s">
        <v>331</v>
      </c>
      <c r="F1" s="3"/>
      <c r="G1" s="3"/>
      <c r="N1" s="179"/>
      <c r="O1" s="179"/>
      <c r="P1" s="179"/>
      <c r="Q1" s="179"/>
    </row>
    <row r="2" spans="3:17" ht="14.25">
      <c r="D2" s="178"/>
      <c r="E2" s="3"/>
      <c r="F2" s="3"/>
      <c r="G2" s="3"/>
      <c r="N2" s="179"/>
      <c r="O2" s="179"/>
      <c r="P2" s="179"/>
      <c r="Q2" s="179"/>
    </row>
    <row r="3" spans="3:17" ht="14.25">
      <c r="D3" s="178"/>
      <c r="E3" s="3"/>
      <c r="F3" s="3"/>
      <c r="G3" s="3"/>
      <c r="N3" s="179"/>
      <c r="O3" s="179"/>
      <c r="P3" s="179"/>
      <c r="Q3" s="179"/>
    </row>
    <row r="4" spans="3:17" ht="14.25"/>
    <row r="5" spans="3:17" ht="14.25">
      <c r="C5" s="187" t="s">
        <v>332</v>
      </c>
      <c r="D5" s="187"/>
      <c r="N5" s="181"/>
      <c r="O5" s="181"/>
      <c r="P5" s="181"/>
      <c r="Q5" s="181"/>
    </row>
    <row r="6" spans="3:17" ht="14.25"/>
    <row r="7" spans="3:17" ht="14.25"/>
    <row r="8" spans="3:17" ht="14.25">
      <c r="Q8" s="182"/>
    </row>
    <row r="9" spans="3:17" s="181" customFormat="1" ht="12.75">
      <c r="C9" s="180" t="s">
        <v>1</v>
      </c>
      <c r="D9" s="181" t="s">
        <v>61</v>
      </c>
      <c r="E9" s="181" t="s">
        <v>62</v>
      </c>
    </row>
    <row r="10" spans="3:17" ht="20.100000000000001" customHeight="1">
      <c r="C10" s="183" t="s">
        <v>333</v>
      </c>
      <c r="D10" s="184" t="s">
        <v>334</v>
      </c>
      <c r="E10" s="184" t="s">
        <v>334</v>
      </c>
      <c r="N10" s="185"/>
      <c r="O10" s="185"/>
      <c r="P10" s="185"/>
      <c r="Q10" s="106"/>
    </row>
    <row r="11" spans="3:17" ht="20.100000000000001" customHeight="1">
      <c r="C11" s="183" t="s">
        <v>335</v>
      </c>
      <c r="D11" s="184" t="s">
        <v>336</v>
      </c>
      <c r="E11" s="184" t="s">
        <v>337</v>
      </c>
      <c r="N11" s="185"/>
      <c r="O11" s="185"/>
      <c r="P11" s="185"/>
      <c r="Q11" s="106"/>
    </row>
    <row r="12" spans="3:17" ht="20.100000000000001" customHeight="1">
      <c r="C12" s="183" t="s">
        <v>338</v>
      </c>
      <c r="D12" s="184" t="s">
        <v>339</v>
      </c>
      <c r="E12" s="184" t="s">
        <v>339</v>
      </c>
      <c r="Q12" s="106"/>
    </row>
    <row r="13" spans="3:17" ht="20.100000000000001" customHeight="1">
      <c r="C13" s="186" t="s">
        <v>42</v>
      </c>
      <c r="D13" s="186" t="s">
        <v>340</v>
      </c>
      <c r="E13" s="186" t="s">
        <v>341</v>
      </c>
    </row>
  </sheetData>
  <mergeCells count="2">
    <mergeCell ref="C5:D5"/>
    <mergeCell ref="Q10:Q12"/>
  </mergeCells>
  <pageMargins left="0.70826771653543308" right="0.70826771653543308" top="1.1417322834645671" bottom="1.1417322834645671" header="0.74803149606299213" footer="0.7480314960629921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Címrend</vt:lpstr>
      <vt:lpstr>Bevétel2020</vt:lpstr>
      <vt:lpstr>Kiadás2020</vt:lpstr>
      <vt:lpstr>Felújítás</vt:lpstr>
      <vt:lpstr>felhalmozás</vt:lpstr>
      <vt:lpstr>több_éves</vt:lpstr>
      <vt:lpstr>előir_-_falhaszn__ütemterv</vt:lpstr>
      <vt:lpstr>Mérleg</vt:lpstr>
      <vt:lpstr>létszámadatok</vt:lpstr>
      <vt:lpstr>10__sz__melléklet_</vt:lpstr>
      <vt:lpstr>Print_Area_1</vt:lpstr>
      <vt:lpstr>Print_Area_2</vt:lpstr>
      <vt:lpstr>Print_Area_3</vt:lpstr>
      <vt:lpstr>Print_Area_5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jegyzo</cp:lastModifiedBy>
  <cp:revision>1</cp:revision>
  <cp:lastPrinted>2020-07-23T11:11:27Z</cp:lastPrinted>
  <dcterms:created xsi:type="dcterms:W3CDTF">2020-02-12T10:57:10Z</dcterms:created>
  <dcterms:modified xsi:type="dcterms:W3CDTF">2021-05-31T09:54:48Z</dcterms:modified>
</cp:coreProperties>
</file>