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bigw2k12\Files\Szerkesztoseg\Adatminoseg\Jogtar.CD\Szerződéses különadatbázisok\5kerület\ÉRKEZETT\2021\0602\Kész\"/>
    </mc:Choice>
  </mc:AlternateContent>
  <xr:revisionPtr revIDLastSave="0" documentId="8_{BE7106D7-E2BF-4ACA-8EE8-6C32A020EBD2}" xr6:coauthVersionLast="45" xr6:coauthVersionMax="45" xr10:uidLastSave="{00000000-0000-0000-0000-000000000000}"/>
  <bookViews>
    <workbookView xWindow="-120" yWindow="-120" windowWidth="20700" windowHeight="11160" tabRatio="890" activeTab="29"/>
  </bookViews>
  <sheets>
    <sheet name="1" sheetId="1" r:id="rId1"/>
    <sheet name="2" sheetId="2" r:id="rId2"/>
    <sheet name="3" sheetId="3" r:id="rId3"/>
    <sheet name="4" sheetId="5" r:id="rId4"/>
    <sheet name="5" sheetId="33" r:id="rId5"/>
    <sheet name="6" sheetId="7" r:id="rId6"/>
    <sheet name="7" sheetId="8" r:id="rId7"/>
    <sheet name="8" sheetId="9" r:id="rId8"/>
    <sheet name="9" sheetId="10" r:id="rId9"/>
    <sheet name="10" sheetId="11" r:id="rId10"/>
    <sheet name="11" sheetId="12" r:id="rId11"/>
    <sheet name="12" sheetId="13" r:id="rId12"/>
    <sheet name="13" sheetId="14" r:id="rId13"/>
    <sheet name="14" sheetId="15" r:id="rId14"/>
    <sheet name="15" sheetId="16" r:id="rId15"/>
    <sheet name="16" sheetId="17" r:id="rId16"/>
    <sheet name="17" sheetId="18" r:id="rId17"/>
    <sheet name="18" sheetId="19" r:id="rId18"/>
    <sheet name="19" sheetId="20" r:id="rId19"/>
    <sheet name="20" sheetId="21" r:id="rId20"/>
    <sheet name="21" sheetId="22" r:id="rId21"/>
    <sheet name="22" sheetId="23" r:id="rId22"/>
    <sheet name="23" sheetId="24" r:id="rId23"/>
    <sheet name="24" sheetId="25" r:id="rId24"/>
    <sheet name="25" sheetId="26" r:id="rId25"/>
    <sheet name="26" sheetId="27" r:id="rId26"/>
    <sheet name="27" sheetId="28" r:id="rId27"/>
    <sheet name="28" sheetId="29" r:id="rId28"/>
    <sheet name="29" sheetId="30" r:id="rId29"/>
    <sheet name="30" sheetId="31" r:id="rId30"/>
    <sheet name="31" sheetId="32" r:id="rId31"/>
    <sheet name="Munka1" sheetId="37" r:id="rId32"/>
  </sheets>
  <definedNames>
    <definedName name="Excel_BuiltIn_Print_Area_32_1">#REF!</definedName>
    <definedName name="Excel_BuiltIn_Print_Area_33_1">#REF!</definedName>
    <definedName name="Excel_BuiltIn_Print_Area_6">#REF!</definedName>
    <definedName name="_xlnm.Print_Area" localSheetId="0">'1'!$A$1:$N$53</definedName>
    <definedName name="_xlnm.Print_Area" localSheetId="9">'10'!$A$1:$N$53</definedName>
    <definedName name="_xlnm.Print_Area" localSheetId="10">'11'!$A$1:$N$53</definedName>
    <definedName name="_xlnm.Print_Area" localSheetId="11">'12'!$A$1:$N$53</definedName>
    <definedName name="_xlnm.Print_Area" localSheetId="12">'13'!$A$1:$N$53</definedName>
    <definedName name="_xlnm.Print_Area" localSheetId="13">'14'!$A$1:$N$53</definedName>
    <definedName name="_xlnm.Print_Area" localSheetId="14">'15'!$A$1:$N$53</definedName>
    <definedName name="_xlnm.Print_Area" localSheetId="15">'16'!$A$1:$N$53</definedName>
    <definedName name="_xlnm.Print_Area" localSheetId="16">'17'!$A$1:$N$53</definedName>
    <definedName name="_xlnm.Print_Area" localSheetId="17">'18'!$A$1:$N$53</definedName>
    <definedName name="_xlnm.Print_Area" localSheetId="18">'19'!$A$1:$N$53</definedName>
    <definedName name="_xlnm.Print_Area" localSheetId="1">'2'!$A$1:$N$53</definedName>
    <definedName name="_xlnm.Print_Area" localSheetId="19">'20'!$A$1:$N$53</definedName>
    <definedName name="_xlnm.Print_Area" localSheetId="20">'21'!$A$1:$N$53</definedName>
    <definedName name="_xlnm.Print_Area" localSheetId="21">'22'!$A$1:$N$53</definedName>
    <definedName name="_xlnm.Print_Area" localSheetId="22">'23'!$A$1:$N$53</definedName>
    <definedName name="_xlnm.Print_Area" localSheetId="23">'24'!$A$1:$N$53</definedName>
    <definedName name="_xlnm.Print_Area" localSheetId="24">'25'!$A$1:$N$53</definedName>
    <definedName name="_xlnm.Print_Area" localSheetId="25">'26'!$A$1:$N$53</definedName>
    <definedName name="_xlnm.Print_Area" localSheetId="26">'27'!$A$1:$N$53</definedName>
    <definedName name="_xlnm.Print_Area" localSheetId="27">'28'!$A$1:$N$53</definedName>
    <definedName name="_xlnm.Print_Area" localSheetId="28">'29'!$A$1:$N$53</definedName>
    <definedName name="_xlnm.Print_Area" localSheetId="2">'3'!$A$1:$N$53</definedName>
    <definedName name="_xlnm.Print_Area" localSheetId="29">'30'!$A$1:$N$53</definedName>
    <definedName name="_xlnm.Print_Area" localSheetId="30">'31'!$A$1:$N$53</definedName>
    <definedName name="_xlnm.Print_Area" localSheetId="3">'4'!$A$1:$N$53</definedName>
    <definedName name="_xlnm.Print_Area" localSheetId="4">'5'!$A$1:$N$53</definedName>
    <definedName name="_xlnm.Print_Area" localSheetId="5">'6'!$A$1:$N$53</definedName>
    <definedName name="_xlnm.Print_Area" localSheetId="6">'7'!$A$1:$N$53</definedName>
    <definedName name="_xlnm.Print_Area" localSheetId="7">'8'!$A$1:$N$53</definedName>
    <definedName name="_xlnm.Print_Area" localSheetId="8">'9'!$A$1:$N$53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1" i="2" l="1"/>
  <c r="N11" i="3"/>
  <c r="P17" i="32"/>
  <c r="P13" i="32"/>
  <c r="N13" i="3"/>
  <c r="P13" i="3" s="1"/>
  <c r="E13" i="8"/>
  <c r="K13" i="8"/>
  <c r="H13" i="10"/>
  <c r="H14" i="10" s="1"/>
  <c r="H28" i="10" s="1"/>
  <c r="K42" i="28"/>
  <c r="E44" i="30"/>
  <c r="N44" i="30"/>
  <c r="K35" i="22"/>
  <c r="N35" i="23" s="1"/>
  <c r="H32" i="30"/>
  <c r="E30" i="22"/>
  <c r="H16" i="13"/>
  <c r="K11" i="28"/>
  <c r="K10" i="28"/>
  <c r="K9" i="28"/>
  <c r="H9" i="29" s="1"/>
  <c r="N9" i="29" s="1"/>
  <c r="H9" i="31"/>
  <c r="H11" i="31"/>
  <c r="H13" i="31"/>
  <c r="S46" i="31"/>
  <c r="H35" i="28"/>
  <c r="E32" i="28"/>
  <c r="E16" i="28"/>
  <c r="K15" i="28"/>
  <c r="Q46" i="29"/>
  <c r="Q47" i="29"/>
  <c r="E39" i="24"/>
  <c r="E41" i="24" s="1"/>
  <c r="K34" i="22"/>
  <c r="E15" i="13"/>
  <c r="N9" i="3"/>
  <c r="N9" i="5" s="1"/>
  <c r="E12" i="1"/>
  <c r="H11" i="5"/>
  <c r="K11" i="5"/>
  <c r="K11" i="3"/>
  <c r="F13" i="20"/>
  <c r="C56" i="29"/>
  <c r="D56" i="29"/>
  <c r="E56" i="29"/>
  <c r="M10" i="5"/>
  <c r="M11" i="5"/>
  <c r="M12" i="5"/>
  <c r="M13" i="5"/>
  <c r="M15" i="5"/>
  <c r="M15" i="12" s="1"/>
  <c r="M16" i="5"/>
  <c r="M17" i="5"/>
  <c r="M19" i="5"/>
  <c r="M20" i="5"/>
  <c r="M22" i="5"/>
  <c r="M23" i="5"/>
  <c r="M24" i="5"/>
  <c r="M26" i="5"/>
  <c r="M26" i="12" s="1"/>
  <c r="M29" i="5"/>
  <c r="M30" i="5"/>
  <c r="M31" i="5"/>
  <c r="M32" i="5"/>
  <c r="M34" i="5"/>
  <c r="M35" i="5"/>
  <c r="M36" i="5"/>
  <c r="M38" i="5"/>
  <c r="M39" i="5"/>
  <c r="M40" i="5"/>
  <c r="M42" i="5"/>
  <c r="M43" i="5"/>
  <c r="M44" i="5"/>
  <c r="M46" i="5"/>
  <c r="M47" i="5"/>
  <c r="M49" i="5"/>
  <c r="M52" i="5"/>
  <c r="M53" i="5"/>
  <c r="M9" i="5"/>
  <c r="H14" i="1"/>
  <c r="K14" i="1"/>
  <c r="N14" i="1"/>
  <c r="N9" i="12"/>
  <c r="M14" i="3"/>
  <c r="L10" i="5"/>
  <c r="L9" i="5"/>
  <c r="G14" i="30"/>
  <c r="J14" i="2"/>
  <c r="G14" i="19"/>
  <c r="N10" i="5"/>
  <c r="E14" i="3"/>
  <c r="E28" i="3" s="1"/>
  <c r="E17" i="14"/>
  <c r="K14" i="7"/>
  <c r="K28" i="7"/>
  <c r="H32" i="29"/>
  <c r="K41" i="24"/>
  <c r="G18" i="17"/>
  <c r="M30" i="23"/>
  <c r="L11" i="5"/>
  <c r="L11" i="12" s="1"/>
  <c r="D18" i="13"/>
  <c r="K43" i="27"/>
  <c r="L43" i="29"/>
  <c r="D45" i="2"/>
  <c r="E45" i="2"/>
  <c r="F45" i="2"/>
  <c r="G45" i="2"/>
  <c r="H45" i="2"/>
  <c r="I45" i="2"/>
  <c r="J45" i="2"/>
  <c r="K45" i="2"/>
  <c r="L45" i="2"/>
  <c r="M45" i="2"/>
  <c r="N45" i="2"/>
  <c r="D45" i="3"/>
  <c r="E45" i="3"/>
  <c r="F45" i="3"/>
  <c r="G45" i="3"/>
  <c r="H45" i="3"/>
  <c r="I45" i="3"/>
  <c r="J45" i="3"/>
  <c r="K45" i="3"/>
  <c r="L45" i="3"/>
  <c r="M45" i="3"/>
  <c r="N45" i="3"/>
  <c r="D45" i="5"/>
  <c r="E45" i="5"/>
  <c r="E50" i="5"/>
  <c r="F45" i="5"/>
  <c r="G45" i="5"/>
  <c r="H45" i="5"/>
  <c r="I45" i="5"/>
  <c r="J45" i="5"/>
  <c r="K45" i="5"/>
  <c r="D45" i="33"/>
  <c r="E45" i="33"/>
  <c r="F45" i="33"/>
  <c r="G45" i="33"/>
  <c r="H45" i="33"/>
  <c r="I45" i="33"/>
  <c r="J45" i="33"/>
  <c r="K45" i="33"/>
  <c r="L45" i="33"/>
  <c r="M45" i="33"/>
  <c r="N45" i="33"/>
  <c r="D45" i="7"/>
  <c r="E45" i="7"/>
  <c r="F45" i="7"/>
  <c r="G45" i="7"/>
  <c r="G50" i="7" s="1"/>
  <c r="H45" i="7"/>
  <c r="I45" i="7"/>
  <c r="J45" i="7"/>
  <c r="K45" i="7"/>
  <c r="L45" i="7"/>
  <c r="M45" i="7"/>
  <c r="M50" i="7" s="1"/>
  <c r="N45" i="7"/>
  <c r="N50" i="7" s="1"/>
  <c r="D45" i="8"/>
  <c r="E45" i="8"/>
  <c r="F45" i="8"/>
  <c r="G45" i="8"/>
  <c r="G50" i="8" s="1"/>
  <c r="H45" i="8"/>
  <c r="I45" i="8"/>
  <c r="J45" i="8"/>
  <c r="J50" i="8" s="1"/>
  <c r="K45" i="8"/>
  <c r="L45" i="8"/>
  <c r="M45" i="8"/>
  <c r="N45" i="8"/>
  <c r="N50" i="8" s="1"/>
  <c r="N51" i="8" s="1"/>
  <c r="D45" i="9"/>
  <c r="E45" i="9"/>
  <c r="F45" i="9"/>
  <c r="G45" i="9"/>
  <c r="G50" i="9" s="1"/>
  <c r="H45" i="9"/>
  <c r="I45" i="9"/>
  <c r="J45" i="9"/>
  <c r="K45" i="9"/>
  <c r="L45" i="9"/>
  <c r="M45" i="9"/>
  <c r="N45" i="9"/>
  <c r="D45" i="10"/>
  <c r="D50" i="10" s="1"/>
  <c r="E45" i="10"/>
  <c r="F45" i="10"/>
  <c r="G45" i="10"/>
  <c r="H45" i="10"/>
  <c r="I45" i="10"/>
  <c r="J45" i="10"/>
  <c r="J50" i="10" s="1"/>
  <c r="K45" i="10"/>
  <c r="D45" i="11"/>
  <c r="E45" i="11"/>
  <c r="F45" i="11"/>
  <c r="G45" i="11"/>
  <c r="H45" i="11"/>
  <c r="I45" i="11"/>
  <c r="J45" i="11"/>
  <c r="K45" i="11"/>
  <c r="L45" i="11"/>
  <c r="M45" i="11"/>
  <c r="N45" i="11"/>
  <c r="D45" i="12"/>
  <c r="E45" i="12"/>
  <c r="F45" i="12"/>
  <c r="F50" i="12" s="1"/>
  <c r="G45" i="12"/>
  <c r="H45" i="12"/>
  <c r="D45" i="13"/>
  <c r="E45" i="13"/>
  <c r="F45" i="13"/>
  <c r="G45" i="13"/>
  <c r="G50" i="13" s="1"/>
  <c r="H45" i="13"/>
  <c r="I45" i="13"/>
  <c r="J45" i="13"/>
  <c r="K45" i="13"/>
  <c r="L45" i="13"/>
  <c r="M45" i="13"/>
  <c r="N45" i="13"/>
  <c r="F45" i="14"/>
  <c r="G45" i="14"/>
  <c r="H45" i="14"/>
  <c r="H50" i="14"/>
  <c r="I45" i="14"/>
  <c r="J45" i="14"/>
  <c r="K45" i="14"/>
  <c r="D45" i="15"/>
  <c r="D50" i="15" s="1"/>
  <c r="D51" i="15" s="1"/>
  <c r="E45" i="15"/>
  <c r="F45" i="15"/>
  <c r="G45" i="15"/>
  <c r="H45" i="15"/>
  <c r="H50" i="15" s="1"/>
  <c r="D45" i="16"/>
  <c r="E45" i="16"/>
  <c r="F45" i="16"/>
  <c r="G45" i="16"/>
  <c r="H45" i="16"/>
  <c r="I45" i="16"/>
  <c r="J45" i="16"/>
  <c r="K45" i="16"/>
  <c r="L45" i="16"/>
  <c r="M45" i="16"/>
  <c r="N45" i="16"/>
  <c r="D45" i="17"/>
  <c r="E45" i="17"/>
  <c r="F45" i="17"/>
  <c r="G45" i="17"/>
  <c r="H45" i="17"/>
  <c r="I45" i="17"/>
  <c r="J45" i="17"/>
  <c r="K45" i="17"/>
  <c r="K50" i="17" s="1"/>
  <c r="L45" i="17"/>
  <c r="M45" i="17"/>
  <c r="N45" i="17"/>
  <c r="D45" i="18"/>
  <c r="E45" i="18"/>
  <c r="F45" i="18"/>
  <c r="G45" i="18"/>
  <c r="H45" i="18"/>
  <c r="I45" i="18"/>
  <c r="J45" i="18"/>
  <c r="K45" i="18"/>
  <c r="L45" i="18"/>
  <c r="L50" i="18" s="1"/>
  <c r="M45" i="18"/>
  <c r="N45" i="18"/>
  <c r="D45" i="19"/>
  <c r="E45" i="19"/>
  <c r="F45" i="19"/>
  <c r="G45" i="19"/>
  <c r="H45" i="19"/>
  <c r="I45" i="19"/>
  <c r="J45" i="19"/>
  <c r="K45" i="19"/>
  <c r="L45" i="19"/>
  <c r="M45" i="19"/>
  <c r="N45" i="19"/>
  <c r="D45" i="20"/>
  <c r="E45" i="20"/>
  <c r="I45" i="20"/>
  <c r="I50" i="20" s="1"/>
  <c r="J45" i="20"/>
  <c r="K45" i="20"/>
  <c r="L45" i="20"/>
  <c r="M45" i="20"/>
  <c r="M50" i="20" s="1"/>
  <c r="N45" i="20"/>
  <c r="D45" i="21"/>
  <c r="E45" i="21"/>
  <c r="F45" i="21"/>
  <c r="F50" i="21" s="1"/>
  <c r="G45" i="21"/>
  <c r="H45" i="21"/>
  <c r="I45" i="21"/>
  <c r="I50" i="21"/>
  <c r="J45" i="21"/>
  <c r="K45" i="21"/>
  <c r="D45" i="22"/>
  <c r="E45" i="22"/>
  <c r="F45" i="22"/>
  <c r="G45" i="22"/>
  <c r="H45" i="22"/>
  <c r="I45" i="22"/>
  <c r="J45" i="22"/>
  <c r="K45" i="22"/>
  <c r="L45" i="22"/>
  <c r="M45" i="22"/>
  <c r="N45" i="22"/>
  <c r="D45" i="23"/>
  <c r="E45" i="23"/>
  <c r="F45" i="23"/>
  <c r="G45" i="23"/>
  <c r="H45" i="23"/>
  <c r="I45" i="23"/>
  <c r="J45" i="23"/>
  <c r="K45" i="23"/>
  <c r="D45" i="24"/>
  <c r="E45" i="24"/>
  <c r="F45" i="24"/>
  <c r="G45" i="24"/>
  <c r="H45" i="24"/>
  <c r="I45" i="24"/>
  <c r="J45" i="24"/>
  <c r="K45" i="24"/>
  <c r="L45" i="24"/>
  <c r="L50" i="24"/>
  <c r="M45" i="24"/>
  <c r="N45" i="24"/>
  <c r="D45" i="25"/>
  <c r="E45" i="25"/>
  <c r="E50" i="25" s="1"/>
  <c r="F45" i="25"/>
  <c r="G45" i="25"/>
  <c r="H45" i="25"/>
  <c r="I45" i="25"/>
  <c r="J45" i="25"/>
  <c r="K45" i="25"/>
  <c r="D45" i="26"/>
  <c r="E45" i="26"/>
  <c r="F45" i="26"/>
  <c r="G45" i="26"/>
  <c r="H45" i="26"/>
  <c r="I45" i="26"/>
  <c r="J45" i="26"/>
  <c r="K45" i="26"/>
  <c r="D45" i="27"/>
  <c r="E45" i="27"/>
  <c r="F45" i="27"/>
  <c r="G45" i="27"/>
  <c r="G50" i="27" s="1"/>
  <c r="D45" i="28"/>
  <c r="F45" i="28"/>
  <c r="G45" i="28"/>
  <c r="I45" i="28"/>
  <c r="J45" i="28"/>
  <c r="L45" i="28"/>
  <c r="L50" i="28" s="1"/>
  <c r="M45" i="28"/>
  <c r="M50" i="28"/>
  <c r="N45" i="28"/>
  <c r="N50" i="28" s="1"/>
  <c r="D45" i="29"/>
  <c r="E45" i="29"/>
  <c r="I45" i="29"/>
  <c r="J45" i="29"/>
  <c r="K45" i="29"/>
  <c r="D45" i="30"/>
  <c r="F45" i="30"/>
  <c r="G45" i="30"/>
  <c r="I45" i="30"/>
  <c r="J45" i="30"/>
  <c r="L45" i="30"/>
  <c r="M45" i="30"/>
  <c r="D45" i="31"/>
  <c r="F45" i="31"/>
  <c r="G45" i="31"/>
  <c r="I45" i="32"/>
  <c r="J45" i="32"/>
  <c r="K45" i="32"/>
  <c r="D45" i="1"/>
  <c r="E45" i="1"/>
  <c r="F45" i="1"/>
  <c r="G45" i="1"/>
  <c r="H45" i="1"/>
  <c r="I45" i="1"/>
  <c r="J45" i="1"/>
  <c r="M45" i="5" s="1"/>
  <c r="K45" i="1"/>
  <c r="L45" i="1"/>
  <c r="M45" i="1"/>
  <c r="N45" i="1"/>
  <c r="C45" i="2"/>
  <c r="C45" i="3"/>
  <c r="C45" i="5"/>
  <c r="C45" i="33"/>
  <c r="C45" i="7"/>
  <c r="C45" i="8"/>
  <c r="C45" i="9"/>
  <c r="C45" i="10"/>
  <c r="C45" i="11"/>
  <c r="C45" i="12"/>
  <c r="C45" i="13"/>
  <c r="C45" i="15"/>
  <c r="C45" i="16"/>
  <c r="C45" i="17"/>
  <c r="C45" i="18"/>
  <c r="C45" i="19"/>
  <c r="C45" i="20"/>
  <c r="C45" i="21"/>
  <c r="C45" i="22"/>
  <c r="C45" i="23"/>
  <c r="C45" i="24"/>
  <c r="C45" i="25"/>
  <c r="C45" i="26"/>
  <c r="C45" i="27"/>
  <c r="C45" i="28"/>
  <c r="C45" i="29"/>
  <c r="C45" i="30"/>
  <c r="C45" i="31"/>
  <c r="C45" i="1"/>
  <c r="N38" i="25"/>
  <c r="I49" i="27"/>
  <c r="L43" i="23"/>
  <c r="I43" i="31"/>
  <c r="L43" i="31" s="1"/>
  <c r="J43" i="31"/>
  <c r="M43" i="31"/>
  <c r="K43" i="31"/>
  <c r="N43" i="31" s="1"/>
  <c r="M43" i="29"/>
  <c r="N43" i="29"/>
  <c r="L43" i="26"/>
  <c r="M43" i="26"/>
  <c r="N43" i="26"/>
  <c r="L43" i="25"/>
  <c r="M43" i="25"/>
  <c r="N43" i="25"/>
  <c r="M43" i="23"/>
  <c r="N43" i="23"/>
  <c r="L43" i="21"/>
  <c r="M43" i="21"/>
  <c r="N43" i="21"/>
  <c r="F43" i="20"/>
  <c r="G43" i="20"/>
  <c r="H43" i="20"/>
  <c r="I43" i="15"/>
  <c r="J43" i="15"/>
  <c r="K43" i="15"/>
  <c r="N43" i="15" s="1"/>
  <c r="L43" i="14"/>
  <c r="L43" i="15" s="1"/>
  <c r="M43" i="14"/>
  <c r="M43" i="15" s="1"/>
  <c r="N43" i="14"/>
  <c r="C43" i="14"/>
  <c r="D43" i="14"/>
  <c r="E43" i="14"/>
  <c r="I43" i="12"/>
  <c r="J43" i="12"/>
  <c r="K43" i="12"/>
  <c r="L43" i="10"/>
  <c r="M43" i="10"/>
  <c r="M43" i="12" s="1"/>
  <c r="N43" i="10"/>
  <c r="L32" i="10"/>
  <c r="M32" i="10"/>
  <c r="N32" i="10"/>
  <c r="L43" i="5"/>
  <c r="N43" i="5"/>
  <c r="N43" i="12" s="1"/>
  <c r="N43" i="27" s="1"/>
  <c r="Q43" i="27" s="1"/>
  <c r="I43" i="27"/>
  <c r="J43" i="27"/>
  <c r="I31" i="27"/>
  <c r="I42" i="27"/>
  <c r="K14" i="5"/>
  <c r="E36" i="23"/>
  <c r="J19" i="12"/>
  <c r="H14" i="8"/>
  <c r="E14" i="8"/>
  <c r="E14" i="7"/>
  <c r="M13" i="10"/>
  <c r="M13" i="12" s="1"/>
  <c r="D14" i="30"/>
  <c r="N13" i="5"/>
  <c r="J14" i="28"/>
  <c r="H18" i="13"/>
  <c r="K14" i="8"/>
  <c r="K14" i="3"/>
  <c r="K14" i="32"/>
  <c r="H14" i="31"/>
  <c r="K46" i="31"/>
  <c r="K52" i="31"/>
  <c r="N52" i="31" s="1"/>
  <c r="E45" i="31"/>
  <c r="K15" i="31"/>
  <c r="N18" i="30"/>
  <c r="K45" i="30"/>
  <c r="K18" i="30"/>
  <c r="H45" i="30"/>
  <c r="E48" i="30"/>
  <c r="N14" i="30"/>
  <c r="K9" i="31"/>
  <c r="N9" i="31" s="1"/>
  <c r="Q9" i="31" s="1"/>
  <c r="N14" i="28"/>
  <c r="K48" i="28"/>
  <c r="H15" i="29"/>
  <c r="K18" i="28"/>
  <c r="H45" i="28"/>
  <c r="H11" i="29"/>
  <c r="N11" i="29"/>
  <c r="Q11" i="29" s="1"/>
  <c r="H49" i="27"/>
  <c r="K49" i="27" s="1"/>
  <c r="H41" i="26"/>
  <c r="N36" i="26"/>
  <c r="N47" i="25"/>
  <c r="E48" i="25"/>
  <c r="N34" i="23"/>
  <c r="K14" i="19"/>
  <c r="E14" i="19"/>
  <c r="N14" i="18"/>
  <c r="K14" i="18"/>
  <c r="E14" i="18"/>
  <c r="E14" i="17"/>
  <c r="N14" i="16"/>
  <c r="H14" i="16"/>
  <c r="H28" i="16" s="1"/>
  <c r="E14" i="16"/>
  <c r="E14" i="12"/>
  <c r="K21" i="11"/>
  <c r="K14" i="10"/>
  <c r="K14" i="9"/>
  <c r="H14" i="9"/>
  <c r="N20" i="5"/>
  <c r="H14" i="2"/>
  <c r="D14" i="2"/>
  <c r="N12" i="5"/>
  <c r="C14" i="5"/>
  <c r="L20" i="5"/>
  <c r="M20" i="12"/>
  <c r="G14" i="5"/>
  <c r="D14" i="5"/>
  <c r="G14" i="2"/>
  <c r="M21" i="3"/>
  <c r="Q12" i="18"/>
  <c r="L13" i="10"/>
  <c r="F14" i="10"/>
  <c r="G14" i="10"/>
  <c r="I14" i="10"/>
  <c r="J14" i="10"/>
  <c r="J28" i="10" s="1"/>
  <c r="F18" i="10"/>
  <c r="G18" i="10"/>
  <c r="H18" i="10"/>
  <c r="I18" i="10"/>
  <c r="J18" i="10"/>
  <c r="K18" i="10"/>
  <c r="F21" i="10"/>
  <c r="G21" i="10"/>
  <c r="G27" i="10" s="1"/>
  <c r="H21" i="10"/>
  <c r="H27" i="10" s="1"/>
  <c r="I21" i="10"/>
  <c r="J21" i="10"/>
  <c r="J27" i="10" s="1"/>
  <c r="K21" i="10"/>
  <c r="F25" i="10"/>
  <c r="G25" i="10"/>
  <c r="H25" i="10"/>
  <c r="I25" i="10"/>
  <c r="J25" i="10"/>
  <c r="K25" i="10"/>
  <c r="F33" i="10"/>
  <c r="F37" i="10" s="1"/>
  <c r="G33" i="10"/>
  <c r="H33" i="10"/>
  <c r="I33" i="10"/>
  <c r="J33" i="10"/>
  <c r="J37" i="10" s="1"/>
  <c r="K33" i="10"/>
  <c r="G37" i="10"/>
  <c r="H37" i="10"/>
  <c r="I37" i="10"/>
  <c r="K37" i="10"/>
  <c r="F41" i="10"/>
  <c r="G41" i="10"/>
  <c r="H41" i="10"/>
  <c r="I41" i="10"/>
  <c r="J41" i="10"/>
  <c r="K41" i="10"/>
  <c r="G50" i="10"/>
  <c r="F48" i="10"/>
  <c r="G48" i="10"/>
  <c r="H48" i="10"/>
  <c r="I48" i="10"/>
  <c r="J48" i="10"/>
  <c r="K48" i="10"/>
  <c r="H50" i="10"/>
  <c r="I50" i="10"/>
  <c r="I51" i="10" s="1"/>
  <c r="N48" i="28"/>
  <c r="M48" i="28"/>
  <c r="L48" i="28"/>
  <c r="N41" i="28"/>
  <c r="M41" i="28"/>
  <c r="L41" i="28"/>
  <c r="N33" i="28"/>
  <c r="N37" i="28"/>
  <c r="N51" i="28" s="1"/>
  <c r="M33" i="28"/>
  <c r="M37" i="28" s="1"/>
  <c r="L33" i="28"/>
  <c r="L37" i="28"/>
  <c r="L51" i="28" s="1"/>
  <c r="N25" i="28"/>
  <c r="M25" i="28"/>
  <c r="L25" i="28"/>
  <c r="N21" i="28"/>
  <c r="N27" i="28" s="1"/>
  <c r="M21" i="28"/>
  <c r="M27" i="28"/>
  <c r="L21" i="28"/>
  <c r="N18" i="28"/>
  <c r="M18" i="28"/>
  <c r="L18" i="28"/>
  <c r="M14" i="28"/>
  <c r="L14" i="28"/>
  <c r="I10" i="12"/>
  <c r="J10" i="12"/>
  <c r="K10" i="12"/>
  <c r="I11" i="12"/>
  <c r="J11" i="12"/>
  <c r="K11" i="12"/>
  <c r="I12" i="12"/>
  <c r="J12" i="12"/>
  <c r="K12" i="12"/>
  <c r="I13" i="12"/>
  <c r="J13" i="12"/>
  <c r="I15" i="12"/>
  <c r="J15" i="12"/>
  <c r="K15" i="12"/>
  <c r="I16" i="12"/>
  <c r="J16" i="12"/>
  <c r="K16" i="12"/>
  <c r="I17" i="12"/>
  <c r="J17" i="12"/>
  <c r="K17" i="12"/>
  <c r="I19" i="12"/>
  <c r="I20" i="12"/>
  <c r="J20" i="12"/>
  <c r="K20" i="12"/>
  <c r="I22" i="12"/>
  <c r="J22" i="12"/>
  <c r="K22" i="12"/>
  <c r="I23" i="12"/>
  <c r="J23" i="12"/>
  <c r="K23" i="12"/>
  <c r="I24" i="12"/>
  <c r="J24" i="12"/>
  <c r="M24" i="12"/>
  <c r="I26" i="12"/>
  <c r="J26" i="12"/>
  <c r="K26" i="12"/>
  <c r="I29" i="12"/>
  <c r="J29" i="12"/>
  <c r="K29" i="12"/>
  <c r="I30" i="12"/>
  <c r="J30" i="12"/>
  <c r="K30" i="12"/>
  <c r="I31" i="12"/>
  <c r="L31" i="12"/>
  <c r="J31" i="12"/>
  <c r="K31" i="12"/>
  <c r="I32" i="12"/>
  <c r="J32" i="12"/>
  <c r="K32" i="12"/>
  <c r="I34" i="12"/>
  <c r="J34" i="12"/>
  <c r="K34" i="12"/>
  <c r="I35" i="12"/>
  <c r="J35" i="12"/>
  <c r="K35" i="12"/>
  <c r="I36" i="12"/>
  <c r="J36" i="12"/>
  <c r="K36" i="12"/>
  <c r="I38" i="12"/>
  <c r="J38" i="12"/>
  <c r="K38" i="12"/>
  <c r="I39" i="12"/>
  <c r="J39" i="12"/>
  <c r="K39" i="12"/>
  <c r="I40" i="12"/>
  <c r="J40" i="12"/>
  <c r="K40" i="12"/>
  <c r="I42" i="12"/>
  <c r="J42" i="12"/>
  <c r="J45" i="12" s="1"/>
  <c r="K42" i="12"/>
  <c r="K45" i="12" s="1"/>
  <c r="I44" i="12"/>
  <c r="I45" i="12" s="1"/>
  <c r="J44" i="12"/>
  <c r="K44" i="12"/>
  <c r="I46" i="12"/>
  <c r="J46" i="12"/>
  <c r="M46" i="12" s="1"/>
  <c r="K46" i="12"/>
  <c r="I47" i="12"/>
  <c r="J47" i="12"/>
  <c r="K47" i="12"/>
  <c r="I49" i="12"/>
  <c r="J49" i="12"/>
  <c r="K49" i="12"/>
  <c r="I52" i="12"/>
  <c r="J52" i="12"/>
  <c r="K52" i="12"/>
  <c r="I53" i="12"/>
  <c r="J53" i="12"/>
  <c r="K53" i="12"/>
  <c r="J9" i="12"/>
  <c r="K9" i="12"/>
  <c r="L15" i="10"/>
  <c r="M15" i="10"/>
  <c r="N15" i="10"/>
  <c r="L16" i="10"/>
  <c r="M16" i="10"/>
  <c r="M16" i="12" s="1"/>
  <c r="N16" i="10"/>
  <c r="L17" i="10"/>
  <c r="M17" i="10"/>
  <c r="N17" i="10"/>
  <c r="L19" i="10"/>
  <c r="M19" i="10"/>
  <c r="N19" i="10"/>
  <c r="L20" i="10"/>
  <c r="M20" i="10"/>
  <c r="N20" i="10"/>
  <c r="L22" i="10"/>
  <c r="M22" i="10"/>
  <c r="N22" i="10"/>
  <c r="L23" i="10"/>
  <c r="M23" i="10"/>
  <c r="M23" i="12" s="1"/>
  <c r="N23" i="10"/>
  <c r="L24" i="10"/>
  <c r="M24" i="10"/>
  <c r="N24" i="10"/>
  <c r="L26" i="10"/>
  <c r="M26" i="10"/>
  <c r="N26" i="10"/>
  <c r="L29" i="10"/>
  <c r="M29" i="10"/>
  <c r="N29" i="10"/>
  <c r="L30" i="10"/>
  <c r="M30" i="10"/>
  <c r="N30" i="10"/>
  <c r="L31" i="10"/>
  <c r="M31" i="10"/>
  <c r="N31" i="10"/>
  <c r="L34" i="10"/>
  <c r="M34" i="10"/>
  <c r="N34" i="10"/>
  <c r="L35" i="10"/>
  <c r="M35" i="10"/>
  <c r="N35" i="10"/>
  <c r="L36" i="10"/>
  <c r="M36" i="10"/>
  <c r="N36" i="10"/>
  <c r="L38" i="10"/>
  <c r="M38" i="10"/>
  <c r="N38" i="10"/>
  <c r="L39" i="10"/>
  <c r="M39" i="10"/>
  <c r="N39" i="10"/>
  <c r="L40" i="10"/>
  <c r="M40" i="10"/>
  <c r="N40" i="10"/>
  <c r="L42" i="10"/>
  <c r="M42" i="10"/>
  <c r="M45" i="10" s="1"/>
  <c r="N42" i="10"/>
  <c r="N45" i="10" s="1"/>
  <c r="L44" i="10"/>
  <c r="M44" i="10"/>
  <c r="N44" i="10"/>
  <c r="L46" i="10"/>
  <c r="M46" i="10"/>
  <c r="N46" i="10"/>
  <c r="L47" i="10"/>
  <c r="M47" i="10"/>
  <c r="N47" i="10"/>
  <c r="M49" i="10"/>
  <c r="L52" i="10"/>
  <c r="M52" i="10"/>
  <c r="N52" i="10"/>
  <c r="L53" i="10"/>
  <c r="M53" i="10"/>
  <c r="N53" i="10"/>
  <c r="L9" i="10"/>
  <c r="M9" i="10"/>
  <c r="N9" i="10"/>
  <c r="L10" i="10"/>
  <c r="M10" i="10"/>
  <c r="N10" i="10"/>
  <c r="L11" i="10"/>
  <c r="M11" i="10"/>
  <c r="N11" i="10"/>
  <c r="L12" i="10"/>
  <c r="M12" i="10"/>
  <c r="N12" i="10"/>
  <c r="E48" i="10"/>
  <c r="E50" i="10"/>
  <c r="D48" i="10"/>
  <c r="C48" i="10"/>
  <c r="C50" i="10"/>
  <c r="E41" i="10"/>
  <c r="D41" i="10"/>
  <c r="C41" i="10"/>
  <c r="E37" i="10"/>
  <c r="E33" i="10"/>
  <c r="D33" i="10"/>
  <c r="D37" i="10"/>
  <c r="D51" i="10" s="1"/>
  <c r="C33" i="10"/>
  <c r="C37" i="10" s="1"/>
  <c r="E25" i="10"/>
  <c r="D25" i="10"/>
  <c r="C25" i="10"/>
  <c r="E21" i="10"/>
  <c r="E27" i="10"/>
  <c r="D21" i="10"/>
  <c r="D27" i="10" s="1"/>
  <c r="C21" i="10"/>
  <c r="C27" i="10" s="1"/>
  <c r="E18" i="10"/>
  <c r="D18" i="10"/>
  <c r="C18" i="10"/>
  <c r="D14" i="10"/>
  <c r="C14" i="10"/>
  <c r="L50" i="9"/>
  <c r="L51" i="9" s="1"/>
  <c r="N48" i="9"/>
  <c r="N50" i="9" s="1"/>
  <c r="M48" i="9"/>
  <c r="L48" i="9"/>
  <c r="K48" i="9"/>
  <c r="K50" i="9" s="1"/>
  <c r="J48" i="9"/>
  <c r="I48" i="9"/>
  <c r="I50" i="9" s="1"/>
  <c r="H48" i="9"/>
  <c r="H50" i="9"/>
  <c r="G48" i="9"/>
  <c r="F48" i="9"/>
  <c r="F50" i="9" s="1"/>
  <c r="M50" i="9"/>
  <c r="M51" i="9"/>
  <c r="J50" i="9"/>
  <c r="N41" i="9"/>
  <c r="M41" i="9"/>
  <c r="L41" i="9"/>
  <c r="K41" i="9"/>
  <c r="J41" i="9"/>
  <c r="I41" i="9"/>
  <c r="H41" i="9"/>
  <c r="G41" i="9"/>
  <c r="F41" i="9"/>
  <c r="N37" i="9"/>
  <c r="H37" i="9"/>
  <c r="N33" i="9"/>
  <c r="M33" i="9"/>
  <c r="M37" i="9" s="1"/>
  <c r="L33" i="9"/>
  <c r="L37" i="9"/>
  <c r="K33" i="9"/>
  <c r="K37" i="9" s="1"/>
  <c r="J33" i="9"/>
  <c r="J37" i="9"/>
  <c r="J51" i="9" s="1"/>
  <c r="I33" i="9"/>
  <c r="I37" i="9" s="1"/>
  <c r="I51" i="9" s="1"/>
  <c r="H33" i="9"/>
  <c r="G33" i="9"/>
  <c r="G37" i="9"/>
  <c r="F33" i="9"/>
  <c r="F37" i="9"/>
  <c r="F51" i="9"/>
  <c r="N25" i="9"/>
  <c r="M25" i="9"/>
  <c r="L25" i="9"/>
  <c r="K25" i="9"/>
  <c r="J25" i="9"/>
  <c r="I25" i="9"/>
  <c r="H25" i="9"/>
  <c r="H27" i="9" s="1"/>
  <c r="G25" i="9"/>
  <c r="F25" i="9"/>
  <c r="N21" i="9"/>
  <c r="M21" i="9"/>
  <c r="M27" i="9" s="1"/>
  <c r="L21" i="9"/>
  <c r="L27" i="9"/>
  <c r="K21" i="9"/>
  <c r="K27" i="9" s="1"/>
  <c r="K28" i="9" s="1"/>
  <c r="J21" i="9"/>
  <c r="J27" i="9"/>
  <c r="I21" i="9"/>
  <c r="H21" i="9"/>
  <c r="G21" i="9"/>
  <c r="G27" i="9"/>
  <c r="F21" i="9"/>
  <c r="F27" i="9" s="1"/>
  <c r="N18" i="9"/>
  <c r="M18" i="9"/>
  <c r="L18" i="9"/>
  <c r="K18" i="9"/>
  <c r="J18" i="9"/>
  <c r="I18" i="9"/>
  <c r="H18" i="9"/>
  <c r="G18" i="9"/>
  <c r="F18" i="9"/>
  <c r="N14" i="9"/>
  <c r="M14" i="9"/>
  <c r="L14" i="9"/>
  <c r="J14" i="9"/>
  <c r="I14" i="9"/>
  <c r="G14" i="9"/>
  <c r="G28" i="9" s="1"/>
  <c r="F14" i="9"/>
  <c r="E48" i="9"/>
  <c r="E50" i="9" s="1"/>
  <c r="E51" i="9" s="1"/>
  <c r="D48" i="9"/>
  <c r="D50" i="9" s="1"/>
  <c r="C48" i="9"/>
  <c r="C50" i="9"/>
  <c r="E41" i="9"/>
  <c r="D41" i="9"/>
  <c r="C41" i="9"/>
  <c r="E33" i="9"/>
  <c r="E37" i="9"/>
  <c r="D33" i="9"/>
  <c r="D37" i="9" s="1"/>
  <c r="D51" i="9" s="1"/>
  <c r="C33" i="9"/>
  <c r="C37" i="9" s="1"/>
  <c r="E25" i="9"/>
  <c r="E27" i="9" s="1"/>
  <c r="D25" i="9"/>
  <c r="C25" i="9"/>
  <c r="E21" i="9"/>
  <c r="D21" i="9"/>
  <c r="D27" i="9" s="1"/>
  <c r="D28" i="9" s="1"/>
  <c r="C21" i="9"/>
  <c r="C27" i="9" s="1"/>
  <c r="E18" i="9"/>
  <c r="D18" i="9"/>
  <c r="C18" i="9"/>
  <c r="E14" i="9"/>
  <c r="D14" i="9"/>
  <c r="C14" i="9"/>
  <c r="N48" i="8"/>
  <c r="M48" i="8"/>
  <c r="M50" i="8" s="1"/>
  <c r="L48" i="8"/>
  <c r="K48" i="8"/>
  <c r="K50" i="8" s="1"/>
  <c r="J48" i="8"/>
  <c r="I48" i="8"/>
  <c r="I50" i="8" s="1"/>
  <c r="N41" i="8"/>
  <c r="M41" i="8"/>
  <c r="L41" i="8"/>
  <c r="K41" i="8"/>
  <c r="J41" i="8"/>
  <c r="I41" i="8"/>
  <c r="N33" i="8"/>
  <c r="N37" i="8"/>
  <c r="M33" i="8"/>
  <c r="M37" i="8"/>
  <c r="L33" i="8"/>
  <c r="L37" i="8"/>
  <c r="K33" i="8"/>
  <c r="K37" i="8"/>
  <c r="J33" i="8"/>
  <c r="J37" i="8"/>
  <c r="I33" i="8"/>
  <c r="I37" i="8"/>
  <c r="N25" i="8"/>
  <c r="M25" i="8"/>
  <c r="L25" i="8"/>
  <c r="K25" i="8"/>
  <c r="J25" i="8"/>
  <c r="I25" i="8"/>
  <c r="N21" i="8"/>
  <c r="N27" i="8" s="1"/>
  <c r="M21" i="8"/>
  <c r="M27" i="8"/>
  <c r="M28" i="8" s="1"/>
  <c r="L21" i="8"/>
  <c r="K21" i="8"/>
  <c r="K27" i="8" s="1"/>
  <c r="J21" i="8"/>
  <c r="J27" i="8"/>
  <c r="I21" i="8"/>
  <c r="I27" i="8" s="1"/>
  <c r="N18" i="8"/>
  <c r="M18" i="8"/>
  <c r="L18" i="8"/>
  <c r="K18" i="8"/>
  <c r="J18" i="8"/>
  <c r="I18" i="8"/>
  <c r="N14" i="8"/>
  <c r="N28" i="8" s="1"/>
  <c r="M14" i="8"/>
  <c r="L14" i="8"/>
  <c r="J14" i="8"/>
  <c r="J28" i="8"/>
  <c r="I14" i="8"/>
  <c r="H48" i="8"/>
  <c r="G48" i="8"/>
  <c r="F48" i="8"/>
  <c r="F50" i="8" s="1"/>
  <c r="E48" i="8"/>
  <c r="D48" i="8"/>
  <c r="C48" i="8"/>
  <c r="E50" i="8"/>
  <c r="D50" i="8"/>
  <c r="C50" i="8"/>
  <c r="H41" i="8"/>
  <c r="G41" i="8"/>
  <c r="F41" i="8"/>
  <c r="E41" i="8"/>
  <c r="D41" i="8"/>
  <c r="C41" i="8"/>
  <c r="H33" i="8"/>
  <c r="H37" i="8" s="1"/>
  <c r="G33" i="8"/>
  <c r="G37" i="8" s="1"/>
  <c r="F33" i="8"/>
  <c r="F37" i="8"/>
  <c r="F51" i="8" s="1"/>
  <c r="E33" i="8"/>
  <c r="E37" i="8"/>
  <c r="D33" i="8"/>
  <c r="D37" i="8" s="1"/>
  <c r="D51" i="8" s="1"/>
  <c r="C33" i="8"/>
  <c r="C37" i="8" s="1"/>
  <c r="H25" i="8"/>
  <c r="H27" i="8" s="1"/>
  <c r="G25" i="8"/>
  <c r="F25" i="8"/>
  <c r="E25" i="8"/>
  <c r="D25" i="8"/>
  <c r="C25" i="8"/>
  <c r="H21" i="8"/>
  <c r="G21" i="8"/>
  <c r="F21" i="8"/>
  <c r="F27" i="8" s="1"/>
  <c r="E21" i="8"/>
  <c r="E27" i="8" s="1"/>
  <c r="D21" i="8"/>
  <c r="D27" i="8" s="1"/>
  <c r="D28" i="8" s="1"/>
  <c r="C21" i="8"/>
  <c r="C27" i="8" s="1"/>
  <c r="H18" i="8"/>
  <c r="G18" i="8"/>
  <c r="F18" i="8"/>
  <c r="E18" i="8"/>
  <c r="D18" i="8"/>
  <c r="C18" i="8"/>
  <c r="G14" i="8"/>
  <c r="F14" i="8"/>
  <c r="D14" i="8"/>
  <c r="C14" i="8"/>
  <c r="N48" i="7"/>
  <c r="M48" i="7"/>
  <c r="L48" i="7"/>
  <c r="K48" i="7"/>
  <c r="K50" i="7"/>
  <c r="J48" i="7"/>
  <c r="J50" i="7" s="1"/>
  <c r="I48" i="7"/>
  <c r="L50" i="7"/>
  <c r="I50" i="7"/>
  <c r="N41" i="7"/>
  <c r="M41" i="7"/>
  <c r="L41" i="7"/>
  <c r="K41" i="7"/>
  <c r="J41" i="7"/>
  <c r="I41" i="7"/>
  <c r="N33" i="7"/>
  <c r="N37" i="7"/>
  <c r="N51" i="7" s="1"/>
  <c r="M33" i="7"/>
  <c r="M37" i="7" s="1"/>
  <c r="L33" i="7"/>
  <c r="L37" i="7"/>
  <c r="L51" i="7" s="1"/>
  <c r="K33" i="7"/>
  <c r="K37" i="7" s="1"/>
  <c r="J33" i="7"/>
  <c r="J37" i="7"/>
  <c r="I33" i="7"/>
  <c r="N25" i="7"/>
  <c r="M25" i="7"/>
  <c r="L25" i="7"/>
  <c r="K25" i="7"/>
  <c r="J25" i="7"/>
  <c r="I25" i="7"/>
  <c r="N21" i="7"/>
  <c r="N27" i="7" s="1"/>
  <c r="M21" i="7"/>
  <c r="M27" i="7"/>
  <c r="L21" i="7"/>
  <c r="L27" i="7" s="1"/>
  <c r="K21" i="7"/>
  <c r="K27" i="7" s="1"/>
  <c r="J21" i="7"/>
  <c r="J27" i="7" s="1"/>
  <c r="I21" i="7"/>
  <c r="I27" i="7" s="1"/>
  <c r="N18" i="7"/>
  <c r="M18" i="7"/>
  <c r="L18" i="7"/>
  <c r="K18" i="7"/>
  <c r="J18" i="7"/>
  <c r="I18" i="7"/>
  <c r="I28" i="7" s="1"/>
  <c r="M14" i="7"/>
  <c r="L14" i="7"/>
  <c r="J14" i="7"/>
  <c r="I14" i="7"/>
  <c r="H48" i="7"/>
  <c r="G48" i="7"/>
  <c r="F48" i="7"/>
  <c r="H50" i="7"/>
  <c r="H41" i="7"/>
  <c r="G41" i="7"/>
  <c r="F41" i="7"/>
  <c r="H33" i="7"/>
  <c r="H37" i="7" s="1"/>
  <c r="G33" i="7"/>
  <c r="G37" i="7" s="1"/>
  <c r="G51" i="7" s="1"/>
  <c r="F33" i="7"/>
  <c r="F37" i="7"/>
  <c r="H25" i="7"/>
  <c r="G25" i="7"/>
  <c r="F25" i="7"/>
  <c r="H21" i="7"/>
  <c r="H27" i="7" s="1"/>
  <c r="G21" i="7"/>
  <c r="G27" i="7"/>
  <c r="F21" i="7"/>
  <c r="F27" i="7" s="1"/>
  <c r="H18" i="7"/>
  <c r="G18" i="7"/>
  <c r="F18" i="7"/>
  <c r="H14" i="7"/>
  <c r="G14" i="7"/>
  <c r="G28" i="7"/>
  <c r="F14" i="7"/>
  <c r="E48" i="7"/>
  <c r="E50" i="7"/>
  <c r="D48" i="7"/>
  <c r="C48" i="7"/>
  <c r="C50" i="7" s="1"/>
  <c r="D50" i="7"/>
  <c r="E41" i="7"/>
  <c r="D41" i="7"/>
  <c r="C41" i="7"/>
  <c r="E33" i="7"/>
  <c r="E37" i="7"/>
  <c r="D33" i="7"/>
  <c r="D37" i="7" s="1"/>
  <c r="C33" i="7"/>
  <c r="C37" i="7" s="1"/>
  <c r="C51" i="7" s="1"/>
  <c r="E25" i="7"/>
  <c r="D25" i="7"/>
  <c r="C25" i="7"/>
  <c r="E21" i="7"/>
  <c r="E27" i="7"/>
  <c r="D21" i="7"/>
  <c r="C21" i="7"/>
  <c r="C27" i="7" s="1"/>
  <c r="E18" i="7"/>
  <c r="D18" i="7"/>
  <c r="C18" i="7"/>
  <c r="D14" i="7"/>
  <c r="C14" i="7"/>
  <c r="C28" i="7" s="1"/>
  <c r="N48" i="33"/>
  <c r="M48" i="33"/>
  <c r="M50" i="33" s="1"/>
  <c r="L48" i="33"/>
  <c r="N41" i="33"/>
  <c r="M41" i="33"/>
  <c r="L41" i="33"/>
  <c r="N33" i="33"/>
  <c r="N37" i="33" s="1"/>
  <c r="M33" i="33"/>
  <c r="M37" i="33" s="1"/>
  <c r="M51" i="33" s="1"/>
  <c r="L33" i="33"/>
  <c r="L37" i="33"/>
  <c r="N25" i="33"/>
  <c r="M25" i="33"/>
  <c r="L25" i="33"/>
  <c r="N21" i="33"/>
  <c r="N27" i="33" s="1"/>
  <c r="M21" i="33"/>
  <c r="M27" i="33" s="1"/>
  <c r="L21" i="33"/>
  <c r="L27" i="33"/>
  <c r="N18" i="33"/>
  <c r="M18" i="33"/>
  <c r="L18" i="33"/>
  <c r="N14" i="33"/>
  <c r="M14" i="33"/>
  <c r="M28" i="33" s="1"/>
  <c r="L14" i="33"/>
  <c r="L28" i="33" s="1"/>
  <c r="K50" i="33"/>
  <c r="K48" i="33"/>
  <c r="J48" i="33"/>
  <c r="I48" i="33"/>
  <c r="I50" i="33" s="1"/>
  <c r="K41" i="33"/>
  <c r="J41" i="33"/>
  <c r="I41" i="33"/>
  <c r="I37" i="33"/>
  <c r="I51" i="33" s="1"/>
  <c r="K33" i="33"/>
  <c r="K37" i="33" s="1"/>
  <c r="J33" i="33"/>
  <c r="J37" i="33"/>
  <c r="I33" i="33"/>
  <c r="K25" i="33"/>
  <c r="J25" i="33"/>
  <c r="I25" i="33"/>
  <c r="K21" i="33"/>
  <c r="K27" i="33" s="1"/>
  <c r="J21" i="33"/>
  <c r="J27" i="33" s="1"/>
  <c r="I21" i="33"/>
  <c r="K18" i="33"/>
  <c r="J18" i="33"/>
  <c r="I18" i="33"/>
  <c r="K14" i="33"/>
  <c r="K28" i="33"/>
  <c r="J14" i="33"/>
  <c r="I14" i="33"/>
  <c r="H48" i="33"/>
  <c r="G48" i="33"/>
  <c r="G50" i="33" s="1"/>
  <c r="F48" i="33"/>
  <c r="H41" i="33"/>
  <c r="G41" i="33"/>
  <c r="M41" i="10" s="1"/>
  <c r="F41" i="33"/>
  <c r="H33" i="33"/>
  <c r="H37" i="33" s="1"/>
  <c r="G33" i="33"/>
  <c r="G37" i="33" s="1"/>
  <c r="F33" i="33"/>
  <c r="F37" i="33" s="1"/>
  <c r="H25" i="33"/>
  <c r="G25" i="33"/>
  <c r="F25" i="33"/>
  <c r="H21" i="33"/>
  <c r="H27" i="33"/>
  <c r="G21" i="33"/>
  <c r="G27" i="33" s="1"/>
  <c r="F21" i="33"/>
  <c r="F27" i="33"/>
  <c r="H18" i="33"/>
  <c r="G18" i="33"/>
  <c r="F18" i="33"/>
  <c r="G14" i="33"/>
  <c r="G28" i="33" s="1"/>
  <c r="F14" i="33"/>
  <c r="E48" i="33"/>
  <c r="D48" i="33"/>
  <c r="C48" i="33"/>
  <c r="E41" i="33"/>
  <c r="D41" i="33"/>
  <c r="C41" i="33"/>
  <c r="E33" i="33"/>
  <c r="E37" i="33" s="1"/>
  <c r="D33" i="33"/>
  <c r="D37" i="33" s="1"/>
  <c r="C33" i="33"/>
  <c r="C37" i="33" s="1"/>
  <c r="E25" i="33"/>
  <c r="D25" i="33"/>
  <c r="C25" i="33"/>
  <c r="E21" i="33"/>
  <c r="D21" i="33"/>
  <c r="D27" i="33" s="1"/>
  <c r="C21" i="33"/>
  <c r="C27" i="33" s="1"/>
  <c r="C28" i="33" s="1"/>
  <c r="E18" i="33"/>
  <c r="D18" i="33"/>
  <c r="C18" i="33"/>
  <c r="E14" i="33"/>
  <c r="D14" i="33"/>
  <c r="C14" i="33"/>
  <c r="L12" i="5"/>
  <c r="L12" i="12" s="1"/>
  <c r="L13" i="5"/>
  <c r="L15" i="5"/>
  <c r="L15" i="12"/>
  <c r="N15" i="5"/>
  <c r="L16" i="5"/>
  <c r="L16" i="12" s="1"/>
  <c r="N16" i="5"/>
  <c r="N16" i="12" s="1"/>
  <c r="L17" i="5"/>
  <c r="L17" i="12" s="1"/>
  <c r="M17" i="12"/>
  <c r="N17" i="5"/>
  <c r="N17" i="12" s="1"/>
  <c r="L19" i="5"/>
  <c r="L19" i="12" s="1"/>
  <c r="N19" i="5"/>
  <c r="L22" i="5"/>
  <c r="L22" i="12" s="1"/>
  <c r="N22" i="5"/>
  <c r="L23" i="5"/>
  <c r="L23" i="12" s="1"/>
  <c r="N23" i="5"/>
  <c r="L24" i="5"/>
  <c r="L24" i="12" s="1"/>
  <c r="N24" i="5"/>
  <c r="L26" i="5"/>
  <c r="L26" i="12" s="1"/>
  <c r="N26" i="5"/>
  <c r="L29" i="5"/>
  <c r="L29" i="12" s="1"/>
  <c r="M29" i="12"/>
  <c r="N29" i="5"/>
  <c r="N29" i="12"/>
  <c r="L30" i="5"/>
  <c r="M30" i="12"/>
  <c r="N30" i="5"/>
  <c r="N30" i="12"/>
  <c r="L31" i="5"/>
  <c r="M31" i="12"/>
  <c r="N31" i="5"/>
  <c r="N31" i="12"/>
  <c r="L32" i="5"/>
  <c r="L32" i="12" s="1"/>
  <c r="N32" i="5"/>
  <c r="N32" i="12" s="1"/>
  <c r="L34" i="5"/>
  <c r="L34" i="12" s="1"/>
  <c r="N34" i="5"/>
  <c r="N34" i="12"/>
  <c r="L35" i="5"/>
  <c r="L35" i="12" s="1"/>
  <c r="M35" i="12"/>
  <c r="N35" i="5"/>
  <c r="N35" i="12"/>
  <c r="L36" i="5"/>
  <c r="L36" i="12" s="1"/>
  <c r="M36" i="12"/>
  <c r="N36" i="5"/>
  <c r="N36" i="12" s="1"/>
  <c r="L38" i="5"/>
  <c r="L38" i="12"/>
  <c r="M38" i="12"/>
  <c r="N38" i="5"/>
  <c r="L39" i="5"/>
  <c r="L39" i="12"/>
  <c r="N39" i="5"/>
  <c r="N39" i="12" s="1"/>
  <c r="L40" i="5"/>
  <c r="M40" i="12"/>
  <c r="N40" i="5"/>
  <c r="L42" i="5"/>
  <c r="L45" i="5" s="1"/>
  <c r="M42" i="12"/>
  <c r="N42" i="5"/>
  <c r="L44" i="5"/>
  <c r="L44" i="12"/>
  <c r="M44" i="12"/>
  <c r="M45" i="12" s="1"/>
  <c r="N44" i="5"/>
  <c r="N44" i="12" s="1"/>
  <c r="L46" i="5"/>
  <c r="L46" i="12"/>
  <c r="N46" i="5"/>
  <c r="N46" i="12" s="1"/>
  <c r="L47" i="5"/>
  <c r="L47" i="12" s="1"/>
  <c r="M47" i="12"/>
  <c r="N47" i="5"/>
  <c r="N47" i="12" s="1"/>
  <c r="L49" i="5"/>
  <c r="M49" i="12"/>
  <c r="N49" i="5"/>
  <c r="L52" i="5"/>
  <c r="L52" i="12" s="1"/>
  <c r="M52" i="12"/>
  <c r="N52" i="5"/>
  <c r="N52" i="12" s="1"/>
  <c r="L53" i="5"/>
  <c r="L53" i="12"/>
  <c r="M53" i="12"/>
  <c r="N53" i="5"/>
  <c r="N53" i="12" s="1"/>
  <c r="H46" i="29"/>
  <c r="N46" i="29" s="1"/>
  <c r="J49" i="27"/>
  <c r="H15" i="20"/>
  <c r="H16" i="20"/>
  <c r="G14" i="31"/>
  <c r="I41" i="30"/>
  <c r="J41" i="30"/>
  <c r="D48" i="28"/>
  <c r="D50" i="28" s="1"/>
  <c r="D18" i="28"/>
  <c r="J47" i="27"/>
  <c r="J18" i="13"/>
  <c r="D14" i="1"/>
  <c r="N49" i="29"/>
  <c r="I33" i="22"/>
  <c r="I37" i="22" s="1"/>
  <c r="D48" i="2"/>
  <c r="E48" i="2"/>
  <c r="F48" i="2"/>
  <c r="G48" i="2"/>
  <c r="H48" i="2"/>
  <c r="H50" i="2" s="1"/>
  <c r="I48" i="2"/>
  <c r="J48" i="2"/>
  <c r="J50" i="2" s="1"/>
  <c r="K48" i="2"/>
  <c r="K50" i="2" s="1"/>
  <c r="L48" i="2"/>
  <c r="M48" i="2"/>
  <c r="N48" i="2"/>
  <c r="D48" i="3"/>
  <c r="E48" i="3"/>
  <c r="F48" i="3"/>
  <c r="G48" i="3"/>
  <c r="H48" i="3"/>
  <c r="H50" i="3" s="1"/>
  <c r="I48" i="3"/>
  <c r="J48" i="3"/>
  <c r="K48" i="3"/>
  <c r="K50" i="3" s="1"/>
  <c r="L48" i="3"/>
  <c r="M48" i="3"/>
  <c r="N48" i="3"/>
  <c r="D48" i="5"/>
  <c r="E48" i="5"/>
  <c r="F48" i="5"/>
  <c r="G48" i="5"/>
  <c r="H48" i="5"/>
  <c r="I48" i="5"/>
  <c r="I50" i="5" s="1"/>
  <c r="J48" i="5"/>
  <c r="K48" i="5"/>
  <c r="K50" i="5" s="1"/>
  <c r="D48" i="11"/>
  <c r="E48" i="11"/>
  <c r="F48" i="11"/>
  <c r="G48" i="11"/>
  <c r="H48" i="11"/>
  <c r="I48" i="11"/>
  <c r="J48" i="11"/>
  <c r="K48" i="11"/>
  <c r="L48" i="11"/>
  <c r="M48" i="11"/>
  <c r="N48" i="11"/>
  <c r="D48" i="12"/>
  <c r="E48" i="12"/>
  <c r="F48" i="12"/>
  <c r="G48" i="12"/>
  <c r="H48" i="12"/>
  <c r="D48" i="13"/>
  <c r="E48" i="13"/>
  <c r="F48" i="13"/>
  <c r="G48" i="13"/>
  <c r="H48" i="13"/>
  <c r="I48" i="13"/>
  <c r="J48" i="13"/>
  <c r="K48" i="13"/>
  <c r="L48" i="13"/>
  <c r="M48" i="13"/>
  <c r="N48" i="13"/>
  <c r="F48" i="14"/>
  <c r="G48" i="14"/>
  <c r="G50" i="14" s="1"/>
  <c r="H48" i="14"/>
  <c r="I48" i="14"/>
  <c r="J48" i="14"/>
  <c r="K48" i="14"/>
  <c r="D49" i="14"/>
  <c r="E49" i="14"/>
  <c r="F49" i="14"/>
  <c r="G49" i="14"/>
  <c r="H49" i="14"/>
  <c r="I49" i="14"/>
  <c r="J49" i="14"/>
  <c r="K49" i="14"/>
  <c r="L49" i="14"/>
  <c r="M49" i="14"/>
  <c r="N49" i="14"/>
  <c r="D48" i="15"/>
  <c r="E48" i="15"/>
  <c r="F48" i="15"/>
  <c r="G48" i="15"/>
  <c r="H48" i="15"/>
  <c r="D48" i="16"/>
  <c r="D50" i="16" s="1"/>
  <c r="E48" i="16"/>
  <c r="E50" i="16" s="1"/>
  <c r="F48" i="16"/>
  <c r="F50" i="16" s="1"/>
  <c r="G48" i="16"/>
  <c r="G50" i="16" s="1"/>
  <c r="H48" i="16"/>
  <c r="I48" i="16"/>
  <c r="J48" i="16"/>
  <c r="K48" i="16"/>
  <c r="K50" i="16" s="1"/>
  <c r="L48" i="16"/>
  <c r="M48" i="16"/>
  <c r="M50" i="16" s="1"/>
  <c r="N48" i="16"/>
  <c r="N50" i="16" s="1"/>
  <c r="D48" i="17"/>
  <c r="E48" i="17"/>
  <c r="F48" i="17"/>
  <c r="G48" i="17"/>
  <c r="H48" i="17"/>
  <c r="I48" i="17"/>
  <c r="J48" i="17"/>
  <c r="J50" i="17" s="1"/>
  <c r="K48" i="17"/>
  <c r="L48" i="17"/>
  <c r="L50" i="17" s="1"/>
  <c r="M48" i="17"/>
  <c r="N48" i="17"/>
  <c r="N50" i="17" s="1"/>
  <c r="D48" i="18"/>
  <c r="E48" i="18"/>
  <c r="F48" i="18"/>
  <c r="G48" i="18"/>
  <c r="G50" i="18" s="1"/>
  <c r="H48" i="18"/>
  <c r="I48" i="18"/>
  <c r="J48" i="18"/>
  <c r="K48" i="18"/>
  <c r="K50" i="18" s="1"/>
  <c r="L48" i="18"/>
  <c r="M48" i="18"/>
  <c r="N48" i="18"/>
  <c r="D48" i="19"/>
  <c r="E48" i="19"/>
  <c r="F48" i="19"/>
  <c r="G48" i="19"/>
  <c r="H48" i="19"/>
  <c r="H50" i="19" s="1"/>
  <c r="I48" i="19"/>
  <c r="J48" i="19"/>
  <c r="K48" i="19"/>
  <c r="K50" i="19" s="1"/>
  <c r="L48" i="19"/>
  <c r="L50" i="19" s="1"/>
  <c r="M48" i="19"/>
  <c r="N48" i="19"/>
  <c r="D48" i="20"/>
  <c r="D50" i="20" s="1"/>
  <c r="E48" i="20"/>
  <c r="I48" i="20"/>
  <c r="J48" i="20"/>
  <c r="K48" i="20"/>
  <c r="K50" i="20" s="1"/>
  <c r="K51" i="20" s="1"/>
  <c r="L48" i="20"/>
  <c r="M48" i="20"/>
  <c r="N48" i="20"/>
  <c r="D48" i="21"/>
  <c r="D50" i="21" s="1"/>
  <c r="E48" i="21"/>
  <c r="E50" i="21" s="1"/>
  <c r="F48" i="21"/>
  <c r="G48" i="21"/>
  <c r="H48" i="21"/>
  <c r="H50" i="21" s="1"/>
  <c r="I48" i="21"/>
  <c r="J48" i="21"/>
  <c r="K48" i="21"/>
  <c r="K50" i="21" s="1"/>
  <c r="D48" i="22"/>
  <c r="E48" i="22"/>
  <c r="E50" i="22"/>
  <c r="F48" i="22"/>
  <c r="G48" i="22"/>
  <c r="G50" i="22" s="1"/>
  <c r="H48" i="22"/>
  <c r="I48" i="22"/>
  <c r="J48" i="22"/>
  <c r="K48" i="22"/>
  <c r="L48" i="22"/>
  <c r="M48" i="22"/>
  <c r="N48" i="22"/>
  <c r="D48" i="23"/>
  <c r="E48" i="23"/>
  <c r="F48" i="23"/>
  <c r="F50" i="23"/>
  <c r="G48" i="23"/>
  <c r="H48" i="23"/>
  <c r="I48" i="23"/>
  <c r="I50" i="23"/>
  <c r="J48" i="23"/>
  <c r="J50" i="23" s="1"/>
  <c r="K48" i="23"/>
  <c r="K50" i="23"/>
  <c r="D48" i="24"/>
  <c r="E48" i="24"/>
  <c r="F48" i="24"/>
  <c r="G48" i="24"/>
  <c r="H48" i="24"/>
  <c r="I48" i="24"/>
  <c r="J48" i="24"/>
  <c r="K48" i="24"/>
  <c r="L48" i="24"/>
  <c r="M48" i="24"/>
  <c r="N48" i="24"/>
  <c r="N50" i="24" s="1"/>
  <c r="D48" i="25"/>
  <c r="F48" i="25"/>
  <c r="G48" i="25"/>
  <c r="H48" i="25"/>
  <c r="I48" i="25"/>
  <c r="J48" i="25"/>
  <c r="J50" i="25" s="1"/>
  <c r="K48" i="25"/>
  <c r="D48" i="26"/>
  <c r="E48" i="26"/>
  <c r="E50" i="26" s="1"/>
  <c r="F48" i="26"/>
  <c r="F50" i="26" s="1"/>
  <c r="G48" i="26"/>
  <c r="H48" i="26"/>
  <c r="I48" i="26"/>
  <c r="I50" i="26" s="1"/>
  <c r="J48" i="26"/>
  <c r="K48" i="26"/>
  <c r="D48" i="27"/>
  <c r="E48" i="27"/>
  <c r="F48" i="27"/>
  <c r="G48" i="27"/>
  <c r="H48" i="27"/>
  <c r="F48" i="28"/>
  <c r="G48" i="28"/>
  <c r="H48" i="28"/>
  <c r="H50" i="28" s="1"/>
  <c r="I48" i="28"/>
  <c r="I50" i="28"/>
  <c r="J48" i="28"/>
  <c r="I48" i="29"/>
  <c r="J48" i="29"/>
  <c r="K48" i="29"/>
  <c r="K50" i="29" s="1"/>
  <c r="D48" i="30"/>
  <c r="F48" i="30"/>
  <c r="F50" i="30"/>
  <c r="G48" i="30"/>
  <c r="H48" i="30"/>
  <c r="I48" i="30"/>
  <c r="I50" i="30"/>
  <c r="J48" i="30"/>
  <c r="J50" i="30" s="1"/>
  <c r="K48" i="30"/>
  <c r="L48" i="30"/>
  <c r="M48" i="30"/>
  <c r="D48" i="31"/>
  <c r="D50" i="31"/>
  <c r="F48" i="31"/>
  <c r="F50" i="31" s="1"/>
  <c r="G48" i="31"/>
  <c r="H48" i="31"/>
  <c r="I48" i="32"/>
  <c r="J48" i="32"/>
  <c r="K48" i="32"/>
  <c r="D48" i="1"/>
  <c r="E48" i="1"/>
  <c r="E50" i="1"/>
  <c r="F48" i="1"/>
  <c r="F50" i="1" s="1"/>
  <c r="G48" i="1"/>
  <c r="H48" i="1"/>
  <c r="I48" i="1"/>
  <c r="J48" i="1"/>
  <c r="J50" i="1" s="1"/>
  <c r="K48" i="1"/>
  <c r="K50" i="1"/>
  <c r="L48" i="1"/>
  <c r="L50" i="1" s="1"/>
  <c r="M48" i="1"/>
  <c r="N48" i="1"/>
  <c r="C48" i="2"/>
  <c r="C48" i="3"/>
  <c r="C50" i="3" s="1"/>
  <c r="C48" i="5"/>
  <c r="C48" i="11"/>
  <c r="I48" i="12"/>
  <c r="C48" i="12"/>
  <c r="C48" i="13"/>
  <c r="C48" i="15"/>
  <c r="C50" i="15"/>
  <c r="C48" i="16"/>
  <c r="C48" i="17"/>
  <c r="C48" i="18"/>
  <c r="C48" i="19"/>
  <c r="C48" i="20"/>
  <c r="C48" i="21"/>
  <c r="C50" i="21"/>
  <c r="C48" i="22"/>
  <c r="C50" i="22" s="1"/>
  <c r="C48" i="23"/>
  <c r="C50" i="23" s="1"/>
  <c r="C48" i="24"/>
  <c r="C48" i="25"/>
  <c r="C48" i="26"/>
  <c r="C48" i="27"/>
  <c r="C48" i="28"/>
  <c r="C48" i="30"/>
  <c r="C50" i="30" s="1"/>
  <c r="C48" i="31"/>
  <c r="C48" i="1"/>
  <c r="D50" i="2"/>
  <c r="E50" i="2"/>
  <c r="F50" i="2"/>
  <c r="L50" i="2"/>
  <c r="M50" i="2"/>
  <c r="E50" i="3"/>
  <c r="F50" i="3"/>
  <c r="G50" i="3"/>
  <c r="L50" i="3"/>
  <c r="L51" i="3" s="1"/>
  <c r="M50" i="3"/>
  <c r="N50" i="3"/>
  <c r="G50" i="5"/>
  <c r="F50" i="11"/>
  <c r="I50" i="11"/>
  <c r="J50" i="11"/>
  <c r="L50" i="11"/>
  <c r="L51" i="11" s="1"/>
  <c r="M50" i="11"/>
  <c r="D50" i="12"/>
  <c r="E50" i="12"/>
  <c r="E51" i="12"/>
  <c r="G50" i="12"/>
  <c r="E50" i="13"/>
  <c r="F50" i="13"/>
  <c r="H50" i="13"/>
  <c r="K50" i="13"/>
  <c r="N50" i="13"/>
  <c r="F50" i="14"/>
  <c r="I50" i="14"/>
  <c r="J50" i="14"/>
  <c r="K50" i="14"/>
  <c r="F50" i="15"/>
  <c r="G50" i="15"/>
  <c r="H50" i="16"/>
  <c r="I50" i="16"/>
  <c r="I51" i="16" s="1"/>
  <c r="L50" i="16"/>
  <c r="D50" i="17"/>
  <c r="H50" i="17"/>
  <c r="I50" i="17"/>
  <c r="M50" i="17"/>
  <c r="D50" i="18"/>
  <c r="E50" i="18"/>
  <c r="F50" i="18"/>
  <c r="I50" i="18"/>
  <c r="J50" i="18"/>
  <c r="N50" i="18"/>
  <c r="E50" i="19"/>
  <c r="I50" i="19"/>
  <c r="J50" i="19"/>
  <c r="E50" i="20"/>
  <c r="J50" i="20"/>
  <c r="N50" i="20"/>
  <c r="J50" i="21"/>
  <c r="F50" i="22"/>
  <c r="H50" i="22"/>
  <c r="I50" i="22"/>
  <c r="L50" i="22"/>
  <c r="M50" i="22"/>
  <c r="N50" i="22"/>
  <c r="G50" i="23"/>
  <c r="H50" i="23"/>
  <c r="E50" i="24"/>
  <c r="K50" i="24"/>
  <c r="M50" i="24"/>
  <c r="G50" i="25"/>
  <c r="I50" i="25"/>
  <c r="G50" i="26"/>
  <c r="K50" i="26"/>
  <c r="J50" i="32"/>
  <c r="G50" i="1"/>
  <c r="H50" i="1"/>
  <c r="H51" i="1"/>
  <c r="I50" i="1"/>
  <c r="M50" i="1"/>
  <c r="N50" i="1"/>
  <c r="C50" i="2"/>
  <c r="C50" i="5"/>
  <c r="C50" i="13"/>
  <c r="C50" i="16"/>
  <c r="C50" i="17"/>
  <c r="C50" i="19"/>
  <c r="C50" i="20"/>
  <c r="C50" i="25"/>
  <c r="C50" i="1"/>
  <c r="D41" i="2"/>
  <c r="E41" i="2"/>
  <c r="F41" i="2"/>
  <c r="G41" i="2"/>
  <c r="H41" i="2"/>
  <c r="I41" i="2"/>
  <c r="J41" i="2"/>
  <c r="K41" i="2"/>
  <c r="L41" i="2"/>
  <c r="M41" i="2"/>
  <c r="N41" i="2"/>
  <c r="D41" i="3"/>
  <c r="E41" i="3"/>
  <c r="F41" i="3"/>
  <c r="G41" i="3"/>
  <c r="H41" i="3"/>
  <c r="I41" i="3"/>
  <c r="J41" i="3"/>
  <c r="K41" i="3"/>
  <c r="L41" i="3"/>
  <c r="M41" i="3"/>
  <c r="N41" i="3"/>
  <c r="D41" i="5"/>
  <c r="E41" i="5"/>
  <c r="F41" i="5"/>
  <c r="G41" i="5"/>
  <c r="H41" i="5"/>
  <c r="I41" i="5"/>
  <c r="J41" i="5"/>
  <c r="K41" i="5"/>
  <c r="D41" i="11"/>
  <c r="E41" i="11"/>
  <c r="F41" i="11"/>
  <c r="G41" i="11"/>
  <c r="H41" i="11"/>
  <c r="I41" i="11"/>
  <c r="J41" i="11"/>
  <c r="K41" i="11"/>
  <c r="L41" i="11"/>
  <c r="M41" i="11"/>
  <c r="N41" i="11"/>
  <c r="D41" i="12"/>
  <c r="E41" i="12"/>
  <c r="F41" i="12"/>
  <c r="G41" i="12"/>
  <c r="H41" i="12"/>
  <c r="D41" i="13"/>
  <c r="E41" i="13"/>
  <c r="F41" i="13"/>
  <c r="G41" i="13"/>
  <c r="H41" i="13"/>
  <c r="I41" i="13"/>
  <c r="J41" i="13"/>
  <c r="K41" i="13"/>
  <c r="L41" i="13"/>
  <c r="M41" i="13"/>
  <c r="N41" i="13"/>
  <c r="F41" i="14"/>
  <c r="G41" i="14"/>
  <c r="H41" i="14"/>
  <c r="I41" i="14"/>
  <c r="J41" i="14"/>
  <c r="K41" i="14"/>
  <c r="D41" i="15"/>
  <c r="E41" i="15"/>
  <c r="F41" i="15"/>
  <c r="G41" i="15"/>
  <c r="H41" i="15"/>
  <c r="D41" i="16"/>
  <c r="E41" i="16"/>
  <c r="F41" i="16"/>
  <c r="G41" i="16"/>
  <c r="H41" i="16"/>
  <c r="I41" i="16"/>
  <c r="J41" i="16"/>
  <c r="K41" i="16"/>
  <c r="L41" i="16"/>
  <c r="M41" i="16"/>
  <c r="N41" i="16"/>
  <c r="D41" i="17"/>
  <c r="E41" i="17"/>
  <c r="F41" i="17"/>
  <c r="G41" i="17"/>
  <c r="H41" i="17"/>
  <c r="I41" i="17"/>
  <c r="J41" i="17"/>
  <c r="K41" i="17"/>
  <c r="L41" i="17"/>
  <c r="M41" i="17"/>
  <c r="N41" i="17"/>
  <c r="D41" i="18"/>
  <c r="E41" i="18"/>
  <c r="F41" i="18"/>
  <c r="G41" i="18"/>
  <c r="H41" i="18"/>
  <c r="I41" i="18"/>
  <c r="J41" i="18"/>
  <c r="K41" i="18"/>
  <c r="L41" i="18"/>
  <c r="M41" i="18"/>
  <c r="N41" i="18"/>
  <c r="D41" i="19"/>
  <c r="E41" i="19"/>
  <c r="F41" i="19"/>
  <c r="G41" i="19"/>
  <c r="H41" i="19"/>
  <c r="I41" i="19"/>
  <c r="J41" i="19"/>
  <c r="K41" i="19"/>
  <c r="L41" i="19"/>
  <c r="M41" i="19"/>
  <c r="N41" i="19"/>
  <c r="D41" i="20"/>
  <c r="E41" i="20"/>
  <c r="I41" i="20"/>
  <c r="J41" i="20"/>
  <c r="K41" i="20"/>
  <c r="L41" i="20"/>
  <c r="M41" i="20"/>
  <c r="N41" i="20"/>
  <c r="D41" i="21"/>
  <c r="E41" i="21"/>
  <c r="F41" i="21"/>
  <c r="G41" i="21"/>
  <c r="H41" i="21"/>
  <c r="I41" i="21"/>
  <c r="J41" i="21"/>
  <c r="K41" i="21"/>
  <c r="D41" i="22"/>
  <c r="E41" i="22"/>
  <c r="F41" i="22"/>
  <c r="G41" i="22"/>
  <c r="H41" i="22"/>
  <c r="I41" i="22"/>
  <c r="J41" i="22"/>
  <c r="K41" i="22"/>
  <c r="L41" i="22"/>
  <c r="M41" i="22"/>
  <c r="N41" i="22"/>
  <c r="D41" i="23"/>
  <c r="E41" i="23"/>
  <c r="F41" i="23"/>
  <c r="G41" i="23"/>
  <c r="H41" i="23"/>
  <c r="I41" i="23"/>
  <c r="J41" i="23"/>
  <c r="K41" i="23"/>
  <c r="D41" i="24"/>
  <c r="F41" i="24"/>
  <c r="G41" i="24"/>
  <c r="I41" i="24"/>
  <c r="J41" i="24"/>
  <c r="L41" i="24"/>
  <c r="M41" i="24"/>
  <c r="N41" i="24"/>
  <c r="D41" i="25"/>
  <c r="E41" i="25"/>
  <c r="F41" i="25"/>
  <c r="G41" i="25"/>
  <c r="H41" i="25"/>
  <c r="I41" i="25"/>
  <c r="J41" i="25"/>
  <c r="K41" i="25"/>
  <c r="D41" i="26"/>
  <c r="E41" i="26"/>
  <c r="F41" i="26"/>
  <c r="G41" i="26"/>
  <c r="I41" i="26"/>
  <c r="J41" i="26"/>
  <c r="K41" i="26"/>
  <c r="D41" i="27"/>
  <c r="E41" i="27"/>
  <c r="F41" i="27"/>
  <c r="G41" i="27"/>
  <c r="H41" i="27"/>
  <c r="D41" i="28"/>
  <c r="E41" i="28"/>
  <c r="F41" i="28"/>
  <c r="G41" i="28"/>
  <c r="H41" i="28"/>
  <c r="I41" i="28"/>
  <c r="J41" i="28"/>
  <c r="K41" i="28"/>
  <c r="I41" i="29"/>
  <c r="J41" i="29"/>
  <c r="K41" i="29"/>
  <c r="D41" i="30"/>
  <c r="E41" i="30"/>
  <c r="F41" i="30"/>
  <c r="G41" i="30"/>
  <c r="H41" i="30"/>
  <c r="K41" i="30"/>
  <c r="L41" i="30"/>
  <c r="M41" i="30"/>
  <c r="N41" i="30"/>
  <c r="D41" i="31"/>
  <c r="E41" i="31"/>
  <c r="F41" i="31"/>
  <c r="G41" i="31"/>
  <c r="H41" i="31"/>
  <c r="F41" i="32"/>
  <c r="G41" i="32"/>
  <c r="H41" i="32"/>
  <c r="I41" i="32"/>
  <c r="J41" i="32"/>
  <c r="K41" i="32"/>
  <c r="D41" i="1"/>
  <c r="M41" i="5" s="1"/>
  <c r="E41" i="1"/>
  <c r="F41" i="1"/>
  <c r="G41" i="1"/>
  <c r="H41" i="1"/>
  <c r="I41" i="1"/>
  <c r="L41" i="5" s="1"/>
  <c r="J41" i="1"/>
  <c r="K41" i="1"/>
  <c r="L41" i="1"/>
  <c r="M41" i="1"/>
  <c r="N41" i="1"/>
  <c r="C41" i="2"/>
  <c r="C41" i="3"/>
  <c r="C41" i="5"/>
  <c r="C41" i="11"/>
  <c r="C41" i="12"/>
  <c r="C41" i="13"/>
  <c r="C41" i="15"/>
  <c r="C41" i="16"/>
  <c r="C41" i="17"/>
  <c r="C41" i="18"/>
  <c r="C41" i="19"/>
  <c r="C41" i="20"/>
  <c r="C41" i="21"/>
  <c r="C41" i="22"/>
  <c r="C41" i="23"/>
  <c r="C41" i="24"/>
  <c r="C41" i="25"/>
  <c r="C41" i="26"/>
  <c r="C41" i="27"/>
  <c r="C41" i="28"/>
  <c r="C41" i="30"/>
  <c r="C41" i="31"/>
  <c r="C41" i="1"/>
  <c r="D33" i="2"/>
  <c r="D37" i="2" s="1"/>
  <c r="E33" i="2"/>
  <c r="E37" i="2"/>
  <c r="F33" i="2"/>
  <c r="F37" i="2" s="1"/>
  <c r="G33" i="2"/>
  <c r="G37" i="2"/>
  <c r="H33" i="2"/>
  <c r="H37" i="2" s="1"/>
  <c r="I33" i="2"/>
  <c r="I37" i="2"/>
  <c r="J33" i="2"/>
  <c r="J37" i="2" s="1"/>
  <c r="K33" i="2"/>
  <c r="K37" i="2"/>
  <c r="K51" i="2"/>
  <c r="L33" i="2"/>
  <c r="L37" i="2"/>
  <c r="M33" i="2"/>
  <c r="M37" i="2"/>
  <c r="N33" i="2"/>
  <c r="N37" i="2"/>
  <c r="D33" i="3"/>
  <c r="D37" i="3"/>
  <c r="E33" i="3"/>
  <c r="E37" i="3"/>
  <c r="E51" i="3"/>
  <c r="F33" i="3"/>
  <c r="F37" i="3" s="1"/>
  <c r="F51" i="3" s="1"/>
  <c r="G33" i="3"/>
  <c r="G37" i="3"/>
  <c r="H33" i="3"/>
  <c r="H37" i="3" s="1"/>
  <c r="I33" i="3"/>
  <c r="I37" i="3"/>
  <c r="J33" i="3"/>
  <c r="J37" i="3"/>
  <c r="K33" i="3"/>
  <c r="K37" i="3"/>
  <c r="L33" i="3"/>
  <c r="L37" i="3"/>
  <c r="M33" i="3"/>
  <c r="M37" i="3" s="1"/>
  <c r="N33" i="3"/>
  <c r="N37" i="3"/>
  <c r="N51" i="3"/>
  <c r="D33" i="5"/>
  <c r="D37" i="5"/>
  <c r="E33" i="5"/>
  <c r="E37" i="5"/>
  <c r="E51" i="5" s="1"/>
  <c r="F33" i="5"/>
  <c r="F37" i="5"/>
  <c r="G33" i="5"/>
  <c r="G37" i="5"/>
  <c r="H33" i="5"/>
  <c r="H37" i="5"/>
  <c r="I33" i="5"/>
  <c r="I37" i="5"/>
  <c r="J33" i="5"/>
  <c r="J37" i="5"/>
  <c r="K33" i="5"/>
  <c r="K37" i="5"/>
  <c r="K51" i="5" s="1"/>
  <c r="D33" i="11"/>
  <c r="D37" i="11"/>
  <c r="E33" i="11"/>
  <c r="F33" i="11"/>
  <c r="F37" i="11" s="1"/>
  <c r="F51" i="11" s="1"/>
  <c r="G33" i="11"/>
  <c r="G37" i="11"/>
  <c r="H33" i="11"/>
  <c r="H37" i="11" s="1"/>
  <c r="I33" i="11"/>
  <c r="I37" i="11"/>
  <c r="I51" i="11" s="1"/>
  <c r="J33" i="11"/>
  <c r="J37" i="11" s="1"/>
  <c r="J51" i="11" s="1"/>
  <c r="K33" i="11"/>
  <c r="K37" i="11"/>
  <c r="L33" i="11"/>
  <c r="L37" i="11"/>
  <c r="M33" i="11"/>
  <c r="M37" i="11" s="1"/>
  <c r="N33" i="11"/>
  <c r="N37" i="11" s="1"/>
  <c r="D33" i="12"/>
  <c r="D37" i="12"/>
  <c r="D51" i="12"/>
  <c r="E33" i="12"/>
  <c r="E37" i="12" s="1"/>
  <c r="F33" i="12"/>
  <c r="F37" i="12"/>
  <c r="G33" i="12"/>
  <c r="G37" i="12" s="1"/>
  <c r="G51" i="12" s="1"/>
  <c r="H33" i="12"/>
  <c r="H37" i="12"/>
  <c r="D33" i="13"/>
  <c r="D37" i="13" s="1"/>
  <c r="E33" i="13"/>
  <c r="E37" i="13"/>
  <c r="E51" i="13" s="1"/>
  <c r="F33" i="13"/>
  <c r="F37" i="13"/>
  <c r="G33" i="13"/>
  <c r="G37" i="13" s="1"/>
  <c r="G51" i="13" s="1"/>
  <c r="H33" i="13"/>
  <c r="H37" i="13"/>
  <c r="H51" i="13" s="1"/>
  <c r="I33" i="13"/>
  <c r="I37" i="13" s="1"/>
  <c r="J33" i="13"/>
  <c r="J37" i="13"/>
  <c r="K33" i="13"/>
  <c r="K37" i="13" s="1"/>
  <c r="L33" i="13"/>
  <c r="L37" i="13"/>
  <c r="M33" i="13"/>
  <c r="M37" i="13" s="1"/>
  <c r="N33" i="13"/>
  <c r="N37" i="13"/>
  <c r="F33" i="14"/>
  <c r="F37" i="14" s="1"/>
  <c r="F51" i="14" s="1"/>
  <c r="G33" i="14"/>
  <c r="G37" i="14"/>
  <c r="H33" i="14"/>
  <c r="H37" i="14" s="1"/>
  <c r="I33" i="14"/>
  <c r="I37" i="14"/>
  <c r="J33" i="14"/>
  <c r="J37" i="14" s="1"/>
  <c r="J51" i="14" s="1"/>
  <c r="K33" i="14"/>
  <c r="K37" i="14" s="1"/>
  <c r="D33" i="15"/>
  <c r="D37" i="15"/>
  <c r="E33" i="15"/>
  <c r="E37" i="15" s="1"/>
  <c r="F33" i="15"/>
  <c r="F37" i="15"/>
  <c r="F51" i="15" s="1"/>
  <c r="G33" i="15"/>
  <c r="G37" i="15"/>
  <c r="H33" i="15"/>
  <c r="H37" i="15" s="1"/>
  <c r="H51" i="15" s="1"/>
  <c r="D33" i="16"/>
  <c r="D37" i="16"/>
  <c r="E33" i="16"/>
  <c r="E37" i="16" s="1"/>
  <c r="E51" i="16" s="1"/>
  <c r="F33" i="16"/>
  <c r="F37" i="16"/>
  <c r="F51" i="16"/>
  <c r="G33" i="16"/>
  <c r="G37" i="16" s="1"/>
  <c r="H33" i="16"/>
  <c r="H37" i="16"/>
  <c r="H51" i="16"/>
  <c r="I33" i="16"/>
  <c r="I37" i="16"/>
  <c r="J33" i="16"/>
  <c r="J37" i="16" s="1"/>
  <c r="K33" i="16"/>
  <c r="K37" i="16" s="1"/>
  <c r="K51" i="16" s="1"/>
  <c r="L33" i="16"/>
  <c r="L37" i="16"/>
  <c r="L51" i="16" s="1"/>
  <c r="M33" i="16"/>
  <c r="M37" i="16" s="1"/>
  <c r="N33" i="16"/>
  <c r="N37" i="16" s="1"/>
  <c r="N51" i="16" s="1"/>
  <c r="D33" i="17"/>
  <c r="D37" i="17"/>
  <c r="D51" i="17" s="1"/>
  <c r="E33" i="17"/>
  <c r="E37" i="17" s="1"/>
  <c r="F33" i="17"/>
  <c r="F37" i="17"/>
  <c r="G33" i="17"/>
  <c r="G37" i="17" s="1"/>
  <c r="H33" i="17"/>
  <c r="H37" i="17"/>
  <c r="H51" i="17" s="1"/>
  <c r="I33" i="17"/>
  <c r="I37" i="17"/>
  <c r="I51" i="17"/>
  <c r="J33" i="17"/>
  <c r="J37" i="17" s="1"/>
  <c r="J51" i="17" s="1"/>
  <c r="K33" i="17"/>
  <c r="K37" i="17"/>
  <c r="L33" i="17"/>
  <c r="L37" i="17" s="1"/>
  <c r="L51" i="17" s="1"/>
  <c r="M33" i="17"/>
  <c r="M37" i="17" s="1"/>
  <c r="M51" i="17" s="1"/>
  <c r="N33" i="17"/>
  <c r="N37" i="17"/>
  <c r="D33" i="18"/>
  <c r="D37" i="18" s="1"/>
  <c r="D51" i="18" s="1"/>
  <c r="E33" i="18"/>
  <c r="E37" i="18" s="1"/>
  <c r="E51" i="18" s="1"/>
  <c r="F33" i="18"/>
  <c r="F37" i="18"/>
  <c r="G33" i="18"/>
  <c r="G37" i="18" s="1"/>
  <c r="H33" i="18"/>
  <c r="H37" i="18"/>
  <c r="I33" i="18"/>
  <c r="I37" i="18" s="1"/>
  <c r="J33" i="18"/>
  <c r="J37" i="18"/>
  <c r="J51" i="18" s="1"/>
  <c r="K33" i="18"/>
  <c r="K37" i="18"/>
  <c r="K51" i="18"/>
  <c r="L33" i="18"/>
  <c r="L37" i="18" s="1"/>
  <c r="L51" i="18" s="1"/>
  <c r="M33" i="18"/>
  <c r="M37" i="18"/>
  <c r="N33" i="18"/>
  <c r="N37" i="18" s="1"/>
  <c r="N51" i="18" s="1"/>
  <c r="D33" i="19"/>
  <c r="D37" i="19" s="1"/>
  <c r="E33" i="19"/>
  <c r="E37" i="19"/>
  <c r="F33" i="19"/>
  <c r="F37" i="19" s="1"/>
  <c r="G33" i="19"/>
  <c r="G37" i="19"/>
  <c r="H33" i="19"/>
  <c r="H37" i="19" s="1"/>
  <c r="H51" i="19" s="1"/>
  <c r="I33" i="19"/>
  <c r="I37" i="19"/>
  <c r="J33" i="19"/>
  <c r="J37" i="19" s="1"/>
  <c r="K33" i="19"/>
  <c r="K37" i="19"/>
  <c r="L33" i="19"/>
  <c r="L37" i="19"/>
  <c r="L51" i="19" s="1"/>
  <c r="M33" i="19"/>
  <c r="M37" i="19" s="1"/>
  <c r="N33" i="19"/>
  <c r="N37" i="19"/>
  <c r="D33" i="20"/>
  <c r="D37" i="20" s="1"/>
  <c r="E33" i="20"/>
  <c r="E37" i="20"/>
  <c r="I33" i="20"/>
  <c r="I37" i="20" s="1"/>
  <c r="I51" i="20" s="1"/>
  <c r="J33" i="20"/>
  <c r="J37" i="20"/>
  <c r="J51" i="20" s="1"/>
  <c r="K33" i="20"/>
  <c r="K37" i="20"/>
  <c r="L33" i="20"/>
  <c r="L37" i="20" s="1"/>
  <c r="M33" i="20"/>
  <c r="M37" i="20"/>
  <c r="N33" i="20"/>
  <c r="N37" i="20" s="1"/>
  <c r="D33" i="21"/>
  <c r="D37" i="21"/>
  <c r="E33" i="21"/>
  <c r="E37" i="21"/>
  <c r="F33" i="21"/>
  <c r="F37" i="21" s="1"/>
  <c r="G33" i="21"/>
  <c r="G37" i="21"/>
  <c r="H33" i="21"/>
  <c r="H37" i="21" s="1"/>
  <c r="I33" i="21"/>
  <c r="I37" i="21"/>
  <c r="I51" i="21" s="1"/>
  <c r="J33" i="21"/>
  <c r="J37" i="21" s="1"/>
  <c r="K33" i="21"/>
  <c r="K37" i="21"/>
  <c r="K51" i="21" s="1"/>
  <c r="F33" i="22"/>
  <c r="F37" i="22" s="1"/>
  <c r="F51" i="22" s="1"/>
  <c r="G33" i="22"/>
  <c r="G37" i="22" s="1"/>
  <c r="G51" i="22" s="1"/>
  <c r="J33" i="22"/>
  <c r="J37" i="22"/>
  <c r="K33" i="22"/>
  <c r="L33" i="22"/>
  <c r="L37" i="22"/>
  <c r="L51" i="22" s="1"/>
  <c r="M33" i="22"/>
  <c r="M37" i="22"/>
  <c r="N33" i="22"/>
  <c r="N37" i="22" s="1"/>
  <c r="D33" i="23"/>
  <c r="D37" i="23"/>
  <c r="E33" i="23"/>
  <c r="E37" i="23" s="1"/>
  <c r="F33" i="23"/>
  <c r="F37" i="23"/>
  <c r="F51" i="23" s="1"/>
  <c r="G33" i="23"/>
  <c r="G37" i="23"/>
  <c r="G51" i="23"/>
  <c r="H33" i="23"/>
  <c r="H37" i="23" s="1"/>
  <c r="H51" i="23" s="1"/>
  <c r="I33" i="23"/>
  <c r="I37" i="23" s="1"/>
  <c r="I51" i="23" s="1"/>
  <c r="J33" i="23"/>
  <c r="J37" i="23"/>
  <c r="K33" i="23"/>
  <c r="K37" i="23" s="1"/>
  <c r="K51" i="23" s="1"/>
  <c r="D33" i="24"/>
  <c r="D37" i="24"/>
  <c r="E33" i="24"/>
  <c r="E37" i="24" s="1"/>
  <c r="E51" i="24" s="1"/>
  <c r="F33" i="24"/>
  <c r="F37" i="24"/>
  <c r="G33" i="24"/>
  <c r="G37" i="24" s="1"/>
  <c r="H33" i="24"/>
  <c r="H37" i="24"/>
  <c r="I33" i="24"/>
  <c r="I37" i="24" s="1"/>
  <c r="J33" i="24"/>
  <c r="J37" i="24"/>
  <c r="K33" i="24"/>
  <c r="K37" i="24" s="1"/>
  <c r="L33" i="24"/>
  <c r="L37" i="24"/>
  <c r="M33" i="24"/>
  <c r="M37" i="24" s="1"/>
  <c r="M51" i="24" s="1"/>
  <c r="N33" i="24"/>
  <c r="N37" i="24"/>
  <c r="N51" i="24" s="1"/>
  <c r="D33" i="25"/>
  <c r="D37" i="25"/>
  <c r="E33" i="25"/>
  <c r="E37" i="25" s="1"/>
  <c r="E51" i="25" s="1"/>
  <c r="F33" i="25"/>
  <c r="F37" i="25"/>
  <c r="G33" i="25"/>
  <c r="G37" i="25" s="1"/>
  <c r="H33" i="25"/>
  <c r="H37" i="25"/>
  <c r="I33" i="25"/>
  <c r="I37" i="25" s="1"/>
  <c r="I51" i="25" s="1"/>
  <c r="J33" i="25"/>
  <c r="J37" i="25"/>
  <c r="K33" i="25"/>
  <c r="K37" i="25" s="1"/>
  <c r="D33" i="26"/>
  <c r="D37" i="26"/>
  <c r="E33" i="26"/>
  <c r="F33" i="26"/>
  <c r="F37" i="26"/>
  <c r="G33" i="26"/>
  <c r="G37" i="26" s="1"/>
  <c r="G51" i="26" s="1"/>
  <c r="H33" i="26"/>
  <c r="H37" i="26"/>
  <c r="I33" i="26"/>
  <c r="I37" i="26" s="1"/>
  <c r="J33" i="26"/>
  <c r="J37" i="26"/>
  <c r="K33" i="26"/>
  <c r="K37" i="26" s="1"/>
  <c r="K51" i="26" s="1"/>
  <c r="D33" i="27"/>
  <c r="D37" i="27"/>
  <c r="E33" i="27"/>
  <c r="E37" i="27"/>
  <c r="F33" i="27"/>
  <c r="F37" i="27" s="1"/>
  <c r="G33" i="27"/>
  <c r="G37" i="27"/>
  <c r="H33" i="27"/>
  <c r="H37" i="27" s="1"/>
  <c r="D33" i="28"/>
  <c r="D37" i="28"/>
  <c r="F33" i="28"/>
  <c r="F37" i="28" s="1"/>
  <c r="G33" i="28"/>
  <c r="G37" i="28"/>
  <c r="H33" i="28"/>
  <c r="H37" i="28" s="1"/>
  <c r="I33" i="28"/>
  <c r="I37" i="28"/>
  <c r="J33" i="28"/>
  <c r="J37" i="28" s="1"/>
  <c r="I33" i="29"/>
  <c r="I37" i="29"/>
  <c r="J33" i="29"/>
  <c r="J37" i="29"/>
  <c r="K33" i="29"/>
  <c r="K37" i="29" s="1"/>
  <c r="K51" i="29" s="1"/>
  <c r="D33" i="30"/>
  <c r="D37" i="30"/>
  <c r="E33" i="30"/>
  <c r="E37" i="30" s="1"/>
  <c r="F33" i="30"/>
  <c r="F37" i="30"/>
  <c r="F51" i="30" s="1"/>
  <c r="G33" i="30"/>
  <c r="G37" i="30" s="1"/>
  <c r="H33" i="30"/>
  <c r="H37" i="30"/>
  <c r="I33" i="30"/>
  <c r="I37" i="30"/>
  <c r="J33" i="30"/>
  <c r="J37" i="30" s="1"/>
  <c r="K33" i="30"/>
  <c r="K37" i="30"/>
  <c r="L33" i="30"/>
  <c r="L37" i="30" s="1"/>
  <c r="M33" i="30"/>
  <c r="M37" i="30"/>
  <c r="N33" i="30"/>
  <c r="N37" i="30" s="1"/>
  <c r="D33" i="31"/>
  <c r="D37" i="31"/>
  <c r="E33" i="31"/>
  <c r="E37" i="31" s="1"/>
  <c r="F33" i="31"/>
  <c r="F37" i="31"/>
  <c r="G33" i="31"/>
  <c r="G37" i="31" s="1"/>
  <c r="H33" i="31"/>
  <c r="H37" i="31"/>
  <c r="F33" i="32"/>
  <c r="F37" i="32" s="1"/>
  <c r="G33" i="32"/>
  <c r="G37" i="32"/>
  <c r="H33" i="32"/>
  <c r="H37" i="32" s="1"/>
  <c r="I33" i="32"/>
  <c r="I37" i="32"/>
  <c r="J33" i="32"/>
  <c r="J37" i="32" s="1"/>
  <c r="J51" i="32" s="1"/>
  <c r="K33" i="32"/>
  <c r="K37" i="32" s="1"/>
  <c r="D33" i="1"/>
  <c r="D37" i="1"/>
  <c r="E33" i="1"/>
  <c r="E37" i="1" s="1"/>
  <c r="F33" i="1"/>
  <c r="F37" i="1"/>
  <c r="F51" i="1" s="1"/>
  <c r="G33" i="1"/>
  <c r="G37" i="1"/>
  <c r="G51" i="1"/>
  <c r="H33" i="1"/>
  <c r="H37" i="1" s="1"/>
  <c r="I33" i="1"/>
  <c r="I37" i="1"/>
  <c r="J33" i="1"/>
  <c r="J37" i="1" s="1"/>
  <c r="J51" i="1" s="1"/>
  <c r="K33" i="1"/>
  <c r="K37" i="1"/>
  <c r="L33" i="1"/>
  <c r="L37" i="1" s="1"/>
  <c r="L51" i="1" s="1"/>
  <c r="M33" i="1"/>
  <c r="M37" i="1" s="1"/>
  <c r="M51" i="1" s="1"/>
  <c r="N33" i="1"/>
  <c r="N37" i="1"/>
  <c r="N51" i="1" s="1"/>
  <c r="C33" i="2"/>
  <c r="C37" i="2"/>
  <c r="C33" i="3"/>
  <c r="C37" i="3" s="1"/>
  <c r="C51" i="3" s="1"/>
  <c r="C33" i="5"/>
  <c r="C37" i="5"/>
  <c r="C51" i="5" s="1"/>
  <c r="C33" i="11"/>
  <c r="C33" i="12"/>
  <c r="C37" i="12"/>
  <c r="C33" i="13"/>
  <c r="C37" i="13" s="1"/>
  <c r="C51" i="13" s="1"/>
  <c r="C33" i="15"/>
  <c r="C37" i="15" s="1"/>
  <c r="C33" i="16"/>
  <c r="C37" i="16"/>
  <c r="C51" i="16" s="1"/>
  <c r="C33" i="17"/>
  <c r="C37" i="17" s="1"/>
  <c r="C33" i="18"/>
  <c r="C37" i="18"/>
  <c r="C33" i="19"/>
  <c r="C37" i="19" s="1"/>
  <c r="C51" i="19" s="1"/>
  <c r="C33" i="20"/>
  <c r="C37" i="20"/>
  <c r="C51" i="20" s="1"/>
  <c r="C33" i="21"/>
  <c r="C37" i="21"/>
  <c r="C51" i="21"/>
  <c r="C33" i="22"/>
  <c r="C37" i="22" s="1"/>
  <c r="C51" i="22" s="1"/>
  <c r="C33" i="23"/>
  <c r="C37" i="23" s="1"/>
  <c r="C51" i="23" s="1"/>
  <c r="C33" i="24"/>
  <c r="C37" i="24"/>
  <c r="C33" i="25"/>
  <c r="C37" i="25" s="1"/>
  <c r="C51" i="25" s="1"/>
  <c r="C33" i="26"/>
  <c r="C37" i="26" s="1"/>
  <c r="C33" i="27"/>
  <c r="C37" i="27"/>
  <c r="C33" i="28"/>
  <c r="C37" i="28" s="1"/>
  <c r="C33" i="30"/>
  <c r="C37" i="30"/>
  <c r="C51" i="30" s="1"/>
  <c r="C33" i="31"/>
  <c r="C37" i="31" s="1"/>
  <c r="C33" i="1"/>
  <c r="C37" i="1"/>
  <c r="D25" i="2"/>
  <c r="E25" i="2"/>
  <c r="F25" i="2"/>
  <c r="F27" i="2" s="1"/>
  <c r="G25" i="2"/>
  <c r="H25" i="2"/>
  <c r="I25" i="2"/>
  <c r="J25" i="2"/>
  <c r="K25" i="2"/>
  <c r="K27" i="2" s="1"/>
  <c r="L25" i="2"/>
  <c r="M25" i="2"/>
  <c r="N25" i="2"/>
  <c r="D25" i="3"/>
  <c r="E25" i="3"/>
  <c r="F25" i="3"/>
  <c r="G25" i="3"/>
  <c r="H25" i="3"/>
  <c r="I25" i="3"/>
  <c r="J25" i="3"/>
  <c r="J27" i="3" s="1"/>
  <c r="K25" i="3"/>
  <c r="L25" i="3"/>
  <c r="M25" i="3"/>
  <c r="N25" i="3"/>
  <c r="D25" i="5"/>
  <c r="E25" i="5"/>
  <c r="F25" i="5"/>
  <c r="G25" i="5"/>
  <c r="H25" i="5"/>
  <c r="I25" i="5"/>
  <c r="J25" i="5"/>
  <c r="J27" i="5" s="1"/>
  <c r="K25" i="5"/>
  <c r="D25" i="11"/>
  <c r="F25" i="11"/>
  <c r="G25" i="11"/>
  <c r="H25" i="11"/>
  <c r="H27" i="11" s="1"/>
  <c r="I25" i="11"/>
  <c r="J25" i="11"/>
  <c r="K25" i="11"/>
  <c r="L25" i="11"/>
  <c r="M25" i="11"/>
  <c r="N25" i="11"/>
  <c r="D25" i="12"/>
  <c r="E25" i="12"/>
  <c r="F25" i="12"/>
  <c r="G25" i="12"/>
  <c r="H25" i="12"/>
  <c r="D25" i="13"/>
  <c r="E25" i="13"/>
  <c r="F25" i="13"/>
  <c r="G25" i="13"/>
  <c r="H25" i="13"/>
  <c r="I25" i="13"/>
  <c r="J25" i="13"/>
  <c r="K25" i="13"/>
  <c r="L25" i="13"/>
  <c r="M25" i="13"/>
  <c r="N25" i="13"/>
  <c r="F25" i="14"/>
  <c r="G25" i="14"/>
  <c r="H25" i="14"/>
  <c r="I25" i="14"/>
  <c r="J25" i="14"/>
  <c r="K25" i="14"/>
  <c r="D25" i="15"/>
  <c r="D27" i="15" s="1"/>
  <c r="E25" i="15"/>
  <c r="F25" i="15"/>
  <c r="G25" i="15"/>
  <c r="H25" i="15"/>
  <c r="D25" i="16"/>
  <c r="E25" i="16"/>
  <c r="F25" i="16"/>
  <c r="G25" i="16"/>
  <c r="H25" i="16"/>
  <c r="I25" i="16"/>
  <c r="J25" i="16"/>
  <c r="K25" i="16"/>
  <c r="L25" i="16"/>
  <c r="M25" i="16"/>
  <c r="N25" i="16"/>
  <c r="D25" i="17"/>
  <c r="D27" i="17" s="1"/>
  <c r="D28" i="17" s="1"/>
  <c r="E25" i="17"/>
  <c r="F25" i="17"/>
  <c r="G25" i="17"/>
  <c r="H25" i="17"/>
  <c r="I25" i="17"/>
  <c r="J25" i="17"/>
  <c r="K25" i="17"/>
  <c r="L25" i="17"/>
  <c r="M25" i="17"/>
  <c r="N25" i="17"/>
  <c r="D25" i="18"/>
  <c r="E25" i="18"/>
  <c r="E27" i="18" s="1"/>
  <c r="F25" i="18"/>
  <c r="G25" i="18"/>
  <c r="H25" i="18"/>
  <c r="I25" i="18"/>
  <c r="J25" i="18"/>
  <c r="K25" i="18"/>
  <c r="L25" i="18"/>
  <c r="M25" i="18"/>
  <c r="N25" i="18"/>
  <c r="D25" i="19"/>
  <c r="E25" i="19"/>
  <c r="F25" i="19"/>
  <c r="F27" i="19" s="1"/>
  <c r="F28" i="19" s="1"/>
  <c r="G25" i="19"/>
  <c r="H25" i="19"/>
  <c r="I25" i="19"/>
  <c r="J25" i="19"/>
  <c r="K25" i="19"/>
  <c r="L25" i="19"/>
  <c r="M25" i="19"/>
  <c r="N25" i="19"/>
  <c r="D25" i="20"/>
  <c r="E25" i="20"/>
  <c r="I25" i="20"/>
  <c r="J25" i="20"/>
  <c r="J27" i="20" s="1"/>
  <c r="J28" i="20" s="1"/>
  <c r="K25" i="20"/>
  <c r="L25" i="20"/>
  <c r="M25" i="20"/>
  <c r="N25" i="20"/>
  <c r="D25" i="21"/>
  <c r="E25" i="21"/>
  <c r="F25" i="21"/>
  <c r="G25" i="21"/>
  <c r="H25" i="21"/>
  <c r="I25" i="21"/>
  <c r="J25" i="21"/>
  <c r="K25" i="21"/>
  <c r="D25" i="22"/>
  <c r="D27" i="22"/>
  <c r="E25" i="22"/>
  <c r="F25" i="22"/>
  <c r="G25" i="22"/>
  <c r="H25" i="22"/>
  <c r="I25" i="22"/>
  <c r="J25" i="22"/>
  <c r="K25" i="22"/>
  <c r="K27" i="22" s="1"/>
  <c r="L25" i="22"/>
  <c r="M25" i="22"/>
  <c r="M27" i="22"/>
  <c r="N25" i="22"/>
  <c r="D25" i="23"/>
  <c r="E25" i="23"/>
  <c r="F25" i="23"/>
  <c r="G25" i="23"/>
  <c r="H25" i="23"/>
  <c r="I25" i="23"/>
  <c r="J25" i="23"/>
  <c r="J27" i="23" s="1"/>
  <c r="K25" i="23"/>
  <c r="D25" i="24"/>
  <c r="E25" i="24"/>
  <c r="F25" i="24"/>
  <c r="G25" i="24"/>
  <c r="H25" i="24"/>
  <c r="I25" i="24"/>
  <c r="J25" i="24"/>
  <c r="K25" i="24"/>
  <c r="L25" i="24"/>
  <c r="M25" i="24"/>
  <c r="N25" i="24"/>
  <c r="D25" i="25"/>
  <c r="D27" i="25"/>
  <c r="D28" i="25"/>
  <c r="E25" i="25"/>
  <c r="F25" i="25"/>
  <c r="G25" i="25"/>
  <c r="H25" i="25"/>
  <c r="I25" i="25"/>
  <c r="J25" i="25"/>
  <c r="K25" i="25"/>
  <c r="D25" i="26"/>
  <c r="E25" i="26"/>
  <c r="F25" i="26"/>
  <c r="G25" i="26"/>
  <c r="H25" i="26"/>
  <c r="I25" i="26"/>
  <c r="J25" i="26"/>
  <c r="K25" i="26"/>
  <c r="D25" i="27"/>
  <c r="E25" i="27"/>
  <c r="F25" i="27"/>
  <c r="G25" i="27"/>
  <c r="H25" i="27"/>
  <c r="D25" i="28"/>
  <c r="E25" i="28"/>
  <c r="E27" i="28"/>
  <c r="F25" i="28"/>
  <c r="G25" i="28"/>
  <c r="H25" i="28"/>
  <c r="H27" i="28" s="1"/>
  <c r="I25" i="28"/>
  <c r="J25" i="28"/>
  <c r="K25" i="28"/>
  <c r="I25" i="29"/>
  <c r="J25" i="29"/>
  <c r="K25" i="29"/>
  <c r="D25" i="30"/>
  <c r="D27" i="30" s="1"/>
  <c r="E25" i="30"/>
  <c r="F25" i="30"/>
  <c r="F27" i="30"/>
  <c r="G25" i="30"/>
  <c r="H25" i="30"/>
  <c r="I25" i="30"/>
  <c r="J25" i="30"/>
  <c r="K25" i="30"/>
  <c r="K27" i="30" s="1"/>
  <c r="L25" i="30"/>
  <c r="M25" i="30"/>
  <c r="M27" i="30" s="1"/>
  <c r="N25" i="30"/>
  <c r="D25" i="31"/>
  <c r="E25" i="31"/>
  <c r="F25" i="31"/>
  <c r="G25" i="31"/>
  <c r="H25" i="31"/>
  <c r="I25" i="32"/>
  <c r="I27" i="32" s="1"/>
  <c r="J25" i="32"/>
  <c r="K25" i="32"/>
  <c r="D25" i="1"/>
  <c r="E25" i="1"/>
  <c r="F25" i="1"/>
  <c r="G25" i="1"/>
  <c r="G27" i="1" s="1"/>
  <c r="H25" i="1"/>
  <c r="H27" i="1" s="1"/>
  <c r="I25" i="1"/>
  <c r="J25" i="1"/>
  <c r="K25" i="1"/>
  <c r="L25" i="1"/>
  <c r="L27" i="1" s="1"/>
  <c r="M25" i="1"/>
  <c r="N25" i="1"/>
  <c r="C25" i="2"/>
  <c r="C25" i="3"/>
  <c r="C27" i="3" s="1"/>
  <c r="C25" i="5"/>
  <c r="C25" i="11"/>
  <c r="I25" i="12" s="1"/>
  <c r="C25" i="12"/>
  <c r="C25" i="13"/>
  <c r="C25" i="15"/>
  <c r="C25" i="16"/>
  <c r="C25" i="17"/>
  <c r="C25" i="18"/>
  <c r="C25" i="19"/>
  <c r="C25" i="20"/>
  <c r="C25" i="21"/>
  <c r="C25" i="22"/>
  <c r="C25" i="23"/>
  <c r="C25" i="24"/>
  <c r="C25" i="25"/>
  <c r="C25" i="26"/>
  <c r="C27" i="26" s="1"/>
  <c r="C25" i="27"/>
  <c r="C25" i="28"/>
  <c r="C25" i="30"/>
  <c r="C27" i="30"/>
  <c r="C28" i="30" s="1"/>
  <c r="C25" i="31"/>
  <c r="C25" i="1"/>
  <c r="D21" i="2"/>
  <c r="E21" i="2"/>
  <c r="F21" i="2"/>
  <c r="G21" i="2"/>
  <c r="G27" i="2"/>
  <c r="H21" i="2"/>
  <c r="I21" i="2"/>
  <c r="I27" i="2"/>
  <c r="J21" i="2"/>
  <c r="K21" i="2"/>
  <c r="L21" i="2"/>
  <c r="M21" i="2"/>
  <c r="M27" i="2" s="1"/>
  <c r="N21" i="2"/>
  <c r="D21" i="3"/>
  <c r="D27" i="3"/>
  <c r="E21" i="3"/>
  <c r="E27" i="3" s="1"/>
  <c r="F21" i="3"/>
  <c r="F27" i="3"/>
  <c r="G21" i="3"/>
  <c r="H21" i="3"/>
  <c r="H27" i="3" s="1"/>
  <c r="I21" i="3"/>
  <c r="I27" i="3"/>
  <c r="J21" i="3"/>
  <c r="K21" i="3"/>
  <c r="K27" i="3" s="1"/>
  <c r="L21" i="3"/>
  <c r="D21" i="5"/>
  <c r="D27" i="5"/>
  <c r="E21" i="5"/>
  <c r="E27" i="5" s="1"/>
  <c r="F21" i="5"/>
  <c r="F27" i="5"/>
  <c r="G21" i="5"/>
  <c r="G27" i="5" s="1"/>
  <c r="G28" i="5" s="1"/>
  <c r="H21" i="5"/>
  <c r="H27" i="5"/>
  <c r="I21" i="5"/>
  <c r="J21" i="5"/>
  <c r="K21" i="5"/>
  <c r="K27" i="5"/>
  <c r="D21" i="11"/>
  <c r="D27" i="11" s="1"/>
  <c r="E21" i="11"/>
  <c r="F21" i="11"/>
  <c r="G21" i="11"/>
  <c r="G27" i="11"/>
  <c r="G28" i="11" s="1"/>
  <c r="H21" i="11"/>
  <c r="I21" i="11"/>
  <c r="I27" i="11" s="1"/>
  <c r="J21" i="11"/>
  <c r="L21" i="11"/>
  <c r="M21" i="11"/>
  <c r="D21" i="12"/>
  <c r="E21" i="12"/>
  <c r="E27" i="12"/>
  <c r="F21" i="12"/>
  <c r="G21" i="12"/>
  <c r="G27" i="12"/>
  <c r="H21" i="12"/>
  <c r="H27" i="12"/>
  <c r="D21" i="13"/>
  <c r="D27" i="13"/>
  <c r="E21" i="13"/>
  <c r="F21" i="13"/>
  <c r="F27" i="13"/>
  <c r="G21" i="13"/>
  <c r="G27" i="13" s="1"/>
  <c r="H21" i="13"/>
  <c r="H27" i="13"/>
  <c r="I21" i="13"/>
  <c r="I27" i="13" s="1"/>
  <c r="J21" i="13"/>
  <c r="J27" i="13"/>
  <c r="K21" i="13"/>
  <c r="L21" i="13"/>
  <c r="L27" i="13"/>
  <c r="M21" i="13"/>
  <c r="M27" i="13"/>
  <c r="N21" i="13"/>
  <c r="F21" i="14"/>
  <c r="F27" i="14"/>
  <c r="G21" i="14"/>
  <c r="G27" i="14" s="1"/>
  <c r="H21" i="14"/>
  <c r="I21" i="14"/>
  <c r="I27" i="14" s="1"/>
  <c r="I28" i="14" s="1"/>
  <c r="J21" i="14"/>
  <c r="J27" i="14"/>
  <c r="K21" i="14"/>
  <c r="K27" i="14" s="1"/>
  <c r="D21" i="15"/>
  <c r="E21" i="15"/>
  <c r="E27" i="15"/>
  <c r="F21" i="15"/>
  <c r="G21" i="15"/>
  <c r="G27" i="15"/>
  <c r="H21" i="15"/>
  <c r="H27" i="15" s="1"/>
  <c r="D21" i="16"/>
  <c r="D27" i="16" s="1"/>
  <c r="E21" i="16"/>
  <c r="E27" i="16" s="1"/>
  <c r="F21" i="16"/>
  <c r="F27" i="16"/>
  <c r="G21" i="16"/>
  <c r="H21" i="16"/>
  <c r="H27" i="16"/>
  <c r="I21" i="16"/>
  <c r="I27" i="16" s="1"/>
  <c r="J21" i="16"/>
  <c r="J27" i="16" s="1"/>
  <c r="K21" i="16"/>
  <c r="K27" i="16"/>
  <c r="L21" i="16"/>
  <c r="L27" i="16" s="1"/>
  <c r="M21" i="16"/>
  <c r="M27" i="16" s="1"/>
  <c r="N21" i="16"/>
  <c r="N27" i="16"/>
  <c r="D21" i="17"/>
  <c r="E21" i="17"/>
  <c r="E27" i="17" s="1"/>
  <c r="F21" i="17"/>
  <c r="F27" i="17" s="1"/>
  <c r="G21" i="17"/>
  <c r="G27" i="17"/>
  <c r="H21" i="17"/>
  <c r="I21" i="17"/>
  <c r="I27" i="17"/>
  <c r="J21" i="17"/>
  <c r="J27" i="17"/>
  <c r="J28" i="17" s="1"/>
  <c r="K21" i="17"/>
  <c r="K27" i="17" s="1"/>
  <c r="L21" i="17"/>
  <c r="L27" i="17"/>
  <c r="M21" i="17"/>
  <c r="M27" i="17" s="1"/>
  <c r="N21" i="17"/>
  <c r="N27" i="17" s="1"/>
  <c r="N28" i="17" s="1"/>
  <c r="D21" i="18"/>
  <c r="D27" i="18" s="1"/>
  <c r="D28" i="18" s="1"/>
  <c r="E21" i="18"/>
  <c r="F21" i="18"/>
  <c r="F27" i="18" s="1"/>
  <c r="G21" i="18"/>
  <c r="G27" i="18" s="1"/>
  <c r="G28" i="18" s="1"/>
  <c r="H21" i="18"/>
  <c r="H27" i="18"/>
  <c r="I21" i="18"/>
  <c r="J21" i="18"/>
  <c r="J27" i="18"/>
  <c r="K21" i="18"/>
  <c r="K27" i="18" s="1"/>
  <c r="L21" i="18"/>
  <c r="L27" i="18" s="1"/>
  <c r="M21" i="18"/>
  <c r="M27" i="18"/>
  <c r="N21" i="18"/>
  <c r="N27" i="18" s="1"/>
  <c r="D21" i="19"/>
  <c r="D27" i="19" s="1"/>
  <c r="E21" i="19"/>
  <c r="E27" i="19"/>
  <c r="F21" i="19"/>
  <c r="G21" i="19"/>
  <c r="G27" i="19" s="1"/>
  <c r="H21" i="19"/>
  <c r="H27" i="19" s="1"/>
  <c r="I21" i="19"/>
  <c r="I27" i="19"/>
  <c r="J21" i="19"/>
  <c r="J27" i="19" s="1"/>
  <c r="K21" i="19"/>
  <c r="K27" i="19"/>
  <c r="L21" i="19"/>
  <c r="L27" i="19"/>
  <c r="L28" i="19" s="1"/>
  <c r="M21" i="19"/>
  <c r="N21" i="19"/>
  <c r="N27" i="19"/>
  <c r="D21" i="20"/>
  <c r="D27" i="20" s="1"/>
  <c r="E21" i="20"/>
  <c r="I21" i="20"/>
  <c r="I27" i="20" s="1"/>
  <c r="I28" i="20" s="1"/>
  <c r="J21" i="20"/>
  <c r="K21" i="20"/>
  <c r="K27" i="20"/>
  <c r="L21" i="20"/>
  <c r="L27" i="20"/>
  <c r="M21" i="20"/>
  <c r="N21" i="20"/>
  <c r="D21" i="21"/>
  <c r="D27" i="21"/>
  <c r="E21" i="21"/>
  <c r="E27" i="21"/>
  <c r="F21" i="21"/>
  <c r="F27" i="21" s="1"/>
  <c r="F28" i="21" s="1"/>
  <c r="G21" i="21"/>
  <c r="H21" i="21"/>
  <c r="H27" i="21"/>
  <c r="I21" i="21"/>
  <c r="I27" i="21" s="1"/>
  <c r="J21" i="21"/>
  <c r="J27" i="21"/>
  <c r="K21" i="21"/>
  <c r="K27" i="21"/>
  <c r="D21" i="22"/>
  <c r="E21" i="22"/>
  <c r="E27" i="22"/>
  <c r="E28" i="22"/>
  <c r="F21" i="22"/>
  <c r="F27" i="22"/>
  <c r="G21" i="22"/>
  <c r="G27" i="22" s="1"/>
  <c r="H21" i="22"/>
  <c r="H27" i="22" s="1"/>
  <c r="I21" i="22"/>
  <c r="I27" i="22"/>
  <c r="J21" i="22"/>
  <c r="J27" i="22" s="1"/>
  <c r="K21" i="22"/>
  <c r="L21" i="22"/>
  <c r="L27" i="22" s="1"/>
  <c r="M21" i="22"/>
  <c r="N21" i="22"/>
  <c r="N27" i="22" s="1"/>
  <c r="D21" i="23"/>
  <c r="D27" i="23"/>
  <c r="E21" i="23"/>
  <c r="E27" i="23" s="1"/>
  <c r="F21" i="23"/>
  <c r="G21" i="23"/>
  <c r="G27" i="23"/>
  <c r="G28" i="23"/>
  <c r="H21" i="23"/>
  <c r="H27" i="23"/>
  <c r="I21" i="23"/>
  <c r="I27" i="23"/>
  <c r="J21" i="23"/>
  <c r="K21" i="23"/>
  <c r="K27" i="23" s="1"/>
  <c r="D21" i="24"/>
  <c r="D27" i="24" s="1"/>
  <c r="E21" i="24"/>
  <c r="E27" i="24"/>
  <c r="F21" i="24"/>
  <c r="F27" i="24" s="1"/>
  <c r="G21" i="24"/>
  <c r="H21" i="24"/>
  <c r="H27" i="24" s="1"/>
  <c r="I21" i="24"/>
  <c r="I27" i="24"/>
  <c r="J21" i="24"/>
  <c r="J27" i="24" s="1"/>
  <c r="K21" i="24"/>
  <c r="K27" i="24" s="1"/>
  <c r="L21" i="24"/>
  <c r="L27" i="24" s="1"/>
  <c r="M21" i="24"/>
  <c r="N21" i="24"/>
  <c r="N27" i="24"/>
  <c r="D21" i="25"/>
  <c r="E21" i="25"/>
  <c r="E27" i="25"/>
  <c r="F21" i="25"/>
  <c r="F27" i="25" s="1"/>
  <c r="G21" i="25"/>
  <c r="G27" i="25" s="1"/>
  <c r="H21" i="25"/>
  <c r="H27" i="25" s="1"/>
  <c r="I21" i="25"/>
  <c r="I27" i="25"/>
  <c r="I28" i="25"/>
  <c r="J21" i="25"/>
  <c r="J27" i="25" s="1"/>
  <c r="K21" i="25"/>
  <c r="K27" i="25" s="1"/>
  <c r="D21" i="26"/>
  <c r="D27" i="26" s="1"/>
  <c r="E21" i="26"/>
  <c r="E27" i="26" s="1"/>
  <c r="F21" i="26"/>
  <c r="G21" i="26"/>
  <c r="G27" i="26"/>
  <c r="G28" i="26" s="1"/>
  <c r="H21" i="26"/>
  <c r="H27" i="26" s="1"/>
  <c r="I21" i="26"/>
  <c r="I27" i="26"/>
  <c r="J21" i="26"/>
  <c r="J27" i="26" s="1"/>
  <c r="J28" i="26" s="1"/>
  <c r="K21" i="26"/>
  <c r="K27" i="26" s="1"/>
  <c r="D21" i="27"/>
  <c r="D27" i="27" s="1"/>
  <c r="E21" i="27"/>
  <c r="F21" i="27"/>
  <c r="F27" i="27"/>
  <c r="G21" i="27"/>
  <c r="H21" i="27"/>
  <c r="H27" i="27"/>
  <c r="D21" i="28"/>
  <c r="E21" i="28"/>
  <c r="F21" i="28"/>
  <c r="G21" i="28"/>
  <c r="G27" i="28" s="1"/>
  <c r="H21" i="28"/>
  <c r="I21" i="28"/>
  <c r="J21" i="28"/>
  <c r="J27" i="28" s="1"/>
  <c r="K21" i="28"/>
  <c r="I21" i="29"/>
  <c r="I27" i="29" s="1"/>
  <c r="I28" i="29" s="1"/>
  <c r="J21" i="29"/>
  <c r="J27" i="29" s="1"/>
  <c r="K21" i="29"/>
  <c r="K27" i="29"/>
  <c r="D21" i="30"/>
  <c r="E21" i="30"/>
  <c r="E27" i="30"/>
  <c r="F21" i="30"/>
  <c r="G21" i="30"/>
  <c r="G27" i="30"/>
  <c r="H21" i="30"/>
  <c r="H27" i="30" s="1"/>
  <c r="I21" i="30"/>
  <c r="I27" i="30"/>
  <c r="J21" i="30"/>
  <c r="J27" i="30" s="1"/>
  <c r="K21" i="30"/>
  <c r="L21" i="30"/>
  <c r="L27" i="30" s="1"/>
  <c r="M21" i="30"/>
  <c r="N21" i="30"/>
  <c r="N27" i="30" s="1"/>
  <c r="D21" i="31"/>
  <c r="D27" i="31" s="1"/>
  <c r="E21" i="31"/>
  <c r="E27" i="31"/>
  <c r="F21" i="31"/>
  <c r="F27" i="31" s="1"/>
  <c r="G21" i="31"/>
  <c r="G27" i="31"/>
  <c r="H21" i="31"/>
  <c r="I21" i="32"/>
  <c r="J21" i="32"/>
  <c r="J27" i="32" s="1"/>
  <c r="J28" i="32" s="1"/>
  <c r="J57" i="32" s="1"/>
  <c r="K21" i="32"/>
  <c r="D21" i="1"/>
  <c r="E21" i="1"/>
  <c r="E27" i="1" s="1"/>
  <c r="F21" i="1"/>
  <c r="F27" i="1" s="1"/>
  <c r="G21" i="1"/>
  <c r="H21" i="1"/>
  <c r="I21" i="1"/>
  <c r="I27" i="1"/>
  <c r="J21" i="1"/>
  <c r="J27" i="1"/>
  <c r="K21" i="1"/>
  <c r="L21" i="1"/>
  <c r="M21" i="1"/>
  <c r="M27" i="1" s="1"/>
  <c r="N21" i="1"/>
  <c r="N27" i="1"/>
  <c r="N28" i="1" s="1"/>
  <c r="C21" i="2"/>
  <c r="C21" i="3"/>
  <c r="C21" i="5"/>
  <c r="C27" i="5"/>
  <c r="C21" i="11"/>
  <c r="C21" i="12"/>
  <c r="C27" i="12"/>
  <c r="C21" i="13"/>
  <c r="C21" i="15"/>
  <c r="C27" i="15"/>
  <c r="C21" i="16"/>
  <c r="C27" i="16" s="1"/>
  <c r="C21" i="17"/>
  <c r="C27" i="17"/>
  <c r="C21" i="18"/>
  <c r="C21" i="19"/>
  <c r="C27" i="19"/>
  <c r="C21" i="20"/>
  <c r="C27" i="20"/>
  <c r="C21" i="21"/>
  <c r="C27" i="21" s="1"/>
  <c r="C21" i="22"/>
  <c r="C21" i="23"/>
  <c r="C27" i="23" s="1"/>
  <c r="C21" i="24"/>
  <c r="C21" i="25"/>
  <c r="C27" i="25" s="1"/>
  <c r="C21" i="26"/>
  <c r="C21" i="27"/>
  <c r="C21" i="28"/>
  <c r="C21" i="30"/>
  <c r="C21" i="31"/>
  <c r="C27" i="31" s="1"/>
  <c r="C21" i="1"/>
  <c r="C27" i="1"/>
  <c r="D18" i="2"/>
  <c r="E18" i="2"/>
  <c r="F18" i="2"/>
  <c r="G18" i="2"/>
  <c r="G28" i="2"/>
  <c r="H18" i="2"/>
  <c r="I18" i="2"/>
  <c r="J18" i="2"/>
  <c r="K18" i="2"/>
  <c r="L18" i="2"/>
  <c r="M18" i="2"/>
  <c r="N18" i="2"/>
  <c r="D18" i="3"/>
  <c r="E18" i="3"/>
  <c r="F18" i="3"/>
  <c r="G18" i="3"/>
  <c r="H18" i="3"/>
  <c r="I18" i="3"/>
  <c r="J18" i="3"/>
  <c r="K18" i="3"/>
  <c r="L18" i="3"/>
  <c r="M18" i="3"/>
  <c r="N18" i="3"/>
  <c r="D18" i="5"/>
  <c r="E18" i="5"/>
  <c r="F18" i="5"/>
  <c r="G18" i="5"/>
  <c r="H18" i="5"/>
  <c r="I18" i="5"/>
  <c r="J18" i="5"/>
  <c r="K18" i="5"/>
  <c r="D18" i="11"/>
  <c r="E18" i="11"/>
  <c r="F18" i="11"/>
  <c r="G18" i="11"/>
  <c r="H18" i="11"/>
  <c r="H28" i="11" s="1"/>
  <c r="I18" i="11"/>
  <c r="J18" i="11"/>
  <c r="K18" i="11"/>
  <c r="L18" i="11"/>
  <c r="M18" i="11"/>
  <c r="N18" i="11"/>
  <c r="D18" i="12"/>
  <c r="E18" i="12"/>
  <c r="F18" i="12"/>
  <c r="G18" i="12"/>
  <c r="H18" i="12"/>
  <c r="H28" i="12"/>
  <c r="F18" i="13"/>
  <c r="G18" i="13"/>
  <c r="I18" i="13"/>
  <c r="L18" i="13"/>
  <c r="M18" i="13"/>
  <c r="N18" i="13"/>
  <c r="F18" i="14"/>
  <c r="G18" i="14"/>
  <c r="H18" i="14"/>
  <c r="I18" i="14"/>
  <c r="J18" i="14"/>
  <c r="K18" i="14"/>
  <c r="D18" i="15"/>
  <c r="E18" i="15"/>
  <c r="F18" i="15"/>
  <c r="G18" i="15"/>
  <c r="H18" i="15"/>
  <c r="D18" i="16"/>
  <c r="E18" i="16"/>
  <c r="F18" i="16"/>
  <c r="G18" i="16"/>
  <c r="H18" i="16"/>
  <c r="I18" i="16"/>
  <c r="J18" i="16"/>
  <c r="K18" i="16"/>
  <c r="L18" i="16"/>
  <c r="M18" i="16"/>
  <c r="N18" i="16"/>
  <c r="D18" i="17"/>
  <c r="E18" i="17"/>
  <c r="F18" i="17"/>
  <c r="I18" i="17"/>
  <c r="J18" i="17"/>
  <c r="K18" i="17"/>
  <c r="L18" i="17"/>
  <c r="L28" i="17" s="1"/>
  <c r="M18" i="17"/>
  <c r="N18" i="17"/>
  <c r="D18" i="18"/>
  <c r="E18" i="18"/>
  <c r="F18" i="18"/>
  <c r="G18" i="18"/>
  <c r="H18" i="18"/>
  <c r="I18" i="18"/>
  <c r="J18" i="18"/>
  <c r="K18" i="18"/>
  <c r="L18" i="18"/>
  <c r="M18" i="18"/>
  <c r="N18" i="18"/>
  <c r="D18" i="19"/>
  <c r="E18" i="19"/>
  <c r="F18" i="19"/>
  <c r="G18" i="19"/>
  <c r="H18" i="19"/>
  <c r="I18" i="19"/>
  <c r="J18" i="19"/>
  <c r="K18" i="19"/>
  <c r="L18" i="19"/>
  <c r="M18" i="19"/>
  <c r="N18" i="19"/>
  <c r="D18" i="20"/>
  <c r="E18" i="20"/>
  <c r="I18" i="20"/>
  <c r="J18" i="20"/>
  <c r="K18" i="20"/>
  <c r="L18" i="20"/>
  <c r="M18" i="20"/>
  <c r="N18" i="20"/>
  <c r="D18" i="21"/>
  <c r="E18" i="21"/>
  <c r="F18" i="21"/>
  <c r="G18" i="21"/>
  <c r="H18" i="21"/>
  <c r="I18" i="21"/>
  <c r="J18" i="21"/>
  <c r="K18" i="21"/>
  <c r="D18" i="22"/>
  <c r="E18" i="22"/>
  <c r="F18" i="22"/>
  <c r="G18" i="22"/>
  <c r="H18" i="22"/>
  <c r="I18" i="22"/>
  <c r="J18" i="22"/>
  <c r="K18" i="22"/>
  <c r="L18" i="22"/>
  <c r="M18" i="22"/>
  <c r="N18" i="22"/>
  <c r="D18" i="23"/>
  <c r="E18" i="23"/>
  <c r="F18" i="23"/>
  <c r="G18" i="23"/>
  <c r="H18" i="23"/>
  <c r="I18" i="23"/>
  <c r="J18" i="23"/>
  <c r="K18" i="23"/>
  <c r="D18" i="24"/>
  <c r="E18" i="24"/>
  <c r="F18" i="24"/>
  <c r="G18" i="24"/>
  <c r="H18" i="24"/>
  <c r="I18" i="24"/>
  <c r="J18" i="24"/>
  <c r="K18" i="24"/>
  <c r="L18" i="24"/>
  <c r="M18" i="24"/>
  <c r="N18" i="24"/>
  <c r="D18" i="25"/>
  <c r="E18" i="25"/>
  <c r="E28" i="25" s="1"/>
  <c r="F18" i="25"/>
  <c r="G18" i="25"/>
  <c r="H18" i="25"/>
  <c r="I18" i="25"/>
  <c r="J18" i="25"/>
  <c r="K18" i="25"/>
  <c r="D18" i="26"/>
  <c r="E18" i="26"/>
  <c r="E28" i="26" s="1"/>
  <c r="F18" i="26"/>
  <c r="G18" i="26"/>
  <c r="H18" i="26"/>
  <c r="I18" i="26"/>
  <c r="J18" i="26"/>
  <c r="K18" i="26"/>
  <c r="D18" i="27"/>
  <c r="D28" i="27"/>
  <c r="E18" i="27"/>
  <c r="F18" i="27"/>
  <c r="G18" i="27"/>
  <c r="H18" i="27"/>
  <c r="H28" i="27" s="1"/>
  <c r="F18" i="28"/>
  <c r="G18" i="28"/>
  <c r="H18" i="28"/>
  <c r="I18" i="28"/>
  <c r="J18" i="28"/>
  <c r="I18" i="29"/>
  <c r="J18" i="29"/>
  <c r="K18" i="29"/>
  <c r="D18" i="30"/>
  <c r="E18" i="30"/>
  <c r="F18" i="30"/>
  <c r="F28" i="30" s="1"/>
  <c r="G18" i="30"/>
  <c r="G28" i="30" s="1"/>
  <c r="I18" i="30"/>
  <c r="J18" i="30"/>
  <c r="J28" i="30" s="1"/>
  <c r="L18" i="30"/>
  <c r="M18" i="30"/>
  <c r="D18" i="31"/>
  <c r="F18" i="31"/>
  <c r="G18" i="31"/>
  <c r="G28" i="31" s="1"/>
  <c r="H18" i="31"/>
  <c r="F18" i="32"/>
  <c r="G18" i="32"/>
  <c r="H18" i="32"/>
  <c r="I18" i="32"/>
  <c r="J18" i="32"/>
  <c r="K18" i="32"/>
  <c r="D18" i="1"/>
  <c r="E18" i="1"/>
  <c r="F18" i="1"/>
  <c r="G18" i="1"/>
  <c r="H18" i="1"/>
  <c r="I18" i="1"/>
  <c r="J18" i="1"/>
  <c r="K18" i="1"/>
  <c r="L18" i="1"/>
  <c r="M18" i="1"/>
  <c r="N18" i="1"/>
  <c r="C18" i="2"/>
  <c r="C18" i="3"/>
  <c r="C18" i="5"/>
  <c r="C18" i="11"/>
  <c r="C18" i="12"/>
  <c r="C18" i="13"/>
  <c r="C18" i="15"/>
  <c r="C18" i="16"/>
  <c r="C18" i="17"/>
  <c r="C18" i="18"/>
  <c r="C18" i="19"/>
  <c r="C18" i="20"/>
  <c r="C18" i="21"/>
  <c r="C18" i="22"/>
  <c r="C18" i="23"/>
  <c r="C18" i="24"/>
  <c r="C18" i="25"/>
  <c r="C18" i="26"/>
  <c r="C18" i="27"/>
  <c r="C18" i="28"/>
  <c r="C18" i="30"/>
  <c r="C18" i="31"/>
  <c r="C18" i="1"/>
  <c r="L18" i="5" s="1"/>
  <c r="E14" i="2"/>
  <c r="F14" i="2"/>
  <c r="I14" i="2"/>
  <c r="I28" i="2" s="1"/>
  <c r="L14" i="2"/>
  <c r="M14" i="2"/>
  <c r="N14" i="2"/>
  <c r="D14" i="3"/>
  <c r="D28" i="3" s="1"/>
  <c r="F14" i="3"/>
  <c r="G14" i="3"/>
  <c r="H14" i="3"/>
  <c r="H28" i="3" s="1"/>
  <c r="I14" i="3"/>
  <c r="J14" i="3"/>
  <c r="J28" i="3" s="1"/>
  <c r="L14" i="3"/>
  <c r="E14" i="5"/>
  <c r="E28" i="5" s="1"/>
  <c r="F14" i="5"/>
  <c r="F28" i="5"/>
  <c r="H14" i="5"/>
  <c r="I14" i="5"/>
  <c r="J14" i="5"/>
  <c r="J28" i="5" s="1"/>
  <c r="D14" i="11"/>
  <c r="E14" i="11"/>
  <c r="F14" i="11"/>
  <c r="G14" i="11"/>
  <c r="H14" i="11"/>
  <c r="I14" i="11"/>
  <c r="I28" i="11" s="1"/>
  <c r="J14" i="11"/>
  <c r="K14" i="11"/>
  <c r="L14" i="11"/>
  <c r="M14" i="11"/>
  <c r="N14" i="11"/>
  <c r="D14" i="12"/>
  <c r="F14" i="12"/>
  <c r="G14" i="12"/>
  <c r="G28" i="12" s="1"/>
  <c r="H14" i="12"/>
  <c r="D14" i="13"/>
  <c r="E14" i="13"/>
  <c r="F14" i="13"/>
  <c r="F28" i="13" s="1"/>
  <c r="G14" i="13"/>
  <c r="H14" i="13"/>
  <c r="I14" i="13"/>
  <c r="I28" i="13" s="1"/>
  <c r="J14" i="13"/>
  <c r="J28" i="13" s="1"/>
  <c r="K14" i="13"/>
  <c r="L14" i="13"/>
  <c r="L28" i="13"/>
  <c r="M14" i="13"/>
  <c r="M28" i="13" s="1"/>
  <c r="N14" i="13"/>
  <c r="F14" i="14"/>
  <c r="G14" i="14"/>
  <c r="H14" i="14"/>
  <c r="I14" i="14"/>
  <c r="J14" i="14"/>
  <c r="J28" i="14" s="1"/>
  <c r="K14" i="14"/>
  <c r="D14" i="15"/>
  <c r="E14" i="15"/>
  <c r="F14" i="15"/>
  <c r="G14" i="15"/>
  <c r="G28" i="15" s="1"/>
  <c r="H14" i="15"/>
  <c r="D14" i="16"/>
  <c r="D28" i="16"/>
  <c r="F14" i="16"/>
  <c r="G14" i="16"/>
  <c r="I14" i="16"/>
  <c r="I28" i="16" s="1"/>
  <c r="J14" i="16"/>
  <c r="J28" i="16"/>
  <c r="K14" i="16"/>
  <c r="L14" i="16"/>
  <c r="M14" i="16"/>
  <c r="M28" i="16"/>
  <c r="D14" i="17"/>
  <c r="F14" i="17"/>
  <c r="F28" i="17" s="1"/>
  <c r="G14" i="17"/>
  <c r="H14" i="17"/>
  <c r="I14" i="17"/>
  <c r="I28" i="17" s="1"/>
  <c r="J14" i="17"/>
  <c r="K14" i="17"/>
  <c r="K28" i="17"/>
  <c r="L14" i="17"/>
  <c r="M14" i="17"/>
  <c r="M28" i="17" s="1"/>
  <c r="N14" i="17"/>
  <c r="D14" i="18"/>
  <c r="F14" i="18"/>
  <c r="G14" i="18"/>
  <c r="H14" i="18"/>
  <c r="I14" i="18"/>
  <c r="J14" i="18"/>
  <c r="L14" i="18"/>
  <c r="M14" i="18"/>
  <c r="M28" i="18"/>
  <c r="D14" i="19"/>
  <c r="F14" i="19"/>
  <c r="I14" i="19"/>
  <c r="J14" i="19"/>
  <c r="J28" i="19" s="1"/>
  <c r="L14" i="19"/>
  <c r="M14" i="19"/>
  <c r="N14" i="19"/>
  <c r="N28" i="19" s="1"/>
  <c r="D14" i="20"/>
  <c r="E14" i="20"/>
  <c r="I14" i="20"/>
  <c r="J14" i="20"/>
  <c r="K14" i="20"/>
  <c r="K28" i="20" s="1"/>
  <c r="L14" i="20"/>
  <c r="M14" i="20"/>
  <c r="N14" i="20"/>
  <c r="D14" i="21"/>
  <c r="D28" i="21" s="1"/>
  <c r="E14" i="21"/>
  <c r="F14" i="21"/>
  <c r="G14" i="21"/>
  <c r="H14" i="21"/>
  <c r="I14" i="21"/>
  <c r="I28" i="21" s="1"/>
  <c r="J14" i="21"/>
  <c r="J28" i="21" s="1"/>
  <c r="K14" i="21"/>
  <c r="D14" i="22"/>
  <c r="E14" i="22"/>
  <c r="F14" i="22"/>
  <c r="G14" i="22"/>
  <c r="H14" i="22"/>
  <c r="I14" i="22"/>
  <c r="J14" i="22"/>
  <c r="J28" i="22" s="1"/>
  <c r="K14" i="22"/>
  <c r="L14" i="22"/>
  <c r="M14" i="22"/>
  <c r="M28" i="22" s="1"/>
  <c r="N14" i="22"/>
  <c r="D14" i="23"/>
  <c r="D28" i="23" s="1"/>
  <c r="E14" i="23"/>
  <c r="F14" i="23"/>
  <c r="G14" i="23"/>
  <c r="H14" i="23"/>
  <c r="I14" i="23"/>
  <c r="J14" i="23"/>
  <c r="J28" i="23" s="1"/>
  <c r="K14" i="23"/>
  <c r="D14" i="24"/>
  <c r="D28" i="24"/>
  <c r="E14" i="24"/>
  <c r="F14" i="24"/>
  <c r="G14" i="24"/>
  <c r="H14" i="24"/>
  <c r="H28" i="24" s="1"/>
  <c r="I14" i="24"/>
  <c r="J14" i="24"/>
  <c r="J28" i="24" s="1"/>
  <c r="K14" i="24"/>
  <c r="K28" i="24" s="1"/>
  <c r="L14" i="24"/>
  <c r="M14" i="24"/>
  <c r="N14" i="24"/>
  <c r="D14" i="25"/>
  <c r="E14" i="25"/>
  <c r="F14" i="25"/>
  <c r="F28" i="25" s="1"/>
  <c r="G14" i="25"/>
  <c r="H14" i="25"/>
  <c r="H28" i="25"/>
  <c r="I14" i="25"/>
  <c r="J14" i="25"/>
  <c r="K14" i="25"/>
  <c r="D14" i="26"/>
  <c r="E14" i="26"/>
  <c r="F14" i="26"/>
  <c r="G14" i="26"/>
  <c r="H14" i="26"/>
  <c r="H28" i="26" s="1"/>
  <c r="I14" i="26"/>
  <c r="J14" i="26"/>
  <c r="K14" i="26"/>
  <c r="K28" i="26" s="1"/>
  <c r="D14" i="27"/>
  <c r="E14" i="27"/>
  <c r="F14" i="27"/>
  <c r="F28" i="27" s="1"/>
  <c r="G14" i="27"/>
  <c r="H14" i="27"/>
  <c r="D14" i="28"/>
  <c r="F14" i="28"/>
  <c r="G14" i="28"/>
  <c r="I14" i="28"/>
  <c r="I14" i="29"/>
  <c r="J14" i="29"/>
  <c r="J28" i="29" s="1"/>
  <c r="K14" i="29"/>
  <c r="F14" i="30"/>
  <c r="I14" i="30"/>
  <c r="I28" i="30" s="1"/>
  <c r="J14" i="30"/>
  <c r="L14" i="30"/>
  <c r="L28" i="30" s="1"/>
  <c r="M14" i="30"/>
  <c r="M28" i="30"/>
  <c r="D14" i="31"/>
  <c r="F14" i="31"/>
  <c r="F14" i="32"/>
  <c r="G14" i="32"/>
  <c r="H14" i="32"/>
  <c r="I14" i="32"/>
  <c r="J14" i="32"/>
  <c r="F14" i="1"/>
  <c r="F28" i="1" s="1"/>
  <c r="G14" i="1"/>
  <c r="G28" i="1" s="1"/>
  <c r="I14" i="1"/>
  <c r="J14" i="1"/>
  <c r="J28" i="1"/>
  <c r="L14" i="1"/>
  <c r="M14" i="1"/>
  <c r="M28" i="1"/>
  <c r="C14" i="2"/>
  <c r="C14" i="3"/>
  <c r="C14" i="11"/>
  <c r="C14" i="12"/>
  <c r="C28" i="12"/>
  <c r="C14" i="13"/>
  <c r="C14" i="15"/>
  <c r="C28" i="15" s="1"/>
  <c r="C14" i="16"/>
  <c r="C14" i="17"/>
  <c r="C28" i="17"/>
  <c r="C14" i="18"/>
  <c r="C14" i="19"/>
  <c r="C28" i="19" s="1"/>
  <c r="C14" i="20"/>
  <c r="C28" i="20" s="1"/>
  <c r="C14" i="21"/>
  <c r="C28" i="21"/>
  <c r="C14" i="22"/>
  <c r="C14" i="23"/>
  <c r="C28" i="23" s="1"/>
  <c r="C14" i="24"/>
  <c r="C14" i="25"/>
  <c r="C14" i="26"/>
  <c r="C14" i="27"/>
  <c r="C14" i="28"/>
  <c r="C14" i="30"/>
  <c r="C14" i="31"/>
  <c r="C28" i="31" s="1"/>
  <c r="C14" i="1"/>
  <c r="C28" i="1" s="1"/>
  <c r="I10" i="31"/>
  <c r="L10" i="31"/>
  <c r="J10" i="31"/>
  <c r="M10" i="31" s="1"/>
  <c r="I11" i="31"/>
  <c r="J11" i="31"/>
  <c r="I12" i="31"/>
  <c r="L12" i="31" s="1"/>
  <c r="J12" i="31"/>
  <c r="M12" i="31"/>
  <c r="S12" i="31" s="1"/>
  <c r="K12" i="31"/>
  <c r="N12" i="31" s="1"/>
  <c r="I13" i="31"/>
  <c r="L13" i="31" s="1"/>
  <c r="J13" i="31"/>
  <c r="M13" i="31" s="1"/>
  <c r="I15" i="31"/>
  <c r="J15" i="31"/>
  <c r="I16" i="31"/>
  <c r="L16" i="31"/>
  <c r="J16" i="31"/>
  <c r="M16" i="31" s="1"/>
  <c r="S16" i="31" s="1"/>
  <c r="K16" i="31"/>
  <c r="N16" i="31"/>
  <c r="I17" i="31"/>
  <c r="J17" i="31"/>
  <c r="M17" i="31" s="1"/>
  <c r="K17" i="31"/>
  <c r="N17" i="31" s="1"/>
  <c r="I19" i="31"/>
  <c r="I21" i="31" s="1"/>
  <c r="J19" i="31"/>
  <c r="J21" i="31" s="1"/>
  <c r="K19" i="31"/>
  <c r="I20" i="31"/>
  <c r="L20" i="31"/>
  <c r="J20" i="31"/>
  <c r="K20" i="31"/>
  <c r="N20" i="31" s="1"/>
  <c r="I22" i="31"/>
  <c r="L22" i="31"/>
  <c r="J22" i="31"/>
  <c r="M22" i="31"/>
  <c r="K22" i="31"/>
  <c r="K25" i="31" s="1"/>
  <c r="I23" i="31"/>
  <c r="L23" i="31"/>
  <c r="J23" i="31"/>
  <c r="K23" i="31"/>
  <c r="N23" i="31" s="1"/>
  <c r="I24" i="31"/>
  <c r="J24" i="31"/>
  <c r="M24" i="31"/>
  <c r="K24" i="31"/>
  <c r="N24" i="31"/>
  <c r="I26" i="31"/>
  <c r="L26" i="31" s="1"/>
  <c r="J26" i="31"/>
  <c r="M26" i="31" s="1"/>
  <c r="K26" i="31"/>
  <c r="N26" i="31" s="1"/>
  <c r="I29" i="31"/>
  <c r="L29" i="31"/>
  <c r="J29" i="31"/>
  <c r="M29" i="31" s="1"/>
  <c r="K29" i="31"/>
  <c r="N29" i="31" s="1"/>
  <c r="I30" i="31"/>
  <c r="I33" i="31" s="1"/>
  <c r="J30" i="31"/>
  <c r="K30" i="31"/>
  <c r="K33" i="31" s="1"/>
  <c r="K37" i="31" s="1"/>
  <c r="I31" i="31"/>
  <c r="L31" i="31"/>
  <c r="J31" i="31"/>
  <c r="J33" i="31" s="1"/>
  <c r="K31" i="31"/>
  <c r="N31" i="31"/>
  <c r="I32" i="31"/>
  <c r="L32" i="31" s="1"/>
  <c r="J32" i="31"/>
  <c r="M32" i="31"/>
  <c r="K32" i="31"/>
  <c r="N32" i="31" s="1"/>
  <c r="I34" i="31"/>
  <c r="L34" i="31"/>
  <c r="J34" i="31"/>
  <c r="M34" i="31" s="1"/>
  <c r="K34" i="31"/>
  <c r="N34" i="31"/>
  <c r="I35" i="31"/>
  <c r="L35" i="31" s="1"/>
  <c r="J35" i="31"/>
  <c r="K35" i="31"/>
  <c r="I36" i="31"/>
  <c r="L36" i="31"/>
  <c r="J36" i="31"/>
  <c r="M36" i="31" s="1"/>
  <c r="K36" i="31"/>
  <c r="N36" i="31" s="1"/>
  <c r="I38" i="31"/>
  <c r="I41" i="31" s="1"/>
  <c r="J38" i="31"/>
  <c r="K38" i="31"/>
  <c r="K41" i="31" s="1"/>
  <c r="I39" i="31"/>
  <c r="L39" i="31"/>
  <c r="J39" i="31"/>
  <c r="M39" i="31" s="1"/>
  <c r="K39" i="31"/>
  <c r="N39" i="31"/>
  <c r="I40" i="31"/>
  <c r="L40" i="31" s="1"/>
  <c r="J40" i="31"/>
  <c r="M40" i="31"/>
  <c r="K40" i="31"/>
  <c r="N40" i="31" s="1"/>
  <c r="I42" i="31"/>
  <c r="J42" i="31"/>
  <c r="M42" i="31"/>
  <c r="I44" i="31"/>
  <c r="L44" i="31" s="1"/>
  <c r="J44" i="31"/>
  <c r="M44" i="31" s="1"/>
  <c r="I46" i="31"/>
  <c r="L46" i="31" s="1"/>
  <c r="J46" i="31"/>
  <c r="M46" i="31" s="1"/>
  <c r="I47" i="31"/>
  <c r="L47" i="31"/>
  <c r="J47" i="31"/>
  <c r="K47" i="31"/>
  <c r="N47" i="31" s="1"/>
  <c r="I52" i="31"/>
  <c r="L52" i="31" s="1"/>
  <c r="J52" i="31"/>
  <c r="M52" i="31" s="1"/>
  <c r="I53" i="31"/>
  <c r="L53" i="31" s="1"/>
  <c r="J53" i="31"/>
  <c r="M53" i="31" s="1"/>
  <c r="K53" i="31"/>
  <c r="N53" i="31" s="1"/>
  <c r="I9" i="31"/>
  <c r="L9" i="31" s="1"/>
  <c r="F10" i="29"/>
  <c r="L10" i="29" s="1"/>
  <c r="G10" i="29"/>
  <c r="M10" i="29" s="1"/>
  <c r="H10" i="29"/>
  <c r="F11" i="29"/>
  <c r="F14" i="29"/>
  <c r="G11" i="29"/>
  <c r="F12" i="29"/>
  <c r="L12" i="29" s="1"/>
  <c r="G12" i="29"/>
  <c r="H12" i="29"/>
  <c r="N12" i="29"/>
  <c r="Q12" i="29" s="1"/>
  <c r="F13" i="29"/>
  <c r="L13" i="29"/>
  <c r="G13" i="29"/>
  <c r="M13" i="29"/>
  <c r="H13" i="29"/>
  <c r="N13" i="29"/>
  <c r="Q13" i="29" s="1"/>
  <c r="F15" i="29"/>
  <c r="L15" i="29" s="1"/>
  <c r="G15" i="29"/>
  <c r="M15" i="29" s="1"/>
  <c r="F16" i="29"/>
  <c r="G16" i="29"/>
  <c r="M16" i="29"/>
  <c r="H16" i="29"/>
  <c r="N16" i="29"/>
  <c r="Q16" i="29" s="1"/>
  <c r="F17" i="29"/>
  <c r="L17" i="29" s="1"/>
  <c r="G17" i="29"/>
  <c r="M17" i="29" s="1"/>
  <c r="H17" i="29"/>
  <c r="N17" i="29" s="1"/>
  <c r="F19" i="29"/>
  <c r="L19" i="29" s="1"/>
  <c r="G19" i="29"/>
  <c r="H19" i="29"/>
  <c r="F20" i="29"/>
  <c r="G20" i="29"/>
  <c r="M20" i="29" s="1"/>
  <c r="H20" i="29"/>
  <c r="N20" i="29" s="1"/>
  <c r="F22" i="29"/>
  <c r="F25" i="29" s="1"/>
  <c r="G22" i="29"/>
  <c r="M22" i="29" s="1"/>
  <c r="H22" i="29"/>
  <c r="N22" i="29" s="1"/>
  <c r="N25" i="29" s="1"/>
  <c r="F23" i="29"/>
  <c r="L23" i="29"/>
  <c r="G23" i="29"/>
  <c r="M23" i="29"/>
  <c r="H23" i="29"/>
  <c r="N23" i="29"/>
  <c r="F24" i="29"/>
  <c r="L24" i="29"/>
  <c r="G24" i="29"/>
  <c r="H24" i="29"/>
  <c r="F26" i="29"/>
  <c r="L26" i="29"/>
  <c r="G26" i="29"/>
  <c r="M26" i="29"/>
  <c r="H26" i="29"/>
  <c r="N26" i="29"/>
  <c r="F29" i="29"/>
  <c r="L29" i="29"/>
  <c r="G29" i="29"/>
  <c r="M29" i="29"/>
  <c r="H29" i="29"/>
  <c r="N29" i="29"/>
  <c r="F30" i="29"/>
  <c r="L30" i="29"/>
  <c r="G30" i="29"/>
  <c r="H30" i="29"/>
  <c r="N30" i="29" s="1"/>
  <c r="F31" i="29"/>
  <c r="L31" i="29" s="1"/>
  <c r="G31" i="29"/>
  <c r="M31" i="29" s="1"/>
  <c r="H31" i="29"/>
  <c r="N31" i="29" s="1"/>
  <c r="F32" i="29"/>
  <c r="L32" i="29" s="1"/>
  <c r="L33" i="29" s="1"/>
  <c r="G32" i="29"/>
  <c r="M32" i="29"/>
  <c r="F34" i="29"/>
  <c r="L34" i="29" s="1"/>
  <c r="G34" i="29"/>
  <c r="M34" i="29" s="1"/>
  <c r="H34" i="29"/>
  <c r="N34" i="29" s="1"/>
  <c r="Q34" i="29" s="1"/>
  <c r="F35" i="29"/>
  <c r="L35" i="29"/>
  <c r="G35" i="29"/>
  <c r="H35" i="29"/>
  <c r="N35" i="29"/>
  <c r="Q35" i="29" s="1"/>
  <c r="F36" i="29"/>
  <c r="L36" i="29" s="1"/>
  <c r="G36" i="29"/>
  <c r="M36" i="29" s="1"/>
  <c r="H36" i="29"/>
  <c r="N36" i="29" s="1"/>
  <c r="F38" i="29"/>
  <c r="F41" i="29" s="1"/>
  <c r="G38" i="29"/>
  <c r="M38" i="29" s="1"/>
  <c r="H38" i="29"/>
  <c r="N38" i="29" s="1"/>
  <c r="Q38" i="29" s="1"/>
  <c r="F39" i="29"/>
  <c r="L39" i="29"/>
  <c r="G39" i="29"/>
  <c r="H39" i="29"/>
  <c r="F40" i="29"/>
  <c r="L40" i="29"/>
  <c r="G40" i="29"/>
  <c r="M40" i="29"/>
  <c r="H40" i="29"/>
  <c r="N40" i="29"/>
  <c r="F42" i="29"/>
  <c r="L42" i="29"/>
  <c r="F44" i="29"/>
  <c r="L44" i="29"/>
  <c r="G44" i="29"/>
  <c r="M44" i="29"/>
  <c r="F46" i="29"/>
  <c r="L46" i="29"/>
  <c r="G46" i="29"/>
  <c r="F47" i="29"/>
  <c r="L47" i="29" s="1"/>
  <c r="G47" i="29"/>
  <c r="M47" i="29" s="1"/>
  <c r="F52" i="29"/>
  <c r="L52" i="29" s="1"/>
  <c r="G52" i="29"/>
  <c r="M52" i="29" s="1"/>
  <c r="H52" i="29"/>
  <c r="N52" i="29" s="1"/>
  <c r="F53" i="29"/>
  <c r="L53" i="29" s="1"/>
  <c r="G53" i="29"/>
  <c r="M53" i="29" s="1"/>
  <c r="H53" i="29"/>
  <c r="N53" i="29" s="1"/>
  <c r="G9" i="29"/>
  <c r="F9" i="29"/>
  <c r="I10" i="27"/>
  <c r="J10" i="27"/>
  <c r="K10" i="27"/>
  <c r="I11" i="27"/>
  <c r="J11" i="27"/>
  <c r="K11" i="27"/>
  <c r="I12" i="27"/>
  <c r="J12" i="27"/>
  <c r="K12" i="27"/>
  <c r="I13" i="27"/>
  <c r="J13" i="27"/>
  <c r="K13" i="27"/>
  <c r="I15" i="27"/>
  <c r="J15" i="27"/>
  <c r="K15" i="27"/>
  <c r="I16" i="27"/>
  <c r="J16" i="27"/>
  <c r="K16" i="27"/>
  <c r="I17" i="27"/>
  <c r="J17" i="27"/>
  <c r="K17" i="27"/>
  <c r="I19" i="27"/>
  <c r="J19" i="27"/>
  <c r="K19" i="27"/>
  <c r="I20" i="27"/>
  <c r="I21" i="27" s="1"/>
  <c r="J20" i="27"/>
  <c r="K20" i="27"/>
  <c r="K21" i="27" s="1"/>
  <c r="K27" i="27" s="1"/>
  <c r="I22" i="27"/>
  <c r="J22" i="27"/>
  <c r="J25" i="27" s="1"/>
  <c r="K22" i="27"/>
  <c r="K25" i="27" s="1"/>
  <c r="I23" i="27"/>
  <c r="J23" i="27"/>
  <c r="K23" i="27"/>
  <c r="I24" i="27"/>
  <c r="J24" i="27"/>
  <c r="K24" i="27"/>
  <c r="I26" i="27"/>
  <c r="J26" i="27"/>
  <c r="K26" i="27"/>
  <c r="I29" i="27"/>
  <c r="J29" i="27"/>
  <c r="K29" i="27"/>
  <c r="I30" i="27"/>
  <c r="J30" i="27"/>
  <c r="K30" i="27"/>
  <c r="J31" i="27"/>
  <c r="K31" i="27"/>
  <c r="I32" i="27"/>
  <c r="J32" i="27"/>
  <c r="K32" i="27"/>
  <c r="K33" i="27" s="1"/>
  <c r="K37" i="27" s="1"/>
  <c r="I34" i="27"/>
  <c r="J34" i="27"/>
  <c r="K34" i="27"/>
  <c r="I35" i="27"/>
  <c r="J35" i="27"/>
  <c r="K35" i="27"/>
  <c r="I36" i="27"/>
  <c r="J36" i="27"/>
  <c r="K36" i="27"/>
  <c r="I38" i="27"/>
  <c r="I41" i="27" s="1"/>
  <c r="J38" i="27"/>
  <c r="J41" i="27"/>
  <c r="K38" i="27"/>
  <c r="I39" i="27"/>
  <c r="J39" i="27"/>
  <c r="K39" i="27"/>
  <c r="K41" i="27" s="1"/>
  <c r="I40" i="27"/>
  <c r="J40" i="27"/>
  <c r="K40" i="27"/>
  <c r="J42" i="27"/>
  <c r="K42" i="27"/>
  <c r="I44" i="27"/>
  <c r="J44" i="27"/>
  <c r="J45" i="27"/>
  <c r="K44" i="27"/>
  <c r="I46" i="27"/>
  <c r="J46" i="27"/>
  <c r="J48" i="27"/>
  <c r="K46" i="27"/>
  <c r="K48" i="27"/>
  <c r="I47" i="27"/>
  <c r="K47" i="27"/>
  <c r="I52" i="27"/>
  <c r="J52" i="27"/>
  <c r="K52" i="27"/>
  <c r="I53" i="27"/>
  <c r="J53" i="27"/>
  <c r="K53" i="27"/>
  <c r="J9" i="27"/>
  <c r="J14" i="27"/>
  <c r="K9" i="27"/>
  <c r="K14" i="27" s="1"/>
  <c r="K28" i="27" s="1"/>
  <c r="I9" i="27"/>
  <c r="L10" i="26"/>
  <c r="M10" i="26"/>
  <c r="N10" i="26"/>
  <c r="L11" i="26"/>
  <c r="M11" i="26"/>
  <c r="N11" i="26"/>
  <c r="L12" i="26"/>
  <c r="M12" i="26"/>
  <c r="N12" i="26"/>
  <c r="L13" i="26"/>
  <c r="M13" i="26"/>
  <c r="N13" i="26"/>
  <c r="L15" i="26"/>
  <c r="M15" i="26"/>
  <c r="N15" i="26"/>
  <c r="L16" i="26"/>
  <c r="M16" i="26"/>
  <c r="N16" i="26"/>
  <c r="L17" i="26"/>
  <c r="M17" i="26"/>
  <c r="N17" i="26"/>
  <c r="N18" i="26"/>
  <c r="L19" i="26"/>
  <c r="M19" i="26"/>
  <c r="M21" i="26" s="1"/>
  <c r="M27" i="26" s="1"/>
  <c r="N19" i="26"/>
  <c r="N21" i="26" s="1"/>
  <c r="L20" i="26"/>
  <c r="L21" i="26"/>
  <c r="M20" i="26"/>
  <c r="N20" i="26"/>
  <c r="L22" i="26"/>
  <c r="M22" i="26"/>
  <c r="N22" i="26"/>
  <c r="L23" i="26"/>
  <c r="M23" i="26"/>
  <c r="M25" i="26"/>
  <c r="N23" i="26"/>
  <c r="L24" i="26"/>
  <c r="M24" i="26"/>
  <c r="N24" i="26"/>
  <c r="L26" i="26"/>
  <c r="M26" i="26"/>
  <c r="N26" i="26"/>
  <c r="L29" i="26"/>
  <c r="M29" i="26"/>
  <c r="N29" i="26"/>
  <c r="L30" i="26"/>
  <c r="M30" i="26"/>
  <c r="N30" i="26"/>
  <c r="L31" i="26"/>
  <c r="M31" i="26"/>
  <c r="N31" i="26"/>
  <c r="L32" i="26"/>
  <c r="M32" i="26"/>
  <c r="N32" i="26"/>
  <c r="N33" i="26"/>
  <c r="L34" i="26"/>
  <c r="M34" i="26"/>
  <c r="N34" i="26"/>
  <c r="L35" i="26"/>
  <c r="M35" i="26"/>
  <c r="N35" i="26"/>
  <c r="L36" i="26"/>
  <c r="M36" i="26"/>
  <c r="L38" i="26"/>
  <c r="M38" i="26"/>
  <c r="N38" i="26"/>
  <c r="L39" i="26"/>
  <c r="M39" i="26"/>
  <c r="N39" i="26"/>
  <c r="N41" i="26" s="1"/>
  <c r="L40" i="26"/>
  <c r="L41" i="26"/>
  <c r="M40" i="26"/>
  <c r="N40" i="26"/>
  <c r="L42" i="26"/>
  <c r="M42" i="26"/>
  <c r="N42" i="26"/>
  <c r="N45" i="26" s="1"/>
  <c r="L44" i="26"/>
  <c r="M44" i="26"/>
  <c r="N44" i="26"/>
  <c r="L46" i="26"/>
  <c r="M46" i="26"/>
  <c r="M48" i="26" s="1"/>
  <c r="N46" i="26"/>
  <c r="N48" i="26" s="1"/>
  <c r="L47" i="26"/>
  <c r="M47" i="26"/>
  <c r="N47" i="26"/>
  <c r="L52" i="26"/>
  <c r="M52" i="26"/>
  <c r="N52" i="26"/>
  <c r="L53" i="26"/>
  <c r="M53" i="26"/>
  <c r="N53" i="26"/>
  <c r="M9" i="26"/>
  <c r="M14" i="26"/>
  <c r="N9" i="26"/>
  <c r="N14" i="26"/>
  <c r="L9" i="26"/>
  <c r="L10" i="25"/>
  <c r="M10" i="25"/>
  <c r="N10" i="25"/>
  <c r="L11" i="25"/>
  <c r="M11" i="25"/>
  <c r="N11" i="25"/>
  <c r="L12" i="25"/>
  <c r="M12" i="25"/>
  <c r="N12" i="25"/>
  <c r="L13" i="25"/>
  <c r="M13" i="25"/>
  <c r="N13" i="25"/>
  <c r="L15" i="25"/>
  <c r="M15" i="25"/>
  <c r="M18" i="25"/>
  <c r="N15" i="25"/>
  <c r="L16" i="25"/>
  <c r="M16" i="25"/>
  <c r="N16" i="25"/>
  <c r="L17" i="25"/>
  <c r="M17" i="25"/>
  <c r="N17" i="25"/>
  <c r="L19" i="25"/>
  <c r="L21" i="25" s="1"/>
  <c r="L27" i="25" s="1"/>
  <c r="M19" i="25"/>
  <c r="M21" i="25"/>
  <c r="N19" i="25"/>
  <c r="L20" i="25"/>
  <c r="M20" i="25"/>
  <c r="N20" i="25"/>
  <c r="N21" i="25" s="1"/>
  <c r="N27" i="25" s="1"/>
  <c r="L22" i="25"/>
  <c r="M22" i="25"/>
  <c r="N22" i="25"/>
  <c r="L23" i="25"/>
  <c r="M23" i="25"/>
  <c r="N23" i="25"/>
  <c r="L24" i="25"/>
  <c r="M24" i="25"/>
  <c r="N24" i="25"/>
  <c r="N25" i="25" s="1"/>
  <c r="L26" i="25"/>
  <c r="M26" i="25"/>
  <c r="N26" i="25"/>
  <c r="L29" i="25"/>
  <c r="M29" i="25"/>
  <c r="N29" i="25"/>
  <c r="L30" i="25"/>
  <c r="L33" i="25"/>
  <c r="L37" i="25" s="1"/>
  <c r="M30" i="25"/>
  <c r="N30" i="25"/>
  <c r="L31" i="25"/>
  <c r="M31" i="25"/>
  <c r="M33" i="25" s="1"/>
  <c r="M37" i="25" s="1"/>
  <c r="N31" i="25"/>
  <c r="L32" i="25"/>
  <c r="M32" i="25"/>
  <c r="N32" i="25"/>
  <c r="L34" i="25"/>
  <c r="M34" i="25"/>
  <c r="N34" i="25"/>
  <c r="L35" i="25"/>
  <c r="M35" i="25"/>
  <c r="N35" i="25"/>
  <c r="L36" i="25"/>
  <c r="M36" i="25"/>
  <c r="N36" i="25"/>
  <c r="L38" i="25"/>
  <c r="M38" i="25"/>
  <c r="L39" i="25"/>
  <c r="M39" i="25"/>
  <c r="L40" i="25"/>
  <c r="M40" i="25"/>
  <c r="L42" i="25"/>
  <c r="M42" i="25"/>
  <c r="M45" i="25" s="1"/>
  <c r="N42" i="25"/>
  <c r="L44" i="25"/>
  <c r="M44" i="25"/>
  <c r="N44" i="25"/>
  <c r="L46" i="25"/>
  <c r="M46" i="25"/>
  <c r="N46" i="25"/>
  <c r="L47" i="25"/>
  <c r="M47" i="25"/>
  <c r="M48" i="25"/>
  <c r="L52" i="25"/>
  <c r="M52" i="25"/>
  <c r="N52" i="25"/>
  <c r="L53" i="25"/>
  <c r="M53" i="25"/>
  <c r="N53" i="25"/>
  <c r="M9" i="25"/>
  <c r="N9" i="25"/>
  <c r="L9" i="25"/>
  <c r="L10" i="23"/>
  <c r="M10" i="23"/>
  <c r="N10" i="23"/>
  <c r="L11" i="23"/>
  <c r="M11" i="23"/>
  <c r="N11" i="23"/>
  <c r="L12" i="23"/>
  <c r="M12" i="23"/>
  <c r="N12" i="23"/>
  <c r="L13" i="23"/>
  <c r="M13" i="23"/>
  <c r="N13" i="23"/>
  <c r="L15" i="23"/>
  <c r="M15" i="23"/>
  <c r="N15" i="23"/>
  <c r="L16" i="23"/>
  <c r="L18" i="23" s="1"/>
  <c r="M16" i="23"/>
  <c r="N16" i="23"/>
  <c r="L17" i="23"/>
  <c r="M17" i="23"/>
  <c r="N17" i="23"/>
  <c r="N18" i="23" s="1"/>
  <c r="L19" i="23"/>
  <c r="L21" i="23"/>
  <c r="M19" i="23"/>
  <c r="N19" i="23"/>
  <c r="N21" i="23"/>
  <c r="L20" i="23"/>
  <c r="M20" i="23"/>
  <c r="M21" i="23" s="1"/>
  <c r="M27" i="23" s="1"/>
  <c r="N20" i="23"/>
  <c r="L22" i="23"/>
  <c r="M22" i="23"/>
  <c r="N22" i="23"/>
  <c r="N25" i="23" s="1"/>
  <c r="N27" i="23" s="1"/>
  <c r="L23" i="23"/>
  <c r="M23" i="23"/>
  <c r="N23" i="23"/>
  <c r="L24" i="23"/>
  <c r="M24" i="23"/>
  <c r="M25" i="23" s="1"/>
  <c r="N24" i="23"/>
  <c r="L26" i="23"/>
  <c r="M26" i="23"/>
  <c r="N26" i="23"/>
  <c r="L29" i="23"/>
  <c r="M29" i="23"/>
  <c r="N29" i="23"/>
  <c r="L30" i="23"/>
  <c r="L33" i="23" s="1"/>
  <c r="L31" i="23"/>
  <c r="M31" i="23"/>
  <c r="M33" i="23"/>
  <c r="N31" i="23"/>
  <c r="L32" i="23"/>
  <c r="M32" i="23"/>
  <c r="L34" i="23"/>
  <c r="M34" i="23"/>
  <c r="L35" i="23"/>
  <c r="M35" i="23"/>
  <c r="L36" i="23"/>
  <c r="M36" i="23"/>
  <c r="N36" i="23"/>
  <c r="L38" i="23"/>
  <c r="M38" i="23"/>
  <c r="N38" i="23"/>
  <c r="N41" i="23"/>
  <c r="L39" i="23"/>
  <c r="M39" i="23"/>
  <c r="N39" i="23"/>
  <c r="L40" i="23"/>
  <c r="M40" i="23"/>
  <c r="N40" i="23"/>
  <c r="L42" i="23"/>
  <c r="M42" i="23"/>
  <c r="N42" i="23"/>
  <c r="L44" i="23"/>
  <c r="L45" i="23"/>
  <c r="M44" i="23"/>
  <c r="N44" i="23"/>
  <c r="N45" i="23"/>
  <c r="L46" i="23"/>
  <c r="M46" i="23"/>
  <c r="N46" i="23"/>
  <c r="L47" i="23"/>
  <c r="M47" i="23"/>
  <c r="N47" i="23"/>
  <c r="L52" i="23"/>
  <c r="M52" i="23"/>
  <c r="N52" i="23"/>
  <c r="L53" i="23"/>
  <c r="M53" i="23"/>
  <c r="N53" i="23"/>
  <c r="M9" i="23"/>
  <c r="N9" i="23"/>
  <c r="L9" i="23"/>
  <c r="L14" i="23"/>
  <c r="L10" i="21"/>
  <c r="M10" i="21"/>
  <c r="N10" i="21"/>
  <c r="L11" i="21"/>
  <c r="M11" i="21"/>
  <c r="N11" i="21"/>
  <c r="L12" i="21"/>
  <c r="M12" i="21"/>
  <c r="N12" i="21"/>
  <c r="L13" i="21"/>
  <c r="M13" i="21"/>
  <c r="N13" i="21"/>
  <c r="L15" i="21"/>
  <c r="M15" i="21"/>
  <c r="N15" i="21"/>
  <c r="N18" i="21" s="1"/>
  <c r="L16" i="21"/>
  <c r="M16" i="21"/>
  <c r="N16" i="21"/>
  <c r="L17" i="21"/>
  <c r="M17" i="21"/>
  <c r="N17" i="21"/>
  <c r="L19" i="21"/>
  <c r="L21" i="21" s="1"/>
  <c r="L27" i="21" s="1"/>
  <c r="M19" i="21"/>
  <c r="N19" i="21"/>
  <c r="L20" i="21"/>
  <c r="M20" i="21"/>
  <c r="N20" i="21"/>
  <c r="N21" i="21" s="1"/>
  <c r="N27" i="21" s="1"/>
  <c r="L22" i="21"/>
  <c r="M22" i="21"/>
  <c r="N22" i="21"/>
  <c r="L23" i="21"/>
  <c r="L25" i="21" s="1"/>
  <c r="M23" i="21"/>
  <c r="N23" i="21"/>
  <c r="L24" i="21"/>
  <c r="M24" i="21"/>
  <c r="M25" i="21" s="1"/>
  <c r="N24" i="21"/>
  <c r="L26" i="21"/>
  <c r="M26" i="21"/>
  <c r="N26" i="21"/>
  <c r="L29" i="21"/>
  <c r="M29" i="21"/>
  <c r="N29" i="21"/>
  <c r="L30" i="21"/>
  <c r="M30" i="21"/>
  <c r="N30" i="21"/>
  <c r="L31" i="21"/>
  <c r="M31" i="21"/>
  <c r="N31" i="21"/>
  <c r="L32" i="21"/>
  <c r="M32" i="21"/>
  <c r="N32" i="21"/>
  <c r="L34" i="21"/>
  <c r="M34" i="21"/>
  <c r="N34" i="21"/>
  <c r="L35" i="21"/>
  <c r="M35" i="21"/>
  <c r="N35" i="21"/>
  <c r="L36" i="21"/>
  <c r="M36" i="21"/>
  <c r="N36" i="21"/>
  <c r="L38" i="21"/>
  <c r="M38" i="21"/>
  <c r="N38" i="21"/>
  <c r="L39" i="21"/>
  <c r="M39" i="21"/>
  <c r="N39" i="21"/>
  <c r="L40" i="21"/>
  <c r="M40" i="21"/>
  <c r="N40" i="21"/>
  <c r="L42" i="21"/>
  <c r="M42" i="21"/>
  <c r="M45" i="21" s="1"/>
  <c r="N42" i="21"/>
  <c r="L44" i="21"/>
  <c r="M44" i="21"/>
  <c r="N44" i="21"/>
  <c r="L46" i="21"/>
  <c r="M46" i="21"/>
  <c r="M48" i="21" s="1"/>
  <c r="M50" i="21" s="1"/>
  <c r="N46" i="21"/>
  <c r="N48" i="21" s="1"/>
  <c r="L47" i="21"/>
  <c r="M47" i="21"/>
  <c r="N47" i="21"/>
  <c r="L52" i="21"/>
  <c r="M52" i="21"/>
  <c r="N52" i="21"/>
  <c r="L53" i="21"/>
  <c r="M53" i="21"/>
  <c r="N53" i="21"/>
  <c r="M9" i="21"/>
  <c r="M14" i="21" s="1"/>
  <c r="N9" i="21"/>
  <c r="L9" i="21"/>
  <c r="F10" i="20"/>
  <c r="G10" i="20"/>
  <c r="H10" i="20"/>
  <c r="F11" i="20"/>
  <c r="G11" i="20"/>
  <c r="H11" i="20"/>
  <c r="F12" i="20"/>
  <c r="G12" i="20"/>
  <c r="H12" i="20"/>
  <c r="F15" i="20"/>
  <c r="G15" i="20"/>
  <c r="F16" i="20"/>
  <c r="G16" i="20"/>
  <c r="F17" i="20"/>
  <c r="F19" i="20"/>
  <c r="G19" i="20"/>
  <c r="G21" i="20"/>
  <c r="G27" i="20" s="1"/>
  <c r="H19" i="20"/>
  <c r="H21" i="20"/>
  <c r="F20" i="20"/>
  <c r="G20" i="20"/>
  <c r="H20" i="20"/>
  <c r="F22" i="20"/>
  <c r="G22" i="20"/>
  <c r="H22" i="20"/>
  <c r="F23" i="20"/>
  <c r="G23" i="20"/>
  <c r="H23" i="20"/>
  <c r="F24" i="20"/>
  <c r="G24" i="20"/>
  <c r="H24" i="20"/>
  <c r="F26" i="20"/>
  <c r="G26" i="20"/>
  <c r="H26" i="20"/>
  <c r="F29" i="20"/>
  <c r="G29" i="20"/>
  <c r="H29" i="20"/>
  <c r="F30" i="20"/>
  <c r="G30" i="20"/>
  <c r="H30" i="20"/>
  <c r="H33" i="20" s="1"/>
  <c r="H37" i="20" s="1"/>
  <c r="F31" i="20"/>
  <c r="G31" i="20"/>
  <c r="H31" i="20"/>
  <c r="F32" i="20"/>
  <c r="F33" i="20" s="1"/>
  <c r="F37" i="20" s="1"/>
  <c r="G32" i="20"/>
  <c r="H32" i="20"/>
  <c r="F34" i="20"/>
  <c r="G34" i="20"/>
  <c r="H34" i="20"/>
  <c r="F35" i="20"/>
  <c r="G35" i="20"/>
  <c r="H35" i="20"/>
  <c r="F36" i="20"/>
  <c r="G36" i="20"/>
  <c r="H36" i="20"/>
  <c r="F38" i="20"/>
  <c r="G38" i="20"/>
  <c r="G41" i="20" s="1"/>
  <c r="H38" i="20"/>
  <c r="H41" i="20" s="1"/>
  <c r="F39" i="20"/>
  <c r="G39" i="20"/>
  <c r="H39" i="20"/>
  <c r="F40" i="20"/>
  <c r="G40" i="20"/>
  <c r="H40" i="20"/>
  <c r="F42" i="20"/>
  <c r="G42" i="20"/>
  <c r="H42" i="20"/>
  <c r="F44" i="20"/>
  <c r="G44" i="20"/>
  <c r="H44" i="20"/>
  <c r="F46" i="20"/>
  <c r="G46" i="20"/>
  <c r="G48" i="20" s="1"/>
  <c r="H46" i="20"/>
  <c r="F47" i="20"/>
  <c r="F48" i="20"/>
  <c r="G47" i="20"/>
  <c r="H47" i="20"/>
  <c r="F52" i="20"/>
  <c r="G52" i="20"/>
  <c r="H52" i="20"/>
  <c r="F53" i="20"/>
  <c r="G53" i="20"/>
  <c r="H53" i="20"/>
  <c r="G9" i="20"/>
  <c r="H9" i="20"/>
  <c r="F9" i="20"/>
  <c r="I10" i="15"/>
  <c r="L10" i="15" s="1"/>
  <c r="J10" i="15"/>
  <c r="K10" i="15"/>
  <c r="I11" i="15"/>
  <c r="J11" i="15"/>
  <c r="K11" i="15"/>
  <c r="I12" i="15"/>
  <c r="L12" i="15" s="1"/>
  <c r="J12" i="15"/>
  <c r="K12" i="15"/>
  <c r="I13" i="15"/>
  <c r="J13" i="15"/>
  <c r="J14" i="15" s="1"/>
  <c r="K13" i="15"/>
  <c r="I15" i="15"/>
  <c r="J15" i="15"/>
  <c r="J18" i="15" s="1"/>
  <c r="K15" i="15"/>
  <c r="N15" i="15" s="1"/>
  <c r="I16" i="15"/>
  <c r="J16" i="15"/>
  <c r="K16" i="15"/>
  <c r="I17" i="15"/>
  <c r="L17" i="15" s="1"/>
  <c r="J17" i="15"/>
  <c r="K17" i="15"/>
  <c r="I19" i="15"/>
  <c r="J19" i="15"/>
  <c r="J21" i="15" s="1"/>
  <c r="J27" i="15" s="1"/>
  <c r="K19" i="15"/>
  <c r="I20" i="15"/>
  <c r="J20" i="15"/>
  <c r="K20" i="15"/>
  <c r="K21" i="15" s="1"/>
  <c r="K27" i="15" s="1"/>
  <c r="I22" i="15"/>
  <c r="I25" i="15" s="1"/>
  <c r="J22" i="15"/>
  <c r="M22" i="15" s="1"/>
  <c r="K22" i="15"/>
  <c r="N22" i="15" s="1"/>
  <c r="N25" i="15" s="1"/>
  <c r="I23" i="15"/>
  <c r="J23" i="15"/>
  <c r="J25" i="15"/>
  <c r="K23" i="15"/>
  <c r="I24" i="15"/>
  <c r="J24" i="15"/>
  <c r="K24" i="15"/>
  <c r="N24" i="15" s="1"/>
  <c r="I26" i="15"/>
  <c r="J26" i="15"/>
  <c r="K26" i="15"/>
  <c r="I29" i="15"/>
  <c r="J29" i="15"/>
  <c r="K29" i="15"/>
  <c r="I30" i="15"/>
  <c r="J30" i="15"/>
  <c r="K30" i="15"/>
  <c r="I31" i="15"/>
  <c r="J31" i="15"/>
  <c r="K31" i="15"/>
  <c r="K33" i="15" s="1"/>
  <c r="K37" i="15" s="1"/>
  <c r="I32" i="15"/>
  <c r="J32" i="15"/>
  <c r="K32" i="15"/>
  <c r="I34" i="15"/>
  <c r="J34" i="15"/>
  <c r="K34" i="15"/>
  <c r="I35" i="15"/>
  <c r="I37" i="15" s="1"/>
  <c r="J35" i="15"/>
  <c r="K35" i="15"/>
  <c r="I36" i="15"/>
  <c r="J36" i="15"/>
  <c r="K36" i="15"/>
  <c r="I38" i="15"/>
  <c r="I41" i="15" s="1"/>
  <c r="J38" i="15"/>
  <c r="K38" i="15"/>
  <c r="I39" i="15"/>
  <c r="J39" i="15"/>
  <c r="J41" i="15" s="1"/>
  <c r="K39" i="15"/>
  <c r="I40" i="15"/>
  <c r="J40" i="15"/>
  <c r="K40" i="15"/>
  <c r="I42" i="15"/>
  <c r="J42" i="15"/>
  <c r="K42" i="15"/>
  <c r="I44" i="15"/>
  <c r="J44" i="15"/>
  <c r="K44" i="15"/>
  <c r="N44" i="15" s="1"/>
  <c r="I46" i="15"/>
  <c r="I48" i="15" s="1"/>
  <c r="J46" i="15"/>
  <c r="K46" i="15"/>
  <c r="I47" i="15"/>
  <c r="J47" i="15"/>
  <c r="K47" i="15"/>
  <c r="K48" i="15" s="1"/>
  <c r="I52" i="15"/>
  <c r="J52" i="15"/>
  <c r="K52" i="15"/>
  <c r="I53" i="15"/>
  <c r="J53" i="15"/>
  <c r="K53" i="15"/>
  <c r="J9" i="15"/>
  <c r="K9" i="15"/>
  <c r="K14" i="15" s="1"/>
  <c r="I9" i="15"/>
  <c r="L10" i="14"/>
  <c r="M10" i="14"/>
  <c r="N10" i="14"/>
  <c r="N10" i="15" s="1"/>
  <c r="L11" i="14"/>
  <c r="L11" i="15" s="1"/>
  <c r="M11" i="14"/>
  <c r="M11" i="15" s="1"/>
  <c r="N11" i="14"/>
  <c r="N11" i="15" s="1"/>
  <c r="L12" i="14"/>
  <c r="M12" i="14"/>
  <c r="M12" i="15"/>
  <c r="N12" i="14"/>
  <c r="N12" i="15" s="1"/>
  <c r="L13" i="14"/>
  <c r="L13" i="15"/>
  <c r="M13" i="14"/>
  <c r="N13" i="14"/>
  <c r="L15" i="14"/>
  <c r="M15" i="14"/>
  <c r="M15" i="15" s="1"/>
  <c r="N15" i="14"/>
  <c r="L16" i="14"/>
  <c r="M16" i="14"/>
  <c r="M16" i="15" s="1"/>
  <c r="N16" i="14"/>
  <c r="L17" i="14"/>
  <c r="M17" i="14"/>
  <c r="N17" i="14"/>
  <c r="L19" i="14"/>
  <c r="M19" i="14"/>
  <c r="N19" i="14"/>
  <c r="N21" i="14" s="1"/>
  <c r="N27" i="14" s="1"/>
  <c r="L20" i="14"/>
  <c r="L20" i="15"/>
  <c r="M20" i="14"/>
  <c r="N20" i="14"/>
  <c r="N20" i="15" s="1"/>
  <c r="L22" i="14"/>
  <c r="M22" i="14"/>
  <c r="N22" i="14"/>
  <c r="L23" i="14"/>
  <c r="L23" i="15" s="1"/>
  <c r="M23" i="14"/>
  <c r="N23" i="14"/>
  <c r="N23" i="15"/>
  <c r="L24" i="14"/>
  <c r="L24" i="15"/>
  <c r="M24" i="14"/>
  <c r="M24" i="15"/>
  <c r="N24" i="14"/>
  <c r="L26" i="14"/>
  <c r="L26" i="15" s="1"/>
  <c r="L26" i="27" s="1"/>
  <c r="C26" i="32" s="1"/>
  <c r="L26" i="32" s="1"/>
  <c r="M26" i="14"/>
  <c r="N26" i="14"/>
  <c r="N26" i="15"/>
  <c r="N26" i="27" s="1"/>
  <c r="E26" i="32" s="1"/>
  <c r="L29" i="14"/>
  <c r="L29" i="15" s="1"/>
  <c r="M29" i="14"/>
  <c r="M29" i="15"/>
  <c r="N29" i="14"/>
  <c r="N29" i="15" s="1"/>
  <c r="L30" i="14"/>
  <c r="L30" i="15"/>
  <c r="L33" i="15" s="1"/>
  <c r="M30" i="14"/>
  <c r="N30" i="14"/>
  <c r="L31" i="14"/>
  <c r="L31" i="15" s="1"/>
  <c r="M31" i="14"/>
  <c r="M33" i="14" s="1"/>
  <c r="N31" i="14"/>
  <c r="L32" i="14"/>
  <c r="L32" i="15" s="1"/>
  <c r="M32" i="14"/>
  <c r="N32" i="14"/>
  <c r="L34" i="14"/>
  <c r="L34" i="15" s="1"/>
  <c r="M34" i="14"/>
  <c r="M34" i="15" s="1"/>
  <c r="N34" i="14"/>
  <c r="N34" i="15" s="1"/>
  <c r="L35" i="14"/>
  <c r="L35" i="15" s="1"/>
  <c r="M35" i="14"/>
  <c r="N35" i="14"/>
  <c r="N35" i="15" s="1"/>
  <c r="L36" i="14"/>
  <c r="M36" i="14"/>
  <c r="M36" i="15"/>
  <c r="N36" i="14"/>
  <c r="N36" i="15" s="1"/>
  <c r="L38" i="14"/>
  <c r="M38" i="14"/>
  <c r="N38" i="14"/>
  <c r="N38" i="15" s="1"/>
  <c r="L39" i="14"/>
  <c r="L39" i="15" s="1"/>
  <c r="M39" i="14"/>
  <c r="N39" i="14"/>
  <c r="N39" i="15" s="1"/>
  <c r="L40" i="14"/>
  <c r="L40" i="15" s="1"/>
  <c r="M40" i="14"/>
  <c r="M40" i="15"/>
  <c r="N40" i="14"/>
  <c r="L42" i="14"/>
  <c r="M42" i="14"/>
  <c r="N42" i="14"/>
  <c r="N45" i="14" s="1"/>
  <c r="L44" i="14"/>
  <c r="L44" i="15" s="1"/>
  <c r="M44" i="14"/>
  <c r="M44" i="15"/>
  <c r="N44" i="14"/>
  <c r="L46" i="14"/>
  <c r="M46" i="14"/>
  <c r="M46" i="15" s="1"/>
  <c r="N46" i="14"/>
  <c r="L47" i="14"/>
  <c r="L47" i="15" s="1"/>
  <c r="M47" i="14"/>
  <c r="M47" i="15" s="1"/>
  <c r="N47" i="14"/>
  <c r="L52" i="14"/>
  <c r="L52" i="15"/>
  <c r="M52" i="14"/>
  <c r="M52" i="15"/>
  <c r="N52" i="14"/>
  <c r="L53" i="14"/>
  <c r="L53" i="15" s="1"/>
  <c r="M53" i="14"/>
  <c r="M53" i="15" s="1"/>
  <c r="M53" i="27"/>
  <c r="D53" i="32" s="1"/>
  <c r="M53" i="32" s="1"/>
  <c r="N53" i="14"/>
  <c r="N53" i="15"/>
  <c r="M9" i="14"/>
  <c r="M9" i="15" s="1"/>
  <c r="N9" i="14"/>
  <c r="N9" i="15"/>
  <c r="L9" i="14"/>
  <c r="L9" i="15" s="1"/>
  <c r="L14" i="15" s="1"/>
  <c r="C10" i="14"/>
  <c r="D10" i="14"/>
  <c r="E10" i="14"/>
  <c r="C11" i="14"/>
  <c r="D11" i="14"/>
  <c r="E11" i="14"/>
  <c r="C12" i="14"/>
  <c r="D12" i="14"/>
  <c r="E12" i="14"/>
  <c r="C13" i="14"/>
  <c r="D13" i="14"/>
  <c r="E13" i="14"/>
  <c r="C15" i="14"/>
  <c r="C16" i="14"/>
  <c r="D16" i="14"/>
  <c r="C17" i="14"/>
  <c r="C18" i="14"/>
  <c r="D17" i="14"/>
  <c r="C19" i="14"/>
  <c r="D19" i="14"/>
  <c r="D21" i="14" s="1"/>
  <c r="D27" i="14" s="1"/>
  <c r="E19" i="14"/>
  <c r="C20" i="14"/>
  <c r="C21" i="14" s="1"/>
  <c r="D20" i="14"/>
  <c r="E20" i="14"/>
  <c r="E21" i="14" s="1"/>
  <c r="E27" i="14" s="1"/>
  <c r="E28" i="14" s="1"/>
  <c r="C22" i="14"/>
  <c r="C25" i="14" s="1"/>
  <c r="D22" i="14"/>
  <c r="D25" i="14" s="1"/>
  <c r="E22" i="14"/>
  <c r="C23" i="14"/>
  <c r="D23" i="14"/>
  <c r="E23" i="14"/>
  <c r="E25" i="14" s="1"/>
  <c r="C24" i="14"/>
  <c r="D24" i="14"/>
  <c r="E24" i="14"/>
  <c r="C26" i="14"/>
  <c r="D26" i="14"/>
  <c r="M26" i="27" s="1"/>
  <c r="E26" i="14"/>
  <c r="C29" i="14"/>
  <c r="D29" i="14"/>
  <c r="E29" i="14"/>
  <c r="N29" i="27" s="1"/>
  <c r="E29" i="32" s="1"/>
  <c r="C30" i="14"/>
  <c r="C33" i="14" s="1"/>
  <c r="C37" i="14" s="1"/>
  <c r="D30" i="14"/>
  <c r="E30" i="14"/>
  <c r="E33" i="14" s="1"/>
  <c r="E37" i="14" s="1"/>
  <c r="C31" i="14"/>
  <c r="L31" i="27" s="1"/>
  <c r="D31" i="14"/>
  <c r="D33" i="14" s="1"/>
  <c r="D37" i="14" s="1"/>
  <c r="E31" i="14"/>
  <c r="C32" i="14"/>
  <c r="D32" i="14"/>
  <c r="E32" i="14"/>
  <c r="N32" i="27" s="1"/>
  <c r="E32" i="32" s="1"/>
  <c r="N32" i="32" s="1"/>
  <c r="T32" i="32" s="1"/>
  <c r="C34" i="14"/>
  <c r="L34" i="27" s="1"/>
  <c r="C34" i="32" s="1"/>
  <c r="L34" i="32" s="1"/>
  <c r="D34" i="14"/>
  <c r="E34" i="14"/>
  <c r="C35" i="14"/>
  <c r="D35" i="14"/>
  <c r="M35" i="27" s="1"/>
  <c r="E35" i="14"/>
  <c r="C36" i="14"/>
  <c r="D36" i="14"/>
  <c r="E36" i="14"/>
  <c r="C38" i="14"/>
  <c r="D38" i="14"/>
  <c r="E38" i="14"/>
  <c r="E41" i="14" s="1"/>
  <c r="C39" i="14"/>
  <c r="D39" i="14"/>
  <c r="E39" i="14"/>
  <c r="C40" i="14"/>
  <c r="D40" i="14"/>
  <c r="D41" i="14"/>
  <c r="E40" i="14"/>
  <c r="C42" i="14"/>
  <c r="D42" i="14"/>
  <c r="E42" i="14"/>
  <c r="C44" i="14"/>
  <c r="D44" i="14"/>
  <c r="M44" i="27" s="1"/>
  <c r="E44" i="14"/>
  <c r="N44" i="27" s="1"/>
  <c r="C46" i="14"/>
  <c r="D46" i="14"/>
  <c r="D48" i="14" s="1"/>
  <c r="E46" i="14"/>
  <c r="E48" i="14" s="1"/>
  <c r="C47" i="14"/>
  <c r="D47" i="14"/>
  <c r="E47" i="14"/>
  <c r="C49" i="14"/>
  <c r="C52" i="14"/>
  <c r="D52" i="14"/>
  <c r="M52" i="27" s="1"/>
  <c r="E52" i="14"/>
  <c r="C53" i="14"/>
  <c r="L53" i="27" s="1"/>
  <c r="C53" i="32" s="1"/>
  <c r="L53" i="32" s="1"/>
  <c r="D53" i="14"/>
  <c r="E53" i="14"/>
  <c r="D9" i="14"/>
  <c r="D14" i="14"/>
  <c r="E9" i="14"/>
  <c r="E14" i="14" s="1"/>
  <c r="C9" i="14"/>
  <c r="I9" i="12"/>
  <c r="N17" i="15"/>
  <c r="M17" i="15"/>
  <c r="M48" i="14"/>
  <c r="M25" i="14"/>
  <c r="L18" i="14"/>
  <c r="N30" i="15"/>
  <c r="N25" i="14"/>
  <c r="L21" i="14"/>
  <c r="N46" i="15"/>
  <c r="L42" i="15"/>
  <c r="L45" i="15" s="1"/>
  <c r="M38" i="15"/>
  <c r="N19" i="15"/>
  <c r="N21" i="15" s="1"/>
  <c r="L15" i="31"/>
  <c r="F50" i="28"/>
  <c r="F51" i="28" s="1"/>
  <c r="F27" i="11"/>
  <c r="L27" i="2"/>
  <c r="L28" i="2" s="1"/>
  <c r="H27" i="2"/>
  <c r="J50" i="5"/>
  <c r="J51" i="5"/>
  <c r="H50" i="5"/>
  <c r="F50" i="5"/>
  <c r="F51" i="5"/>
  <c r="D50" i="5"/>
  <c r="D51" i="5" s="1"/>
  <c r="C50" i="12"/>
  <c r="K41" i="15"/>
  <c r="C27" i="27"/>
  <c r="C28" i="27" s="1"/>
  <c r="J9" i="31"/>
  <c r="M9" i="31"/>
  <c r="S9" i="31" s="1"/>
  <c r="L38" i="31"/>
  <c r="M30" i="31"/>
  <c r="N19" i="31"/>
  <c r="N21" i="31" s="1"/>
  <c r="K21" i="31"/>
  <c r="I27" i="28"/>
  <c r="I28" i="28" s="1"/>
  <c r="I55" i="28" s="1"/>
  <c r="M31" i="31"/>
  <c r="M33" i="31"/>
  <c r="M20" i="15"/>
  <c r="I33" i="15"/>
  <c r="L24" i="31"/>
  <c r="I25" i="31"/>
  <c r="M35" i="15"/>
  <c r="N25" i="21"/>
  <c r="C28" i="5"/>
  <c r="N48" i="23"/>
  <c r="L41" i="23"/>
  <c r="L33" i="21"/>
  <c r="L37" i="21"/>
  <c r="I28" i="26"/>
  <c r="I28" i="24"/>
  <c r="G28" i="14"/>
  <c r="H28" i="22"/>
  <c r="N33" i="21"/>
  <c r="N37" i="21" s="1"/>
  <c r="K28" i="25"/>
  <c r="K28" i="21"/>
  <c r="E28" i="21"/>
  <c r="M27" i="20"/>
  <c r="M28" i="20"/>
  <c r="N51" i="13"/>
  <c r="D50" i="1"/>
  <c r="D51" i="1" s="1"/>
  <c r="M41" i="21"/>
  <c r="M33" i="21"/>
  <c r="M37" i="21"/>
  <c r="M51" i="21" s="1"/>
  <c r="M18" i="21"/>
  <c r="M51" i="22"/>
  <c r="K51" i="14"/>
  <c r="M50" i="18"/>
  <c r="M51" i="18" s="1"/>
  <c r="C28" i="16"/>
  <c r="N28" i="24"/>
  <c r="K28" i="22"/>
  <c r="F28" i="18"/>
  <c r="M27" i="24"/>
  <c r="M28" i="24" s="1"/>
  <c r="G27" i="24"/>
  <c r="G28" i="24"/>
  <c r="N27" i="20"/>
  <c r="N28" i="20" s="1"/>
  <c r="J51" i="19"/>
  <c r="G51" i="16"/>
  <c r="C51" i="15"/>
  <c r="D28" i="22"/>
  <c r="J28" i="18"/>
  <c r="F51" i="21"/>
  <c r="K51" i="13"/>
  <c r="G51" i="5"/>
  <c r="F28" i="24"/>
  <c r="I28" i="22"/>
  <c r="I28" i="19"/>
  <c r="C51" i="17"/>
  <c r="G51" i="18"/>
  <c r="J51" i="21"/>
  <c r="H50" i="24"/>
  <c r="E51" i="21"/>
  <c r="I51" i="18"/>
  <c r="N51" i="17"/>
  <c r="G50" i="24"/>
  <c r="G51" i="24"/>
  <c r="F50" i="25"/>
  <c r="F51" i="25" s="1"/>
  <c r="G50" i="21"/>
  <c r="G51" i="21"/>
  <c r="J50" i="26"/>
  <c r="J51" i="26" s="1"/>
  <c r="H50" i="18"/>
  <c r="G50" i="17"/>
  <c r="G51" i="17"/>
  <c r="L50" i="13"/>
  <c r="L51" i="13" s="1"/>
  <c r="D50" i="26"/>
  <c r="D51" i="26"/>
  <c r="H50" i="25"/>
  <c r="H51" i="25" s="1"/>
  <c r="D50" i="23"/>
  <c r="M50" i="19"/>
  <c r="M51" i="19"/>
  <c r="E50" i="15"/>
  <c r="E51" i="15" s="1"/>
  <c r="M12" i="29"/>
  <c r="G42" i="29"/>
  <c r="C28" i="10"/>
  <c r="C51" i="10"/>
  <c r="J28" i="9"/>
  <c r="C51" i="9"/>
  <c r="E28" i="9"/>
  <c r="C51" i="8"/>
  <c r="K51" i="7"/>
  <c r="I37" i="7"/>
  <c r="I51" i="7" s="1"/>
  <c r="H28" i="7"/>
  <c r="E51" i="7"/>
  <c r="N28" i="33"/>
  <c r="G51" i="33"/>
  <c r="H50" i="33"/>
  <c r="K50" i="10"/>
  <c r="K51" i="10" s="1"/>
  <c r="I50" i="29"/>
  <c r="K27" i="28"/>
  <c r="C27" i="28"/>
  <c r="C28" i="28" s="1"/>
  <c r="D27" i="28"/>
  <c r="G21" i="29"/>
  <c r="L28" i="28"/>
  <c r="L27" i="28"/>
  <c r="M19" i="29"/>
  <c r="M21" i="29"/>
  <c r="I33" i="27"/>
  <c r="I37" i="27" s="1"/>
  <c r="I18" i="27"/>
  <c r="I14" i="27"/>
  <c r="C50" i="27"/>
  <c r="C51" i="27" s="1"/>
  <c r="I25" i="27"/>
  <c r="I27" i="27"/>
  <c r="I28" i="27" s="1"/>
  <c r="E27" i="27"/>
  <c r="E28" i="27" s="1"/>
  <c r="G27" i="27"/>
  <c r="G28" i="27"/>
  <c r="N25" i="5"/>
  <c r="C51" i="2"/>
  <c r="F51" i="2"/>
  <c r="F49" i="33"/>
  <c r="J27" i="2"/>
  <c r="J51" i="2"/>
  <c r="M28" i="2"/>
  <c r="N48" i="5"/>
  <c r="N33" i="5"/>
  <c r="G50" i="2"/>
  <c r="G51" i="2"/>
  <c r="N41" i="5"/>
  <c r="E51" i="2"/>
  <c r="D51" i="2"/>
  <c r="E27" i="2"/>
  <c r="E28" i="2" s="1"/>
  <c r="D27" i="2"/>
  <c r="M51" i="2"/>
  <c r="C27" i="2"/>
  <c r="C28" i="2" s="1"/>
  <c r="L51" i="2"/>
  <c r="C49" i="33"/>
  <c r="K51" i="33"/>
  <c r="E49" i="33"/>
  <c r="H49" i="33"/>
  <c r="H51" i="33"/>
  <c r="L48" i="25"/>
  <c r="C27" i="11"/>
  <c r="M47" i="31"/>
  <c r="N22" i="31"/>
  <c r="N25" i="31" s="1"/>
  <c r="K27" i="32"/>
  <c r="L38" i="29"/>
  <c r="L41" i="29" s="1"/>
  <c r="E14" i="30"/>
  <c r="E28" i="30" s="1"/>
  <c r="H47" i="29"/>
  <c r="N47" i="29"/>
  <c r="N48" i="29" s="1"/>
  <c r="E14" i="10"/>
  <c r="E28" i="10"/>
  <c r="K13" i="31"/>
  <c r="N13" i="31" s="1"/>
  <c r="Q13" i="31" s="1"/>
  <c r="C50" i="28"/>
  <c r="K13" i="12"/>
  <c r="H14" i="33"/>
  <c r="F28" i="33"/>
  <c r="C28" i="3"/>
  <c r="E33" i="28"/>
  <c r="E37" i="28" s="1"/>
  <c r="M50" i="30"/>
  <c r="M51" i="30"/>
  <c r="G50" i="30"/>
  <c r="G51" i="30" s="1"/>
  <c r="N14" i="3"/>
  <c r="H33" i="22"/>
  <c r="H37" i="22"/>
  <c r="H51" i="22" s="1"/>
  <c r="N32" i="23"/>
  <c r="K37" i="22"/>
  <c r="K51" i="22" s="1"/>
  <c r="D33" i="22"/>
  <c r="D37" i="22"/>
  <c r="D51" i="22"/>
  <c r="H44" i="29"/>
  <c r="N44" i="29" s="1"/>
  <c r="E14" i="31"/>
  <c r="K14" i="30"/>
  <c r="K28" i="30" s="1"/>
  <c r="M32" i="12"/>
  <c r="N30" i="31"/>
  <c r="N33" i="31"/>
  <c r="Q33" i="31" s="1"/>
  <c r="L30" i="31"/>
  <c r="M20" i="31"/>
  <c r="L11" i="31"/>
  <c r="M42" i="15"/>
  <c r="M45" i="15" s="1"/>
  <c r="L33" i="14"/>
  <c r="L37" i="14"/>
  <c r="I18" i="15"/>
  <c r="L16" i="15"/>
  <c r="M41" i="14"/>
  <c r="F25" i="20"/>
  <c r="F18" i="20"/>
  <c r="L18" i="21"/>
  <c r="L28" i="20"/>
  <c r="N26" i="12"/>
  <c r="N40" i="12"/>
  <c r="N38" i="12"/>
  <c r="L14" i="21"/>
  <c r="L25" i="25"/>
  <c r="M41" i="23"/>
  <c r="N52" i="15"/>
  <c r="N52" i="27" s="1"/>
  <c r="N33" i="14"/>
  <c r="N32" i="15"/>
  <c r="N14" i="23"/>
  <c r="N28" i="23" s="1"/>
  <c r="M51" i="20"/>
  <c r="L20" i="12"/>
  <c r="L20" i="27"/>
  <c r="M19" i="15"/>
  <c r="M21" i="15" s="1"/>
  <c r="M21" i="14"/>
  <c r="M27" i="14" s="1"/>
  <c r="M13" i="15"/>
  <c r="M14" i="15" s="1"/>
  <c r="J48" i="15"/>
  <c r="G25" i="20"/>
  <c r="M14" i="25"/>
  <c r="M18" i="26"/>
  <c r="N15" i="12"/>
  <c r="D50" i="27"/>
  <c r="E50" i="27"/>
  <c r="J33" i="27"/>
  <c r="J37" i="27" s="1"/>
  <c r="J18" i="27"/>
  <c r="H41" i="24"/>
  <c r="H51" i="24" s="1"/>
  <c r="D51" i="16"/>
  <c r="N51" i="22"/>
  <c r="I51" i="14"/>
  <c r="F51" i="12"/>
  <c r="M51" i="3"/>
  <c r="I51" i="22"/>
  <c r="K51" i="8"/>
  <c r="K51" i="17"/>
  <c r="F51" i="18"/>
  <c r="J51" i="16"/>
  <c r="H50" i="26"/>
  <c r="E50" i="23"/>
  <c r="J50" i="16"/>
  <c r="I51" i="26"/>
  <c r="I51" i="1"/>
  <c r="G51" i="25"/>
  <c r="H51" i="18"/>
  <c r="M51" i="7"/>
  <c r="G51" i="8"/>
  <c r="D51" i="23"/>
  <c r="N51" i="20"/>
  <c r="M51" i="16"/>
  <c r="G51" i="14"/>
  <c r="J51" i="10"/>
  <c r="C51" i="12"/>
  <c r="H27" i="20"/>
  <c r="C51" i="1"/>
  <c r="L37" i="5"/>
  <c r="L37" i="12" s="1"/>
  <c r="H25" i="20"/>
  <c r="N41" i="21"/>
  <c r="G41" i="29"/>
  <c r="M39" i="29"/>
  <c r="M41" i="29"/>
  <c r="M30" i="29"/>
  <c r="M33" i="29" s="1"/>
  <c r="G33" i="29"/>
  <c r="G37" i="29" s="1"/>
  <c r="M24" i="29"/>
  <c r="G25" i="29"/>
  <c r="G27" i="29"/>
  <c r="F27" i="12"/>
  <c r="F28" i="12" s="1"/>
  <c r="E51" i="20"/>
  <c r="M37" i="14"/>
  <c r="N18" i="25"/>
  <c r="N24" i="29"/>
  <c r="H25" i="29"/>
  <c r="K18" i="27"/>
  <c r="D50" i="11"/>
  <c r="J50" i="12" s="1"/>
  <c r="L22" i="15"/>
  <c r="L25" i="15" s="1"/>
  <c r="L27" i="15" s="1"/>
  <c r="I14" i="15"/>
  <c r="N49" i="10"/>
  <c r="N49" i="12"/>
  <c r="N49" i="27" s="1"/>
  <c r="E49" i="32" s="1"/>
  <c r="N49" i="32" s="1"/>
  <c r="L46" i="15"/>
  <c r="C27" i="14"/>
  <c r="L41" i="14"/>
  <c r="J33" i="15"/>
  <c r="J37" i="15"/>
  <c r="M32" i="15"/>
  <c r="M23" i="15"/>
  <c r="M25" i="15"/>
  <c r="L19" i="15"/>
  <c r="L21" i="15"/>
  <c r="I21" i="15"/>
  <c r="I27" i="15" s="1"/>
  <c r="M23" i="31"/>
  <c r="J25" i="31"/>
  <c r="J27" i="31"/>
  <c r="L17" i="31"/>
  <c r="L18" i="31" s="1"/>
  <c r="I18" i="31"/>
  <c r="N18" i="5"/>
  <c r="H28" i="33"/>
  <c r="N26" i="32"/>
  <c r="N29" i="32"/>
  <c r="L15" i="15"/>
  <c r="L18" i="15" s="1"/>
  <c r="N14" i="21"/>
  <c r="N28" i="21" s="1"/>
  <c r="M14" i="23"/>
  <c r="L14" i="26"/>
  <c r="L16" i="29"/>
  <c r="L41" i="31"/>
  <c r="C41" i="14"/>
  <c r="L14" i="14"/>
  <c r="N41" i="12"/>
  <c r="C14" i="14"/>
  <c r="C28" i="14" s="1"/>
  <c r="M10" i="15"/>
  <c r="M14" i="14"/>
  <c r="M28" i="14" s="1"/>
  <c r="N19" i="29"/>
  <c r="N21" i="29" s="1"/>
  <c r="N27" i="29" s="1"/>
  <c r="H21" i="29"/>
  <c r="F28" i="11"/>
  <c r="L27" i="3"/>
  <c r="L21" i="5"/>
  <c r="N27" i="2"/>
  <c r="N37" i="5"/>
  <c r="H51" i="5"/>
  <c r="N48" i="14"/>
  <c r="N50" i="14"/>
  <c r="L25" i="14"/>
  <c r="L27" i="14"/>
  <c r="C28" i="25"/>
  <c r="J28" i="25"/>
  <c r="D50" i="33"/>
  <c r="N40" i="15"/>
  <c r="N41" i="15" s="1"/>
  <c r="L38" i="15"/>
  <c r="L41" i="15"/>
  <c r="K25" i="15"/>
  <c r="H48" i="20"/>
  <c r="L41" i="21"/>
  <c r="L25" i="26"/>
  <c r="L27" i="26" s="1"/>
  <c r="M9" i="29"/>
  <c r="M38" i="31"/>
  <c r="M41" i="31"/>
  <c r="J41" i="31"/>
  <c r="I14" i="12"/>
  <c r="H28" i="1"/>
  <c r="K51" i="1"/>
  <c r="K33" i="12"/>
  <c r="E37" i="11"/>
  <c r="F50" i="17"/>
  <c r="F41" i="20"/>
  <c r="G33" i="20"/>
  <c r="G37" i="20"/>
  <c r="L48" i="21"/>
  <c r="M33" i="26"/>
  <c r="M37" i="26" s="1"/>
  <c r="L18" i="26"/>
  <c r="L28" i="26" s="1"/>
  <c r="G28" i="28"/>
  <c r="K28" i="23"/>
  <c r="K18" i="12"/>
  <c r="F28" i="3"/>
  <c r="D27" i="1"/>
  <c r="L38" i="27"/>
  <c r="C38" i="32" s="1"/>
  <c r="L38" i="32" s="1"/>
  <c r="M29" i="27"/>
  <c r="M30" i="15"/>
  <c r="M18" i="14"/>
  <c r="M26" i="15"/>
  <c r="N13" i="15"/>
  <c r="L14" i="25"/>
  <c r="L28" i="25" s="1"/>
  <c r="L18" i="25"/>
  <c r="L33" i="26"/>
  <c r="H28" i="21"/>
  <c r="L28" i="16"/>
  <c r="E51" i="19"/>
  <c r="F51" i="17"/>
  <c r="G51" i="15"/>
  <c r="J51" i="13"/>
  <c r="J50" i="24"/>
  <c r="G28" i="25"/>
  <c r="N28" i="22"/>
  <c r="F28" i="14"/>
  <c r="C27" i="18"/>
  <c r="H27" i="31"/>
  <c r="F27" i="15"/>
  <c r="F28" i="15" s="1"/>
  <c r="E27" i="13"/>
  <c r="I27" i="5"/>
  <c r="I28" i="5" s="1"/>
  <c r="L33" i="5"/>
  <c r="K50" i="22"/>
  <c r="N50" i="11"/>
  <c r="N51" i="11"/>
  <c r="E50" i="11"/>
  <c r="N25" i="10"/>
  <c r="E27" i="33"/>
  <c r="N37" i="10"/>
  <c r="E50" i="33"/>
  <c r="E51" i="33" s="1"/>
  <c r="G28" i="22"/>
  <c r="H28" i="18"/>
  <c r="I18" i="12"/>
  <c r="C27" i="24"/>
  <c r="C28" i="24" s="1"/>
  <c r="K27" i="13"/>
  <c r="I33" i="12"/>
  <c r="C37" i="11"/>
  <c r="I51" i="19"/>
  <c r="F51" i="13"/>
  <c r="K51" i="3"/>
  <c r="G51" i="3"/>
  <c r="M21" i="10"/>
  <c r="E28" i="23"/>
  <c r="L28" i="22"/>
  <c r="F28" i="22"/>
  <c r="K27" i="1"/>
  <c r="N27" i="13"/>
  <c r="N28" i="13"/>
  <c r="L25" i="5"/>
  <c r="L25" i="12" s="1"/>
  <c r="I51" i="5"/>
  <c r="K41" i="12"/>
  <c r="C50" i="26"/>
  <c r="L52" i="27"/>
  <c r="C52" i="32" s="1"/>
  <c r="H28" i="23"/>
  <c r="N28" i="2"/>
  <c r="H27" i="14"/>
  <c r="H28" i="14" s="1"/>
  <c r="D27" i="12"/>
  <c r="N50" i="33"/>
  <c r="N51" i="33"/>
  <c r="N48" i="10"/>
  <c r="H51" i="7"/>
  <c r="N50" i="19"/>
  <c r="N51" i="19"/>
  <c r="D50" i="13"/>
  <c r="D51" i="13" s="1"/>
  <c r="N53" i="27"/>
  <c r="E53" i="32" s="1"/>
  <c r="N53" i="32" s="1"/>
  <c r="M49" i="27"/>
  <c r="D49" i="32"/>
  <c r="M49" i="32" s="1"/>
  <c r="R49" i="32" s="1"/>
  <c r="N46" i="27"/>
  <c r="L18" i="10"/>
  <c r="L18" i="12" s="1"/>
  <c r="D28" i="5"/>
  <c r="K28" i="3"/>
  <c r="K50" i="25"/>
  <c r="K51" i="25" s="1"/>
  <c r="I50" i="24"/>
  <c r="D50" i="24"/>
  <c r="J50" i="22"/>
  <c r="F50" i="19"/>
  <c r="F51" i="19"/>
  <c r="H50" i="12"/>
  <c r="H51" i="12"/>
  <c r="N50" i="2"/>
  <c r="N51" i="2"/>
  <c r="J48" i="12"/>
  <c r="M42" i="27"/>
  <c r="L40" i="12"/>
  <c r="N51" i="9"/>
  <c r="J18" i="12"/>
  <c r="J37" i="12"/>
  <c r="H51" i="2"/>
  <c r="I41" i="12"/>
  <c r="J41" i="12"/>
  <c r="M41" i="12" s="1"/>
  <c r="L50" i="20"/>
  <c r="L51" i="20"/>
  <c r="D50" i="19"/>
  <c r="D51" i="19" s="1"/>
  <c r="J50" i="13"/>
  <c r="H50" i="11"/>
  <c r="H51" i="11"/>
  <c r="L48" i="10"/>
  <c r="J51" i="7"/>
  <c r="J33" i="12"/>
  <c r="C50" i="11"/>
  <c r="I50" i="12" s="1"/>
  <c r="D50" i="22"/>
  <c r="I50" i="13"/>
  <c r="I51" i="13"/>
  <c r="G50" i="11"/>
  <c r="G51" i="11"/>
  <c r="I50" i="3"/>
  <c r="I51" i="3" s="1"/>
  <c r="M36" i="27"/>
  <c r="D36" i="32"/>
  <c r="M36" i="32"/>
  <c r="R36" i="32" s="1"/>
  <c r="E28" i="33"/>
  <c r="M37" i="10"/>
  <c r="D27" i="7"/>
  <c r="I27" i="9"/>
  <c r="I28" i="9" s="1"/>
  <c r="F50" i="10"/>
  <c r="F51" i="10"/>
  <c r="D28" i="2"/>
  <c r="N42" i="12"/>
  <c r="N22" i="12"/>
  <c r="M18" i="10"/>
  <c r="L33" i="10"/>
  <c r="L41" i="10"/>
  <c r="L41" i="12"/>
  <c r="L27" i="8"/>
  <c r="L28" i="8" s="1"/>
  <c r="L50" i="8"/>
  <c r="L51" i="8"/>
  <c r="D28" i="10"/>
  <c r="L30" i="12"/>
  <c r="L30" i="27"/>
  <c r="N23" i="12"/>
  <c r="N23" i="27" s="1"/>
  <c r="E23" i="32" s="1"/>
  <c r="N23" i="32" s="1"/>
  <c r="N21" i="10"/>
  <c r="M33" i="10"/>
  <c r="N41" i="10"/>
  <c r="F50" i="7"/>
  <c r="M28" i="9"/>
  <c r="M28" i="28"/>
  <c r="L21" i="10"/>
  <c r="L25" i="10"/>
  <c r="N33" i="10"/>
  <c r="N33" i="12"/>
  <c r="M48" i="10"/>
  <c r="L28" i="7"/>
  <c r="M51" i="8"/>
  <c r="F27" i="10"/>
  <c r="K48" i="12"/>
  <c r="M25" i="10"/>
  <c r="L37" i="10"/>
  <c r="E51" i="10"/>
  <c r="H51" i="10"/>
  <c r="K27" i="10"/>
  <c r="K28" i="10"/>
  <c r="K28" i="19"/>
  <c r="N50" i="5"/>
  <c r="N48" i="12"/>
  <c r="D28" i="1"/>
  <c r="I37" i="12"/>
  <c r="F51" i="7"/>
  <c r="K37" i="12"/>
  <c r="N37" i="12"/>
  <c r="E51" i="11"/>
  <c r="L15" i="27"/>
  <c r="C15" i="32" s="1"/>
  <c r="M25" i="29"/>
  <c r="M27" i="29"/>
  <c r="I28" i="15"/>
  <c r="D51" i="11"/>
  <c r="D51" i="33"/>
  <c r="L28" i="14"/>
  <c r="L22" i="27"/>
  <c r="C22" i="32" s="1"/>
  <c r="E15" i="14"/>
  <c r="D15" i="14"/>
  <c r="N48" i="30"/>
  <c r="H18" i="30"/>
  <c r="M11" i="29"/>
  <c r="E48" i="28"/>
  <c r="E18" i="13"/>
  <c r="E28" i="13" s="1"/>
  <c r="N21" i="11"/>
  <c r="N27" i="11"/>
  <c r="N28" i="11"/>
  <c r="E45" i="30"/>
  <c r="E50" i="30" s="1"/>
  <c r="E51" i="30" s="1"/>
  <c r="E56" i="30" s="1"/>
  <c r="H18" i="17"/>
  <c r="G17" i="20"/>
  <c r="M17" i="27" s="1"/>
  <c r="D17" i="32" s="1"/>
  <c r="M17" i="32" s="1"/>
  <c r="L42" i="31"/>
  <c r="L45" i="31" s="1"/>
  <c r="J48" i="31"/>
  <c r="M42" i="29"/>
  <c r="H42" i="29"/>
  <c r="N42" i="29"/>
  <c r="R46" i="29" s="1"/>
  <c r="S46" i="29" s="1"/>
  <c r="E16" i="14"/>
  <c r="K24" i="12"/>
  <c r="N24" i="12"/>
  <c r="N24" i="27" s="1"/>
  <c r="E25" i="11"/>
  <c r="K25" i="12" s="1"/>
  <c r="N25" i="12" s="1"/>
  <c r="G13" i="20"/>
  <c r="G14" i="20" s="1"/>
  <c r="G28" i="20" s="1"/>
  <c r="E18" i="28"/>
  <c r="J28" i="2"/>
  <c r="K19" i="12"/>
  <c r="N19" i="12" s="1"/>
  <c r="N19" i="27" s="1"/>
  <c r="E19" i="32" s="1"/>
  <c r="N14" i="7"/>
  <c r="N28" i="7"/>
  <c r="K11" i="31"/>
  <c r="N11" i="31" s="1"/>
  <c r="Q11" i="31" s="1"/>
  <c r="N40" i="25"/>
  <c r="N40" i="27"/>
  <c r="Q40" i="27" s="1"/>
  <c r="H14" i="19"/>
  <c r="H28" i="19"/>
  <c r="H17" i="20"/>
  <c r="H18" i="20"/>
  <c r="R14" i="19"/>
  <c r="M27" i="11"/>
  <c r="M28" i="11" s="1"/>
  <c r="N39" i="25"/>
  <c r="N39" i="27" s="1"/>
  <c r="M41" i="25"/>
  <c r="N30" i="23"/>
  <c r="N33" i="23"/>
  <c r="N37" i="23" s="1"/>
  <c r="N51" i="23" s="1"/>
  <c r="N21" i="3"/>
  <c r="N27" i="3" s="1"/>
  <c r="L33" i="31"/>
  <c r="L37" i="31" s="1"/>
  <c r="K27" i="31"/>
  <c r="N38" i="31"/>
  <c r="N41" i="31" s="1"/>
  <c r="L19" i="31"/>
  <c r="L21" i="31"/>
  <c r="E18" i="31"/>
  <c r="E48" i="31"/>
  <c r="E50" i="31"/>
  <c r="E51" i="31" s="1"/>
  <c r="E55" i="31" s="1"/>
  <c r="H45" i="31"/>
  <c r="H50" i="31" s="1"/>
  <c r="H51" i="31" s="1"/>
  <c r="H55" i="31" s="1"/>
  <c r="D26" i="32"/>
  <c r="M26" i="32" s="1"/>
  <c r="R26" i="32" s="1"/>
  <c r="F28" i="31"/>
  <c r="D28" i="31"/>
  <c r="K42" i="31"/>
  <c r="N42" i="31" s="1"/>
  <c r="K10" i="31"/>
  <c r="N10" i="31" s="1"/>
  <c r="K44" i="31"/>
  <c r="N44" i="31"/>
  <c r="N45" i="30"/>
  <c r="N50" i="30" s="1"/>
  <c r="N51" i="30" s="1"/>
  <c r="H14" i="30"/>
  <c r="H28" i="30" s="1"/>
  <c r="G48" i="29"/>
  <c r="N39" i="29"/>
  <c r="Q39" i="29" s="1"/>
  <c r="N41" i="29"/>
  <c r="F33" i="29"/>
  <c r="F37" i="29"/>
  <c r="F51" i="29" s="1"/>
  <c r="L20" i="29"/>
  <c r="L21" i="29"/>
  <c r="F18" i="29"/>
  <c r="L52" i="32"/>
  <c r="L22" i="29"/>
  <c r="C30" i="32"/>
  <c r="D29" i="32"/>
  <c r="M29" i="32"/>
  <c r="R29" i="32" s="1"/>
  <c r="M46" i="29"/>
  <c r="M48" i="29" s="1"/>
  <c r="M50" i="29" s="1"/>
  <c r="H48" i="29"/>
  <c r="K45" i="28"/>
  <c r="N32" i="29"/>
  <c r="N33" i="29" s="1"/>
  <c r="N37" i="29" s="1"/>
  <c r="N51" i="29" s="1"/>
  <c r="N56" i="29" s="1"/>
  <c r="K33" i="28"/>
  <c r="K37" i="28" s="1"/>
  <c r="K51" i="28" s="1"/>
  <c r="K55" i="28" s="1"/>
  <c r="G18" i="29"/>
  <c r="K14" i="28"/>
  <c r="K28" i="28" s="1"/>
  <c r="L9" i="29"/>
  <c r="N10" i="29"/>
  <c r="Q10" i="29"/>
  <c r="H14" i="28"/>
  <c r="H28" i="28" s="1"/>
  <c r="E45" i="28"/>
  <c r="E14" i="28"/>
  <c r="E28" i="28" s="1"/>
  <c r="F50" i="27"/>
  <c r="I50" i="27" s="1"/>
  <c r="M32" i="27"/>
  <c r="H45" i="27"/>
  <c r="H50" i="27" s="1"/>
  <c r="I45" i="27"/>
  <c r="L40" i="27"/>
  <c r="C40" i="32" s="1"/>
  <c r="L40" i="32" s="1"/>
  <c r="L37" i="26"/>
  <c r="N48" i="25"/>
  <c r="N38" i="27"/>
  <c r="Q38" i="27" s="1"/>
  <c r="E38" i="32"/>
  <c r="N38" i="32" s="1"/>
  <c r="N30" i="27"/>
  <c r="E30" i="32"/>
  <c r="N30" i="32" s="1"/>
  <c r="E33" i="22"/>
  <c r="E37" i="22" s="1"/>
  <c r="E51" i="22" s="1"/>
  <c r="H13" i="20"/>
  <c r="H14" i="20" s="1"/>
  <c r="H28" i="20" s="1"/>
  <c r="K18" i="13"/>
  <c r="K28" i="13" s="1"/>
  <c r="N15" i="27"/>
  <c r="Q15" i="27" s="1"/>
  <c r="E28" i="12"/>
  <c r="K14" i="12"/>
  <c r="K27" i="11"/>
  <c r="K28" i="11" s="1"/>
  <c r="I21" i="12"/>
  <c r="L21" i="12" s="1"/>
  <c r="I28" i="8"/>
  <c r="N13" i="10"/>
  <c r="N13" i="12"/>
  <c r="N13" i="27" s="1"/>
  <c r="E28" i="7"/>
  <c r="N11" i="5"/>
  <c r="N11" i="12"/>
  <c r="N11" i="27" s="1"/>
  <c r="K14" i="2"/>
  <c r="N21" i="5"/>
  <c r="L25" i="29"/>
  <c r="L27" i="29" s="1"/>
  <c r="G50" i="31"/>
  <c r="G51" i="31"/>
  <c r="I45" i="31"/>
  <c r="I50" i="31" s="1"/>
  <c r="I51" i="31" s="1"/>
  <c r="I37" i="31"/>
  <c r="M15" i="31"/>
  <c r="M18" i="31"/>
  <c r="S18" i="31" s="1"/>
  <c r="L50" i="30"/>
  <c r="L51" i="30" s="1"/>
  <c r="L56" i="30" s="1"/>
  <c r="D50" i="30"/>
  <c r="D51" i="30"/>
  <c r="F48" i="29"/>
  <c r="C31" i="32"/>
  <c r="G14" i="29"/>
  <c r="G28" i="29"/>
  <c r="E43" i="32"/>
  <c r="N43" i="32" s="1"/>
  <c r="T43" i="32" s="1"/>
  <c r="G51" i="27"/>
  <c r="K45" i="27"/>
  <c r="M41" i="26"/>
  <c r="G18" i="20"/>
  <c r="F14" i="20"/>
  <c r="N17" i="27"/>
  <c r="Q17" i="27" s="1"/>
  <c r="E17" i="32"/>
  <c r="N17" i="32"/>
  <c r="T17" i="32" s="1"/>
  <c r="L16" i="27"/>
  <c r="D18" i="14"/>
  <c r="D28" i="14"/>
  <c r="D28" i="12"/>
  <c r="J27" i="11"/>
  <c r="J28" i="11" s="1"/>
  <c r="N20" i="12"/>
  <c r="N20" i="27"/>
  <c r="Q20" i="27" s="1"/>
  <c r="C28" i="11"/>
  <c r="L13" i="12"/>
  <c r="L13" i="27" s="1"/>
  <c r="C13" i="32" s="1"/>
  <c r="L13" i="32" s="1"/>
  <c r="N12" i="12"/>
  <c r="N12" i="27" s="1"/>
  <c r="M10" i="12"/>
  <c r="M10" i="27" s="1"/>
  <c r="D10" i="32" s="1"/>
  <c r="M10" i="32" s="1"/>
  <c r="R10" i="32" s="1"/>
  <c r="M12" i="12"/>
  <c r="M12" i="27" s="1"/>
  <c r="D12" i="32" s="1"/>
  <c r="M12" i="32" s="1"/>
  <c r="R12" i="32" s="1"/>
  <c r="L10" i="12"/>
  <c r="L10" i="27" s="1"/>
  <c r="C10" i="32" s="1"/>
  <c r="L10" i="32" s="1"/>
  <c r="M11" i="12"/>
  <c r="M11" i="27"/>
  <c r="N10" i="12"/>
  <c r="N10" i="27" s="1"/>
  <c r="M9" i="12"/>
  <c r="M9" i="27"/>
  <c r="D9" i="32" s="1"/>
  <c r="E14" i="1"/>
  <c r="E28" i="1" s="1"/>
  <c r="C16" i="32"/>
  <c r="L16" i="32" s="1"/>
  <c r="F51" i="31"/>
  <c r="F55" i="31"/>
  <c r="I14" i="31"/>
  <c r="I48" i="31"/>
  <c r="I51" i="30"/>
  <c r="I56" i="30" s="1"/>
  <c r="F56" i="30"/>
  <c r="C56" i="30"/>
  <c r="L14" i="31"/>
  <c r="L55" i="28"/>
  <c r="I51" i="28"/>
  <c r="F45" i="29"/>
  <c r="F50" i="29" s="1"/>
  <c r="L11" i="29"/>
  <c r="L14" i="29" s="1"/>
  <c r="L48" i="29"/>
  <c r="L45" i="29"/>
  <c r="L50" i="29"/>
  <c r="C51" i="28"/>
  <c r="C55" i="28" s="1"/>
  <c r="L37" i="29"/>
  <c r="L51" i="29" s="1"/>
  <c r="L18" i="29"/>
  <c r="N37" i="26"/>
  <c r="N36" i="27"/>
  <c r="Q36" i="27" s="1"/>
  <c r="E37" i="26"/>
  <c r="E51" i="26"/>
  <c r="L41" i="25"/>
  <c r="L39" i="27"/>
  <c r="C39" i="32" s="1"/>
  <c r="L48" i="23"/>
  <c r="L37" i="23"/>
  <c r="L32" i="27"/>
  <c r="C32" i="32" s="1"/>
  <c r="M23" i="27"/>
  <c r="D23" i="32" s="1"/>
  <c r="M23" i="32" s="1"/>
  <c r="R23" i="32" s="1"/>
  <c r="L17" i="27"/>
  <c r="C17" i="32"/>
  <c r="L18" i="27"/>
  <c r="L27" i="11"/>
  <c r="L28" i="11" s="1"/>
  <c r="I28" i="12" s="1"/>
  <c r="I27" i="12"/>
  <c r="L14" i="10"/>
  <c r="C20" i="32"/>
  <c r="L20" i="32" s="1"/>
  <c r="L14" i="5"/>
  <c r="L14" i="12" s="1"/>
  <c r="I28" i="1"/>
  <c r="G55" i="31"/>
  <c r="D51" i="31"/>
  <c r="D55" i="31"/>
  <c r="J45" i="31"/>
  <c r="J50" i="31" s="1"/>
  <c r="M56" i="30"/>
  <c r="M35" i="31"/>
  <c r="M37" i="31" s="1"/>
  <c r="J14" i="31"/>
  <c r="M45" i="31"/>
  <c r="M11" i="31"/>
  <c r="D11" i="32"/>
  <c r="R11" i="32" s="1"/>
  <c r="G56" i="30"/>
  <c r="D42" i="32"/>
  <c r="J50" i="28"/>
  <c r="J51" i="28" s="1"/>
  <c r="M45" i="29"/>
  <c r="G45" i="29"/>
  <c r="G50" i="29" s="1"/>
  <c r="G51" i="29" s="1"/>
  <c r="G56" i="29" s="1"/>
  <c r="M35" i="29"/>
  <c r="M37" i="29" s="1"/>
  <c r="M18" i="29"/>
  <c r="M28" i="29" s="1"/>
  <c r="G50" i="28"/>
  <c r="G51" i="28"/>
  <c r="G55" i="28"/>
  <c r="D52" i="32"/>
  <c r="M52" i="32" s="1"/>
  <c r="D51" i="28"/>
  <c r="D32" i="32"/>
  <c r="M32" i="32"/>
  <c r="R32" i="32" s="1"/>
  <c r="M14" i="29"/>
  <c r="J50" i="27"/>
  <c r="M37" i="23"/>
  <c r="M15" i="27"/>
  <c r="J25" i="12"/>
  <c r="D28" i="11"/>
  <c r="M19" i="12"/>
  <c r="M19" i="27" s="1"/>
  <c r="J21" i="12"/>
  <c r="M14" i="10"/>
  <c r="J28" i="33"/>
  <c r="D15" i="32"/>
  <c r="E18" i="14"/>
  <c r="K21" i="12"/>
  <c r="N21" i="12" s="1"/>
  <c r="E28" i="31"/>
  <c r="L31" i="32"/>
  <c r="H51" i="28"/>
  <c r="H55" i="28" s="1"/>
  <c r="Q32" i="29"/>
  <c r="N15" i="29"/>
  <c r="Q15" i="29" s="1"/>
  <c r="K50" i="28"/>
  <c r="H45" i="29"/>
  <c r="H50" i="29"/>
  <c r="H14" i="29"/>
  <c r="H28" i="31"/>
  <c r="N46" i="31"/>
  <c r="N35" i="31"/>
  <c r="Q35" i="31" s="1"/>
  <c r="K50" i="30"/>
  <c r="K51" i="30"/>
  <c r="K56" i="30" s="1"/>
  <c r="N15" i="31"/>
  <c r="Q15" i="31" s="1"/>
  <c r="N18" i="31"/>
  <c r="K14" i="31"/>
  <c r="E50" i="28"/>
  <c r="E51" i="28"/>
  <c r="N41" i="25"/>
  <c r="N18" i="29"/>
  <c r="N48" i="31"/>
  <c r="E46" i="32"/>
  <c r="N41" i="27"/>
  <c r="N45" i="29"/>
  <c r="N50" i="29" s="1"/>
  <c r="N45" i="31"/>
  <c r="N50" i="31" s="1"/>
  <c r="Q44" i="31"/>
  <c r="N14" i="29"/>
  <c r="N28" i="29"/>
  <c r="Q9" i="29"/>
  <c r="N14" i="10"/>
  <c r="I28" i="32"/>
  <c r="H46" i="32"/>
  <c r="H48" i="32" s="1"/>
  <c r="M15" i="32"/>
  <c r="R15" i="32" s="1"/>
  <c r="L30" i="32"/>
  <c r="L17" i="32"/>
  <c r="K28" i="2"/>
  <c r="N50" i="23"/>
  <c r="M48" i="23"/>
  <c r="E44" i="32"/>
  <c r="N44" i="32" s="1"/>
  <c r="D44" i="32"/>
  <c r="L50" i="23"/>
  <c r="E24" i="32"/>
  <c r="H24" i="32" s="1"/>
  <c r="H25" i="32" s="1"/>
  <c r="L51" i="23"/>
  <c r="N24" i="32"/>
  <c r="E52" i="32"/>
  <c r="N52" i="32"/>
  <c r="T19" i="32" l="1"/>
  <c r="H19" i="32"/>
  <c r="H21" i="32" s="1"/>
  <c r="H27" i="32" s="1"/>
  <c r="H28" i="32" s="1"/>
  <c r="M9" i="32"/>
  <c r="E39" i="32"/>
  <c r="N39" i="32" s="1"/>
  <c r="T39" i="32" s="1"/>
  <c r="Q39" i="27"/>
  <c r="M51" i="29"/>
  <c r="M56" i="29" s="1"/>
  <c r="T30" i="32"/>
  <c r="H51" i="27"/>
  <c r="K50" i="27"/>
  <c r="J51" i="12"/>
  <c r="C41" i="32"/>
  <c r="L39" i="32"/>
  <c r="L41" i="32" s="1"/>
  <c r="L28" i="29"/>
  <c r="L56" i="29" s="1"/>
  <c r="Q10" i="27"/>
  <c r="E10" i="32"/>
  <c r="N10" i="32" s="1"/>
  <c r="T10" i="32" s="1"/>
  <c r="Q13" i="27"/>
  <c r="E13" i="32"/>
  <c r="N13" i="32" s="1"/>
  <c r="T13" i="32" s="1"/>
  <c r="N14" i="31"/>
  <c r="N28" i="31" s="1"/>
  <c r="Q10" i="31"/>
  <c r="L22" i="32"/>
  <c r="E12" i="32"/>
  <c r="N12" i="32" s="1"/>
  <c r="T12" i="32" s="1"/>
  <c r="Q12" i="27"/>
  <c r="N27" i="5"/>
  <c r="N28" i="3"/>
  <c r="Q19" i="27"/>
  <c r="N21" i="27"/>
  <c r="M44" i="32"/>
  <c r="E55" i="28"/>
  <c r="L15" i="32"/>
  <c r="L18" i="32" s="1"/>
  <c r="C18" i="32"/>
  <c r="M21" i="27"/>
  <c r="D19" i="32"/>
  <c r="J28" i="12"/>
  <c r="C33" i="32"/>
  <c r="L32" i="32"/>
  <c r="L33" i="32" s="1"/>
  <c r="L37" i="32" s="1"/>
  <c r="L51" i="25"/>
  <c r="I28" i="31"/>
  <c r="I55" i="31" s="1"/>
  <c r="Q11" i="27"/>
  <c r="E11" i="32"/>
  <c r="T38" i="32"/>
  <c r="L27" i="31"/>
  <c r="L28" i="31" s="1"/>
  <c r="L48" i="15"/>
  <c r="L46" i="27"/>
  <c r="C46" i="32" s="1"/>
  <c r="Q42" i="29"/>
  <c r="E15" i="32"/>
  <c r="D35" i="32"/>
  <c r="M13" i="27"/>
  <c r="D13" i="32" s="1"/>
  <c r="M13" i="32" s="1"/>
  <c r="R13" i="32" s="1"/>
  <c r="S11" i="31"/>
  <c r="L41" i="27"/>
  <c r="S15" i="31"/>
  <c r="N14" i="5"/>
  <c r="N14" i="12" s="1"/>
  <c r="N45" i="12"/>
  <c r="N42" i="27"/>
  <c r="L33" i="12"/>
  <c r="L33" i="27" s="1"/>
  <c r="L28" i="21"/>
  <c r="M50" i="15"/>
  <c r="R47" i="29"/>
  <c r="S47" i="29" s="1"/>
  <c r="Q44" i="29"/>
  <c r="N27" i="15"/>
  <c r="N47" i="27"/>
  <c r="L36" i="27"/>
  <c r="C36" i="32" s="1"/>
  <c r="L36" i="32" s="1"/>
  <c r="M16" i="27"/>
  <c r="N14" i="15"/>
  <c r="M33" i="15"/>
  <c r="M37" i="15" s="1"/>
  <c r="M30" i="27"/>
  <c r="D30" i="32" s="1"/>
  <c r="N46" i="32"/>
  <c r="K45" i="31"/>
  <c r="K50" i="31" s="1"/>
  <c r="K51" i="31" s="1"/>
  <c r="N37" i="31"/>
  <c r="N51" i="31" s="1"/>
  <c r="G42" i="32"/>
  <c r="E20" i="32"/>
  <c r="N20" i="32" s="1"/>
  <c r="T20" i="32" s="1"/>
  <c r="J27" i="12"/>
  <c r="M14" i="31"/>
  <c r="F51" i="27"/>
  <c r="I51" i="27" s="1"/>
  <c r="M27" i="10"/>
  <c r="C51" i="11"/>
  <c r="I51" i="12" s="1"/>
  <c r="H27" i="29"/>
  <c r="M27" i="15"/>
  <c r="M47" i="27"/>
  <c r="D47" i="32" s="1"/>
  <c r="M47" i="32" s="1"/>
  <c r="E51" i="14"/>
  <c r="M48" i="15"/>
  <c r="Q42" i="31"/>
  <c r="R46" i="31"/>
  <c r="L27" i="5"/>
  <c r="L28" i="3"/>
  <c r="L28" i="15"/>
  <c r="M11" i="32"/>
  <c r="E36" i="32"/>
  <c r="N36" i="32" s="1"/>
  <c r="E40" i="32"/>
  <c r="N40" i="32" s="1"/>
  <c r="T40" i="32" s="1"/>
  <c r="N22" i="27"/>
  <c r="J51" i="15"/>
  <c r="L50" i="15"/>
  <c r="L29" i="27"/>
  <c r="C29" i="32" s="1"/>
  <c r="L29" i="32" s="1"/>
  <c r="M18" i="15"/>
  <c r="M28" i="15" s="1"/>
  <c r="N18" i="15"/>
  <c r="J28" i="15"/>
  <c r="M28" i="26"/>
  <c r="N37" i="14"/>
  <c r="L49" i="10"/>
  <c r="L49" i="12" s="1"/>
  <c r="L49" i="27" s="1"/>
  <c r="C49" i="32" s="1"/>
  <c r="L49" i="32" s="1"/>
  <c r="N27" i="31"/>
  <c r="L47" i="27"/>
  <c r="C47" i="32" s="1"/>
  <c r="L47" i="32" s="1"/>
  <c r="C48" i="14"/>
  <c r="L44" i="27"/>
  <c r="C44" i="32" s="1"/>
  <c r="L44" i="32" s="1"/>
  <c r="M40" i="27"/>
  <c r="D40" i="32" s="1"/>
  <c r="M40" i="32" s="1"/>
  <c r="R40" i="32" s="1"/>
  <c r="N47" i="15"/>
  <c r="N48" i="15" s="1"/>
  <c r="N48" i="27" s="1"/>
  <c r="L48" i="14"/>
  <c r="M39" i="15"/>
  <c r="M41" i="15" s="1"/>
  <c r="M41" i="27" s="1"/>
  <c r="N31" i="15"/>
  <c r="J45" i="15"/>
  <c r="J50" i="15" s="1"/>
  <c r="L25" i="23"/>
  <c r="L27" i="23" s="1"/>
  <c r="L28" i="23" s="1"/>
  <c r="M50" i="25"/>
  <c r="M51" i="25" s="1"/>
  <c r="M25" i="25"/>
  <c r="M27" i="25" s="1"/>
  <c r="M28" i="25" s="1"/>
  <c r="N25" i="26"/>
  <c r="N27" i="26" s="1"/>
  <c r="N28" i="26" s="1"/>
  <c r="H41" i="29"/>
  <c r="L48" i="31"/>
  <c r="L50" i="31" s="1"/>
  <c r="L51" i="31" s="1"/>
  <c r="L55" i="31" s="1"/>
  <c r="J37" i="31"/>
  <c r="J51" i="31" s="1"/>
  <c r="D28" i="28"/>
  <c r="D55" i="28" s="1"/>
  <c r="I28" i="3"/>
  <c r="E45" i="14"/>
  <c r="E50" i="14" s="1"/>
  <c r="C45" i="14"/>
  <c r="C50" i="14" s="1"/>
  <c r="C51" i="14" s="1"/>
  <c r="L11" i="27"/>
  <c r="C11" i="32" s="1"/>
  <c r="L11" i="32" s="1"/>
  <c r="L45" i="14"/>
  <c r="L36" i="15"/>
  <c r="L37" i="15" s="1"/>
  <c r="N16" i="15"/>
  <c r="N16" i="27" s="1"/>
  <c r="N18" i="14"/>
  <c r="G45" i="20"/>
  <c r="G50" i="20" s="1"/>
  <c r="G51" i="20" s="1"/>
  <c r="F21" i="20"/>
  <c r="F27" i="20" s="1"/>
  <c r="F28" i="20" s="1"/>
  <c r="L45" i="21"/>
  <c r="L50" i="21" s="1"/>
  <c r="L51" i="21" s="1"/>
  <c r="M21" i="21"/>
  <c r="M27" i="21" s="1"/>
  <c r="M28" i="21" s="1"/>
  <c r="N14" i="25"/>
  <c r="N28" i="25" s="1"/>
  <c r="N33" i="25"/>
  <c r="N37" i="25" s="1"/>
  <c r="L48" i="26"/>
  <c r="N50" i="26"/>
  <c r="N51" i="26" s="1"/>
  <c r="L25" i="31"/>
  <c r="I27" i="31"/>
  <c r="C28" i="26"/>
  <c r="D28" i="26"/>
  <c r="I28" i="23"/>
  <c r="G28" i="13"/>
  <c r="C27" i="22"/>
  <c r="C28" i="22" s="1"/>
  <c r="C27" i="13"/>
  <c r="C28" i="13" s="1"/>
  <c r="E27" i="11"/>
  <c r="N41" i="14"/>
  <c r="L35" i="27"/>
  <c r="C35" i="32" s="1"/>
  <c r="L35" i="32" s="1"/>
  <c r="N42" i="15"/>
  <c r="N45" i="15" s="1"/>
  <c r="N50" i="15" s="1"/>
  <c r="M31" i="15"/>
  <c r="N14" i="14"/>
  <c r="K18" i="15"/>
  <c r="K28" i="15" s="1"/>
  <c r="M45" i="23"/>
  <c r="M50" i="23" s="1"/>
  <c r="M51" i="23" s="1"/>
  <c r="M18" i="23"/>
  <c r="M28" i="23" s="1"/>
  <c r="J28" i="27"/>
  <c r="J18" i="31"/>
  <c r="J28" i="31" s="1"/>
  <c r="K28" i="29"/>
  <c r="D28" i="19"/>
  <c r="K28" i="1"/>
  <c r="N28" i="5" s="1"/>
  <c r="I51" i="32"/>
  <c r="I57" i="32" s="1"/>
  <c r="E51" i="27"/>
  <c r="K51" i="27" s="1"/>
  <c r="D28" i="7"/>
  <c r="G28" i="8"/>
  <c r="K28" i="18"/>
  <c r="D45" i="14"/>
  <c r="D50" i="14" s="1"/>
  <c r="D51" i="14" s="1"/>
  <c r="M31" i="27"/>
  <c r="D31" i="32" s="1"/>
  <c r="M31" i="32" s="1"/>
  <c r="R31" i="32" s="1"/>
  <c r="K45" i="15"/>
  <c r="K50" i="15" s="1"/>
  <c r="K51" i="15" s="1"/>
  <c r="F45" i="20"/>
  <c r="F50" i="20" s="1"/>
  <c r="F51" i="20" s="1"/>
  <c r="J21" i="27"/>
  <c r="J27" i="27" s="1"/>
  <c r="M48" i="31"/>
  <c r="M50" i="31" s="1"/>
  <c r="M51" i="31" s="1"/>
  <c r="F28" i="26"/>
  <c r="D51" i="27"/>
  <c r="J51" i="27" s="1"/>
  <c r="D51" i="25"/>
  <c r="N9" i="27"/>
  <c r="L45" i="25"/>
  <c r="L50" i="25" s="1"/>
  <c r="L45" i="26"/>
  <c r="F21" i="29"/>
  <c r="F27" i="29" s="1"/>
  <c r="F28" i="29" s="1"/>
  <c r="F56" i="29" s="1"/>
  <c r="M25" i="31"/>
  <c r="M19" i="31"/>
  <c r="M21" i="31" s="1"/>
  <c r="K28" i="16"/>
  <c r="H28" i="5"/>
  <c r="K28" i="14"/>
  <c r="I27" i="18"/>
  <c r="I28" i="18" s="1"/>
  <c r="E51" i="1"/>
  <c r="D51" i="24"/>
  <c r="E51" i="23"/>
  <c r="D51" i="21"/>
  <c r="K51" i="19"/>
  <c r="H33" i="29"/>
  <c r="H37" i="29" s="1"/>
  <c r="H51" i="29" s="1"/>
  <c r="T42" i="31"/>
  <c r="S13" i="31"/>
  <c r="L28" i="1"/>
  <c r="D28" i="20"/>
  <c r="H28" i="15"/>
  <c r="E28" i="15"/>
  <c r="K28" i="32"/>
  <c r="F27" i="26"/>
  <c r="H27" i="17"/>
  <c r="H28" i="17" s="1"/>
  <c r="I51" i="29"/>
  <c r="I56" i="29" s="1"/>
  <c r="I51" i="24"/>
  <c r="J51" i="22"/>
  <c r="M45" i="14"/>
  <c r="M50" i="14" s="1"/>
  <c r="M51" i="14" s="1"/>
  <c r="I45" i="15"/>
  <c r="I50" i="15" s="1"/>
  <c r="I51" i="15" s="1"/>
  <c r="H45" i="20"/>
  <c r="H50" i="20" s="1"/>
  <c r="H51" i="20" s="1"/>
  <c r="N45" i="21"/>
  <c r="N50" i="21" s="1"/>
  <c r="N51" i="21" s="1"/>
  <c r="N45" i="25"/>
  <c r="N50" i="25" s="1"/>
  <c r="M45" i="26"/>
  <c r="M50" i="26" s="1"/>
  <c r="M51" i="26" s="1"/>
  <c r="H18" i="29"/>
  <c r="H28" i="29" s="1"/>
  <c r="S17" i="31"/>
  <c r="S10" i="31"/>
  <c r="C28" i="18"/>
  <c r="L28" i="24"/>
  <c r="E28" i="24"/>
  <c r="L28" i="18"/>
  <c r="F28" i="16"/>
  <c r="D28" i="15"/>
  <c r="J14" i="12"/>
  <c r="F28" i="2"/>
  <c r="L28" i="5" s="1"/>
  <c r="J28" i="28"/>
  <c r="J55" i="28" s="1"/>
  <c r="K28" i="5"/>
  <c r="F27" i="28"/>
  <c r="F28" i="28" s="1"/>
  <c r="F55" i="28" s="1"/>
  <c r="F27" i="23"/>
  <c r="F28" i="23" s="1"/>
  <c r="G27" i="21"/>
  <c r="G28" i="21" s="1"/>
  <c r="E27" i="20"/>
  <c r="E28" i="20" s="1"/>
  <c r="M27" i="19"/>
  <c r="M28" i="19" s="1"/>
  <c r="G27" i="16"/>
  <c r="G28" i="16" s="1"/>
  <c r="G27" i="3"/>
  <c r="G28" i="3" s="1"/>
  <c r="C51" i="26"/>
  <c r="J51" i="30"/>
  <c r="J56" i="30" s="1"/>
  <c r="K56" i="29"/>
  <c r="J51" i="25"/>
  <c r="K51" i="24"/>
  <c r="H51" i="21"/>
  <c r="D51" i="20"/>
  <c r="N35" i="27"/>
  <c r="N34" i="27"/>
  <c r="L24" i="27"/>
  <c r="C24" i="32" s="1"/>
  <c r="L12" i="27"/>
  <c r="C12" i="32" s="1"/>
  <c r="L12" i="32" s="1"/>
  <c r="M37" i="5"/>
  <c r="M37" i="12" s="1"/>
  <c r="H51" i="26"/>
  <c r="F51" i="26"/>
  <c r="L51" i="24"/>
  <c r="J51" i="24"/>
  <c r="J51" i="23"/>
  <c r="M51" i="11"/>
  <c r="D51" i="3"/>
  <c r="M51" i="5" s="1"/>
  <c r="I51" i="2"/>
  <c r="L51" i="5" s="1"/>
  <c r="I27" i="33"/>
  <c r="N28" i="16"/>
  <c r="N28" i="18"/>
  <c r="L9" i="12"/>
  <c r="L9" i="27" s="1"/>
  <c r="K18" i="31"/>
  <c r="K28" i="31" s="1"/>
  <c r="H28" i="13"/>
  <c r="D28" i="13"/>
  <c r="M21" i="5"/>
  <c r="M21" i="12" s="1"/>
  <c r="M25" i="5"/>
  <c r="M25" i="12" s="1"/>
  <c r="M33" i="5"/>
  <c r="M33" i="12" s="1"/>
  <c r="E51" i="17"/>
  <c r="H51" i="3"/>
  <c r="I48" i="27"/>
  <c r="L23" i="27"/>
  <c r="C23" i="32" s="1"/>
  <c r="L23" i="32" s="1"/>
  <c r="J51" i="8"/>
  <c r="L28" i="9"/>
  <c r="G51" i="9"/>
  <c r="G28" i="17"/>
  <c r="M18" i="5"/>
  <c r="M18" i="12" s="1"/>
  <c r="H51" i="14"/>
  <c r="N18" i="10"/>
  <c r="N18" i="12" s="1"/>
  <c r="D51" i="7"/>
  <c r="M28" i="7"/>
  <c r="G27" i="8"/>
  <c r="M38" i="27"/>
  <c r="D38" i="32" s="1"/>
  <c r="F28" i="7"/>
  <c r="J28" i="7"/>
  <c r="F28" i="8"/>
  <c r="H28" i="8"/>
  <c r="I51" i="8"/>
  <c r="K51" i="9"/>
  <c r="H28" i="9"/>
  <c r="C50" i="33"/>
  <c r="D50" i="25"/>
  <c r="M39" i="12"/>
  <c r="M34" i="12"/>
  <c r="M34" i="27" s="1"/>
  <c r="D34" i="32" s="1"/>
  <c r="M34" i="32" s="1"/>
  <c r="R34" i="32" s="1"/>
  <c r="M22" i="12"/>
  <c r="M22" i="27" s="1"/>
  <c r="L48" i="5"/>
  <c r="L48" i="12" s="1"/>
  <c r="M48" i="5"/>
  <c r="M48" i="12" s="1"/>
  <c r="M48" i="27" s="1"/>
  <c r="L19" i="27"/>
  <c r="D28" i="33"/>
  <c r="M28" i="10" s="1"/>
  <c r="C28" i="8"/>
  <c r="C28" i="9"/>
  <c r="M46" i="27"/>
  <c r="D46" i="32" s="1"/>
  <c r="N28" i="30"/>
  <c r="N56" i="30" s="1"/>
  <c r="M43" i="27"/>
  <c r="C50" i="18"/>
  <c r="C51" i="18" s="1"/>
  <c r="I50" i="32"/>
  <c r="J50" i="33"/>
  <c r="D50" i="3"/>
  <c r="M50" i="5" s="1"/>
  <c r="L42" i="12"/>
  <c r="E51" i="8"/>
  <c r="N28" i="9"/>
  <c r="N28" i="10" s="1"/>
  <c r="H51" i="9"/>
  <c r="I27" i="10"/>
  <c r="I28" i="10" s="1"/>
  <c r="G28" i="10"/>
  <c r="M27" i="3"/>
  <c r="M28" i="3" s="1"/>
  <c r="M28" i="5" s="1"/>
  <c r="M20" i="27"/>
  <c r="D20" i="32" s="1"/>
  <c r="M20" i="32" s="1"/>
  <c r="R20" i="32" s="1"/>
  <c r="E28" i="17"/>
  <c r="E28" i="19"/>
  <c r="N28" i="28"/>
  <c r="N55" i="28" s="1"/>
  <c r="H50" i="30"/>
  <c r="H51" i="30" s="1"/>
  <c r="H56" i="30" s="1"/>
  <c r="K48" i="31"/>
  <c r="E28" i="8"/>
  <c r="J50" i="29"/>
  <c r="J51" i="29" s="1"/>
  <c r="J56" i="29" s="1"/>
  <c r="G50" i="19"/>
  <c r="G51" i="19" s="1"/>
  <c r="E50" i="17"/>
  <c r="F50" i="33"/>
  <c r="F51" i="33" s="1"/>
  <c r="G28" i="19"/>
  <c r="R17" i="32"/>
  <c r="M14" i="5"/>
  <c r="N45" i="5"/>
  <c r="F28" i="9"/>
  <c r="N27" i="9"/>
  <c r="N27" i="10" s="1"/>
  <c r="L45" i="10"/>
  <c r="M24" i="27"/>
  <c r="D24" i="32" s="1"/>
  <c r="M51" i="28"/>
  <c r="M55" i="28" s="1"/>
  <c r="G51" i="10"/>
  <c r="F28" i="10"/>
  <c r="H28" i="2"/>
  <c r="E28" i="16"/>
  <c r="E28" i="18"/>
  <c r="K28" i="8"/>
  <c r="D28" i="30"/>
  <c r="D56" i="30" s="1"/>
  <c r="L43" i="12"/>
  <c r="L43" i="27" s="1"/>
  <c r="C43" i="32" s="1"/>
  <c r="L43" i="32" s="1"/>
  <c r="C50" i="31"/>
  <c r="C51" i="31" s="1"/>
  <c r="C55" i="31" s="1"/>
  <c r="C50" i="24"/>
  <c r="C51" i="24" s="1"/>
  <c r="K50" i="32"/>
  <c r="K51" i="32" s="1"/>
  <c r="F50" i="24"/>
  <c r="F51" i="24" s="1"/>
  <c r="M50" i="13"/>
  <c r="M51" i="13" s="1"/>
  <c r="K50" i="11"/>
  <c r="H50" i="8"/>
  <c r="L50" i="33"/>
  <c r="L51" i="33" s="1"/>
  <c r="J50" i="3"/>
  <c r="J51" i="3" s="1"/>
  <c r="I50" i="2"/>
  <c r="L50" i="5" s="1"/>
  <c r="Q28" i="5" l="1"/>
  <c r="M28" i="12"/>
  <c r="N18" i="27"/>
  <c r="E16" i="32"/>
  <c r="N16" i="32" s="1"/>
  <c r="T16" i="32" s="1"/>
  <c r="Q16" i="27"/>
  <c r="N28" i="12"/>
  <c r="L51" i="15"/>
  <c r="L37" i="27"/>
  <c r="M51" i="12"/>
  <c r="L28" i="12"/>
  <c r="L50" i="10"/>
  <c r="Q9" i="27"/>
  <c r="E9" i="32"/>
  <c r="N14" i="27"/>
  <c r="K55" i="31"/>
  <c r="M51" i="15"/>
  <c r="H51" i="8"/>
  <c r="N51" i="10" s="1"/>
  <c r="N50" i="10"/>
  <c r="G24" i="32"/>
  <c r="G25" i="32" s="1"/>
  <c r="M24" i="32"/>
  <c r="R24" i="32" s="1"/>
  <c r="G46" i="32"/>
  <c r="G48" i="32" s="1"/>
  <c r="D48" i="32"/>
  <c r="C19" i="32"/>
  <c r="L21" i="27"/>
  <c r="L27" i="27" s="1"/>
  <c r="M38" i="32"/>
  <c r="F24" i="32"/>
  <c r="F25" i="32" s="1"/>
  <c r="N28" i="14"/>
  <c r="N25" i="27"/>
  <c r="E22" i="32"/>
  <c r="Q47" i="27"/>
  <c r="E47" i="32"/>
  <c r="M35" i="32"/>
  <c r="R35" i="32"/>
  <c r="N11" i="32"/>
  <c r="T11" i="32"/>
  <c r="Q42" i="32"/>
  <c r="R42" i="32" s="1"/>
  <c r="Q47" i="32"/>
  <c r="R47" i="32" s="1"/>
  <c r="D14" i="32"/>
  <c r="N19" i="32"/>
  <c r="N21" i="32" s="1"/>
  <c r="L50" i="12"/>
  <c r="K51" i="11"/>
  <c r="K51" i="12" s="1"/>
  <c r="K50" i="12"/>
  <c r="M14" i="12"/>
  <c r="L42" i="27"/>
  <c r="L45" i="12"/>
  <c r="M39" i="27"/>
  <c r="D39" i="32" s="1"/>
  <c r="M39" i="32" s="1"/>
  <c r="R39" i="32" s="1"/>
  <c r="L27" i="10"/>
  <c r="I28" i="33"/>
  <c r="L28" i="10" s="1"/>
  <c r="E34" i="32"/>
  <c r="N34" i="32" s="1"/>
  <c r="T34" i="32" s="1"/>
  <c r="Q34" i="27"/>
  <c r="K57" i="32"/>
  <c r="N51" i="5"/>
  <c r="L50" i="26"/>
  <c r="L51" i="26" s="1"/>
  <c r="N51" i="25"/>
  <c r="C51" i="33"/>
  <c r="L51" i="10" s="1"/>
  <c r="L51" i="12" s="1"/>
  <c r="L51" i="27" s="1"/>
  <c r="L56" i="27" s="1"/>
  <c r="L25" i="27"/>
  <c r="M42" i="32"/>
  <c r="G45" i="32"/>
  <c r="N28" i="15"/>
  <c r="M14" i="27"/>
  <c r="C25" i="32"/>
  <c r="R9" i="32"/>
  <c r="M14" i="32"/>
  <c r="J51" i="33"/>
  <c r="M51" i="10" s="1"/>
  <c r="M50" i="10"/>
  <c r="M50" i="12" s="1"/>
  <c r="M50" i="27" s="1"/>
  <c r="D22" i="32"/>
  <c r="M25" i="27"/>
  <c r="M27" i="27" s="1"/>
  <c r="N15" i="32"/>
  <c r="M19" i="32"/>
  <c r="M21" i="32" s="1"/>
  <c r="G19" i="32"/>
  <c r="G21" i="32" s="1"/>
  <c r="G27" i="32" s="1"/>
  <c r="G28" i="32" s="1"/>
  <c r="D21" i="32"/>
  <c r="R19" i="32"/>
  <c r="M33" i="27"/>
  <c r="H56" i="29"/>
  <c r="N51" i="14"/>
  <c r="Q42" i="27"/>
  <c r="E42" i="32"/>
  <c r="N45" i="27"/>
  <c r="D43" i="32"/>
  <c r="M45" i="27"/>
  <c r="L48" i="27"/>
  <c r="C9" i="32"/>
  <c r="L14" i="27"/>
  <c r="L28" i="27" s="1"/>
  <c r="M37" i="27"/>
  <c r="E35" i="32"/>
  <c r="Q35" i="27"/>
  <c r="M27" i="31"/>
  <c r="M28" i="31" s="1"/>
  <c r="K27" i="12"/>
  <c r="N27" i="12" s="1"/>
  <c r="E28" i="11"/>
  <c r="K28" i="12" s="1"/>
  <c r="L50" i="14"/>
  <c r="L51" i="14" s="1"/>
  <c r="M27" i="5"/>
  <c r="M27" i="12" s="1"/>
  <c r="J55" i="31"/>
  <c r="N33" i="15"/>
  <c r="N31" i="27"/>
  <c r="E31" i="32" s="1"/>
  <c r="L27" i="12"/>
  <c r="S14" i="31"/>
  <c r="N55" i="31"/>
  <c r="M30" i="32"/>
  <c r="D33" i="32"/>
  <c r="D37" i="32" s="1"/>
  <c r="D16" i="32"/>
  <c r="M18" i="27"/>
  <c r="E41" i="32"/>
  <c r="F46" i="32"/>
  <c r="F48" i="32" s="1"/>
  <c r="C48" i="32"/>
  <c r="N41" i="32"/>
  <c r="C37" i="32"/>
  <c r="N27" i="27"/>
  <c r="E21" i="32"/>
  <c r="S26" i="31" l="1"/>
  <c r="M55" i="31"/>
  <c r="M28" i="27"/>
  <c r="E14" i="32"/>
  <c r="N9" i="32"/>
  <c r="E27" i="32"/>
  <c r="N31" i="32"/>
  <c r="E33" i="32"/>
  <c r="E37" i="32" s="1"/>
  <c r="C14" i="32"/>
  <c r="L9" i="32"/>
  <c r="L14" i="32" s="1"/>
  <c r="T15" i="32"/>
  <c r="N18" i="32"/>
  <c r="L50" i="27"/>
  <c r="C21" i="32"/>
  <c r="C27" i="32" s="1"/>
  <c r="F19" i="32"/>
  <c r="F21" i="32" s="1"/>
  <c r="F27" i="32" s="1"/>
  <c r="F28" i="32" s="1"/>
  <c r="M51" i="27"/>
  <c r="M16" i="32"/>
  <c r="D18" i="32"/>
  <c r="N37" i="15"/>
  <c r="N33" i="27"/>
  <c r="Q33" i="27" s="1"/>
  <c r="T35" i="32"/>
  <c r="N35" i="32"/>
  <c r="E18" i="32"/>
  <c r="D41" i="32"/>
  <c r="D51" i="32" s="1"/>
  <c r="M33" i="32"/>
  <c r="R30" i="32"/>
  <c r="M43" i="32"/>
  <c r="R43" i="32" s="1"/>
  <c r="D45" i="32"/>
  <c r="D50" i="32" s="1"/>
  <c r="M50" i="32" s="1"/>
  <c r="M22" i="32"/>
  <c r="D25" i="32"/>
  <c r="D27" i="32" s="1"/>
  <c r="D28" i="32" s="1"/>
  <c r="N51" i="12"/>
  <c r="C42" i="32"/>
  <c r="L45" i="27"/>
  <c r="N22" i="32"/>
  <c r="N25" i="32" s="1"/>
  <c r="N27" i="32" s="1"/>
  <c r="E25" i="32"/>
  <c r="L24" i="32"/>
  <c r="L25" i="32" s="1"/>
  <c r="L46" i="32"/>
  <c r="L48" i="32" s="1"/>
  <c r="E45" i="32"/>
  <c r="H42" i="32"/>
  <c r="H45" i="32" s="1"/>
  <c r="H50" i="32" s="1"/>
  <c r="H51" i="32" s="1"/>
  <c r="H57" i="32" s="1"/>
  <c r="N42" i="32"/>
  <c r="N45" i="32" s="1"/>
  <c r="T42" i="32"/>
  <c r="G50" i="32"/>
  <c r="G51" i="32" s="1"/>
  <c r="G57" i="32" s="1"/>
  <c r="N47" i="32"/>
  <c r="E48" i="32"/>
  <c r="M41" i="32"/>
  <c r="M46" i="32"/>
  <c r="M48" i="32" s="1"/>
  <c r="N50" i="12"/>
  <c r="N50" i="27" s="1"/>
  <c r="N28" i="27"/>
  <c r="D57" i="32" l="1"/>
  <c r="N50" i="32"/>
  <c r="F57" i="32"/>
  <c r="T31" i="32"/>
  <c r="N33" i="32"/>
  <c r="M18" i="32"/>
  <c r="R16" i="32"/>
  <c r="E50" i="32"/>
  <c r="F42" i="32"/>
  <c r="F45" i="32" s="1"/>
  <c r="F50" i="32" s="1"/>
  <c r="F51" i="32" s="1"/>
  <c r="L42" i="32"/>
  <c r="L45" i="32" s="1"/>
  <c r="L50" i="32" s="1"/>
  <c r="L51" i="32" s="1"/>
  <c r="C45" i="32"/>
  <c r="C50" i="32" s="1"/>
  <c r="C51" i="32" s="1"/>
  <c r="M56" i="27"/>
  <c r="C28" i="32"/>
  <c r="T9" i="32"/>
  <c r="N14" i="32"/>
  <c r="N28" i="32" s="1"/>
  <c r="R22" i="32"/>
  <c r="M25" i="32"/>
  <c r="M45" i="32"/>
  <c r="T47" i="32"/>
  <c r="N48" i="32"/>
  <c r="N51" i="27"/>
  <c r="N56" i="27" s="1"/>
  <c r="R33" i="32"/>
  <c r="M37" i="32"/>
  <c r="M51" i="32" s="1"/>
  <c r="N51" i="15"/>
  <c r="N37" i="27"/>
  <c r="L19" i="32"/>
  <c r="L21" i="32" s="1"/>
  <c r="L27" i="32" s="1"/>
  <c r="L28" i="32" s="1"/>
  <c r="L57" i="32" s="1"/>
  <c r="E51" i="32"/>
  <c r="E28" i="32"/>
  <c r="M28" i="32" l="1"/>
  <c r="M57" i="32" s="1"/>
  <c r="E57" i="32"/>
  <c r="R25" i="32"/>
  <c r="M27" i="32"/>
  <c r="C57" i="32"/>
  <c r="N37" i="32"/>
  <c r="N51" i="32" s="1"/>
  <c r="N57" i="32" s="1"/>
  <c r="T33" i="32"/>
</calcChain>
</file>

<file path=xl/sharedStrings.xml><?xml version="1.0" encoding="utf-8"?>
<sst xmlns="http://schemas.openxmlformats.org/spreadsheetml/2006/main" count="3255" uniqueCount="199">
  <si>
    <t>ezer Ft-ban</t>
  </si>
  <si>
    <t>Címrend</t>
  </si>
  <si>
    <t>Szociális ellátás</t>
  </si>
  <si>
    <t>Szoc.bolt engedmény elszámolása</t>
  </si>
  <si>
    <t>KIADÁSOK</t>
  </si>
  <si>
    <t>I/1.</t>
  </si>
  <si>
    <t>Személyi juttatások</t>
  </si>
  <si>
    <t xml:space="preserve">Dologi kiadások </t>
  </si>
  <si>
    <t>Ellátottak pénbeli juttatása</t>
  </si>
  <si>
    <t>Egyéb működési célú kiadások</t>
  </si>
  <si>
    <t>I.</t>
  </si>
  <si>
    <t>Felújítások</t>
  </si>
  <si>
    <t>Egyéb felhalmozási kiadások</t>
  </si>
  <si>
    <t>II.</t>
  </si>
  <si>
    <t>Általános tartalék</t>
  </si>
  <si>
    <t>III.</t>
  </si>
  <si>
    <t>Tartalékok összesen</t>
  </si>
  <si>
    <t>Irányító szervi működési támogatás</t>
  </si>
  <si>
    <t>IV.</t>
  </si>
  <si>
    <t>Felhalmozási célú hitel visszafizetése</t>
  </si>
  <si>
    <t>Irányító szervi felhalmozási támogatás</t>
  </si>
  <si>
    <t>BEVÉTELEK</t>
  </si>
  <si>
    <t>Közhatalmi bevételek</t>
  </si>
  <si>
    <t>Működési célú átvett pénzeszköz</t>
  </si>
  <si>
    <t>Felhalmozási bevételek</t>
  </si>
  <si>
    <t>Felhalmozási célú támogatás Áh-n belülről</t>
  </si>
  <si>
    <t>Felhalmozási célú átvett pénzeszköz</t>
  </si>
  <si>
    <t>Működési finanszírozási bevételek</t>
  </si>
  <si>
    <t>Felhalmozási finanszírozási bevételek</t>
  </si>
  <si>
    <t>Létszámkeret (fő)</t>
  </si>
  <si>
    <t>Közfoglalkoztatottak létszáma (fő)</t>
  </si>
  <si>
    <t>Életkezdési támogatás</t>
  </si>
  <si>
    <t>Parkfenntartás</t>
  </si>
  <si>
    <t>Közutak fenntartása</t>
  </si>
  <si>
    <t>Egyéb településüzemeltetés</t>
  </si>
  <si>
    <t>Vagyongazdálkodással összefüggő kiadások</t>
  </si>
  <si>
    <t>Közbiztonság kiadásai</t>
  </si>
  <si>
    <t>Környezetvédelmi alap kiadásai</t>
  </si>
  <si>
    <t>Oktatási Bizottság kiadásai</t>
  </si>
  <si>
    <t>Önkormányzati feladatok kiadásai összesen (1001-1050 címek)</t>
  </si>
  <si>
    <t>Önkormányzat működésével kapcsolatos kiadások</t>
  </si>
  <si>
    <t>Közoktatási feladatok működési kiadásai</t>
  </si>
  <si>
    <t>City TV működési támogatása</t>
  </si>
  <si>
    <t>Aranytíz Kft. támogatása</t>
  </si>
  <si>
    <t>Szent István tér Mélygarázs Kft.Támogatása</t>
  </si>
  <si>
    <t>Belvárosi Kézműves Központ Nonprofit Kft.támogatása</t>
  </si>
  <si>
    <t>Közbiztonsági feladatok támogatása</t>
  </si>
  <si>
    <t>Cigányzenekar Közhasznú Nonprofit Kft.támogatása</t>
  </si>
  <si>
    <t>Non-profit szervezetek támogatása</t>
  </si>
  <si>
    <t>Polgármesteri keretből nyújtott támogatás</t>
  </si>
  <si>
    <t>Alpolgármesteri keretből nyújtott támogatás</t>
  </si>
  <si>
    <t>Képviselői keretből nyújtott támogatás</t>
  </si>
  <si>
    <t>Oktatási Bizottság által nyújtott támogatások</t>
  </si>
  <si>
    <t>Működési célú pénzeszközátadások összesen (1051-1090 címek)</t>
  </si>
  <si>
    <t>BURSA HUNGARICA támogatása</t>
  </si>
  <si>
    <t>BLESZ-nek folyósított támogatás</t>
  </si>
  <si>
    <t>Közterület-felügyeletnek folyósított támogatás</t>
  </si>
  <si>
    <t>Polgármesteri Hivatalnak folyósított támogatás</t>
  </si>
  <si>
    <t>Költségvetési szervek és nemzetiségi önkorm.támogatása összesen (1091-1099)</t>
  </si>
  <si>
    <t>Nemzetiségi önkormányzatok támogatása</t>
  </si>
  <si>
    <t>Önkormányzat működési kiadásai összesen</t>
  </si>
  <si>
    <t>Önkormányzat beruházási kiadásai</t>
  </si>
  <si>
    <t>Önkormányzat felújítási kiadásai</t>
  </si>
  <si>
    <t>Felhalmozási célú pénzeszközátadás</t>
  </si>
  <si>
    <t>Pénzügyi befektetések kiadásai</t>
  </si>
  <si>
    <t>Működési célú kölcsönök összesen</t>
  </si>
  <si>
    <t>Önkormányzat felhalmozási kiadásai összesen</t>
  </si>
  <si>
    <t>Működési célú kölcsönök nyújtása</t>
  </si>
  <si>
    <t>Működési célú kölcsönök törlesztése</t>
  </si>
  <si>
    <t>Felhalmozási célú kölcsönök összesen</t>
  </si>
  <si>
    <t>Felhalmozási célú kölcsönök nyújtása</t>
  </si>
  <si>
    <t>Felhalmozási célú kölcsönök törlesztése</t>
  </si>
  <si>
    <t>Kölcsönök kiadásai összesen</t>
  </si>
  <si>
    <t>Fejlesztési céltartalék</t>
  </si>
  <si>
    <t>Helyi nemzetiségek programfin.céltartaléka</t>
  </si>
  <si>
    <t>Közbiztonsági feladatok céltartaléka</t>
  </si>
  <si>
    <t>Nonprofit szervezetek támogatásának céltartaléka</t>
  </si>
  <si>
    <t>Polgármesteri keret céltartaléka</t>
  </si>
  <si>
    <t>Alpolgármesteri keret céltartaléka</t>
  </si>
  <si>
    <t>Képviselők egyéni támogatási keretének céltartaléka</t>
  </si>
  <si>
    <t>Üzemeltetési és karbantartási céltartalék</t>
  </si>
  <si>
    <t>Roma Nemzetiségi Önkormányzat tám.céltart.</t>
  </si>
  <si>
    <t>Turisztikai céltartalék</t>
  </si>
  <si>
    <t>Felhalmozási célú kötvény beváltása</t>
  </si>
  <si>
    <t>Finanszírozási célú pénzügyi műveletek kiadásai</t>
  </si>
  <si>
    <t>Önkormányzat költségvetési támogatása</t>
  </si>
  <si>
    <t>Működési célú támogatás Áh-n belüről</t>
  </si>
  <si>
    <t>Önkormányzat közhatalmi és intézményi működési bevételei</t>
  </si>
  <si>
    <t>Környezetvédelmi alap bevételei</t>
  </si>
  <si>
    <t>Működési célú átvett pénzeszközök</t>
  </si>
  <si>
    <t>Önkormányzat működési bevételei összesen</t>
  </si>
  <si>
    <t>Önkormányzat felhalmozási bevételei összesen</t>
  </si>
  <si>
    <t>Működési célú kölcsön visszatérülése</t>
  </si>
  <si>
    <t>Felhalmozási célú kölcsön visszatérülése</t>
  </si>
  <si>
    <t>Kölcsönök bevétele összesen</t>
  </si>
  <si>
    <t>Finanszírozási célú pénzügyi műveletek bevételei összesen</t>
  </si>
  <si>
    <t>Önkormányzat bevételei és kiadásai összesen</t>
  </si>
  <si>
    <t>BLESZ</t>
  </si>
  <si>
    <t>Közterület-felügyelet</t>
  </si>
  <si>
    <t>Polgármesteri Hivatal bevételei, kiadásai</t>
  </si>
  <si>
    <t>Szakszervezet támogatása</t>
  </si>
  <si>
    <t>Polgármesteri Hivatal összesen</t>
  </si>
  <si>
    <t>Egyesített Bölcsődék</t>
  </si>
  <si>
    <t>Egyesített Szociális Intézmény</t>
  </si>
  <si>
    <t>Játékkal-mesével Óvoda                       Kossuth L.tér 9.</t>
  </si>
  <si>
    <t>Tesz-vesz Óvoda                             József A.u.18.</t>
  </si>
  <si>
    <t>Óvodák összesen</t>
  </si>
  <si>
    <t>Bástya Óvoda                                        Bástya u.4-6.</t>
  </si>
  <si>
    <t>Balaton Óvoda                                        Balaton u.</t>
  </si>
  <si>
    <t>V.kerületi Önkormányzat mindösszesen</t>
  </si>
  <si>
    <t>Költségvetési szerveknek nyújtott támogatás miatti korrekció</t>
  </si>
  <si>
    <t>Parkolási bevételből a Fővárosi Önkormányzatot megillető rész</t>
  </si>
  <si>
    <t>Parkolási tevékenység tárgyévi kiadásai</t>
  </si>
  <si>
    <t>Munkaadókat terh.jár.és szoc.hozzájárulási adó</t>
  </si>
  <si>
    <t>Beruházások</t>
  </si>
  <si>
    <t>Működési kiadások összesen (1/1-1/5.)</t>
  </si>
  <si>
    <t>Felhalmozási kiadások összesen (II/1-II/3.)</t>
  </si>
  <si>
    <t>Irányító szervi támogatásként foly.támogatás</t>
  </si>
  <si>
    <t>Működési finanszírozási kiadás (III/1.)</t>
  </si>
  <si>
    <t>Felhalmozási finanszírozási kiadások (IV/1-IV/3.)</t>
  </si>
  <si>
    <t>Önkormányzat működési támogatása</t>
  </si>
  <si>
    <t>Elvonások és befizetések bevételei</t>
  </si>
  <si>
    <t>Egyéb működési célú támog.Áh-on belülről</t>
  </si>
  <si>
    <t>Működési célú támogatások Áh-on belülről</t>
  </si>
  <si>
    <t>Működési bevételek</t>
  </si>
  <si>
    <t xml:space="preserve">Felhalmozási bevételek </t>
  </si>
  <si>
    <t>Működési költségvetési bevételek összesen</t>
  </si>
  <si>
    <t>Felhalmozási költségvetési bevételek összesen</t>
  </si>
  <si>
    <t>Költségvetési maradvány működési</t>
  </si>
  <si>
    <t>Költségvetési maradvány felhalmozási</t>
  </si>
  <si>
    <t>Parkolási tevékenység továbbszámlázott bevétele és kiadása miatti korrekció</t>
  </si>
  <si>
    <t>Segítő Kezek az Aktív Évekért Közhasznú Nonprofit Kft.támogatása</t>
  </si>
  <si>
    <t>V.</t>
  </si>
  <si>
    <t>Finanszírozási kiadások összesen</t>
  </si>
  <si>
    <t>Finanszírozási bevételek összesen</t>
  </si>
  <si>
    <t>Pénzeszköz betétként elhelyezése</t>
  </si>
  <si>
    <t>Kiadások összesen (I.+II.+V.)</t>
  </si>
  <si>
    <t>Bevételek összesen (I.+II.+V.)</t>
  </si>
  <si>
    <t>Pénzeszközök betétként elhelyezése</t>
  </si>
  <si>
    <t>K1</t>
  </si>
  <si>
    <t>K2</t>
  </si>
  <si>
    <t>K3</t>
  </si>
  <si>
    <t>K4</t>
  </si>
  <si>
    <t>K5</t>
  </si>
  <si>
    <t>K6</t>
  </si>
  <si>
    <t>K7</t>
  </si>
  <si>
    <t>K8</t>
  </si>
  <si>
    <t>K915</t>
  </si>
  <si>
    <t>K916</t>
  </si>
  <si>
    <t>K911</t>
  </si>
  <si>
    <t>K912</t>
  </si>
  <si>
    <t>B11</t>
  </si>
  <si>
    <t>B12</t>
  </si>
  <si>
    <t>B2</t>
  </si>
  <si>
    <t>B13-B16</t>
  </si>
  <si>
    <t>B3</t>
  </si>
  <si>
    <t>B4</t>
  </si>
  <si>
    <t>B5</t>
  </si>
  <si>
    <t>B6</t>
  </si>
  <si>
    <t>B7</t>
  </si>
  <si>
    <t>B817</t>
  </si>
  <si>
    <t>Oktatási Bizottság céltartaléka</t>
  </si>
  <si>
    <t>Oktatási Bizottság hat.túli oktatás tám.céltartaléka</t>
  </si>
  <si>
    <t>Kulturális tanácsnok céltartaléka</t>
  </si>
  <si>
    <t>Gazdasági szervezettel rendelkező kölstégvetési szervek összesen (2+3+4)</t>
  </si>
  <si>
    <t>Gazdasági szervezettel nem rendelkező költségvetési szervek összesen</t>
  </si>
  <si>
    <t>Gazd.szerv.nem rendelk.kv.szervek részére folyósított támogatás</t>
  </si>
  <si>
    <t>B816</t>
  </si>
  <si>
    <t>B813</t>
  </si>
  <si>
    <t>Egészségügyi és Szociális Bizottság kiadásai</t>
  </si>
  <si>
    <t>Egészségügyi és Szociális Bizottság által nyújtott támogatások</t>
  </si>
  <si>
    <t>Előző évi működési célú költségvetési maradvány igénybevétele</t>
  </si>
  <si>
    <t>Előző évi felhalmozási célú költségvetési maradvány igénybevétele</t>
  </si>
  <si>
    <t>K914</t>
  </si>
  <si>
    <t>ÁH-n belüli megelőlegezések visszafizetése</t>
  </si>
  <si>
    <t>Előző évi működési célú költségvetési maradvány átvétele</t>
  </si>
  <si>
    <t>Belföldi értékpapírok kiadásai</t>
  </si>
  <si>
    <t>Önkormányzat felhalmozási költségvetési támogatása</t>
  </si>
  <si>
    <t>Felhalmozási célú költségvetési maradvány átvétele</t>
  </si>
  <si>
    <t>Belföldi értékpapírok beváltása</t>
  </si>
  <si>
    <t>Egészségügyi és Szociális Bizottság céltartaléka</t>
  </si>
  <si>
    <t>Befektetési célú értékpapír vásárlása</t>
  </si>
  <si>
    <t>Belső-Pesti Tankerületi Központ</t>
  </si>
  <si>
    <t>Közutak fenntartása, 2017. évről áthúzódó kötelezettség</t>
  </si>
  <si>
    <t>Közbiztonsági tanácsnok ct</t>
  </si>
  <si>
    <t>Emberi Jogi,Nemzetiségi és Egyházügyi, Kulturális Bizottság céltartaléka</t>
  </si>
  <si>
    <t>Kulturális tanácsnok által nyújtott támogatás</t>
  </si>
  <si>
    <t>Emberi Jogi, Nemzetiségi, Egyházügyi és Kulturális Bizottság kiadásai</t>
  </si>
  <si>
    <t>Emberi Jogi, Nemzetiségi, Egyházügyi és kulturálsi Bizottság támogatásai</t>
  </si>
  <si>
    <t>Államháztartáson belüli megelőlegezések</t>
  </si>
  <si>
    <t>B8143</t>
  </si>
  <si>
    <t>ÁH-n belüli megelőlegezések</t>
  </si>
  <si>
    <t>Belváros - Lipótváros Önkormányzata és költségvetési intézményei 2020. évi zárszámadás</t>
  </si>
  <si>
    <t>2020.évi eredeti ei.</t>
  </si>
  <si>
    <t>2020. évi módosított ei</t>
  </si>
  <si>
    <t>2020. évi teljesítés</t>
  </si>
  <si>
    <t>K11</t>
  </si>
  <si>
    <t>telj</t>
  </si>
  <si>
    <t>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</si>
</sst>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9" formatCode="#,##0.0"/>
    <numFmt numFmtId="173" formatCode="#,##0\ &quot;Ft&quot;"/>
    <numFmt numFmtId="175" formatCode="#,##0_ ;[Red]\-#,##0\ "/>
  </numFmts>
  <fonts count="37" x14ac:knownFonts="1"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8"/>
      <name val="Arial CE"/>
      <family val="2"/>
      <charset val="238"/>
    </font>
    <font>
      <sz val="10"/>
      <name val="Arial"/>
      <family val="2"/>
      <charset val="238"/>
    </font>
    <font>
      <b/>
      <sz val="10"/>
      <color indexed="10"/>
      <name val="Arial CE"/>
      <family val="2"/>
      <charset val="238"/>
    </font>
    <font>
      <b/>
      <sz val="9"/>
      <name val="Arial CE"/>
      <family val="2"/>
      <charset val="238"/>
    </font>
    <font>
      <sz val="10"/>
      <name val="Arial CE"/>
      <charset val="238"/>
    </font>
    <font>
      <sz val="7"/>
      <name val="Arial CE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8"/>
      <name val="Arial CE"/>
      <charset val="238"/>
    </font>
    <font>
      <b/>
      <sz val="9"/>
      <name val="Arial CE"/>
      <charset val="238"/>
    </font>
    <font>
      <b/>
      <sz val="12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Arial CE"/>
      <charset val="238"/>
    </font>
    <font>
      <sz val="9"/>
      <name val="Arial CE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</borders>
  <cellStyleXfs count="37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27" fillId="17" borderId="7" applyNumberFormat="0" applyAlignment="0" applyProtection="0"/>
    <xf numFmtId="0" fontId="11" fillId="4" borderId="0" applyNumberFormat="0" applyBorder="0" applyAlignment="0" applyProtection="0"/>
    <xf numFmtId="0" fontId="12" fillId="18" borderId="8" applyNumberFormat="0" applyAlignment="0" applyProtection="0"/>
    <xf numFmtId="0" fontId="1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4" fillId="3" borderId="0" applyNumberFormat="0" applyBorder="0" applyAlignment="0" applyProtection="0"/>
    <xf numFmtId="0" fontId="15" fillId="19" borderId="0" applyNumberFormat="0" applyBorder="0" applyAlignment="0" applyProtection="0"/>
    <xf numFmtId="0" fontId="16" fillId="18" borderId="1" applyNumberFormat="0" applyAlignment="0" applyProtection="0"/>
    <xf numFmtId="9" fontId="22" fillId="0" borderId="0" applyFill="0" applyBorder="0" applyAlignment="0" applyProtection="0"/>
  </cellStyleXfs>
  <cellXfs count="216">
    <xf numFmtId="0" fontId="0" fillId="0" borderId="0" xfId="0"/>
    <xf numFmtId="3" fontId="0" fillId="0" borderId="0" xfId="0" applyNumberFormat="1" applyFont="1" applyFill="1" applyAlignment="1">
      <alignment vertical="center"/>
    </xf>
    <xf numFmtId="3" fontId="0" fillId="0" borderId="0" xfId="0" applyNumberFormat="1" applyFill="1" applyAlignment="1">
      <alignment vertical="center"/>
    </xf>
    <xf numFmtId="3" fontId="22" fillId="0" borderId="0" xfId="36" applyNumberFormat="1" applyFill="1" applyBorder="1" applyAlignment="1" applyProtection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18" fillId="0" borderId="0" xfId="0" applyNumberFormat="1" applyFont="1" applyFill="1" applyAlignment="1">
      <alignment vertical="center"/>
    </xf>
    <xf numFmtId="3" fontId="18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0" fillId="0" borderId="0" xfId="0" applyFont="1" applyFill="1"/>
    <xf numFmtId="0" fontId="0" fillId="0" borderId="0" xfId="0" applyFill="1" applyAlignment="1">
      <alignment vertical="center"/>
    </xf>
    <xf numFmtId="0" fontId="28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11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18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11" xfId="0" applyFont="1" applyFill="1" applyBorder="1" applyAlignment="1">
      <alignment vertical="center"/>
    </xf>
    <xf numFmtId="3" fontId="27" fillId="0" borderId="0" xfId="0" applyNumberFormat="1" applyFont="1" applyFill="1" applyAlignment="1">
      <alignment vertical="center"/>
    </xf>
    <xf numFmtId="3" fontId="0" fillId="0" borderId="0" xfId="0" applyNumberFormat="1" applyFont="1" applyFill="1"/>
    <xf numFmtId="0" fontId="0" fillId="0" borderId="0" xfId="0" applyFont="1" applyFill="1" applyBorder="1" applyAlignment="1">
      <alignment vertical="center"/>
    </xf>
    <xf numFmtId="3" fontId="18" fillId="0" borderId="13" xfId="0" applyNumberFormat="1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 vertical="center"/>
    </xf>
    <xf numFmtId="0" fontId="19" fillId="0" borderId="14" xfId="0" applyFont="1" applyFill="1" applyBorder="1" applyAlignment="1">
      <alignment vertical="center"/>
    </xf>
    <xf numFmtId="0" fontId="18" fillId="0" borderId="13" xfId="0" applyFont="1" applyFill="1" applyBorder="1" applyAlignment="1">
      <alignment vertical="center"/>
    </xf>
    <xf numFmtId="3" fontId="28" fillId="0" borderId="0" xfId="0" applyNumberFormat="1" applyFont="1" applyFill="1" applyBorder="1" applyAlignment="1">
      <alignment vertical="center"/>
    </xf>
    <xf numFmtId="0" fontId="20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0" fillId="0" borderId="0" xfId="0" applyFont="1" applyFill="1" applyBorder="1"/>
    <xf numFmtId="3" fontId="22" fillId="0" borderId="0" xfId="36" applyNumberFormat="1" applyFont="1" applyFill="1" applyBorder="1" applyAlignment="1" applyProtection="1">
      <alignment vertical="center"/>
    </xf>
    <xf numFmtId="0" fontId="30" fillId="0" borderId="12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3" fontId="18" fillId="0" borderId="11" xfId="0" applyNumberFormat="1" applyFont="1" applyFill="1" applyBorder="1" applyAlignment="1">
      <alignment vertical="center"/>
    </xf>
    <xf numFmtId="3" fontId="28" fillId="0" borderId="11" xfId="0" applyNumberFormat="1" applyFont="1" applyFill="1" applyBorder="1" applyAlignment="1">
      <alignment vertical="center"/>
    </xf>
    <xf numFmtId="3" fontId="18" fillId="0" borderId="15" xfId="0" applyNumberFormat="1" applyFont="1" applyFill="1" applyBorder="1" applyAlignment="1">
      <alignment vertical="center"/>
    </xf>
    <xf numFmtId="3" fontId="28" fillId="0" borderId="15" xfId="0" applyNumberFormat="1" applyFont="1" applyFill="1" applyBorder="1" applyAlignment="1">
      <alignment vertical="center"/>
    </xf>
    <xf numFmtId="0" fontId="21" fillId="0" borderId="14" xfId="0" applyFont="1" applyFill="1" applyBorder="1" applyAlignment="1">
      <alignment vertical="center"/>
    </xf>
    <xf numFmtId="0" fontId="29" fillId="0" borderId="14" xfId="0" applyFont="1" applyFill="1" applyBorder="1" applyAlignment="1">
      <alignment vertical="center"/>
    </xf>
    <xf numFmtId="0" fontId="21" fillId="0" borderId="13" xfId="0" applyFont="1" applyFill="1" applyBorder="1" applyAlignment="1">
      <alignment vertical="center"/>
    </xf>
    <xf numFmtId="0" fontId="29" fillId="0" borderId="13" xfId="0" applyFont="1" applyFill="1" applyBorder="1" applyAlignment="1">
      <alignment vertical="center"/>
    </xf>
    <xf numFmtId="3" fontId="0" fillId="0" borderId="16" xfId="0" applyNumberFormat="1" applyFont="1" applyFill="1" applyBorder="1" applyAlignment="1">
      <alignment vertical="center"/>
    </xf>
    <xf numFmtId="3" fontId="18" fillId="0" borderId="16" xfId="0" applyNumberFormat="1" applyFont="1" applyFill="1" applyBorder="1" applyAlignment="1">
      <alignment vertical="center"/>
    </xf>
    <xf numFmtId="3" fontId="18" fillId="0" borderId="17" xfId="0" applyNumberFormat="1" applyFont="1" applyFill="1" applyBorder="1" applyAlignment="1">
      <alignment vertical="center"/>
    </xf>
    <xf numFmtId="0" fontId="0" fillId="0" borderId="16" xfId="0" applyFont="1" applyFill="1" applyBorder="1"/>
    <xf numFmtId="0" fontId="0" fillId="0" borderId="17" xfId="0" applyFont="1" applyFill="1" applyBorder="1"/>
    <xf numFmtId="169" fontId="28" fillId="0" borderId="16" xfId="0" applyNumberFormat="1" applyFont="1" applyFill="1" applyBorder="1" applyAlignment="1">
      <alignment vertical="center"/>
    </xf>
    <xf numFmtId="169" fontId="28" fillId="0" borderId="17" xfId="0" applyNumberFormat="1" applyFont="1" applyFill="1" applyBorder="1" applyAlignment="1">
      <alignment vertical="center"/>
    </xf>
    <xf numFmtId="169" fontId="0" fillId="0" borderId="16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horizontal="right" vertical="center"/>
    </xf>
    <xf numFmtId="0" fontId="0" fillId="0" borderId="16" xfId="0" applyFont="1" applyFill="1" applyBorder="1" applyAlignment="1">
      <alignment vertical="center"/>
    </xf>
    <xf numFmtId="3" fontId="28" fillId="0" borderId="16" xfId="0" applyNumberFormat="1" applyFont="1" applyFill="1" applyBorder="1" applyAlignment="1">
      <alignment vertical="center"/>
    </xf>
    <xf numFmtId="3" fontId="28" fillId="0" borderId="17" xfId="0" applyNumberFormat="1" applyFont="1" applyFill="1" applyBorder="1" applyAlignment="1">
      <alignment vertical="center"/>
    </xf>
    <xf numFmtId="3" fontId="32" fillId="0" borderId="0" xfId="0" applyNumberFormat="1" applyFont="1" applyFill="1" applyAlignment="1">
      <alignment vertical="center"/>
    </xf>
    <xf numFmtId="3" fontId="32" fillId="0" borderId="0" xfId="0" applyNumberFormat="1" applyFont="1" applyFill="1"/>
    <xf numFmtId="0" fontId="32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3" fontId="34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175" fontId="0" fillId="0" borderId="0" xfId="0" applyNumberFormat="1" applyFont="1" applyFill="1" applyAlignment="1">
      <alignment vertical="center"/>
    </xf>
    <xf numFmtId="175" fontId="20" fillId="0" borderId="0" xfId="0" applyNumberFormat="1" applyFont="1" applyFill="1" applyAlignment="1">
      <alignment horizontal="center" vertical="center" wrapText="1"/>
    </xf>
    <xf numFmtId="175" fontId="18" fillId="0" borderId="0" xfId="0" applyNumberFormat="1" applyFont="1" applyFill="1" applyAlignment="1">
      <alignment vertical="center"/>
    </xf>
    <xf numFmtId="0" fontId="18" fillId="0" borderId="18" xfId="0" applyFont="1" applyFill="1" applyBorder="1" applyAlignment="1">
      <alignment horizontal="center" vertical="center"/>
    </xf>
    <xf numFmtId="3" fontId="28" fillId="0" borderId="19" xfId="0" applyNumberFormat="1" applyFont="1" applyFill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3" fontId="18" fillId="0" borderId="19" xfId="0" applyNumberFormat="1" applyFont="1" applyFill="1" applyBorder="1" applyAlignment="1">
      <alignment vertical="center"/>
    </xf>
    <xf numFmtId="3" fontId="0" fillId="0" borderId="17" xfId="0" applyNumberFormat="1" applyFont="1" applyFill="1" applyBorder="1" applyAlignment="1">
      <alignment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21" fillId="0" borderId="15" xfId="0" applyFont="1" applyFill="1" applyBorder="1" applyAlignment="1">
      <alignment vertical="center"/>
    </xf>
    <xf numFmtId="0" fontId="0" fillId="0" borderId="0" xfId="0" applyFont="1" applyFill="1" applyAlignment="1">
      <alignment horizontal="center"/>
    </xf>
    <xf numFmtId="173" fontId="32" fillId="0" borderId="0" xfId="0" applyNumberFormat="1" applyFont="1" applyFill="1" applyAlignment="1">
      <alignment vertical="center"/>
    </xf>
    <xf numFmtId="0" fontId="0" fillId="0" borderId="0" xfId="0" applyFill="1"/>
    <xf numFmtId="0" fontId="31" fillId="0" borderId="0" xfId="0" applyFont="1" applyFill="1" applyAlignment="1">
      <alignment vertical="center"/>
    </xf>
    <xf numFmtId="3" fontId="0" fillId="0" borderId="16" xfId="0" applyNumberFormat="1" applyFont="1" applyFill="1" applyBorder="1"/>
    <xf numFmtId="169" fontId="25" fillId="0" borderId="16" xfId="0" applyNumberFormat="1" applyFont="1" applyFill="1" applyBorder="1" applyAlignment="1">
      <alignment vertical="center"/>
    </xf>
    <xf numFmtId="0" fontId="30" fillId="0" borderId="21" xfId="0" applyFont="1" applyFill="1" applyBorder="1" applyAlignment="1">
      <alignment horizontal="center" vertical="center"/>
    </xf>
    <xf numFmtId="3" fontId="0" fillId="0" borderId="22" xfId="0" applyNumberFormat="1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3" fontId="28" fillId="0" borderId="22" xfId="0" applyNumberFormat="1" applyFont="1" applyFill="1" applyBorder="1" applyAlignment="1">
      <alignment vertical="center"/>
    </xf>
    <xf numFmtId="0" fontId="25" fillId="0" borderId="24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3" fontId="28" fillId="0" borderId="27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3" fontId="18" fillId="0" borderId="22" xfId="0" applyNumberFormat="1" applyFont="1" applyFill="1" applyBorder="1" applyAlignment="1">
      <alignment vertical="center"/>
    </xf>
    <xf numFmtId="3" fontId="18" fillId="0" borderId="27" xfId="0" applyNumberFormat="1" applyFont="1" applyFill="1" applyBorder="1" applyAlignment="1">
      <alignment vertical="center"/>
    </xf>
    <xf numFmtId="0" fontId="20" fillId="0" borderId="21" xfId="0" applyFont="1" applyFill="1" applyBorder="1" applyAlignment="1">
      <alignment horizontal="center" vertical="center"/>
    </xf>
    <xf numFmtId="3" fontId="25" fillId="0" borderId="22" xfId="0" applyNumberFormat="1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vertical="center"/>
    </xf>
    <xf numFmtId="0" fontId="18" fillId="0" borderId="25" xfId="0" applyFont="1" applyFill="1" applyBorder="1" applyAlignment="1">
      <alignment horizontal="center" vertical="center"/>
    </xf>
    <xf numFmtId="3" fontId="18" fillId="0" borderId="28" xfId="0" applyNumberFormat="1" applyFont="1" applyFill="1" applyBorder="1" applyAlignment="1">
      <alignment vertical="center"/>
    </xf>
    <xf numFmtId="0" fontId="20" fillId="0" borderId="29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5" fillId="0" borderId="22" xfId="0" applyFont="1" applyFill="1" applyBorder="1" applyAlignment="1">
      <alignment vertical="center"/>
    </xf>
    <xf numFmtId="0" fontId="19" fillId="0" borderId="21" xfId="0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vertical="center"/>
    </xf>
    <xf numFmtId="169" fontId="28" fillId="0" borderId="30" xfId="0" applyNumberFormat="1" applyFont="1" applyFill="1" applyBorder="1" applyAlignment="1">
      <alignment vertical="center"/>
    </xf>
    <xf numFmtId="169" fontId="28" fillId="0" borderId="31" xfId="0" applyNumberFormat="1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3" fontId="20" fillId="0" borderId="0" xfId="0" applyNumberFormat="1" applyFont="1" applyFill="1" applyAlignment="1">
      <alignment horizontal="center" vertical="center" wrapText="1"/>
    </xf>
    <xf numFmtId="3" fontId="25" fillId="0" borderId="0" xfId="0" applyNumberFormat="1" applyFont="1" applyFill="1" applyAlignment="1">
      <alignment vertical="center"/>
    </xf>
    <xf numFmtId="3" fontId="25" fillId="0" borderId="0" xfId="0" applyNumberFormat="1" applyFont="1" applyFill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6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169" fontId="25" fillId="0" borderId="0" xfId="0" applyNumberFormat="1" applyFont="1" applyFill="1" applyBorder="1" applyAlignment="1">
      <alignment vertical="center"/>
    </xf>
    <xf numFmtId="169" fontId="25" fillId="0" borderId="17" xfId="0" applyNumberFormat="1" applyFont="1" applyFill="1" applyBorder="1" applyAlignment="1">
      <alignment vertical="center"/>
    </xf>
    <xf numFmtId="0" fontId="18" fillId="0" borderId="23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26" fillId="0" borderId="32" xfId="0" applyFont="1" applyFill="1" applyBorder="1" applyAlignment="1">
      <alignment horizontal="center" vertical="center" wrapText="1"/>
    </xf>
    <xf numFmtId="0" fontId="26" fillId="0" borderId="33" xfId="0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left" vertical="center"/>
    </xf>
    <xf numFmtId="0" fontId="18" fillId="0" borderId="14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20" fillId="0" borderId="35" xfId="0" applyNumberFormat="1" applyFont="1" applyFill="1" applyBorder="1" applyAlignment="1">
      <alignment horizontal="center" vertical="center"/>
    </xf>
    <xf numFmtId="3" fontId="20" fillId="0" borderId="37" xfId="0" applyNumberFormat="1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3" fontId="20" fillId="0" borderId="38" xfId="0" applyNumberFormat="1" applyFont="1" applyFill="1" applyBorder="1" applyAlignment="1">
      <alignment horizontal="center" vertical="center"/>
    </xf>
    <xf numFmtId="3" fontId="20" fillId="0" borderId="39" xfId="0" applyNumberFormat="1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 wrapText="1"/>
    </xf>
    <xf numFmtId="0" fontId="20" fillId="0" borderId="42" xfId="0" applyFont="1" applyFill="1" applyBorder="1" applyAlignment="1">
      <alignment horizontal="center" vertical="center" wrapText="1"/>
    </xf>
    <xf numFmtId="0" fontId="20" fillId="0" borderId="43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 wrapText="1"/>
    </xf>
    <xf numFmtId="3" fontId="20" fillId="0" borderId="40" xfId="0" applyNumberFormat="1" applyFont="1" applyFill="1" applyBorder="1" applyAlignment="1">
      <alignment horizontal="center" vertical="center"/>
    </xf>
    <xf numFmtId="3" fontId="20" fillId="0" borderId="41" xfId="0" applyNumberFormat="1" applyFont="1" applyFill="1" applyBorder="1" applyAlignment="1">
      <alignment horizontal="center" vertical="center"/>
    </xf>
    <xf numFmtId="3" fontId="30" fillId="0" borderId="35" xfId="0" applyNumberFormat="1" applyFont="1" applyFill="1" applyBorder="1" applyAlignment="1">
      <alignment horizontal="center" vertical="center" wrapText="1"/>
    </xf>
    <xf numFmtId="3" fontId="30" fillId="0" borderId="37" xfId="0" applyNumberFormat="1" applyFont="1" applyFill="1" applyBorder="1" applyAlignment="1">
      <alignment horizontal="center" vertical="center" wrapText="1"/>
    </xf>
    <xf numFmtId="3" fontId="30" fillId="0" borderId="10" xfId="0" applyNumberFormat="1" applyFont="1" applyFill="1" applyBorder="1" applyAlignment="1">
      <alignment horizontal="center" vertical="center" wrapText="1"/>
    </xf>
    <xf numFmtId="3" fontId="30" fillId="0" borderId="21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top" wrapText="1"/>
    </xf>
    <xf numFmtId="0" fontId="20" fillId="0" borderId="35" xfId="0" applyFont="1" applyFill="1" applyBorder="1" applyAlignment="1">
      <alignment horizontal="center" vertical="center"/>
    </xf>
    <xf numFmtId="3" fontId="30" fillId="0" borderId="38" xfId="0" applyNumberFormat="1" applyFont="1" applyFill="1" applyBorder="1" applyAlignment="1">
      <alignment horizontal="center" vertical="center" wrapText="1"/>
    </xf>
    <xf numFmtId="3" fontId="30" fillId="0" borderId="12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3" fontId="24" fillId="0" borderId="35" xfId="0" applyNumberFormat="1" applyFont="1" applyFill="1" applyBorder="1" applyAlignment="1">
      <alignment horizontal="center" vertical="center"/>
    </xf>
    <xf numFmtId="3" fontId="24" fillId="0" borderId="37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3" fontId="30" fillId="0" borderId="44" xfId="0" applyNumberFormat="1" applyFont="1" applyFill="1" applyBorder="1" applyAlignment="1">
      <alignment horizontal="center" vertical="center" wrapText="1"/>
    </xf>
    <xf numFmtId="3" fontId="30" fillId="0" borderId="45" xfId="0" applyNumberFormat="1" applyFont="1" applyFill="1" applyBorder="1" applyAlignment="1">
      <alignment horizontal="center" vertical="center" wrapText="1"/>
    </xf>
    <xf numFmtId="3" fontId="30" fillId="0" borderId="46" xfId="0" applyNumberFormat="1" applyFont="1" applyFill="1" applyBorder="1" applyAlignment="1">
      <alignment horizontal="center" vertical="center" wrapText="1"/>
    </xf>
    <xf numFmtId="3" fontId="30" fillId="0" borderId="13" xfId="0" applyNumberFormat="1" applyFont="1" applyFill="1" applyBorder="1" applyAlignment="1">
      <alignment horizontal="center" vertical="center" wrapText="1"/>
    </xf>
    <xf numFmtId="3" fontId="30" fillId="0" borderId="47" xfId="0" applyNumberFormat="1" applyFont="1" applyFill="1" applyBorder="1" applyAlignment="1">
      <alignment horizontal="center" vertical="center" wrapText="1"/>
    </xf>
    <xf numFmtId="3" fontId="20" fillId="0" borderId="18" xfId="0" applyNumberFormat="1" applyFont="1" applyFill="1" applyBorder="1" applyAlignment="1">
      <alignment horizontal="center" vertical="center"/>
    </xf>
    <xf numFmtId="3" fontId="20" fillId="0" borderId="11" xfId="0" applyNumberFormat="1" applyFont="1" applyFill="1" applyBorder="1" applyAlignment="1">
      <alignment horizontal="center" vertical="center"/>
    </xf>
    <xf numFmtId="3" fontId="20" fillId="0" borderId="19" xfId="0" applyNumberFormat="1" applyFont="1" applyFill="1" applyBorder="1" applyAlignment="1">
      <alignment horizontal="center" vertical="center"/>
    </xf>
    <xf numFmtId="3" fontId="20" fillId="0" borderId="40" xfId="0" applyNumberFormat="1" applyFont="1" applyFill="1" applyBorder="1" applyAlignment="1">
      <alignment horizontal="center" vertical="center" wrapText="1"/>
    </xf>
    <xf numFmtId="3" fontId="20" fillId="0" borderId="41" xfId="0" applyNumberFormat="1" applyFont="1" applyFill="1" applyBorder="1" applyAlignment="1">
      <alignment horizontal="center" vertical="center" wrapText="1"/>
    </xf>
    <xf numFmtId="3" fontId="20" fillId="0" borderId="38" xfId="0" applyNumberFormat="1" applyFont="1" applyFill="1" applyBorder="1" applyAlignment="1">
      <alignment horizontal="center" vertical="center" wrapText="1"/>
    </xf>
    <xf numFmtId="3" fontId="30" fillId="0" borderId="48" xfId="0" applyNumberFormat="1" applyFont="1" applyFill="1" applyBorder="1" applyAlignment="1">
      <alignment horizontal="center" vertical="center" wrapText="1"/>
    </xf>
    <xf numFmtId="3" fontId="30" fillId="0" borderId="49" xfId="0" applyNumberFormat="1" applyFont="1" applyFill="1" applyBorder="1" applyAlignment="1">
      <alignment horizontal="center" vertical="center" wrapText="1"/>
    </xf>
    <xf numFmtId="3" fontId="30" fillId="0" borderId="28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top" wrapText="1"/>
    </xf>
    <xf numFmtId="0" fontId="24" fillId="0" borderId="35" xfId="0" applyFont="1" applyFill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center" vertical="center"/>
    </xf>
    <xf numFmtId="0" fontId="24" fillId="0" borderId="37" xfId="0" applyFont="1" applyFill="1" applyBorder="1" applyAlignment="1">
      <alignment horizontal="center" vertical="center" wrapText="1"/>
    </xf>
    <xf numFmtId="0" fontId="24" fillId="0" borderId="33" xfId="0" applyFont="1" applyFill="1" applyBorder="1" applyAlignment="1">
      <alignment horizontal="center" vertical="center" wrapText="1"/>
    </xf>
    <xf numFmtId="0" fontId="24" fillId="0" borderId="50" xfId="0" applyFont="1" applyFill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 wrapText="1"/>
    </xf>
    <xf numFmtId="0" fontId="20" fillId="0" borderId="50" xfId="0" applyFont="1" applyFill="1" applyBorder="1" applyAlignment="1">
      <alignment horizontal="center" vertical="center" wrapText="1"/>
    </xf>
    <xf numFmtId="0" fontId="20" fillId="0" borderId="38" xfId="0" applyFont="1" applyFill="1" applyBorder="1" applyAlignment="1">
      <alignment horizontal="center" vertical="center"/>
    </xf>
    <xf numFmtId="0" fontId="24" fillId="0" borderId="40" xfId="0" applyFont="1" applyFill="1" applyBorder="1" applyAlignment="1">
      <alignment horizontal="center" vertical="center"/>
    </xf>
    <xf numFmtId="0" fontId="24" fillId="0" borderId="41" xfId="0" applyFont="1" applyFill="1" applyBorder="1" applyAlignment="1">
      <alignment horizontal="center" vertical="center"/>
    </xf>
    <xf numFmtId="0" fontId="24" fillId="0" borderId="38" xfId="0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horizontal="center" vertical="center"/>
    </xf>
    <xf numFmtId="0" fontId="20" fillId="0" borderId="41" xfId="0" applyFont="1" applyFill="1" applyBorder="1" applyAlignment="1">
      <alignment horizontal="center" vertical="center"/>
    </xf>
    <xf numFmtId="0" fontId="20" fillId="0" borderId="45" xfId="0" applyFont="1" applyFill="1" applyBorder="1" applyAlignment="1">
      <alignment horizontal="center" vertical="center"/>
    </xf>
    <xf numFmtId="0" fontId="20" fillId="0" borderId="49" xfId="0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center" vertical="center" wrapText="1"/>
    </xf>
    <xf numFmtId="0" fontId="20" fillId="0" borderId="51" xfId="0" applyFont="1" applyFill="1" applyBorder="1" applyAlignment="1">
      <alignment horizontal="center" vertical="center"/>
    </xf>
    <xf numFmtId="0" fontId="20" fillId="0" borderId="52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4" fillId="0" borderId="40" xfId="0" applyFont="1" applyFill="1" applyBorder="1" applyAlignment="1">
      <alignment horizontal="center" vertical="center" wrapText="1"/>
    </xf>
    <xf numFmtId="0" fontId="20" fillId="0" borderId="40" xfId="0" applyFont="1" applyFill="1" applyBorder="1" applyAlignment="1">
      <alignment horizontal="center" vertical="center" wrapText="1"/>
    </xf>
    <xf numFmtId="0" fontId="20" fillId="0" borderId="41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20" fillId="0" borderId="48" xfId="0" applyFont="1" applyFill="1" applyBorder="1" applyAlignment="1">
      <alignment horizontal="center" vertical="center" wrapText="1"/>
    </xf>
    <xf numFmtId="0" fontId="20" fillId="0" borderId="44" xfId="0" applyFont="1" applyFill="1" applyBorder="1" applyAlignment="1">
      <alignment horizontal="center" vertical="center" wrapText="1"/>
    </xf>
    <xf numFmtId="0" fontId="20" fillId="0" borderId="45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47" xfId="0" applyFont="1" applyFill="1" applyBorder="1" applyAlignment="1">
      <alignment horizontal="center" vertical="center" wrapText="1"/>
    </xf>
  </cellXfs>
  <cellStyles count="37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ó" xfId="29" builtinId="26" customBuiltin="1"/>
    <cellStyle name="Kimenet" xfId="30" builtinId="21" customBuiltin="1"/>
    <cellStyle name="Magyarázó szöveg" xfId="31" builtinId="53" customBuiltin="1"/>
    <cellStyle name="Normál" xfId="0" builtinId="0"/>
    <cellStyle name="Összesen" xfId="32" builtinId="25" customBuiltin="1"/>
    <cellStyle name="Rossz" xfId="33" builtinId="27" customBuiltin="1"/>
    <cellStyle name="Semleges" xfId="34" builtinId="28" customBuiltin="1"/>
    <cellStyle name="Számítás" xfId="35" builtinId="22" customBuiltin="1"/>
    <cellStyle name="Százalék" xfId="36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B8470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DC2300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5"/>
  <sheetViews>
    <sheetView zoomScale="92" zoomScaleNormal="92" workbookViewId="0">
      <pane ySplit="7" topLeftCell="A8" activePane="bottomLeft" state="frozen"/>
      <selection activeCell="N57" sqref="L57:N57"/>
      <selection pane="bottomLeft" activeCell="N11" sqref="N11"/>
    </sheetView>
  </sheetViews>
  <sheetFormatPr defaultRowHeight="12.75" x14ac:dyDescent="0.2"/>
  <cols>
    <col min="1" max="1" width="7.42578125" style="8" customWidth="1"/>
    <col min="2" max="2" width="33.85546875" style="8" customWidth="1"/>
    <col min="3" max="14" width="10" style="8" customWidth="1"/>
    <col min="15" max="15" width="9.42578125" style="8" customWidth="1"/>
    <col min="16" max="19" width="9.140625" style="8" customWidth="1"/>
    <col min="20" max="16384" width="9.140625" style="8"/>
  </cols>
  <sheetData>
    <row r="1" spans="1:17" ht="11.25" customHeight="1" x14ac:dyDescent="0.2">
      <c r="A1" s="136" t="s">
        <v>192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9"/>
      <c r="P1" s="19"/>
    </row>
    <row r="2" spans="1:17" ht="8.1" customHeight="1" thickBot="1" x14ac:dyDescent="0.25">
      <c r="N2" s="9" t="s">
        <v>0</v>
      </c>
    </row>
    <row r="3" spans="1:17" ht="9.75" customHeight="1" thickBot="1" x14ac:dyDescent="0.25">
      <c r="A3" s="137" t="s">
        <v>1</v>
      </c>
      <c r="B3" s="138"/>
      <c r="C3" s="141">
        <v>1003</v>
      </c>
      <c r="D3" s="141"/>
      <c r="E3" s="141"/>
      <c r="F3" s="141"/>
      <c r="G3" s="141"/>
      <c r="H3" s="141"/>
      <c r="I3" s="141">
        <v>1004</v>
      </c>
      <c r="J3" s="141"/>
      <c r="K3" s="141"/>
      <c r="L3" s="141">
        <v>1005</v>
      </c>
      <c r="M3" s="141"/>
      <c r="N3" s="142"/>
    </row>
    <row r="4" spans="1:17" s="10" customFormat="1" ht="24" customHeight="1" thickBot="1" x14ac:dyDescent="0.25">
      <c r="A4" s="139"/>
      <c r="B4" s="140"/>
      <c r="C4" s="132" t="s">
        <v>2</v>
      </c>
      <c r="D4" s="132"/>
      <c r="E4" s="132"/>
      <c r="F4" s="133" t="s">
        <v>3</v>
      </c>
      <c r="G4" s="133"/>
      <c r="H4" s="133"/>
      <c r="I4" s="133" t="s">
        <v>31</v>
      </c>
      <c r="J4" s="133"/>
      <c r="K4" s="133"/>
      <c r="L4" s="132" t="s">
        <v>32</v>
      </c>
      <c r="M4" s="132"/>
      <c r="N4" s="143"/>
    </row>
    <row r="5" spans="1:17" ht="12.75" customHeight="1" thickBot="1" x14ac:dyDescent="0.25">
      <c r="A5" s="139"/>
      <c r="B5" s="140"/>
      <c r="C5" s="128" t="s">
        <v>193</v>
      </c>
      <c r="D5" s="128" t="s">
        <v>194</v>
      </c>
      <c r="E5" s="128" t="s">
        <v>195</v>
      </c>
      <c r="F5" s="128" t="s">
        <v>193</v>
      </c>
      <c r="G5" s="128" t="s">
        <v>194</v>
      </c>
      <c r="H5" s="128" t="s">
        <v>195</v>
      </c>
      <c r="I5" s="128" t="s">
        <v>193</v>
      </c>
      <c r="J5" s="128" t="s">
        <v>194</v>
      </c>
      <c r="K5" s="128" t="s">
        <v>195</v>
      </c>
      <c r="L5" s="128" t="s">
        <v>193</v>
      </c>
      <c r="M5" s="128" t="s">
        <v>194</v>
      </c>
      <c r="N5" s="128" t="s">
        <v>195</v>
      </c>
    </row>
    <row r="6" spans="1:17" ht="18.75" customHeight="1" thickBot="1" x14ac:dyDescent="0.25">
      <c r="A6" s="139"/>
      <c r="B6" s="140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</row>
    <row r="7" spans="1:17" ht="10.5" customHeight="1" thickBot="1" x14ac:dyDescent="0.25">
      <c r="A7" s="130">
        <v>1</v>
      </c>
      <c r="B7" s="131"/>
      <c r="C7" s="20">
        <v>2</v>
      </c>
      <c r="D7" s="12">
        <v>3</v>
      </c>
      <c r="E7" s="20">
        <v>4</v>
      </c>
      <c r="F7" s="12">
        <v>5</v>
      </c>
      <c r="G7" s="20">
        <v>6</v>
      </c>
      <c r="H7" s="12">
        <v>7</v>
      </c>
      <c r="I7" s="20">
        <v>8</v>
      </c>
      <c r="J7" s="12">
        <v>9</v>
      </c>
      <c r="K7" s="20">
        <v>10</v>
      </c>
      <c r="L7" s="12">
        <v>11</v>
      </c>
      <c r="M7" s="20">
        <v>12</v>
      </c>
      <c r="N7" s="109">
        <v>13</v>
      </c>
    </row>
    <row r="8" spans="1:17" ht="11.25" customHeight="1" x14ac:dyDescent="0.2">
      <c r="A8" s="134" t="s">
        <v>4</v>
      </c>
      <c r="B8" s="135"/>
      <c r="C8" s="4"/>
      <c r="D8" s="4"/>
      <c r="E8" s="4"/>
      <c r="F8" s="4"/>
      <c r="G8" s="4"/>
      <c r="H8" s="4"/>
      <c r="I8" s="6"/>
      <c r="J8" s="6"/>
      <c r="K8" s="6"/>
      <c r="L8" s="4"/>
      <c r="M8" s="4"/>
      <c r="N8" s="87"/>
    </row>
    <row r="9" spans="1:17" ht="10.5" customHeight="1" x14ac:dyDescent="0.2">
      <c r="A9" s="92" t="s">
        <v>139</v>
      </c>
      <c r="B9" s="17" t="s">
        <v>6</v>
      </c>
      <c r="C9" s="4"/>
      <c r="D9" s="4">
        <v>1298</v>
      </c>
      <c r="E9" s="4">
        <v>1298</v>
      </c>
      <c r="F9" s="4"/>
      <c r="G9" s="4"/>
      <c r="H9" s="4"/>
      <c r="I9" s="4"/>
      <c r="J9" s="4"/>
      <c r="K9" s="4"/>
      <c r="L9" s="4"/>
      <c r="M9" s="4"/>
      <c r="N9" s="87"/>
    </row>
    <row r="10" spans="1:17" ht="10.5" customHeight="1" x14ac:dyDescent="0.2">
      <c r="A10" s="92" t="s">
        <v>140</v>
      </c>
      <c r="B10" s="17" t="s">
        <v>113</v>
      </c>
      <c r="C10" s="4">
        <v>10000</v>
      </c>
      <c r="D10" s="4">
        <v>10000</v>
      </c>
      <c r="E10" s="4">
        <v>0</v>
      </c>
      <c r="F10" s="4"/>
      <c r="G10" s="110"/>
      <c r="H10" s="4"/>
      <c r="I10" s="4"/>
      <c r="J10" s="4"/>
      <c r="K10" s="4"/>
      <c r="L10" s="4"/>
      <c r="M10" s="4"/>
      <c r="N10" s="87"/>
    </row>
    <row r="11" spans="1:17" ht="10.5" customHeight="1" x14ac:dyDescent="0.2">
      <c r="A11" s="92" t="s">
        <v>141</v>
      </c>
      <c r="B11" s="17" t="s">
        <v>7</v>
      </c>
      <c r="C11" s="4">
        <v>40000</v>
      </c>
      <c r="D11" s="4">
        <v>40351</v>
      </c>
      <c r="E11" s="4">
        <v>35475</v>
      </c>
      <c r="F11" s="4"/>
      <c r="G11" s="4"/>
      <c r="H11" s="4"/>
      <c r="I11" s="4"/>
      <c r="J11" s="4"/>
      <c r="K11" s="4"/>
      <c r="L11" s="4">
        <v>319261</v>
      </c>
      <c r="M11" s="4">
        <v>319261</v>
      </c>
      <c r="N11" s="87">
        <v>243952</v>
      </c>
      <c r="P11" s="1"/>
      <c r="Q11" s="1"/>
    </row>
    <row r="12" spans="1:17" ht="10.5" customHeight="1" x14ac:dyDescent="0.2">
      <c r="A12" s="92" t="s">
        <v>142</v>
      </c>
      <c r="B12" s="17" t="s">
        <v>8</v>
      </c>
      <c r="C12" s="4">
        <v>545020</v>
      </c>
      <c r="D12" s="4">
        <v>545932</v>
      </c>
      <c r="E12" s="4">
        <f>421525-66180+652-1</f>
        <v>355996</v>
      </c>
      <c r="F12" s="4">
        <v>66180</v>
      </c>
      <c r="G12" s="4">
        <v>66180</v>
      </c>
      <c r="H12" s="4">
        <v>66180</v>
      </c>
      <c r="I12" s="4">
        <v>15000</v>
      </c>
      <c r="J12" s="4">
        <v>15000</v>
      </c>
      <c r="K12" s="4">
        <v>7766</v>
      </c>
      <c r="L12" s="4"/>
      <c r="M12" s="4"/>
      <c r="N12" s="87"/>
    </row>
    <row r="13" spans="1:17" ht="10.5" customHeight="1" thickBot="1" x14ac:dyDescent="0.25">
      <c r="A13" s="92" t="s">
        <v>143</v>
      </c>
      <c r="B13" s="17" t="s">
        <v>9</v>
      </c>
      <c r="C13" s="4"/>
      <c r="D13" s="3"/>
      <c r="E13" s="4"/>
      <c r="F13" s="4"/>
      <c r="G13" s="4"/>
      <c r="H13" s="4"/>
      <c r="I13" s="110"/>
      <c r="J13" s="4"/>
      <c r="K13" s="4"/>
      <c r="L13" s="4"/>
      <c r="M13" s="4"/>
      <c r="N13" s="87"/>
    </row>
    <row r="14" spans="1:17" ht="10.5" customHeight="1" thickBot="1" x14ac:dyDescent="0.25">
      <c r="A14" s="71" t="s">
        <v>10</v>
      </c>
      <c r="B14" s="24" t="s">
        <v>115</v>
      </c>
      <c r="C14" s="42">
        <f>+C9+C10+C11+C12+C13</f>
        <v>595020</v>
      </c>
      <c r="D14" s="42">
        <f t="shared" ref="D14:M14" si="0">+D9+D10+D11+D12+D13</f>
        <v>597581</v>
      </c>
      <c r="E14" s="42">
        <f t="shared" si="0"/>
        <v>392769</v>
      </c>
      <c r="F14" s="42">
        <f t="shared" si="0"/>
        <v>66180</v>
      </c>
      <c r="G14" s="42">
        <f t="shared" si="0"/>
        <v>66180</v>
      </c>
      <c r="H14" s="42">
        <f>+H9+H10+H11+H12+H13</f>
        <v>66180</v>
      </c>
      <c r="I14" s="42">
        <f t="shared" si="0"/>
        <v>15000</v>
      </c>
      <c r="J14" s="42">
        <f t="shared" si="0"/>
        <v>15000</v>
      </c>
      <c r="K14" s="42">
        <f>+K9+K10+K11+K12+K13</f>
        <v>7766</v>
      </c>
      <c r="L14" s="42">
        <f t="shared" si="0"/>
        <v>319261</v>
      </c>
      <c r="M14" s="42">
        <f t="shared" si="0"/>
        <v>319261</v>
      </c>
      <c r="N14" s="74">
        <f>+N9+N10+N11+N12+N13</f>
        <v>243952</v>
      </c>
    </row>
    <row r="15" spans="1:17" ht="10.5" customHeight="1" x14ac:dyDescent="0.2">
      <c r="A15" s="92" t="s">
        <v>144</v>
      </c>
      <c r="B15" s="17" t="s">
        <v>114</v>
      </c>
      <c r="C15" s="4"/>
      <c r="D15" s="103"/>
      <c r="E15" s="4"/>
      <c r="F15" s="4"/>
      <c r="G15" s="4"/>
      <c r="H15" s="4"/>
      <c r="I15" s="4"/>
      <c r="J15" s="4"/>
      <c r="K15" s="4"/>
      <c r="L15" s="4"/>
      <c r="M15" s="4"/>
      <c r="N15" s="87"/>
    </row>
    <row r="16" spans="1:17" ht="10.5" customHeight="1" x14ac:dyDescent="0.2">
      <c r="A16" s="92" t="s">
        <v>145</v>
      </c>
      <c r="B16" s="17" t="s">
        <v>11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87"/>
    </row>
    <row r="17" spans="1:20" s="13" customFormat="1" ht="10.5" customHeight="1" thickBot="1" x14ac:dyDescent="0.25">
      <c r="A17" s="92" t="s">
        <v>146</v>
      </c>
      <c r="B17" s="17" t="s">
        <v>12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87"/>
    </row>
    <row r="18" spans="1:20" ht="10.5" customHeight="1" thickBot="1" x14ac:dyDescent="0.25">
      <c r="A18" s="71" t="s">
        <v>13</v>
      </c>
      <c r="B18" s="24" t="s">
        <v>116</v>
      </c>
      <c r="C18" s="42">
        <f>+C15+C16+C17</f>
        <v>0</v>
      </c>
      <c r="D18" s="42">
        <f t="shared" ref="D18:N18" si="1">+D15+D16+D17</f>
        <v>0</v>
      </c>
      <c r="E18" s="42">
        <f t="shared" si="1"/>
        <v>0</v>
      </c>
      <c r="F18" s="42">
        <f t="shared" si="1"/>
        <v>0</v>
      </c>
      <c r="G18" s="42">
        <f t="shared" si="1"/>
        <v>0</v>
      </c>
      <c r="H18" s="42">
        <f t="shared" si="1"/>
        <v>0</v>
      </c>
      <c r="I18" s="42">
        <f t="shared" si="1"/>
        <v>0</v>
      </c>
      <c r="J18" s="42">
        <f t="shared" si="1"/>
        <v>0</v>
      </c>
      <c r="K18" s="42">
        <f t="shared" si="1"/>
        <v>0</v>
      </c>
      <c r="L18" s="42">
        <f t="shared" si="1"/>
        <v>0</v>
      </c>
      <c r="M18" s="42">
        <f t="shared" si="1"/>
        <v>0</v>
      </c>
      <c r="N18" s="74">
        <f t="shared" si="1"/>
        <v>0</v>
      </c>
    </row>
    <row r="19" spans="1:20" ht="10.5" customHeight="1" x14ac:dyDescent="0.2">
      <c r="A19" s="90" t="s">
        <v>147</v>
      </c>
      <c r="B19" s="46" t="s">
        <v>117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99"/>
    </row>
    <row r="20" spans="1:20" ht="10.5" customHeight="1" thickBot="1" x14ac:dyDescent="0.25">
      <c r="A20" s="91" t="s">
        <v>173</v>
      </c>
      <c r="B20" s="48" t="s">
        <v>174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99"/>
    </row>
    <row r="21" spans="1:20" ht="10.5" customHeight="1" thickBot="1" x14ac:dyDescent="0.25">
      <c r="A21" s="71" t="s">
        <v>15</v>
      </c>
      <c r="B21" s="24" t="s">
        <v>118</v>
      </c>
      <c r="C21" s="42">
        <f>+C19+C20</f>
        <v>0</v>
      </c>
      <c r="D21" s="42">
        <f t="shared" ref="D21:N21" si="2">+D19+D20</f>
        <v>0</v>
      </c>
      <c r="E21" s="42">
        <f t="shared" si="2"/>
        <v>0</v>
      </c>
      <c r="F21" s="42">
        <f t="shared" si="2"/>
        <v>0</v>
      </c>
      <c r="G21" s="42">
        <f t="shared" si="2"/>
        <v>0</v>
      </c>
      <c r="H21" s="42">
        <f t="shared" si="2"/>
        <v>0</v>
      </c>
      <c r="I21" s="42">
        <f t="shared" si="2"/>
        <v>0</v>
      </c>
      <c r="J21" s="42">
        <f t="shared" si="2"/>
        <v>0</v>
      </c>
      <c r="K21" s="42">
        <f t="shared" si="2"/>
        <v>0</v>
      </c>
      <c r="L21" s="42">
        <f t="shared" si="2"/>
        <v>0</v>
      </c>
      <c r="M21" s="42">
        <f t="shared" si="2"/>
        <v>0</v>
      </c>
      <c r="N21" s="74">
        <f t="shared" si="2"/>
        <v>0</v>
      </c>
    </row>
    <row r="22" spans="1:20" ht="10.5" customHeight="1" x14ac:dyDescent="0.2">
      <c r="A22" s="92" t="s">
        <v>149</v>
      </c>
      <c r="B22" s="17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99"/>
    </row>
    <row r="23" spans="1:20" ht="10.5" customHeight="1" x14ac:dyDescent="0.2">
      <c r="A23" s="92" t="s">
        <v>150</v>
      </c>
      <c r="B23" s="17" t="s">
        <v>176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99"/>
    </row>
    <row r="24" spans="1:20" ht="10.5" customHeight="1" thickBot="1" x14ac:dyDescent="0.25">
      <c r="A24" s="92" t="s">
        <v>147</v>
      </c>
      <c r="B24" s="17" t="s">
        <v>20</v>
      </c>
      <c r="C24" s="4"/>
      <c r="D24" s="4"/>
      <c r="E24" s="6"/>
      <c r="F24" s="4"/>
      <c r="G24" s="4"/>
      <c r="H24" s="6"/>
      <c r="I24" s="4"/>
      <c r="J24" s="4"/>
      <c r="K24" s="6"/>
      <c r="L24" s="6"/>
      <c r="M24" s="6"/>
      <c r="N24" s="99"/>
    </row>
    <row r="25" spans="1:20" ht="10.5" customHeight="1" thickBot="1" x14ac:dyDescent="0.25">
      <c r="A25" s="71" t="s">
        <v>18</v>
      </c>
      <c r="B25" s="18" t="s">
        <v>119</v>
      </c>
      <c r="C25" s="42">
        <f>+C22+C23+C24</f>
        <v>0</v>
      </c>
      <c r="D25" s="42">
        <f t="shared" ref="D25:N25" si="3">+D22+D23+D24</f>
        <v>0</v>
      </c>
      <c r="E25" s="42">
        <f t="shared" si="3"/>
        <v>0</v>
      </c>
      <c r="F25" s="42">
        <f t="shared" si="3"/>
        <v>0</v>
      </c>
      <c r="G25" s="42">
        <f t="shared" si="3"/>
        <v>0</v>
      </c>
      <c r="H25" s="42">
        <f t="shared" si="3"/>
        <v>0</v>
      </c>
      <c r="I25" s="42">
        <f t="shared" si="3"/>
        <v>0</v>
      </c>
      <c r="J25" s="42">
        <f t="shared" si="3"/>
        <v>0</v>
      </c>
      <c r="K25" s="42">
        <f t="shared" si="3"/>
        <v>0</v>
      </c>
      <c r="L25" s="42">
        <f t="shared" si="3"/>
        <v>0</v>
      </c>
      <c r="M25" s="42">
        <f t="shared" si="3"/>
        <v>0</v>
      </c>
      <c r="N25" s="74">
        <f t="shared" si="3"/>
        <v>0</v>
      </c>
      <c r="P25" s="1"/>
    </row>
    <row r="26" spans="1:20" ht="10.5" customHeight="1" thickBot="1" x14ac:dyDescent="0.25">
      <c r="A26" s="93" t="s">
        <v>148</v>
      </c>
      <c r="B26" s="17" t="s">
        <v>135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99"/>
      <c r="P26" s="1"/>
    </row>
    <row r="27" spans="1:20" ht="10.5" customHeight="1" thickBot="1" x14ac:dyDescent="0.25">
      <c r="A27" s="71" t="s">
        <v>132</v>
      </c>
      <c r="B27" s="18" t="s">
        <v>133</v>
      </c>
      <c r="C27" s="42">
        <f>+C21+C25</f>
        <v>0</v>
      </c>
      <c r="D27" s="42">
        <f t="shared" ref="D27:N27" si="4">+D21+D25</f>
        <v>0</v>
      </c>
      <c r="E27" s="42">
        <f t="shared" si="4"/>
        <v>0</v>
      </c>
      <c r="F27" s="42">
        <f t="shared" si="4"/>
        <v>0</v>
      </c>
      <c r="G27" s="42">
        <f t="shared" si="4"/>
        <v>0</v>
      </c>
      <c r="H27" s="42">
        <f t="shared" si="4"/>
        <v>0</v>
      </c>
      <c r="I27" s="42">
        <f t="shared" si="4"/>
        <v>0</v>
      </c>
      <c r="J27" s="42">
        <f t="shared" si="4"/>
        <v>0</v>
      </c>
      <c r="K27" s="42">
        <f t="shared" si="4"/>
        <v>0</v>
      </c>
      <c r="L27" s="42">
        <f t="shared" si="4"/>
        <v>0</v>
      </c>
      <c r="M27" s="42">
        <f t="shared" si="4"/>
        <v>0</v>
      </c>
      <c r="N27" s="74">
        <f t="shared" si="4"/>
        <v>0</v>
      </c>
      <c r="P27" s="1"/>
    </row>
    <row r="28" spans="1:20" s="21" customFormat="1" ht="10.5" customHeight="1" x14ac:dyDescent="0.2">
      <c r="A28" s="94"/>
      <c r="B28" s="22" t="s">
        <v>136</v>
      </c>
      <c r="C28" s="6">
        <f>+C14++C18+C26+C27</f>
        <v>595020</v>
      </c>
      <c r="D28" s="6">
        <f t="shared" ref="D28:N28" si="5">+D14++D18+D26+D27</f>
        <v>597581</v>
      </c>
      <c r="E28" s="6">
        <f t="shared" si="5"/>
        <v>392769</v>
      </c>
      <c r="F28" s="6">
        <f t="shared" si="5"/>
        <v>66180</v>
      </c>
      <c r="G28" s="6">
        <f t="shared" si="5"/>
        <v>66180</v>
      </c>
      <c r="H28" s="6">
        <f t="shared" si="5"/>
        <v>66180</v>
      </c>
      <c r="I28" s="6">
        <f t="shared" si="5"/>
        <v>15000</v>
      </c>
      <c r="J28" s="6">
        <f t="shared" si="5"/>
        <v>15000</v>
      </c>
      <c r="K28" s="6">
        <f t="shared" si="5"/>
        <v>7766</v>
      </c>
      <c r="L28" s="6">
        <f t="shared" si="5"/>
        <v>319261</v>
      </c>
      <c r="M28" s="6">
        <f t="shared" si="5"/>
        <v>319261</v>
      </c>
      <c r="N28" s="99">
        <f t="shared" si="5"/>
        <v>243952</v>
      </c>
    </row>
    <row r="29" spans="1:20" s="13" customFormat="1" ht="10.5" customHeight="1" x14ac:dyDescent="0.2">
      <c r="A29" s="126" t="s">
        <v>21</v>
      </c>
      <c r="B29" s="127"/>
      <c r="C29" s="4"/>
      <c r="D29" s="4"/>
      <c r="E29" s="4"/>
      <c r="F29" s="4"/>
      <c r="G29" s="4"/>
      <c r="H29" s="4"/>
      <c r="I29" s="4"/>
      <c r="J29" s="4"/>
      <c r="K29" s="4"/>
      <c r="L29" s="6"/>
      <c r="M29" s="6"/>
      <c r="N29" s="87"/>
      <c r="T29" s="22"/>
    </row>
    <row r="30" spans="1:20" ht="10.5" customHeight="1" x14ac:dyDescent="0.2">
      <c r="A30" s="88" t="s">
        <v>151</v>
      </c>
      <c r="B30" s="17" t="s">
        <v>120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87"/>
    </row>
    <row r="31" spans="1:20" ht="10.5" customHeight="1" x14ac:dyDescent="0.2">
      <c r="A31" s="88" t="s">
        <v>152</v>
      </c>
      <c r="B31" s="17" t="s">
        <v>121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87"/>
    </row>
    <row r="32" spans="1:20" ht="10.5" customHeight="1" x14ac:dyDescent="0.2">
      <c r="A32" s="92" t="s">
        <v>154</v>
      </c>
      <c r="B32" s="17" t="s">
        <v>122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87"/>
    </row>
    <row r="33" spans="1:32" s="13" customFormat="1" ht="10.5" customHeight="1" x14ac:dyDescent="0.2">
      <c r="A33" s="95" t="s">
        <v>5</v>
      </c>
      <c r="B33" s="79" t="s">
        <v>123</v>
      </c>
      <c r="C33" s="44">
        <f t="shared" ref="C33:N33" si="6">+C30+C31+C32</f>
        <v>0</v>
      </c>
      <c r="D33" s="44">
        <f t="shared" si="6"/>
        <v>0</v>
      </c>
      <c r="E33" s="44">
        <f t="shared" si="6"/>
        <v>0</v>
      </c>
      <c r="F33" s="44">
        <f t="shared" si="6"/>
        <v>0</v>
      </c>
      <c r="G33" s="44">
        <f t="shared" si="6"/>
        <v>0</v>
      </c>
      <c r="H33" s="44">
        <f t="shared" si="6"/>
        <v>0</v>
      </c>
      <c r="I33" s="44">
        <f t="shared" si="6"/>
        <v>0</v>
      </c>
      <c r="J33" s="44">
        <f t="shared" si="6"/>
        <v>0</v>
      </c>
      <c r="K33" s="44">
        <f t="shared" si="6"/>
        <v>0</v>
      </c>
      <c r="L33" s="44">
        <f t="shared" si="6"/>
        <v>0</v>
      </c>
      <c r="M33" s="44">
        <f t="shared" si="6"/>
        <v>0</v>
      </c>
      <c r="N33" s="100">
        <f t="shared" si="6"/>
        <v>0</v>
      </c>
    </row>
    <row r="34" spans="1:32" ht="10.5" customHeight="1" x14ac:dyDescent="0.2">
      <c r="A34" s="92" t="s">
        <v>155</v>
      </c>
      <c r="B34" s="17" t="s">
        <v>22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87"/>
    </row>
    <row r="35" spans="1:32" ht="10.5" customHeight="1" x14ac:dyDescent="0.2">
      <c r="A35" s="92" t="s">
        <v>156</v>
      </c>
      <c r="B35" s="17" t="s">
        <v>124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87"/>
    </row>
    <row r="36" spans="1:32" ht="10.5" customHeight="1" thickBot="1" x14ac:dyDescent="0.25">
      <c r="A36" s="92" t="s">
        <v>158</v>
      </c>
      <c r="B36" s="17" t="s">
        <v>23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87"/>
    </row>
    <row r="37" spans="1:32" ht="10.5" customHeight="1" thickBot="1" x14ac:dyDescent="0.25">
      <c r="A37" s="71" t="s">
        <v>10</v>
      </c>
      <c r="B37" s="24" t="s">
        <v>126</v>
      </c>
      <c r="C37" s="42">
        <f>+C33+C34+C35+C36</f>
        <v>0</v>
      </c>
      <c r="D37" s="42">
        <f t="shared" ref="D37:N37" si="7">+D33+D34+D35+D36</f>
        <v>0</v>
      </c>
      <c r="E37" s="42">
        <f t="shared" si="7"/>
        <v>0</v>
      </c>
      <c r="F37" s="42">
        <f t="shared" si="7"/>
        <v>0</v>
      </c>
      <c r="G37" s="42">
        <f t="shared" si="7"/>
        <v>0</v>
      </c>
      <c r="H37" s="42">
        <f t="shared" si="7"/>
        <v>0</v>
      </c>
      <c r="I37" s="42">
        <f t="shared" si="7"/>
        <v>0</v>
      </c>
      <c r="J37" s="42">
        <f t="shared" si="7"/>
        <v>0</v>
      </c>
      <c r="K37" s="42">
        <f t="shared" si="7"/>
        <v>0</v>
      </c>
      <c r="L37" s="42">
        <f t="shared" si="7"/>
        <v>0</v>
      </c>
      <c r="M37" s="42">
        <f t="shared" si="7"/>
        <v>0</v>
      </c>
      <c r="N37" s="74">
        <f t="shared" si="7"/>
        <v>0</v>
      </c>
    </row>
    <row r="38" spans="1:32" ht="10.5" customHeight="1" x14ac:dyDescent="0.2">
      <c r="A38" s="88" t="s">
        <v>153</v>
      </c>
      <c r="B38" s="17" t="s">
        <v>25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87"/>
    </row>
    <row r="39" spans="1:32" ht="10.5" customHeight="1" x14ac:dyDescent="0.2">
      <c r="A39" s="88" t="s">
        <v>157</v>
      </c>
      <c r="B39" s="17" t="s">
        <v>125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87"/>
    </row>
    <row r="40" spans="1:32" ht="10.5" customHeight="1" thickBot="1" x14ac:dyDescent="0.25">
      <c r="A40" s="88" t="s">
        <v>159</v>
      </c>
      <c r="B40" s="17" t="s">
        <v>26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87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0.5" customHeight="1" thickBot="1" x14ac:dyDescent="0.25">
      <c r="A41" s="71" t="s">
        <v>13</v>
      </c>
      <c r="B41" s="24" t="s">
        <v>127</v>
      </c>
      <c r="C41" s="42">
        <f>+C38+C39+C40</f>
        <v>0</v>
      </c>
      <c r="D41" s="42">
        <f t="shared" ref="D41:N41" si="8">+D38+D39+D40</f>
        <v>0</v>
      </c>
      <c r="E41" s="42">
        <f t="shared" si="8"/>
        <v>0</v>
      </c>
      <c r="F41" s="42">
        <f t="shared" si="8"/>
        <v>0</v>
      </c>
      <c r="G41" s="42">
        <f t="shared" si="8"/>
        <v>0</v>
      </c>
      <c r="H41" s="42">
        <f t="shared" si="8"/>
        <v>0</v>
      </c>
      <c r="I41" s="42">
        <f t="shared" si="8"/>
        <v>0</v>
      </c>
      <c r="J41" s="42">
        <f t="shared" si="8"/>
        <v>0</v>
      </c>
      <c r="K41" s="42">
        <f t="shared" si="8"/>
        <v>0</v>
      </c>
      <c r="L41" s="42">
        <f t="shared" si="8"/>
        <v>0</v>
      </c>
      <c r="M41" s="42">
        <f t="shared" si="8"/>
        <v>0</v>
      </c>
      <c r="N41" s="74">
        <f t="shared" si="8"/>
        <v>0</v>
      </c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0.5" customHeight="1" x14ac:dyDescent="0.2">
      <c r="A42" s="97" t="s">
        <v>167</v>
      </c>
      <c r="B42" s="46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99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0.5" customHeight="1" x14ac:dyDescent="0.2">
      <c r="A43" s="88" t="s">
        <v>190</v>
      </c>
      <c r="B43" s="113" t="s">
        <v>191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87"/>
    </row>
    <row r="44" spans="1:32" ht="10.5" customHeight="1" thickBot="1" x14ac:dyDescent="0.25">
      <c r="A44" s="98" t="s">
        <v>168</v>
      </c>
      <c r="B44" s="48" t="s">
        <v>128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99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0.5" customHeight="1" thickBot="1" x14ac:dyDescent="0.25">
      <c r="A45" s="71" t="s">
        <v>15</v>
      </c>
      <c r="B45" s="24" t="s">
        <v>27</v>
      </c>
      <c r="C45" s="42">
        <f>SUM(C42:C44)</f>
        <v>0</v>
      </c>
      <c r="D45" s="42">
        <f t="shared" ref="D45:N45" si="9">SUM(D42:D44)</f>
        <v>0</v>
      </c>
      <c r="E45" s="42">
        <f t="shared" si="9"/>
        <v>0</v>
      </c>
      <c r="F45" s="42">
        <f t="shared" si="9"/>
        <v>0</v>
      </c>
      <c r="G45" s="42">
        <f t="shared" si="9"/>
        <v>0</v>
      </c>
      <c r="H45" s="42">
        <f t="shared" si="9"/>
        <v>0</v>
      </c>
      <c r="I45" s="42">
        <f t="shared" si="9"/>
        <v>0</v>
      </c>
      <c r="J45" s="42">
        <f t="shared" si="9"/>
        <v>0</v>
      </c>
      <c r="K45" s="42">
        <f t="shared" si="9"/>
        <v>0</v>
      </c>
      <c r="L45" s="42">
        <f t="shared" si="9"/>
        <v>0</v>
      </c>
      <c r="M45" s="42">
        <f t="shared" si="9"/>
        <v>0</v>
      </c>
      <c r="N45" s="74">
        <f t="shared" si="9"/>
        <v>0</v>
      </c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0.5" customHeight="1" x14ac:dyDescent="0.2">
      <c r="A46" s="93" t="s">
        <v>167</v>
      </c>
      <c r="B46" s="23" t="s">
        <v>20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99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0.5" customHeight="1" thickBot="1" x14ac:dyDescent="0.25">
      <c r="A47" s="93" t="s">
        <v>168</v>
      </c>
      <c r="B47" s="23" t="s">
        <v>129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99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0.5" customHeight="1" thickBot="1" x14ac:dyDescent="0.25">
      <c r="A48" s="71" t="s">
        <v>18</v>
      </c>
      <c r="B48" s="24" t="s">
        <v>28</v>
      </c>
      <c r="C48" s="42">
        <f>+C46+C47</f>
        <v>0</v>
      </c>
      <c r="D48" s="42">
        <f t="shared" ref="D48:N48" si="10">+D46+D47</f>
        <v>0</v>
      </c>
      <c r="E48" s="42">
        <f t="shared" si="10"/>
        <v>0</v>
      </c>
      <c r="F48" s="42">
        <f t="shared" si="10"/>
        <v>0</v>
      </c>
      <c r="G48" s="42">
        <f t="shared" si="10"/>
        <v>0</v>
      </c>
      <c r="H48" s="42">
        <f t="shared" si="10"/>
        <v>0</v>
      </c>
      <c r="I48" s="42">
        <f t="shared" si="10"/>
        <v>0</v>
      </c>
      <c r="J48" s="42">
        <f t="shared" si="10"/>
        <v>0</v>
      </c>
      <c r="K48" s="42">
        <f t="shared" si="10"/>
        <v>0</v>
      </c>
      <c r="L48" s="42">
        <f t="shared" si="10"/>
        <v>0</v>
      </c>
      <c r="M48" s="42">
        <f t="shared" si="10"/>
        <v>0</v>
      </c>
      <c r="N48" s="74">
        <f t="shared" si="10"/>
        <v>0</v>
      </c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0.5" customHeight="1" thickBot="1" x14ac:dyDescent="0.25">
      <c r="A49" s="93" t="s">
        <v>160</v>
      </c>
      <c r="B49" s="23" t="s">
        <v>179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99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0.5" customHeight="1" thickBot="1" x14ac:dyDescent="0.25">
      <c r="A50" s="71" t="s">
        <v>132</v>
      </c>
      <c r="B50" s="24" t="s">
        <v>134</v>
      </c>
      <c r="C50" s="42">
        <f>+C45+C48</f>
        <v>0</v>
      </c>
      <c r="D50" s="42">
        <f t="shared" ref="D50:N50" si="11">+D45+D48</f>
        <v>0</v>
      </c>
      <c r="E50" s="42">
        <f t="shared" si="11"/>
        <v>0</v>
      </c>
      <c r="F50" s="42">
        <f t="shared" si="11"/>
        <v>0</v>
      </c>
      <c r="G50" s="42">
        <f t="shared" si="11"/>
        <v>0</v>
      </c>
      <c r="H50" s="42">
        <f t="shared" si="11"/>
        <v>0</v>
      </c>
      <c r="I50" s="42">
        <f t="shared" si="11"/>
        <v>0</v>
      </c>
      <c r="J50" s="42">
        <f t="shared" si="11"/>
        <v>0</v>
      </c>
      <c r="K50" s="42">
        <f t="shared" si="11"/>
        <v>0</v>
      </c>
      <c r="L50" s="42">
        <f t="shared" si="11"/>
        <v>0</v>
      </c>
      <c r="M50" s="42">
        <f t="shared" si="11"/>
        <v>0</v>
      </c>
      <c r="N50" s="74">
        <f t="shared" si="11"/>
        <v>0</v>
      </c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s="21" customFormat="1" ht="10.5" customHeight="1" thickBot="1" x14ac:dyDescent="0.25">
      <c r="A51" s="71"/>
      <c r="B51" s="73" t="s">
        <v>137</v>
      </c>
      <c r="C51" s="42">
        <f>+C37+C41+C49+C50</f>
        <v>0</v>
      </c>
      <c r="D51" s="42">
        <f t="shared" ref="D51:N51" si="12">+D37+D41+D49+D50</f>
        <v>0</v>
      </c>
      <c r="E51" s="42">
        <f t="shared" si="12"/>
        <v>0</v>
      </c>
      <c r="F51" s="42">
        <f t="shared" si="12"/>
        <v>0</v>
      </c>
      <c r="G51" s="42">
        <f t="shared" si="12"/>
        <v>0</v>
      </c>
      <c r="H51" s="42">
        <f t="shared" si="12"/>
        <v>0</v>
      </c>
      <c r="I51" s="42">
        <f t="shared" si="12"/>
        <v>0</v>
      </c>
      <c r="J51" s="42">
        <f t="shared" si="12"/>
        <v>0</v>
      </c>
      <c r="K51" s="42">
        <f t="shared" si="12"/>
        <v>0</v>
      </c>
      <c r="L51" s="42">
        <f t="shared" si="12"/>
        <v>0</v>
      </c>
      <c r="M51" s="42">
        <f t="shared" si="12"/>
        <v>0</v>
      </c>
      <c r="N51" s="74">
        <f t="shared" si="12"/>
        <v>0</v>
      </c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</row>
    <row r="52" spans="1:32" ht="12" customHeight="1" thickBot="1" x14ac:dyDescent="0.25">
      <c r="A52" s="76"/>
      <c r="B52" s="77" t="s">
        <v>29</v>
      </c>
      <c r="C52" s="50"/>
      <c r="D52" s="50"/>
      <c r="E52" s="50"/>
      <c r="F52" s="50"/>
      <c r="G52" s="50"/>
      <c r="H52" s="50"/>
      <c r="I52" s="50"/>
      <c r="J52" s="50"/>
      <c r="K52" s="50"/>
      <c r="L52" s="51"/>
      <c r="M52" s="51"/>
      <c r="N52" s="52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2" customHeight="1" thickBot="1" x14ac:dyDescent="0.25">
      <c r="A53" s="78"/>
      <c r="B53" s="77" t="s">
        <v>30</v>
      </c>
      <c r="C53" s="53"/>
      <c r="D53" s="50"/>
      <c r="E53" s="53"/>
      <c r="F53" s="53"/>
      <c r="G53" s="50"/>
      <c r="H53" s="53"/>
      <c r="I53" s="53"/>
      <c r="J53" s="53"/>
      <c r="K53" s="53"/>
      <c r="L53" s="53"/>
      <c r="M53" s="50"/>
      <c r="N53" s="54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x14ac:dyDescent="0.2">
      <c r="B54" s="9"/>
      <c r="C54" s="1"/>
      <c r="D54" s="1"/>
      <c r="E54" s="14"/>
      <c r="F54" s="1"/>
      <c r="G54" s="1"/>
      <c r="H54" s="14"/>
      <c r="I54" s="14"/>
      <c r="J54" s="14"/>
      <c r="K54" s="14"/>
      <c r="L54" s="1"/>
      <c r="M54" s="1"/>
      <c r="N54" s="14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x14ac:dyDescent="0.2">
      <c r="N55" s="1"/>
    </row>
  </sheetData>
  <sheetProtection selectLockedCells="1" selectUnlockedCells="1"/>
  <mergeCells count="24">
    <mergeCell ref="N5:N6"/>
    <mergeCell ref="A1:N1"/>
    <mergeCell ref="A3:B6"/>
    <mergeCell ref="C3:H3"/>
    <mergeCell ref="E5:E6"/>
    <mergeCell ref="H5:H6"/>
    <mergeCell ref="I3:K3"/>
    <mergeCell ref="L3:N3"/>
    <mergeCell ref="I4:K4"/>
    <mergeCell ref="L4:N4"/>
    <mergeCell ref="I5:I6"/>
    <mergeCell ref="A8:B8"/>
    <mergeCell ref="J5:J6"/>
    <mergeCell ref="K5:K6"/>
    <mergeCell ref="L5:L6"/>
    <mergeCell ref="M5:M6"/>
    <mergeCell ref="A29:B29"/>
    <mergeCell ref="F5:F6"/>
    <mergeCell ref="G5:G6"/>
    <mergeCell ref="A7:B7"/>
    <mergeCell ref="C4:E4"/>
    <mergeCell ref="F4:H4"/>
    <mergeCell ref="C5:C6"/>
    <mergeCell ref="D5:D6"/>
  </mergeCells>
  <phoneticPr fontId="19" type="noConversion"/>
  <printOptions horizontalCentered="1"/>
  <pageMargins left="0.27559055118110237" right="0.27559055118110237" top="0.39370078740157483" bottom="0.19685039370078741" header="0.15748031496062992" footer="0.15748031496062992"/>
  <pageSetup paperSize="9" scale="89" firstPageNumber="0" orientation="landscape" r:id="rId1"/>
  <headerFooter alignWithMargins="0">
    <oddHeader>&amp;R2.sz.melléklet</oddHeader>
    <oddFooter>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N63"/>
  <sheetViews>
    <sheetView zoomScale="92" zoomScaleNormal="92" workbookViewId="0">
      <pane ySplit="7" topLeftCell="A8" activePane="bottomLeft" state="frozen"/>
      <selection activeCell="C5" sqref="C5:N6"/>
      <selection pane="bottomLeft" activeCell="N25" sqref="N25"/>
    </sheetView>
  </sheetViews>
  <sheetFormatPr defaultRowHeight="12.75" x14ac:dyDescent="0.2"/>
  <cols>
    <col min="1" max="1" width="7.42578125" style="8" customWidth="1"/>
    <col min="2" max="2" width="33.85546875" style="8" customWidth="1"/>
    <col min="3" max="15" width="10" style="8" customWidth="1"/>
    <col min="16" max="16" width="9.140625" style="8" customWidth="1"/>
    <col min="17" max="17" width="9.28515625" style="8" customWidth="1"/>
    <col min="18" max="22" width="9.5703125" style="8" bestFit="1" customWidth="1"/>
    <col min="23" max="16384" width="9.140625" style="8"/>
  </cols>
  <sheetData>
    <row r="1" spans="1:20" ht="11.25" customHeight="1" x14ac:dyDescent="0.2">
      <c r="A1" s="136" t="s">
        <v>192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1"/>
      <c r="P1" s="11"/>
      <c r="Q1" s="11"/>
    </row>
    <row r="2" spans="1:20" ht="8.25" customHeight="1" thickBot="1" x14ac:dyDescent="0.25">
      <c r="H2" s="9"/>
      <c r="M2" s="9" t="s">
        <v>0</v>
      </c>
      <c r="T2" s="9"/>
    </row>
    <row r="3" spans="1:20" ht="9" customHeight="1" thickBot="1" x14ac:dyDescent="0.25">
      <c r="A3" s="137" t="s">
        <v>1</v>
      </c>
      <c r="B3" s="138"/>
      <c r="C3" s="141">
        <v>1091</v>
      </c>
      <c r="D3" s="141"/>
      <c r="E3" s="141"/>
      <c r="F3" s="141">
        <v>1092</v>
      </c>
      <c r="G3" s="141"/>
      <c r="H3" s="141"/>
      <c r="I3" s="141">
        <v>1093</v>
      </c>
      <c r="J3" s="141"/>
      <c r="K3" s="141"/>
      <c r="L3" s="141">
        <v>1094</v>
      </c>
      <c r="M3" s="141"/>
      <c r="N3" s="142"/>
    </row>
    <row r="4" spans="1:20" s="33" customFormat="1" ht="23.25" customHeight="1" thickBot="1" x14ac:dyDescent="0.25">
      <c r="A4" s="139"/>
      <c r="B4" s="140"/>
      <c r="C4" s="157" t="s">
        <v>55</v>
      </c>
      <c r="D4" s="157"/>
      <c r="E4" s="157"/>
      <c r="F4" s="133" t="s">
        <v>56</v>
      </c>
      <c r="G4" s="133"/>
      <c r="H4" s="133"/>
      <c r="I4" s="133" t="s">
        <v>57</v>
      </c>
      <c r="J4" s="133"/>
      <c r="K4" s="133"/>
      <c r="L4" s="133" t="s">
        <v>166</v>
      </c>
      <c r="M4" s="133"/>
      <c r="N4" s="147"/>
    </row>
    <row r="5" spans="1:20" ht="12.75" customHeight="1" thickBot="1" x14ac:dyDescent="0.25">
      <c r="A5" s="139"/>
      <c r="B5" s="140"/>
      <c r="C5" s="128" t="s">
        <v>193</v>
      </c>
      <c r="D5" s="128" t="s">
        <v>194</v>
      </c>
      <c r="E5" s="128" t="s">
        <v>195</v>
      </c>
      <c r="F5" s="128" t="s">
        <v>193</v>
      </c>
      <c r="G5" s="128" t="s">
        <v>194</v>
      </c>
      <c r="H5" s="128" t="s">
        <v>195</v>
      </c>
      <c r="I5" s="128" t="s">
        <v>193</v>
      </c>
      <c r="J5" s="128" t="s">
        <v>194</v>
      </c>
      <c r="K5" s="128" t="s">
        <v>195</v>
      </c>
      <c r="L5" s="128" t="s">
        <v>193</v>
      </c>
      <c r="M5" s="128" t="s">
        <v>194</v>
      </c>
      <c r="N5" s="128" t="s">
        <v>195</v>
      </c>
    </row>
    <row r="6" spans="1:20" ht="18.75" customHeight="1" thickBot="1" x14ac:dyDescent="0.25">
      <c r="A6" s="139"/>
      <c r="B6" s="140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</row>
    <row r="7" spans="1:20" ht="10.5" customHeight="1" thickBot="1" x14ac:dyDescent="0.25">
      <c r="A7" s="130">
        <v>1</v>
      </c>
      <c r="B7" s="131"/>
      <c r="C7" s="37">
        <v>2</v>
      </c>
      <c r="D7" s="36">
        <v>3</v>
      </c>
      <c r="E7" s="37">
        <v>4</v>
      </c>
      <c r="F7" s="36">
        <v>5</v>
      </c>
      <c r="G7" s="37">
        <v>6</v>
      </c>
      <c r="H7" s="36">
        <v>7</v>
      </c>
      <c r="I7" s="37">
        <v>8</v>
      </c>
      <c r="J7" s="36">
        <v>9</v>
      </c>
      <c r="K7" s="37">
        <v>10</v>
      </c>
      <c r="L7" s="36">
        <v>11</v>
      </c>
      <c r="M7" s="37">
        <v>12</v>
      </c>
      <c r="N7" s="101">
        <v>13</v>
      </c>
    </row>
    <row r="8" spans="1:20" ht="11.25" customHeight="1" x14ac:dyDescent="0.2">
      <c r="A8" s="134" t="s">
        <v>4</v>
      </c>
      <c r="B8" s="135"/>
      <c r="C8" s="4"/>
      <c r="D8" s="4"/>
      <c r="E8" s="4"/>
      <c r="F8" s="4"/>
      <c r="G8" s="4"/>
      <c r="H8" s="4"/>
      <c r="I8" s="6"/>
      <c r="J8" s="6"/>
      <c r="K8" s="6"/>
      <c r="L8" s="4"/>
      <c r="M8" s="4"/>
      <c r="N8" s="87"/>
    </row>
    <row r="9" spans="1:20" ht="10.5" customHeight="1" x14ac:dyDescent="0.2">
      <c r="A9" s="88" t="s">
        <v>139</v>
      </c>
      <c r="B9" s="17" t="s">
        <v>6</v>
      </c>
      <c r="C9" s="4"/>
      <c r="D9" s="4"/>
      <c r="E9" s="4"/>
      <c r="F9" s="4"/>
      <c r="G9" s="4"/>
      <c r="H9" s="4"/>
      <c r="I9" s="4"/>
      <c r="J9" s="4"/>
      <c r="K9" s="4"/>
      <c r="L9" s="6"/>
      <c r="M9" s="6"/>
      <c r="N9" s="87"/>
    </row>
    <row r="10" spans="1:20" ht="10.5" customHeight="1" x14ac:dyDescent="0.2">
      <c r="A10" s="88" t="s">
        <v>140</v>
      </c>
      <c r="B10" s="17" t="s">
        <v>113</v>
      </c>
      <c r="C10" s="4"/>
      <c r="D10" s="4"/>
      <c r="E10" s="4"/>
      <c r="F10" s="4"/>
      <c r="G10" s="4"/>
      <c r="H10" s="4"/>
      <c r="I10" s="4"/>
      <c r="J10" s="4"/>
      <c r="K10" s="4"/>
      <c r="L10" s="6"/>
      <c r="M10" s="6"/>
      <c r="N10" s="87"/>
    </row>
    <row r="11" spans="1:20" ht="10.5" customHeight="1" x14ac:dyDescent="0.2">
      <c r="A11" s="88" t="s">
        <v>141</v>
      </c>
      <c r="B11" s="17" t="s">
        <v>7</v>
      </c>
      <c r="C11" s="4"/>
      <c r="D11" s="4"/>
      <c r="E11" s="4"/>
      <c r="F11" s="4"/>
      <c r="G11" s="4"/>
      <c r="H11" s="4"/>
      <c r="I11" s="4"/>
      <c r="J11" s="4"/>
      <c r="K11" s="4"/>
      <c r="L11" s="6"/>
      <c r="M11" s="6"/>
      <c r="N11" s="87"/>
    </row>
    <row r="12" spans="1:20" ht="10.5" customHeight="1" x14ac:dyDescent="0.2">
      <c r="A12" s="88" t="s">
        <v>142</v>
      </c>
      <c r="B12" s="17" t="s">
        <v>8</v>
      </c>
      <c r="C12" s="4"/>
      <c r="D12" s="4"/>
      <c r="E12" s="4"/>
      <c r="F12" s="4"/>
      <c r="G12" s="4"/>
      <c r="H12" s="4"/>
      <c r="I12" s="4"/>
      <c r="J12" s="4"/>
      <c r="K12" s="4"/>
      <c r="L12" s="6"/>
      <c r="M12" s="6"/>
      <c r="N12" s="87"/>
    </row>
    <row r="13" spans="1:20" ht="10.5" customHeight="1" x14ac:dyDescent="0.2">
      <c r="A13" s="88" t="s">
        <v>143</v>
      </c>
      <c r="B13" s="17" t="s">
        <v>9</v>
      </c>
      <c r="C13" s="4"/>
      <c r="D13" s="39"/>
      <c r="E13" s="4"/>
      <c r="F13" s="4"/>
      <c r="G13" s="4"/>
      <c r="H13" s="4"/>
      <c r="I13" s="4"/>
      <c r="J13" s="4"/>
      <c r="K13" s="4"/>
      <c r="L13" s="4"/>
      <c r="M13" s="4"/>
      <c r="N13" s="87"/>
      <c r="P13" s="15"/>
    </row>
    <row r="14" spans="1:20" ht="10.5" customHeight="1" x14ac:dyDescent="0.2">
      <c r="A14" s="71" t="s">
        <v>10</v>
      </c>
      <c r="B14" s="24" t="s">
        <v>115</v>
      </c>
      <c r="C14" s="42">
        <f>+C9+C10+C11+C12+C13</f>
        <v>0</v>
      </c>
      <c r="D14" s="42">
        <f t="shared" ref="D14:N14" si="0">+D9+D10+D11+D12+D13</f>
        <v>0</v>
      </c>
      <c r="E14" s="42">
        <f t="shared" si="0"/>
        <v>0</v>
      </c>
      <c r="F14" s="42">
        <f t="shared" si="0"/>
        <v>0</v>
      </c>
      <c r="G14" s="42">
        <f t="shared" si="0"/>
        <v>0</v>
      </c>
      <c r="H14" s="42">
        <f t="shared" si="0"/>
        <v>0</v>
      </c>
      <c r="I14" s="42">
        <f t="shared" si="0"/>
        <v>0</v>
      </c>
      <c r="J14" s="42">
        <f t="shared" si="0"/>
        <v>0</v>
      </c>
      <c r="K14" s="42">
        <f t="shared" si="0"/>
        <v>0</v>
      </c>
      <c r="L14" s="42">
        <f t="shared" si="0"/>
        <v>0</v>
      </c>
      <c r="M14" s="42">
        <f t="shared" si="0"/>
        <v>0</v>
      </c>
      <c r="N14" s="74">
        <f t="shared" si="0"/>
        <v>0</v>
      </c>
    </row>
    <row r="15" spans="1:20" ht="10.5" customHeight="1" x14ac:dyDescent="0.2">
      <c r="A15" s="88" t="s">
        <v>144</v>
      </c>
      <c r="B15" s="17" t="s">
        <v>114</v>
      </c>
      <c r="C15" s="4"/>
      <c r="D15" s="103"/>
      <c r="E15" s="4"/>
      <c r="F15" s="4"/>
      <c r="G15" s="4"/>
      <c r="H15" s="4"/>
      <c r="I15" s="4"/>
      <c r="J15" s="4"/>
      <c r="K15" s="4"/>
      <c r="L15" s="6"/>
      <c r="M15" s="6"/>
      <c r="N15" s="87"/>
    </row>
    <row r="16" spans="1:20" ht="10.5" customHeight="1" x14ac:dyDescent="0.2">
      <c r="A16" s="88" t="s">
        <v>145</v>
      </c>
      <c r="B16" s="17" t="s">
        <v>11</v>
      </c>
      <c r="C16" s="4"/>
      <c r="D16" s="4"/>
      <c r="E16" s="4"/>
      <c r="F16" s="4"/>
      <c r="G16" s="4"/>
      <c r="H16" s="4"/>
      <c r="I16" s="4"/>
      <c r="J16" s="4"/>
      <c r="K16" s="4"/>
      <c r="L16" s="6"/>
      <c r="M16" s="6"/>
      <c r="N16" s="87"/>
    </row>
    <row r="17" spans="1:22" s="13" customFormat="1" ht="10.5" customHeight="1" x14ac:dyDescent="0.2">
      <c r="A17" s="88" t="s">
        <v>146</v>
      </c>
      <c r="B17" s="17" t="s">
        <v>12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87"/>
    </row>
    <row r="18" spans="1:22" ht="10.5" customHeight="1" thickBot="1" x14ac:dyDescent="0.25">
      <c r="A18" s="71" t="s">
        <v>13</v>
      </c>
      <c r="B18" s="24" t="s">
        <v>116</v>
      </c>
      <c r="C18" s="42">
        <f>+C15+C16+C17</f>
        <v>0</v>
      </c>
      <c r="D18" s="42">
        <f t="shared" ref="D18:N18" si="1">+D15+D16+D17</f>
        <v>0</v>
      </c>
      <c r="E18" s="42">
        <f t="shared" si="1"/>
        <v>0</v>
      </c>
      <c r="F18" s="42">
        <f t="shared" si="1"/>
        <v>0</v>
      </c>
      <c r="G18" s="42">
        <f t="shared" si="1"/>
        <v>0</v>
      </c>
      <c r="H18" s="42">
        <f t="shared" si="1"/>
        <v>0</v>
      </c>
      <c r="I18" s="42">
        <f t="shared" si="1"/>
        <v>0</v>
      </c>
      <c r="J18" s="42">
        <f t="shared" si="1"/>
        <v>0</v>
      </c>
      <c r="K18" s="42">
        <f t="shared" si="1"/>
        <v>0</v>
      </c>
      <c r="L18" s="42">
        <f t="shared" si="1"/>
        <v>0</v>
      </c>
      <c r="M18" s="42">
        <f t="shared" si="1"/>
        <v>0</v>
      </c>
      <c r="N18" s="74">
        <f t="shared" si="1"/>
        <v>0</v>
      </c>
    </row>
    <row r="19" spans="1:22" s="34" customFormat="1" ht="10.5" customHeight="1" x14ac:dyDescent="0.2">
      <c r="A19" s="90" t="s">
        <v>147</v>
      </c>
      <c r="B19" s="47" t="s">
        <v>117</v>
      </c>
      <c r="C19" s="29">
        <v>629842</v>
      </c>
      <c r="D19" s="29">
        <v>632491</v>
      </c>
      <c r="E19" s="29">
        <v>648665</v>
      </c>
      <c r="F19" s="29">
        <v>1064727</v>
      </c>
      <c r="G19" s="29">
        <v>1011727</v>
      </c>
      <c r="H19" s="29">
        <v>988034</v>
      </c>
      <c r="I19" s="29">
        <v>2691977</v>
      </c>
      <c r="J19" s="29">
        <v>2579656</v>
      </c>
      <c r="K19" s="29">
        <v>2297533</v>
      </c>
      <c r="L19" s="29">
        <v>1789673</v>
      </c>
      <c r="M19" s="29">
        <v>1904424</v>
      </c>
      <c r="N19" s="102">
        <v>1526136</v>
      </c>
      <c r="Q19" s="115"/>
      <c r="R19" s="115"/>
      <c r="S19" s="115"/>
      <c r="T19" s="115"/>
    </row>
    <row r="20" spans="1:22" s="34" customFormat="1" ht="10.5" customHeight="1" thickBot="1" x14ac:dyDescent="0.25">
      <c r="A20" s="91" t="s">
        <v>173</v>
      </c>
      <c r="B20" s="49" t="s">
        <v>174</v>
      </c>
      <c r="C20" s="29"/>
      <c r="D20" s="4"/>
      <c r="E20" s="29"/>
      <c r="F20" s="29"/>
      <c r="G20" s="29"/>
      <c r="H20" s="29"/>
      <c r="I20" s="29"/>
      <c r="J20" s="29"/>
      <c r="K20" s="29"/>
      <c r="L20" s="29"/>
      <c r="M20" s="29"/>
      <c r="N20" s="102"/>
      <c r="Q20" s="115"/>
    </row>
    <row r="21" spans="1:22" ht="10.5" customHeight="1" thickBot="1" x14ac:dyDescent="0.25">
      <c r="A21" s="71" t="s">
        <v>15</v>
      </c>
      <c r="B21" s="24" t="s">
        <v>118</v>
      </c>
      <c r="C21" s="42">
        <f>+C19+C20</f>
        <v>629842</v>
      </c>
      <c r="D21" s="42">
        <f t="shared" ref="D21:N21" si="2">+D19+D20</f>
        <v>632491</v>
      </c>
      <c r="E21" s="42">
        <f t="shared" si="2"/>
        <v>648665</v>
      </c>
      <c r="F21" s="42">
        <f t="shared" si="2"/>
        <v>1064727</v>
      </c>
      <c r="G21" s="42">
        <f t="shared" si="2"/>
        <v>1011727</v>
      </c>
      <c r="H21" s="42">
        <f t="shared" si="2"/>
        <v>988034</v>
      </c>
      <c r="I21" s="42">
        <f t="shared" si="2"/>
        <v>2691977</v>
      </c>
      <c r="J21" s="42">
        <f t="shared" si="2"/>
        <v>2579656</v>
      </c>
      <c r="K21" s="42">
        <f t="shared" si="2"/>
        <v>2297533</v>
      </c>
      <c r="L21" s="42">
        <f t="shared" si="2"/>
        <v>1789673</v>
      </c>
      <c r="M21" s="42">
        <f t="shared" si="2"/>
        <v>1904424</v>
      </c>
      <c r="N21" s="74">
        <f t="shared" si="2"/>
        <v>1526136</v>
      </c>
      <c r="Q21" s="115"/>
      <c r="U21" s="1"/>
      <c r="V21" s="1"/>
    </row>
    <row r="22" spans="1:22" ht="10.5" customHeight="1" x14ac:dyDescent="0.2">
      <c r="A22" s="88" t="s">
        <v>149</v>
      </c>
      <c r="B22" s="17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99"/>
      <c r="Q22" s="115"/>
    </row>
    <row r="23" spans="1:22" ht="10.5" customHeight="1" x14ac:dyDescent="0.2">
      <c r="A23" s="92" t="s">
        <v>150</v>
      </c>
      <c r="B23" s="17" t="s">
        <v>176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99"/>
      <c r="Q23" s="115"/>
    </row>
    <row r="24" spans="1:22" s="13" customFormat="1" ht="10.5" customHeight="1" thickBot="1" x14ac:dyDescent="0.25">
      <c r="A24" s="88" t="s">
        <v>147</v>
      </c>
      <c r="B24" s="17" t="s">
        <v>20</v>
      </c>
      <c r="C24" s="4">
        <v>180177</v>
      </c>
      <c r="D24" s="29">
        <v>103561</v>
      </c>
      <c r="E24" s="29">
        <v>74791</v>
      </c>
      <c r="F24" s="4">
        <v>35000</v>
      </c>
      <c r="G24" s="29">
        <v>35000</v>
      </c>
      <c r="H24" s="29">
        <v>28000</v>
      </c>
      <c r="I24" s="4">
        <v>10000</v>
      </c>
      <c r="J24" s="4">
        <v>10320</v>
      </c>
      <c r="K24" s="29">
        <v>10260</v>
      </c>
      <c r="L24" s="29">
        <v>15974</v>
      </c>
      <c r="M24" s="29">
        <v>21134</v>
      </c>
      <c r="N24" s="102">
        <v>6520</v>
      </c>
      <c r="Q24" s="115"/>
      <c r="R24" s="115"/>
      <c r="S24" s="115"/>
    </row>
    <row r="25" spans="1:22" ht="10.5" customHeight="1" thickBot="1" x14ac:dyDescent="0.25">
      <c r="A25" s="71" t="s">
        <v>18</v>
      </c>
      <c r="B25" s="18" t="s">
        <v>119</v>
      </c>
      <c r="C25" s="42">
        <f>+C22+C23+C24</f>
        <v>180177</v>
      </c>
      <c r="D25" s="42">
        <f t="shared" ref="D25:N25" si="3">+D22+D23+D24</f>
        <v>103561</v>
      </c>
      <c r="E25" s="42">
        <f t="shared" si="3"/>
        <v>74791</v>
      </c>
      <c r="F25" s="42">
        <f t="shared" si="3"/>
        <v>35000</v>
      </c>
      <c r="G25" s="42">
        <f t="shared" si="3"/>
        <v>35000</v>
      </c>
      <c r="H25" s="42">
        <f t="shared" si="3"/>
        <v>28000</v>
      </c>
      <c r="I25" s="42">
        <f t="shared" si="3"/>
        <v>10000</v>
      </c>
      <c r="J25" s="42">
        <f t="shared" si="3"/>
        <v>10320</v>
      </c>
      <c r="K25" s="42">
        <f t="shared" si="3"/>
        <v>10260</v>
      </c>
      <c r="L25" s="42">
        <f t="shared" si="3"/>
        <v>15974</v>
      </c>
      <c r="M25" s="42">
        <f t="shared" si="3"/>
        <v>21134</v>
      </c>
      <c r="N25" s="74">
        <f t="shared" si="3"/>
        <v>6520</v>
      </c>
      <c r="Q25" s="115"/>
    </row>
    <row r="26" spans="1:22" ht="10.5" customHeight="1" thickBot="1" x14ac:dyDescent="0.25">
      <c r="A26" s="93" t="s">
        <v>148</v>
      </c>
      <c r="B26" s="17" t="s">
        <v>135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99"/>
    </row>
    <row r="27" spans="1:22" ht="10.5" customHeight="1" thickBot="1" x14ac:dyDescent="0.25">
      <c r="A27" s="71" t="s">
        <v>132</v>
      </c>
      <c r="B27" s="18" t="s">
        <v>133</v>
      </c>
      <c r="C27" s="42">
        <f>+C21+C25</f>
        <v>810019</v>
      </c>
      <c r="D27" s="42">
        <f t="shared" ref="D27:N27" si="4">+D21+D25</f>
        <v>736052</v>
      </c>
      <c r="E27" s="42">
        <f t="shared" si="4"/>
        <v>723456</v>
      </c>
      <c r="F27" s="42">
        <f t="shared" si="4"/>
        <v>1099727</v>
      </c>
      <c r="G27" s="42">
        <f t="shared" si="4"/>
        <v>1046727</v>
      </c>
      <c r="H27" s="42">
        <f t="shared" si="4"/>
        <v>1016034</v>
      </c>
      <c r="I27" s="42">
        <f t="shared" si="4"/>
        <v>2701977</v>
      </c>
      <c r="J27" s="42">
        <f t="shared" si="4"/>
        <v>2589976</v>
      </c>
      <c r="K27" s="42">
        <f t="shared" si="4"/>
        <v>2307793</v>
      </c>
      <c r="L27" s="42">
        <f t="shared" si="4"/>
        <v>1805647</v>
      </c>
      <c r="M27" s="42">
        <f t="shared" si="4"/>
        <v>1925558</v>
      </c>
      <c r="N27" s="74">
        <f t="shared" si="4"/>
        <v>1532656</v>
      </c>
    </row>
    <row r="28" spans="1:22" s="13" customFormat="1" ht="10.5" customHeight="1" x14ac:dyDescent="0.2">
      <c r="A28" s="94"/>
      <c r="B28" s="22" t="s">
        <v>136</v>
      </c>
      <c r="C28" s="6">
        <f>+C14++C18+C26+C27</f>
        <v>810019</v>
      </c>
      <c r="D28" s="6">
        <f t="shared" ref="D28:N28" si="5">+D14++D18+D26+D27</f>
        <v>736052</v>
      </c>
      <c r="E28" s="6">
        <f t="shared" si="5"/>
        <v>723456</v>
      </c>
      <c r="F28" s="6">
        <f t="shared" si="5"/>
        <v>1099727</v>
      </c>
      <c r="G28" s="6">
        <f t="shared" si="5"/>
        <v>1046727</v>
      </c>
      <c r="H28" s="6">
        <f t="shared" si="5"/>
        <v>1016034</v>
      </c>
      <c r="I28" s="6">
        <f t="shared" si="5"/>
        <v>2701977</v>
      </c>
      <c r="J28" s="6">
        <f t="shared" si="5"/>
        <v>2589976</v>
      </c>
      <c r="K28" s="6">
        <f t="shared" si="5"/>
        <v>2307793</v>
      </c>
      <c r="L28" s="6">
        <f t="shared" si="5"/>
        <v>1805647</v>
      </c>
      <c r="M28" s="6">
        <f t="shared" si="5"/>
        <v>1925558</v>
      </c>
      <c r="N28" s="99">
        <f t="shared" si="5"/>
        <v>1532656</v>
      </c>
    </row>
    <row r="29" spans="1:22" ht="10.5" customHeight="1" x14ac:dyDescent="0.2">
      <c r="A29" s="126" t="s">
        <v>21</v>
      </c>
      <c r="B29" s="127"/>
      <c r="C29" s="4"/>
      <c r="D29" s="4"/>
      <c r="E29" s="4"/>
      <c r="F29" s="4"/>
      <c r="G29" s="4"/>
      <c r="H29" s="4"/>
      <c r="I29" s="4"/>
      <c r="J29" s="4"/>
      <c r="K29" s="4"/>
      <c r="L29" s="6"/>
      <c r="M29" s="6"/>
      <c r="N29" s="87"/>
      <c r="U29" s="27"/>
    </row>
    <row r="30" spans="1:22" ht="10.5" customHeight="1" x14ac:dyDescent="0.2">
      <c r="A30" s="88" t="s">
        <v>151</v>
      </c>
      <c r="B30" s="17" t="s">
        <v>120</v>
      </c>
      <c r="C30" s="4"/>
      <c r="D30" s="4"/>
      <c r="E30" s="4"/>
      <c r="F30" s="4"/>
      <c r="G30" s="4"/>
      <c r="H30" s="4"/>
      <c r="I30" s="4"/>
      <c r="J30" s="4"/>
      <c r="K30" s="4"/>
      <c r="L30" s="6"/>
      <c r="M30" s="6"/>
      <c r="N30" s="87"/>
    </row>
    <row r="31" spans="1:22" ht="10.5" customHeight="1" x14ac:dyDescent="0.2">
      <c r="A31" s="88" t="s">
        <v>152</v>
      </c>
      <c r="B31" s="17" t="s">
        <v>121</v>
      </c>
      <c r="C31" s="4"/>
      <c r="D31" s="4"/>
      <c r="E31" s="4"/>
      <c r="F31" s="4"/>
      <c r="G31" s="4"/>
      <c r="H31" s="4"/>
      <c r="I31" s="4"/>
      <c r="J31" s="4"/>
      <c r="K31" s="4"/>
      <c r="L31" s="6"/>
      <c r="M31" s="6"/>
      <c r="N31" s="87"/>
    </row>
    <row r="32" spans="1:22" ht="10.5" customHeight="1" x14ac:dyDescent="0.2">
      <c r="A32" s="88" t="s">
        <v>154</v>
      </c>
      <c r="B32" s="17" t="s">
        <v>122</v>
      </c>
      <c r="C32" s="4"/>
      <c r="D32" s="4"/>
      <c r="E32" s="4"/>
      <c r="F32" s="4"/>
      <c r="G32" s="4"/>
      <c r="H32" s="4"/>
      <c r="I32" s="4"/>
      <c r="J32" s="4"/>
      <c r="K32" s="4"/>
      <c r="L32" s="6"/>
      <c r="M32" s="6"/>
      <c r="N32" s="87"/>
    </row>
    <row r="33" spans="1:40" ht="10.5" customHeight="1" x14ac:dyDescent="0.2">
      <c r="A33" s="95" t="s">
        <v>5</v>
      </c>
      <c r="B33" s="79" t="s">
        <v>123</v>
      </c>
      <c r="C33" s="44">
        <f t="shared" ref="C33:N33" si="6">+C30+C31+C32</f>
        <v>0</v>
      </c>
      <c r="D33" s="44">
        <f t="shared" si="6"/>
        <v>0</v>
      </c>
      <c r="E33" s="44">
        <f t="shared" si="6"/>
        <v>0</v>
      </c>
      <c r="F33" s="44">
        <f t="shared" si="6"/>
        <v>0</v>
      </c>
      <c r="G33" s="44">
        <f t="shared" si="6"/>
        <v>0</v>
      </c>
      <c r="H33" s="44">
        <f t="shared" si="6"/>
        <v>0</v>
      </c>
      <c r="I33" s="44">
        <f t="shared" si="6"/>
        <v>0</v>
      </c>
      <c r="J33" s="44">
        <f t="shared" si="6"/>
        <v>0</v>
      </c>
      <c r="K33" s="44">
        <f t="shared" si="6"/>
        <v>0</v>
      </c>
      <c r="L33" s="44">
        <f t="shared" si="6"/>
        <v>0</v>
      </c>
      <c r="M33" s="44">
        <f t="shared" si="6"/>
        <v>0</v>
      </c>
      <c r="N33" s="100">
        <f t="shared" si="6"/>
        <v>0</v>
      </c>
    </row>
    <row r="34" spans="1:40" ht="10.5" customHeight="1" x14ac:dyDescent="0.2">
      <c r="A34" s="88" t="s">
        <v>155</v>
      </c>
      <c r="B34" s="17" t="s">
        <v>22</v>
      </c>
      <c r="C34" s="4"/>
      <c r="D34" s="4"/>
      <c r="E34" s="4"/>
      <c r="F34" s="4"/>
      <c r="G34" s="4"/>
      <c r="H34" s="4"/>
      <c r="I34" s="4"/>
      <c r="J34" s="4"/>
      <c r="K34" s="4"/>
      <c r="L34" s="6"/>
      <c r="M34" s="6"/>
      <c r="N34" s="87"/>
    </row>
    <row r="35" spans="1:40" ht="10.5" customHeight="1" x14ac:dyDescent="0.2">
      <c r="A35" s="88" t="s">
        <v>156</v>
      </c>
      <c r="B35" s="17" t="s">
        <v>124</v>
      </c>
      <c r="C35" s="4"/>
      <c r="D35" s="4"/>
      <c r="E35" s="4"/>
      <c r="F35" s="4"/>
      <c r="G35" s="4"/>
      <c r="H35" s="4"/>
      <c r="I35" s="4"/>
      <c r="J35" s="4"/>
      <c r="K35" s="4"/>
      <c r="L35" s="6"/>
      <c r="M35" s="6"/>
      <c r="N35" s="87"/>
    </row>
    <row r="36" spans="1:40" ht="10.5" customHeight="1" x14ac:dyDescent="0.2">
      <c r="A36" s="88" t="s">
        <v>158</v>
      </c>
      <c r="B36" s="17" t="s">
        <v>23</v>
      </c>
      <c r="C36" s="4"/>
      <c r="D36" s="4"/>
      <c r="E36" s="4"/>
      <c r="F36" s="4"/>
      <c r="G36" s="4"/>
      <c r="H36" s="4"/>
      <c r="I36" s="4"/>
      <c r="J36" s="4"/>
      <c r="K36" s="4"/>
      <c r="L36" s="6"/>
      <c r="M36" s="6"/>
      <c r="N36" s="87"/>
    </row>
    <row r="37" spans="1:40" ht="10.5" customHeight="1" x14ac:dyDescent="0.2">
      <c r="A37" s="71" t="s">
        <v>10</v>
      </c>
      <c r="B37" s="24" t="s">
        <v>126</v>
      </c>
      <c r="C37" s="42">
        <f>+C33+C34+C35+C36</f>
        <v>0</v>
      </c>
      <c r="D37" s="42">
        <f t="shared" ref="D37:N37" si="7">+D33+D34+D35+D36</f>
        <v>0</v>
      </c>
      <c r="E37" s="42">
        <f t="shared" si="7"/>
        <v>0</v>
      </c>
      <c r="F37" s="42">
        <f t="shared" si="7"/>
        <v>0</v>
      </c>
      <c r="G37" s="42">
        <f t="shared" si="7"/>
        <v>0</v>
      </c>
      <c r="H37" s="42">
        <f t="shared" si="7"/>
        <v>0</v>
      </c>
      <c r="I37" s="42">
        <f t="shared" si="7"/>
        <v>0</v>
      </c>
      <c r="J37" s="42">
        <f t="shared" si="7"/>
        <v>0</v>
      </c>
      <c r="K37" s="42">
        <f t="shared" si="7"/>
        <v>0</v>
      </c>
      <c r="L37" s="42">
        <f t="shared" si="7"/>
        <v>0</v>
      </c>
      <c r="M37" s="42">
        <f t="shared" si="7"/>
        <v>0</v>
      </c>
      <c r="N37" s="74">
        <f t="shared" si="7"/>
        <v>0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 x14ac:dyDescent="0.2">
      <c r="A38" s="88" t="s">
        <v>153</v>
      </c>
      <c r="B38" s="17" t="s">
        <v>25</v>
      </c>
      <c r="C38" s="4"/>
      <c r="D38" s="4"/>
      <c r="E38" s="4"/>
      <c r="F38" s="4"/>
      <c r="G38" s="4"/>
      <c r="H38" s="4"/>
      <c r="I38" s="4"/>
      <c r="J38" s="4"/>
      <c r="K38" s="4"/>
      <c r="L38" s="6"/>
      <c r="M38" s="6"/>
      <c r="N38" s="87"/>
      <c r="AD38" s="1"/>
      <c r="AE38" s="1"/>
      <c r="AF38" s="1"/>
      <c r="AJ38" s="1"/>
      <c r="AK38" s="1"/>
      <c r="AL38" s="1"/>
      <c r="AM38" s="1"/>
      <c r="AN38" s="1"/>
    </row>
    <row r="39" spans="1:40" ht="10.5" customHeight="1" x14ac:dyDescent="0.2">
      <c r="A39" s="88" t="s">
        <v>157</v>
      </c>
      <c r="B39" s="17" t="s">
        <v>125</v>
      </c>
      <c r="C39" s="4"/>
      <c r="D39" s="4"/>
      <c r="E39" s="4"/>
      <c r="F39" s="4"/>
      <c r="G39" s="4"/>
      <c r="H39" s="4"/>
      <c r="I39" s="4"/>
      <c r="J39" s="4"/>
      <c r="K39" s="4"/>
      <c r="L39" s="6"/>
      <c r="M39" s="6"/>
      <c r="N39" s="87"/>
      <c r="Q39" s="27"/>
      <c r="AD39" s="1"/>
      <c r="AE39" s="1"/>
      <c r="AF39" s="1"/>
      <c r="AJ39" s="1"/>
      <c r="AK39" s="1"/>
      <c r="AL39" s="1"/>
      <c r="AM39" s="1"/>
      <c r="AN39" s="1"/>
    </row>
    <row r="40" spans="1:40" s="13" customFormat="1" ht="10.5" customHeight="1" x14ac:dyDescent="0.2">
      <c r="A40" s="88" t="s">
        <v>159</v>
      </c>
      <c r="B40" s="17" t="s">
        <v>26</v>
      </c>
      <c r="C40" s="4"/>
      <c r="D40" s="4"/>
      <c r="E40" s="4"/>
      <c r="F40" s="4"/>
      <c r="G40" s="4"/>
      <c r="H40" s="4"/>
      <c r="I40" s="4"/>
      <c r="J40" s="4"/>
      <c r="K40" s="4"/>
      <c r="L40" s="6"/>
      <c r="M40" s="6"/>
      <c r="N40" s="87"/>
      <c r="AD40" s="5"/>
      <c r="AE40" s="5"/>
      <c r="AF40" s="5"/>
      <c r="AJ40" s="5"/>
      <c r="AK40" s="5"/>
      <c r="AL40" s="5"/>
      <c r="AM40" s="5"/>
      <c r="AN40" s="5"/>
    </row>
    <row r="41" spans="1:40" ht="10.5" customHeight="1" thickBot="1" x14ac:dyDescent="0.25">
      <c r="A41" s="71" t="s">
        <v>13</v>
      </c>
      <c r="B41" s="24" t="s">
        <v>127</v>
      </c>
      <c r="C41" s="42">
        <f>+C38+C39+C40</f>
        <v>0</v>
      </c>
      <c r="D41" s="42">
        <f t="shared" ref="D41:N41" si="8">+D38+D39+D40</f>
        <v>0</v>
      </c>
      <c r="E41" s="42">
        <f t="shared" si="8"/>
        <v>0</v>
      </c>
      <c r="F41" s="42">
        <f t="shared" si="8"/>
        <v>0</v>
      </c>
      <c r="G41" s="42">
        <f t="shared" si="8"/>
        <v>0</v>
      </c>
      <c r="H41" s="42">
        <f t="shared" si="8"/>
        <v>0</v>
      </c>
      <c r="I41" s="42">
        <f t="shared" si="8"/>
        <v>0</v>
      </c>
      <c r="J41" s="42">
        <f t="shared" si="8"/>
        <v>0</v>
      </c>
      <c r="K41" s="42">
        <f t="shared" si="8"/>
        <v>0</v>
      </c>
      <c r="L41" s="42">
        <f t="shared" si="8"/>
        <v>0</v>
      </c>
      <c r="M41" s="42">
        <f t="shared" si="8"/>
        <v>0</v>
      </c>
      <c r="N41" s="74">
        <f t="shared" si="8"/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40" ht="10.5" customHeight="1" x14ac:dyDescent="0.2">
      <c r="A42" s="97" t="s">
        <v>167</v>
      </c>
      <c r="B42" s="46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99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40" ht="10.5" customHeight="1" x14ac:dyDescent="0.2">
      <c r="A43" s="88" t="s">
        <v>190</v>
      </c>
      <c r="B43" s="113" t="s">
        <v>191</v>
      </c>
      <c r="C43" s="4"/>
      <c r="D43" s="4"/>
      <c r="E43" s="4"/>
      <c r="F43" s="4"/>
      <c r="G43" s="4"/>
      <c r="H43" s="4"/>
      <c r="I43" s="4"/>
      <c r="J43" s="4"/>
      <c r="K43" s="4"/>
      <c r="L43" s="6"/>
      <c r="M43" s="6"/>
      <c r="N43" s="87"/>
    </row>
    <row r="44" spans="1:40" ht="10.5" customHeight="1" thickBot="1" x14ac:dyDescent="0.25">
      <c r="A44" s="98" t="s">
        <v>168</v>
      </c>
      <c r="B44" s="48" t="s">
        <v>128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99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D44" s="1"/>
      <c r="AE44" s="1"/>
    </row>
    <row r="45" spans="1:40" ht="10.5" customHeight="1" thickBot="1" x14ac:dyDescent="0.25">
      <c r="A45" s="71" t="s">
        <v>15</v>
      </c>
      <c r="B45" s="24" t="s">
        <v>27</v>
      </c>
      <c r="C45" s="42">
        <f>SUM(C42:C44)</f>
        <v>0</v>
      </c>
      <c r="D45" s="42">
        <f t="shared" ref="D45:N45" si="9">SUM(D42:D44)</f>
        <v>0</v>
      </c>
      <c r="E45" s="42">
        <f t="shared" si="9"/>
        <v>0</v>
      </c>
      <c r="F45" s="42">
        <f t="shared" si="9"/>
        <v>0</v>
      </c>
      <c r="G45" s="42">
        <f t="shared" si="9"/>
        <v>0</v>
      </c>
      <c r="H45" s="42">
        <f t="shared" si="9"/>
        <v>0</v>
      </c>
      <c r="I45" s="42">
        <f t="shared" si="9"/>
        <v>0</v>
      </c>
      <c r="J45" s="42">
        <f t="shared" si="9"/>
        <v>0</v>
      </c>
      <c r="K45" s="42">
        <f t="shared" si="9"/>
        <v>0</v>
      </c>
      <c r="L45" s="42">
        <f t="shared" si="9"/>
        <v>0</v>
      </c>
      <c r="M45" s="42">
        <f t="shared" si="9"/>
        <v>0</v>
      </c>
      <c r="N45" s="74">
        <f t="shared" si="9"/>
        <v>0</v>
      </c>
    </row>
    <row r="46" spans="1:40" ht="10.5" customHeight="1" x14ac:dyDescent="0.2">
      <c r="A46" s="93" t="s">
        <v>167</v>
      </c>
      <c r="B46" s="23" t="s">
        <v>20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99"/>
    </row>
    <row r="47" spans="1:40" ht="10.5" customHeight="1" thickBot="1" x14ac:dyDescent="0.25">
      <c r="A47" s="93" t="s">
        <v>168</v>
      </c>
      <c r="B47" s="23" t="s">
        <v>129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99"/>
    </row>
    <row r="48" spans="1:40" ht="10.5" customHeight="1" thickBot="1" x14ac:dyDescent="0.25">
      <c r="A48" s="71" t="s">
        <v>18</v>
      </c>
      <c r="B48" s="24" t="s">
        <v>28</v>
      </c>
      <c r="C48" s="42">
        <f>+C46+C47</f>
        <v>0</v>
      </c>
      <c r="D48" s="42">
        <f t="shared" ref="D48:N48" si="10">+D46+D47</f>
        <v>0</v>
      </c>
      <c r="E48" s="42">
        <f t="shared" si="10"/>
        <v>0</v>
      </c>
      <c r="F48" s="42">
        <f t="shared" si="10"/>
        <v>0</v>
      </c>
      <c r="G48" s="42">
        <f t="shared" si="10"/>
        <v>0</v>
      </c>
      <c r="H48" s="42">
        <f t="shared" si="10"/>
        <v>0</v>
      </c>
      <c r="I48" s="42">
        <f t="shared" si="10"/>
        <v>0</v>
      </c>
      <c r="J48" s="42">
        <f t="shared" si="10"/>
        <v>0</v>
      </c>
      <c r="K48" s="42">
        <f t="shared" si="10"/>
        <v>0</v>
      </c>
      <c r="L48" s="42">
        <f t="shared" si="10"/>
        <v>0</v>
      </c>
      <c r="M48" s="42">
        <f t="shared" si="10"/>
        <v>0</v>
      </c>
      <c r="N48" s="74">
        <f t="shared" si="10"/>
        <v>0</v>
      </c>
    </row>
    <row r="49" spans="1:29" ht="10.5" customHeight="1" thickBot="1" x14ac:dyDescent="0.25">
      <c r="A49" s="93" t="s">
        <v>160</v>
      </c>
      <c r="B49" s="23" t="s">
        <v>179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99"/>
    </row>
    <row r="50" spans="1:29" ht="10.5" customHeight="1" thickBot="1" x14ac:dyDescent="0.25">
      <c r="A50" s="71" t="s">
        <v>132</v>
      </c>
      <c r="B50" s="24" t="s">
        <v>134</v>
      </c>
      <c r="C50" s="42">
        <f>+C45+C48</f>
        <v>0</v>
      </c>
      <c r="D50" s="42">
        <f t="shared" ref="D50:N50" si="11">+D45+D48</f>
        <v>0</v>
      </c>
      <c r="E50" s="42">
        <f t="shared" si="11"/>
        <v>0</v>
      </c>
      <c r="F50" s="42">
        <f t="shared" si="11"/>
        <v>0</v>
      </c>
      <c r="G50" s="42">
        <f t="shared" si="11"/>
        <v>0</v>
      </c>
      <c r="H50" s="42">
        <f t="shared" si="11"/>
        <v>0</v>
      </c>
      <c r="I50" s="42">
        <f t="shared" si="11"/>
        <v>0</v>
      </c>
      <c r="J50" s="42">
        <f t="shared" si="11"/>
        <v>0</v>
      </c>
      <c r="K50" s="42">
        <f t="shared" si="11"/>
        <v>0</v>
      </c>
      <c r="L50" s="42">
        <f t="shared" si="11"/>
        <v>0</v>
      </c>
      <c r="M50" s="42">
        <f t="shared" si="11"/>
        <v>0</v>
      </c>
      <c r="N50" s="74">
        <f t="shared" si="11"/>
        <v>0</v>
      </c>
    </row>
    <row r="51" spans="1:29" s="21" customFormat="1" ht="10.5" customHeight="1" thickBot="1" x14ac:dyDescent="0.25">
      <c r="A51" s="71"/>
      <c r="B51" s="73" t="s">
        <v>137</v>
      </c>
      <c r="C51" s="42">
        <f>+C37+C41+C49+C50</f>
        <v>0</v>
      </c>
      <c r="D51" s="42">
        <f t="shared" ref="D51:N51" si="12">+D37+D41+D49+D50</f>
        <v>0</v>
      </c>
      <c r="E51" s="42">
        <f t="shared" si="12"/>
        <v>0</v>
      </c>
      <c r="F51" s="42">
        <f t="shared" si="12"/>
        <v>0</v>
      </c>
      <c r="G51" s="42">
        <f t="shared" si="12"/>
        <v>0</v>
      </c>
      <c r="H51" s="42">
        <f t="shared" si="12"/>
        <v>0</v>
      </c>
      <c r="I51" s="42">
        <f t="shared" si="12"/>
        <v>0</v>
      </c>
      <c r="J51" s="42">
        <f t="shared" si="12"/>
        <v>0</v>
      </c>
      <c r="K51" s="42">
        <f t="shared" si="12"/>
        <v>0</v>
      </c>
      <c r="L51" s="42">
        <f t="shared" si="12"/>
        <v>0</v>
      </c>
      <c r="M51" s="42">
        <f t="shared" si="12"/>
        <v>0</v>
      </c>
      <c r="N51" s="74">
        <f t="shared" si="12"/>
        <v>0</v>
      </c>
      <c r="AA51" s="13"/>
      <c r="AB51" s="13"/>
      <c r="AC51" s="13"/>
    </row>
    <row r="52" spans="1:29" ht="12" customHeight="1" thickBot="1" x14ac:dyDescent="0.25">
      <c r="A52" s="76"/>
      <c r="B52" s="77" t="s">
        <v>29</v>
      </c>
      <c r="C52" s="50"/>
      <c r="D52" s="50"/>
      <c r="E52" s="50"/>
      <c r="F52" s="50"/>
      <c r="G52" s="50"/>
      <c r="H52" s="50"/>
      <c r="I52" s="50"/>
      <c r="J52" s="50"/>
      <c r="K52" s="50"/>
      <c r="L52" s="51"/>
      <c r="M52" s="51"/>
      <c r="N52" s="52"/>
    </row>
    <row r="53" spans="1:29" ht="12" customHeight="1" thickBot="1" x14ac:dyDescent="0.25">
      <c r="A53" s="78"/>
      <c r="B53" s="77" t="s">
        <v>30</v>
      </c>
      <c r="C53" s="53"/>
      <c r="D53" s="50"/>
      <c r="E53" s="53"/>
      <c r="F53" s="53"/>
      <c r="G53" s="50"/>
      <c r="H53" s="53"/>
      <c r="I53" s="53"/>
      <c r="J53" s="53"/>
      <c r="K53" s="53"/>
      <c r="L53" s="53"/>
      <c r="M53" s="50"/>
      <c r="N53" s="54"/>
    </row>
    <row r="54" spans="1:29" x14ac:dyDescent="0.2">
      <c r="H54" s="14"/>
      <c r="K54" s="14"/>
    </row>
    <row r="55" spans="1:29" x14ac:dyDescent="0.2">
      <c r="AA55" s="1"/>
      <c r="AB55" s="1"/>
      <c r="AC55" s="1"/>
    </row>
    <row r="56" spans="1:29" x14ac:dyDescent="0.2">
      <c r="AA56" s="1"/>
      <c r="AB56" s="1"/>
      <c r="AC56" s="1"/>
    </row>
    <row r="57" spans="1:29" x14ac:dyDescent="0.2">
      <c r="AA57" s="1"/>
      <c r="AB57" s="1"/>
      <c r="AC57" s="1"/>
    </row>
    <row r="58" spans="1:29" x14ac:dyDescent="0.2">
      <c r="AA58" s="1"/>
      <c r="AB58" s="1"/>
      <c r="AC58" s="1"/>
    </row>
    <row r="59" spans="1:29" x14ac:dyDescent="0.2">
      <c r="AA59" s="1"/>
      <c r="AB59" s="1"/>
      <c r="AC59" s="1"/>
    </row>
    <row r="60" spans="1:29" x14ac:dyDescent="0.2">
      <c r="AA60" s="1"/>
      <c r="AB60" s="1"/>
      <c r="AC60" s="1"/>
    </row>
    <row r="61" spans="1:29" x14ac:dyDescent="0.2">
      <c r="AA61" s="1"/>
      <c r="AB61" s="1"/>
      <c r="AC61" s="1"/>
    </row>
    <row r="62" spans="1:29" x14ac:dyDescent="0.2">
      <c r="AA62" s="1"/>
      <c r="AB62" s="1"/>
      <c r="AC62" s="1"/>
    </row>
    <row r="63" spans="1:29" x14ac:dyDescent="0.2">
      <c r="AA63" s="1"/>
      <c r="AB63" s="1"/>
      <c r="AC63" s="1"/>
    </row>
  </sheetData>
  <sheetProtection selectLockedCells="1" selectUnlockedCells="1"/>
  <mergeCells count="25"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G5:G6"/>
    <mergeCell ref="H5:H6"/>
    <mergeCell ref="I5:I6"/>
    <mergeCell ref="J5:J6"/>
    <mergeCell ref="A7:B7"/>
    <mergeCell ref="A8:B8"/>
    <mergeCell ref="A29:B29"/>
    <mergeCell ref="K5:K6"/>
    <mergeCell ref="C5:C6"/>
    <mergeCell ref="D5:D6"/>
    <mergeCell ref="E5:E6"/>
    <mergeCell ref="F5:F6"/>
  </mergeCells>
  <phoneticPr fontId="19" type="noConversion"/>
  <printOptions horizontalCentered="1"/>
  <pageMargins left="0.27559055118110237" right="0.27559055118110237" top="0.39370078740157483" bottom="0.19685039370078741" header="0.15748031496062992" footer="0.15748031496062992"/>
  <pageSetup paperSize="9" scale="89" firstPageNumber="0" orientation="landscape" r:id="rId1"/>
  <headerFooter alignWithMargins="0">
    <oddHeader>&amp;R2.sz.melléklet</oddHeader>
    <oddFooter>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Q56"/>
  <sheetViews>
    <sheetView zoomScale="92" zoomScaleNormal="92" workbookViewId="0">
      <pane ySplit="7" topLeftCell="A20" activePane="bottomLeft" state="frozen"/>
      <selection activeCell="C5" sqref="C5:N6"/>
      <selection pane="bottomLeft" activeCell="L47" sqref="L47"/>
    </sheetView>
  </sheetViews>
  <sheetFormatPr defaultRowHeight="12.75" x14ac:dyDescent="0.2"/>
  <cols>
    <col min="1" max="1" width="7.42578125" style="8" customWidth="1"/>
    <col min="2" max="2" width="33.85546875" style="8" customWidth="1"/>
    <col min="3" max="11" width="10" style="8" customWidth="1"/>
    <col min="12" max="14" width="10.5703125" style="8" customWidth="1"/>
    <col min="15" max="15" width="10" style="8" customWidth="1"/>
    <col min="16" max="16384" width="9.140625" style="8"/>
  </cols>
  <sheetData>
    <row r="1" spans="1:15" ht="11.25" customHeight="1" x14ac:dyDescent="0.2">
      <c r="A1" s="136" t="s">
        <v>192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1"/>
    </row>
    <row r="2" spans="1:15" ht="8.25" customHeight="1" thickBot="1" x14ac:dyDescent="0.25">
      <c r="H2" s="9"/>
      <c r="M2" s="9" t="s">
        <v>0</v>
      </c>
    </row>
    <row r="3" spans="1:15" ht="9" customHeight="1" thickBot="1" x14ac:dyDescent="0.25">
      <c r="A3" s="137" t="s">
        <v>1</v>
      </c>
      <c r="B3" s="138"/>
      <c r="C3" s="141">
        <v>1095</v>
      </c>
      <c r="D3" s="141"/>
      <c r="E3" s="151"/>
      <c r="F3" s="171"/>
      <c r="G3" s="172"/>
      <c r="H3" s="173"/>
      <c r="I3" s="166" t="s">
        <v>58</v>
      </c>
      <c r="J3" s="166"/>
      <c r="K3" s="167"/>
      <c r="L3" s="162">
        <v>1000</v>
      </c>
      <c r="M3" s="162"/>
      <c r="N3" s="163"/>
    </row>
    <row r="4" spans="1:15" s="33" customFormat="1" ht="23.25" customHeight="1" thickBot="1" x14ac:dyDescent="0.25">
      <c r="A4" s="139"/>
      <c r="B4" s="140"/>
      <c r="C4" s="157" t="s">
        <v>59</v>
      </c>
      <c r="D4" s="157"/>
      <c r="E4" s="157"/>
      <c r="F4" s="174"/>
      <c r="G4" s="175"/>
      <c r="H4" s="176"/>
      <c r="I4" s="168"/>
      <c r="J4" s="169"/>
      <c r="K4" s="170"/>
      <c r="L4" s="164" t="s">
        <v>60</v>
      </c>
      <c r="M4" s="164"/>
      <c r="N4" s="165"/>
    </row>
    <row r="5" spans="1:15" ht="12.75" customHeight="1" thickBot="1" x14ac:dyDescent="0.25">
      <c r="A5" s="139"/>
      <c r="B5" s="140"/>
      <c r="C5" s="128" t="s">
        <v>193</v>
      </c>
      <c r="D5" s="128" t="s">
        <v>194</v>
      </c>
      <c r="E5" s="128" t="s">
        <v>195</v>
      </c>
      <c r="F5" s="128" t="s">
        <v>193</v>
      </c>
      <c r="G5" s="128" t="s">
        <v>194</v>
      </c>
      <c r="H5" s="128" t="s">
        <v>195</v>
      </c>
      <c r="I5" s="128" t="s">
        <v>193</v>
      </c>
      <c r="J5" s="128" t="s">
        <v>194</v>
      </c>
      <c r="K5" s="128" t="s">
        <v>195</v>
      </c>
      <c r="L5" s="128" t="s">
        <v>193</v>
      </c>
      <c r="M5" s="128" t="s">
        <v>194</v>
      </c>
      <c r="N5" s="128" t="s">
        <v>195</v>
      </c>
    </row>
    <row r="6" spans="1:15" ht="18.75" customHeight="1" thickBot="1" x14ac:dyDescent="0.25">
      <c r="A6" s="139"/>
      <c r="B6" s="140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</row>
    <row r="7" spans="1:15" ht="10.5" customHeight="1" thickBot="1" x14ac:dyDescent="0.25">
      <c r="A7" s="130">
        <v>1</v>
      </c>
      <c r="B7" s="131"/>
      <c r="C7" s="37">
        <v>2</v>
      </c>
      <c r="D7" s="36">
        <v>3</v>
      </c>
      <c r="E7" s="37">
        <v>4</v>
      </c>
      <c r="F7" s="36">
        <v>5</v>
      </c>
      <c r="G7" s="37">
        <v>6</v>
      </c>
      <c r="H7" s="36">
        <v>7</v>
      </c>
      <c r="I7" s="40">
        <v>8</v>
      </c>
      <c r="J7" s="41">
        <v>9</v>
      </c>
      <c r="K7" s="40">
        <v>10</v>
      </c>
      <c r="L7" s="36">
        <v>11</v>
      </c>
      <c r="M7" s="37">
        <v>12</v>
      </c>
      <c r="N7" s="101">
        <v>13</v>
      </c>
    </row>
    <row r="8" spans="1:15" ht="11.25" customHeight="1" x14ac:dyDescent="0.2">
      <c r="A8" s="134" t="s">
        <v>4</v>
      </c>
      <c r="B8" s="135"/>
      <c r="C8" s="4"/>
      <c r="D8" s="4"/>
      <c r="E8" s="4"/>
      <c r="F8" s="4"/>
      <c r="G8" s="4"/>
      <c r="H8" s="4"/>
      <c r="I8" s="6"/>
      <c r="J8" s="6"/>
      <c r="K8" s="6"/>
      <c r="L8" s="4"/>
      <c r="M8" s="4"/>
      <c r="N8" s="87"/>
    </row>
    <row r="9" spans="1:15" ht="10.5" customHeight="1" x14ac:dyDescent="0.2">
      <c r="A9" s="88" t="s">
        <v>139</v>
      </c>
      <c r="B9" s="17" t="s">
        <v>6</v>
      </c>
      <c r="C9" s="4"/>
      <c r="D9" s="4"/>
      <c r="E9" s="4"/>
      <c r="F9" s="4"/>
      <c r="G9" s="4"/>
      <c r="H9" s="4"/>
      <c r="I9" s="32">
        <f>+'10'!C9+'10'!F9+'10'!I9+'10'!L9+'11'!C9+'11'!F9</f>
        <v>0</v>
      </c>
      <c r="J9" s="32">
        <f>+'10'!D9+'10'!G9+'10'!J9+'10'!M9+'11'!D9+'11'!G9</f>
        <v>0</v>
      </c>
      <c r="K9" s="32">
        <f>+'10'!E9+'10'!H9+'10'!K9+'10'!N9+'11'!E9+'11'!H9</f>
        <v>0</v>
      </c>
      <c r="L9" s="32">
        <f>+'4'!L9+'9'!L9+'11'!I9</f>
        <v>302900</v>
      </c>
      <c r="M9" s="32">
        <f>+'4'!M9+'9'!M9+'11'!J9</f>
        <v>319179</v>
      </c>
      <c r="N9" s="89">
        <f>+'4'!N9+'9'!N9+'11'!K9</f>
        <v>265211</v>
      </c>
    </row>
    <row r="10" spans="1:15" ht="10.5" customHeight="1" x14ac:dyDescent="0.2">
      <c r="A10" s="88" t="s">
        <v>140</v>
      </c>
      <c r="B10" s="17" t="s">
        <v>113</v>
      </c>
      <c r="C10" s="4"/>
      <c r="D10" s="4"/>
      <c r="E10" s="4"/>
      <c r="F10" s="4"/>
      <c r="G10" s="4"/>
      <c r="H10" s="4"/>
      <c r="I10" s="32">
        <f>+'10'!C10+'10'!F10+'10'!I10+'10'!L10+'11'!C10+'11'!F10</f>
        <v>0</v>
      </c>
      <c r="J10" s="32">
        <f>+'10'!D10+'10'!G10+'10'!J10+'10'!M10+'11'!D10+'11'!G10</f>
        <v>0</v>
      </c>
      <c r="K10" s="32">
        <f>+'10'!E10+'10'!H10+'10'!K10+'10'!N10+'11'!E10+'11'!H10</f>
        <v>0</v>
      </c>
      <c r="L10" s="32">
        <f>+'4'!L10+'9'!L10+'11'!I10</f>
        <v>55541</v>
      </c>
      <c r="M10" s="32">
        <f>+'4'!M10+'9'!M10+'11'!J10</f>
        <v>58459</v>
      </c>
      <c r="N10" s="89">
        <f>+'4'!N10+'9'!N10+'11'!K10</f>
        <v>41967</v>
      </c>
    </row>
    <row r="11" spans="1:15" ht="10.5" customHeight="1" x14ac:dyDescent="0.2">
      <c r="A11" s="88" t="s">
        <v>141</v>
      </c>
      <c r="B11" s="17" t="s">
        <v>7</v>
      </c>
      <c r="C11" s="4"/>
      <c r="D11" s="4"/>
      <c r="E11" s="4"/>
      <c r="F11" s="4"/>
      <c r="G11" s="4"/>
      <c r="H11" s="4"/>
      <c r="I11" s="32">
        <f>+'10'!C11+'10'!F11+'10'!I11+'10'!L11+'11'!C11+'11'!F11</f>
        <v>0</v>
      </c>
      <c r="J11" s="32">
        <f>+'10'!D11+'10'!G11+'10'!J11+'10'!M11+'11'!D11+'11'!G11</f>
        <v>0</v>
      </c>
      <c r="K11" s="32">
        <f>+'10'!E11+'10'!H11+'10'!K11+'10'!N11+'11'!E11+'11'!H11</f>
        <v>0</v>
      </c>
      <c r="L11" s="32">
        <f>+'4'!L11+'9'!L11+'11'!I11</f>
        <v>8908108</v>
      </c>
      <c r="M11" s="32">
        <f>+'4'!M11+'9'!M11+'11'!J11</f>
        <v>8646651</v>
      </c>
      <c r="N11" s="89">
        <f>+'4'!N11+'9'!N11+'11'!K11</f>
        <v>7463145</v>
      </c>
    </row>
    <row r="12" spans="1:15" ht="10.5" customHeight="1" x14ac:dyDescent="0.2">
      <c r="A12" s="88" t="s">
        <v>142</v>
      </c>
      <c r="B12" s="17" t="s">
        <v>8</v>
      </c>
      <c r="C12" s="4"/>
      <c r="D12" s="4"/>
      <c r="E12" s="4"/>
      <c r="F12" s="4"/>
      <c r="G12" s="4"/>
      <c r="H12" s="4"/>
      <c r="I12" s="32">
        <f>+'10'!C12+'10'!F12+'10'!I12+'10'!L12+'11'!C12+'11'!F12</f>
        <v>0</v>
      </c>
      <c r="J12" s="32">
        <f>+'10'!D12+'10'!G12+'10'!J12+'10'!M12+'11'!D12+'11'!G12</f>
        <v>0</v>
      </c>
      <c r="K12" s="32">
        <f>+'10'!E12+'10'!H12+'10'!K12+'10'!N12+'11'!E12+'11'!H12</f>
        <v>0</v>
      </c>
      <c r="L12" s="32">
        <f>+'4'!L12+'9'!L12+'11'!I12</f>
        <v>626200</v>
      </c>
      <c r="M12" s="32">
        <f>+'4'!M12+'9'!M12+'11'!J12</f>
        <v>627112</v>
      </c>
      <c r="N12" s="89">
        <f>+'4'!N12+'9'!N12+'11'!K12</f>
        <v>429942</v>
      </c>
    </row>
    <row r="13" spans="1:15" ht="10.5" customHeight="1" thickBot="1" x14ac:dyDescent="0.25">
      <c r="A13" s="88" t="s">
        <v>143</v>
      </c>
      <c r="B13" s="17" t="s">
        <v>9</v>
      </c>
      <c r="C13" s="39">
        <v>26500</v>
      </c>
      <c r="D13" s="4">
        <v>52177</v>
      </c>
      <c r="E13" s="4">
        <v>49206</v>
      </c>
      <c r="F13" s="4"/>
      <c r="G13" s="4"/>
      <c r="H13" s="4"/>
      <c r="I13" s="32">
        <f>+'10'!C13+'10'!F13+'10'!I13+'10'!L13+'11'!C13+'11'!F13</f>
        <v>26500</v>
      </c>
      <c r="J13" s="32">
        <f>+'10'!D13+'10'!G13+'10'!J13+'10'!M13+'11'!D13+'11'!G13</f>
        <v>52177</v>
      </c>
      <c r="K13" s="32">
        <f>+'10'!E13+'10'!H13+'10'!K13+'10'!N13+'11'!E13+'11'!H13</f>
        <v>49206</v>
      </c>
      <c r="L13" s="32">
        <f>+'4'!L13+'9'!L13+'11'!I13</f>
        <v>1131225</v>
      </c>
      <c r="M13" s="32">
        <f>+'4'!M13+'9'!M13+'11'!J13</f>
        <v>1210930</v>
      </c>
      <c r="N13" s="89">
        <f>+'4'!N13+'9'!N13+'11'!K13</f>
        <v>1148136</v>
      </c>
    </row>
    <row r="14" spans="1:15" ht="10.5" customHeight="1" thickBot="1" x14ac:dyDescent="0.25">
      <c r="A14" s="71" t="s">
        <v>10</v>
      </c>
      <c r="B14" s="24" t="s">
        <v>115</v>
      </c>
      <c r="C14" s="42">
        <f t="shared" ref="C14:H14" si="0">+C9+C10+C11+C12+C13</f>
        <v>26500</v>
      </c>
      <c r="D14" s="42">
        <f t="shared" si="0"/>
        <v>52177</v>
      </c>
      <c r="E14" s="42">
        <f t="shared" si="0"/>
        <v>49206</v>
      </c>
      <c r="F14" s="42">
        <f t="shared" si="0"/>
        <v>0</v>
      </c>
      <c r="G14" s="42">
        <f t="shared" si="0"/>
        <v>0</v>
      </c>
      <c r="H14" s="42">
        <f t="shared" si="0"/>
        <v>0</v>
      </c>
      <c r="I14" s="43">
        <f>+'10'!C14+'10'!F14+'10'!I14+'10'!L14+'11'!C14+'11'!F14</f>
        <v>26500</v>
      </c>
      <c r="J14" s="43">
        <f>+'10'!D14+'10'!G14+'10'!J14+'10'!M14+'11'!D14+'11'!G14</f>
        <v>52177</v>
      </c>
      <c r="K14" s="43">
        <f>+'10'!E14+'10'!H14+'10'!K14+'10'!N14+'11'!E14+'11'!H14</f>
        <v>49206</v>
      </c>
      <c r="L14" s="43">
        <f>+'4'!L14+'9'!L14+'11'!I14</f>
        <v>11023974</v>
      </c>
      <c r="M14" s="43">
        <f>+'4'!M14+'9'!M14+'11'!J14</f>
        <v>10862331</v>
      </c>
      <c r="N14" s="72">
        <f>+'4'!N14+'9'!N14+'11'!K14</f>
        <v>9348401</v>
      </c>
    </row>
    <row r="15" spans="1:15" ht="10.5" customHeight="1" x14ac:dyDescent="0.2">
      <c r="A15" s="88" t="s">
        <v>144</v>
      </c>
      <c r="B15" s="17" t="s">
        <v>114</v>
      </c>
      <c r="C15" s="4"/>
      <c r="D15" s="4"/>
      <c r="E15" s="4"/>
      <c r="F15" s="4"/>
      <c r="G15" s="4"/>
      <c r="H15" s="4"/>
      <c r="I15" s="32">
        <f>+'10'!C15+'10'!F15+'10'!I15+'10'!L15+'11'!C15+'11'!F15</f>
        <v>0</v>
      </c>
      <c r="J15" s="32">
        <f>+'10'!D15+'10'!G15+'10'!J15+'10'!M15+'11'!D15+'11'!G15</f>
        <v>0</v>
      </c>
      <c r="K15" s="32">
        <f>+'10'!E15+'10'!H15+'10'!K15+'10'!N15+'11'!E15+'11'!H15</f>
        <v>0</v>
      </c>
      <c r="L15" s="32">
        <f>+'4'!L15+'9'!L15+'11'!I15</f>
        <v>0</v>
      </c>
      <c r="M15" s="32">
        <f>+'4'!M15+'9'!M15+'11'!J15</f>
        <v>0</v>
      </c>
      <c r="N15" s="89">
        <f>+'4'!N15+'9'!N15+'11'!K15</f>
        <v>0</v>
      </c>
    </row>
    <row r="16" spans="1:15" ht="10.5" customHeight="1" x14ac:dyDescent="0.2">
      <c r="A16" s="88" t="s">
        <v>145</v>
      </c>
      <c r="B16" s="17" t="s">
        <v>11</v>
      </c>
      <c r="C16" s="4"/>
      <c r="D16" s="4"/>
      <c r="E16" s="4"/>
      <c r="F16" s="4"/>
      <c r="G16" s="4"/>
      <c r="H16" s="4"/>
      <c r="I16" s="32">
        <f>+'10'!C16+'10'!F16+'10'!I16+'10'!L16+'11'!C16+'11'!F16</f>
        <v>0</v>
      </c>
      <c r="J16" s="32">
        <f>+'10'!D16+'10'!G16+'10'!J16+'10'!M16+'11'!D16+'11'!G16</f>
        <v>0</v>
      </c>
      <c r="K16" s="32">
        <f>+'10'!E16+'10'!H16+'10'!K16+'10'!N16+'11'!E16+'11'!H16</f>
        <v>0</v>
      </c>
      <c r="L16" s="32">
        <f>+'4'!L16+'9'!L16+'11'!I16</f>
        <v>0</v>
      </c>
      <c r="M16" s="32">
        <f>+'4'!M16+'9'!M16+'11'!J16</f>
        <v>0</v>
      </c>
      <c r="N16" s="89">
        <f>+'4'!N16+'9'!N16+'11'!K16</f>
        <v>0</v>
      </c>
    </row>
    <row r="17" spans="1:17" s="13" customFormat="1" ht="10.5" customHeight="1" thickBot="1" x14ac:dyDescent="0.25">
      <c r="A17" s="88" t="s">
        <v>146</v>
      </c>
      <c r="B17" s="17" t="s">
        <v>12</v>
      </c>
      <c r="C17" s="4"/>
      <c r="D17" s="4"/>
      <c r="E17" s="4"/>
      <c r="F17" s="4"/>
      <c r="G17" s="4"/>
      <c r="H17" s="4"/>
      <c r="I17" s="32">
        <f>+'10'!C17+'10'!F17+'10'!I17+'10'!L17+'11'!C17+'11'!F17</f>
        <v>0</v>
      </c>
      <c r="J17" s="32">
        <f>+'10'!D17+'10'!G17+'10'!J17+'10'!M17+'11'!D17+'11'!G17</f>
        <v>0</v>
      </c>
      <c r="K17" s="32">
        <f>+'10'!E17+'10'!H17+'10'!K17+'10'!N17+'11'!E17+'11'!H17</f>
        <v>0</v>
      </c>
      <c r="L17" s="32">
        <f>+'4'!L17+'9'!L17+'11'!I17</f>
        <v>0</v>
      </c>
      <c r="M17" s="32">
        <f>+'4'!M17+'9'!M17+'11'!J17</f>
        <v>0</v>
      </c>
      <c r="N17" s="89">
        <f>+'4'!N17+'9'!N17+'11'!K17</f>
        <v>0</v>
      </c>
    </row>
    <row r="18" spans="1:17" ht="10.5" customHeight="1" thickBot="1" x14ac:dyDescent="0.25">
      <c r="A18" s="71" t="s">
        <v>13</v>
      </c>
      <c r="B18" s="24" t="s">
        <v>116</v>
      </c>
      <c r="C18" s="42">
        <f t="shared" ref="C18:H18" si="1">+C15+C16+C17</f>
        <v>0</v>
      </c>
      <c r="D18" s="42">
        <f t="shared" si="1"/>
        <v>0</v>
      </c>
      <c r="E18" s="42">
        <f t="shared" si="1"/>
        <v>0</v>
      </c>
      <c r="F18" s="42">
        <f t="shared" si="1"/>
        <v>0</v>
      </c>
      <c r="G18" s="42">
        <f t="shared" si="1"/>
        <v>0</v>
      </c>
      <c r="H18" s="42">
        <f t="shared" si="1"/>
        <v>0</v>
      </c>
      <c r="I18" s="43">
        <f>+'10'!C18+'10'!F18+'10'!I18+'10'!L18+'11'!C18+'11'!F18</f>
        <v>0</v>
      </c>
      <c r="J18" s="43">
        <f>+'10'!D18+'10'!G18+'10'!J18+'10'!M18+'11'!D18+'11'!G18</f>
        <v>0</v>
      </c>
      <c r="K18" s="43">
        <f>+'10'!E18+'10'!H18+'10'!K18+'10'!N18+'11'!E18+'11'!H18</f>
        <v>0</v>
      </c>
      <c r="L18" s="43">
        <f>+'4'!L18+'9'!L18+'11'!I18</f>
        <v>0</v>
      </c>
      <c r="M18" s="43">
        <f>+'4'!M18+'9'!M18+'11'!J18</f>
        <v>0</v>
      </c>
      <c r="N18" s="72">
        <f>+'4'!N18+'9'!N18+'11'!K18</f>
        <v>0</v>
      </c>
    </row>
    <row r="19" spans="1:17" ht="10.5" customHeight="1" x14ac:dyDescent="0.2">
      <c r="A19" s="90" t="s">
        <v>147</v>
      </c>
      <c r="B19" s="46" t="s">
        <v>117</v>
      </c>
      <c r="C19" s="6"/>
      <c r="D19" s="6"/>
      <c r="E19" s="6"/>
      <c r="F19" s="6"/>
      <c r="G19" s="6"/>
      <c r="H19" s="6"/>
      <c r="I19" s="32">
        <f>+'10'!C19+'10'!F19+'10'!I19+'10'!L19+'11'!C19+'11'!F19</f>
        <v>6176219</v>
      </c>
      <c r="J19" s="32">
        <f>+'10'!D19+'10'!G19+'10'!J19+'10'!M19+'11'!D19+'11'!G19</f>
        <v>6128298</v>
      </c>
      <c r="K19" s="32">
        <f>+'10'!E19+'10'!H19+'10'!K19+'10'!N19+'11'!E19+'11'!H19</f>
        <v>5460368</v>
      </c>
      <c r="L19" s="32">
        <f>+'4'!L19+'9'!L19+'11'!I19</f>
        <v>6176219</v>
      </c>
      <c r="M19" s="32">
        <f>+'4'!M19+'9'!M19+'11'!J19</f>
        <v>6128298</v>
      </c>
      <c r="N19" s="89">
        <f>+'4'!N19+'9'!N19+'11'!K19</f>
        <v>5460368</v>
      </c>
    </row>
    <row r="20" spans="1:17" ht="10.5" customHeight="1" thickBot="1" x14ac:dyDescent="0.25">
      <c r="A20" s="91" t="s">
        <v>173</v>
      </c>
      <c r="B20" s="48" t="s">
        <v>174</v>
      </c>
      <c r="C20" s="6"/>
      <c r="D20" s="6"/>
      <c r="E20" s="6"/>
      <c r="F20" s="6"/>
      <c r="G20" s="6"/>
      <c r="H20" s="6"/>
      <c r="I20" s="32">
        <f>+'10'!C20+'10'!F20+'10'!I20+'10'!L20+'11'!C20+'11'!F20</f>
        <v>0</v>
      </c>
      <c r="J20" s="32">
        <f>+'10'!D20+'10'!G20+'10'!J20+'10'!M20+'11'!D20+'11'!G20</f>
        <v>0</v>
      </c>
      <c r="K20" s="32">
        <f>+'10'!E20+'10'!H20+'10'!K20+'10'!N20+'11'!E20+'11'!H20</f>
        <v>0</v>
      </c>
      <c r="L20" s="32">
        <f>+'4'!L20+'9'!L20+'11'!I20</f>
        <v>110323</v>
      </c>
      <c r="M20" s="32">
        <f>+'4'!M20+'9'!M20+'11'!J20</f>
        <v>204004</v>
      </c>
      <c r="N20" s="89">
        <f>+'4'!N20+'9'!N20+'11'!K20</f>
        <v>204004</v>
      </c>
    </row>
    <row r="21" spans="1:17" ht="10.5" customHeight="1" thickBot="1" x14ac:dyDescent="0.25">
      <c r="A21" s="71" t="s">
        <v>15</v>
      </c>
      <c r="B21" s="24" t="s">
        <v>118</v>
      </c>
      <c r="C21" s="42">
        <f t="shared" ref="C21:H21" si="2">+C19+C20</f>
        <v>0</v>
      </c>
      <c r="D21" s="42">
        <f t="shared" si="2"/>
        <v>0</v>
      </c>
      <c r="E21" s="42">
        <f t="shared" si="2"/>
        <v>0</v>
      </c>
      <c r="F21" s="42">
        <f t="shared" si="2"/>
        <v>0</v>
      </c>
      <c r="G21" s="42">
        <f t="shared" si="2"/>
        <v>0</v>
      </c>
      <c r="H21" s="42">
        <f t="shared" si="2"/>
        <v>0</v>
      </c>
      <c r="I21" s="43">
        <f>+'10'!C21+'10'!F21+'10'!I21+'10'!L21+'11'!C21+'11'!F21</f>
        <v>6176219</v>
      </c>
      <c r="J21" s="43">
        <f>+'10'!D21+'10'!G21+'10'!J21+'10'!M21+'11'!D21+'11'!G21</f>
        <v>6128298</v>
      </c>
      <c r="K21" s="43">
        <f>+'10'!E21+'10'!H21+'10'!K21+'10'!N21+'11'!E21+'11'!H21</f>
        <v>5460368</v>
      </c>
      <c r="L21" s="43">
        <f>+'4'!L21+'9'!L21+'11'!I21</f>
        <v>6286542</v>
      </c>
      <c r="M21" s="43">
        <f>+'4'!M21+'9'!M21+'11'!J21</f>
        <v>6332302</v>
      </c>
      <c r="N21" s="72">
        <f>+'4'!N21+'9'!N21+'11'!K21</f>
        <v>5664372</v>
      </c>
    </row>
    <row r="22" spans="1:17" ht="10.5" customHeight="1" x14ac:dyDescent="0.2">
      <c r="A22" s="88" t="s">
        <v>149</v>
      </c>
      <c r="B22" s="17" t="s">
        <v>19</v>
      </c>
      <c r="C22" s="6"/>
      <c r="D22" s="6"/>
      <c r="E22" s="6"/>
      <c r="F22" s="4"/>
      <c r="G22" s="4"/>
      <c r="H22" s="6"/>
      <c r="I22" s="32">
        <f>+'10'!C22+'10'!F22+'10'!I22+'10'!L22+'11'!C22+'11'!F22</f>
        <v>0</v>
      </c>
      <c r="J22" s="32">
        <f>+'10'!D22+'10'!G22+'10'!J22+'10'!M22+'11'!D22+'11'!G22</f>
        <v>0</v>
      </c>
      <c r="K22" s="32">
        <f>+'10'!E22+'10'!H22+'10'!K22+'10'!N22+'11'!E22+'11'!H22</f>
        <v>0</v>
      </c>
      <c r="L22" s="32">
        <f>+'4'!L22+'9'!L22+'11'!I22</f>
        <v>0</v>
      </c>
      <c r="M22" s="32">
        <f>+'4'!M22+'9'!M22+'11'!J22</f>
        <v>0</v>
      </c>
      <c r="N22" s="89">
        <f>+'4'!N22+'9'!N22+'11'!K22</f>
        <v>0</v>
      </c>
    </row>
    <row r="23" spans="1:17" ht="10.5" customHeight="1" x14ac:dyDescent="0.2">
      <c r="A23" s="92" t="s">
        <v>150</v>
      </c>
      <c r="B23" s="17" t="s">
        <v>176</v>
      </c>
      <c r="C23" s="6"/>
      <c r="D23" s="6"/>
      <c r="E23" s="6"/>
      <c r="F23" s="6"/>
      <c r="G23" s="6"/>
      <c r="H23" s="6"/>
      <c r="I23" s="32">
        <f>+'10'!C23+'10'!F23+'10'!I23+'10'!L23+'11'!C23+'11'!F23</f>
        <v>0</v>
      </c>
      <c r="J23" s="32">
        <f>+'10'!D23+'10'!G23+'10'!J23+'10'!M23+'11'!D23+'11'!G23</f>
        <v>0</v>
      </c>
      <c r="K23" s="32">
        <f>+'10'!E23+'10'!H23+'10'!K23+'10'!N23+'11'!E23+'11'!H23</f>
        <v>0</v>
      </c>
      <c r="L23" s="32">
        <f>+'4'!L23+'9'!L23+'11'!I23</f>
        <v>0</v>
      </c>
      <c r="M23" s="32">
        <f>+'4'!M23+'9'!M23+'11'!J23</f>
        <v>0</v>
      </c>
      <c r="N23" s="89">
        <f>+'4'!N23+'9'!N23+'11'!K23</f>
        <v>0</v>
      </c>
    </row>
    <row r="24" spans="1:17" s="13" customFormat="1" ht="10.5" customHeight="1" thickBot="1" x14ac:dyDescent="0.25">
      <c r="A24" s="88" t="s">
        <v>147</v>
      </c>
      <c r="B24" s="17" t="s">
        <v>20</v>
      </c>
      <c r="C24" s="4"/>
      <c r="D24" s="4"/>
      <c r="E24" s="6"/>
      <c r="F24" s="4"/>
      <c r="G24" s="4"/>
      <c r="H24" s="6"/>
      <c r="I24" s="32">
        <f>+'10'!C24+'10'!F24+'10'!I24+'10'!L24+'11'!C24+'11'!F24</f>
        <v>241151</v>
      </c>
      <c r="J24" s="32">
        <f>+'10'!D24+'10'!G24+'10'!J24+'10'!M24+'11'!D24+'11'!G24</f>
        <v>170015</v>
      </c>
      <c r="K24" s="32">
        <f>+'10'!E24+'10'!H24+'10'!K24+'10'!N24+'11'!E24+'11'!H24</f>
        <v>119571</v>
      </c>
      <c r="L24" s="32">
        <f>+'4'!L24+'9'!L24+'11'!I24</f>
        <v>241151</v>
      </c>
      <c r="M24" s="32">
        <f>+'4'!M24+'9'!M24+'11'!J24</f>
        <v>170015</v>
      </c>
      <c r="N24" s="89">
        <f>+'4'!N24+'9'!N24+'11'!K24</f>
        <v>119571</v>
      </c>
    </row>
    <row r="25" spans="1:17" ht="10.5" customHeight="1" thickBot="1" x14ac:dyDescent="0.25">
      <c r="A25" s="71" t="s">
        <v>18</v>
      </c>
      <c r="B25" s="18" t="s">
        <v>119</v>
      </c>
      <c r="C25" s="42">
        <f t="shared" ref="C25:H25" si="3">+C22+C23+C24</f>
        <v>0</v>
      </c>
      <c r="D25" s="42">
        <f t="shared" si="3"/>
        <v>0</v>
      </c>
      <c r="E25" s="42">
        <f t="shared" si="3"/>
        <v>0</v>
      </c>
      <c r="F25" s="42">
        <f t="shared" si="3"/>
        <v>0</v>
      </c>
      <c r="G25" s="42">
        <f t="shared" si="3"/>
        <v>0</v>
      </c>
      <c r="H25" s="42">
        <f t="shared" si="3"/>
        <v>0</v>
      </c>
      <c r="I25" s="43">
        <f>+'10'!C25+'10'!F25+'10'!I25+'10'!L25+'11'!C25+'11'!F25</f>
        <v>241151</v>
      </c>
      <c r="J25" s="43">
        <f>+'10'!D25+'10'!G25+'10'!J25+'10'!M25+'11'!D25+'11'!G25</f>
        <v>170015</v>
      </c>
      <c r="K25" s="43">
        <f>+'10'!E25+'10'!H25+'10'!K25+'10'!N25+'11'!E25+'11'!H25</f>
        <v>119571</v>
      </c>
      <c r="L25" s="43">
        <f>+'4'!L25+'9'!L25+'11'!I25</f>
        <v>241151</v>
      </c>
      <c r="M25" s="43">
        <f>+'4'!M25+'9'!M25+'11'!J25</f>
        <v>170015</v>
      </c>
      <c r="N25" s="72">
        <f>+'4'!N25+'9'!N25+'11'!K25</f>
        <v>119571</v>
      </c>
    </row>
    <row r="26" spans="1:17" ht="10.5" customHeight="1" thickBot="1" x14ac:dyDescent="0.25">
      <c r="A26" s="93" t="s">
        <v>148</v>
      </c>
      <c r="B26" s="17" t="s">
        <v>135</v>
      </c>
      <c r="C26" s="6"/>
      <c r="D26" s="6"/>
      <c r="E26" s="6"/>
      <c r="F26" s="6"/>
      <c r="G26" s="6"/>
      <c r="H26" s="6"/>
      <c r="I26" s="32">
        <f>+'10'!C26+'10'!F26+'10'!I26+'10'!L26+'11'!C26+'11'!F26</f>
        <v>0</v>
      </c>
      <c r="J26" s="32">
        <f>+'10'!D26+'10'!G26+'10'!J26+'10'!M26+'11'!D26+'11'!G26</f>
        <v>0</v>
      </c>
      <c r="K26" s="32">
        <f>+'10'!E26+'10'!H26+'10'!K26+'10'!N26+'11'!E26+'11'!H26</f>
        <v>0</v>
      </c>
      <c r="L26" s="32">
        <f>+'4'!L26+'9'!L26+'11'!I26</f>
        <v>0</v>
      </c>
      <c r="M26" s="32">
        <f>+'4'!M26+'9'!M26+'11'!J26</f>
        <v>0</v>
      </c>
      <c r="N26" s="89">
        <f>+'4'!N26+'9'!N26+'11'!K26</f>
        <v>0</v>
      </c>
    </row>
    <row r="27" spans="1:17" ht="10.5" customHeight="1" thickBot="1" x14ac:dyDescent="0.25">
      <c r="A27" s="71" t="s">
        <v>132</v>
      </c>
      <c r="B27" s="18" t="s">
        <v>133</v>
      </c>
      <c r="C27" s="42">
        <f t="shared" ref="C27:H27" si="4">+C21+C25</f>
        <v>0</v>
      </c>
      <c r="D27" s="42">
        <f t="shared" si="4"/>
        <v>0</v>
      </c>
      <c r="E27" s="42">
        <f t="shared" si="4"/>
        <v>0</v>
      </c>
      <c r="F27" s="42">
        <f t="shared" si="4"/>
        <v>0</v>
      </c>
      <c r="G27" s="42">
        <f t="shared" si="4"/>
        <v>0</v>
      </c>
      <c r="H27" s="42">
        <f t="shared" si="4"/>
        <v>0</v>
      </c>
      <c r="I27" s="43">
        <f>+'10'!C27+'10'!F27+'10'!I27+'10'!L27+'11'!C27+'11'!F27</f>
        <v>6417370</v>
      </c>
      <c r="J27" s="43">
        <f>+'10'!D27+'10'!G27+'10'!J27+'10'!M27+'11'!D27+'11'!G27</f>
        <v>6298313</v>
      </c>
      <c r="K27" s="43">
        <f>+'10'!E27+'10'!H27+'10'!K27+'10'!N27+'11'!E27+'11'!H27</f>
        <v>5579939</v>
      </c>
      <c r="L27" s="43">
        <f>+'4'!L27+'9'!L27+'11'!I27</f>
        <v>6527693</v>
      </c>
      <c r="M27" s="43">
        <f>+'4'!M27+'9'!M27+'11'!J27</f>
        <v>6502317</v>
      </c>
      <c r="N27" s="72">
        <f>+'4'!N27+'9'!N27+'11'!K27</f>
        <v>5783943</v>
      </c>
    </row>
    <row r="28" spans="1:17" s="13" customFormat="1" ht="10.5" customHeight="1" x14ac:dyDescent="0.2">
      <c r="A28" s="94"/>
      <c r="B28" s="22" t="s">
        <v>136</v>
      </c>
      <c r="C28" s="6">
        <f t="shared" ref="C28:H28" si="5">+C14++C18+C26+C27</f>
        <v>26500</v>
      </c>
      <c r="D28" s="6">
        <f t="shared" si="5"/>
        <v>52177</v>
      </c>
      <c r="E28" s="6">
        <f t="shared" si="5"/>
        <v>49206</v>
      </c>
      <c r="F28" s="6">
        <f t="shared" si="5"/>
        <v>0</v>
      </c>
      <c r="G28" s="6">
        <f t="shared" si="5"/>
        <v>0</v>
      </c>
      <c r="H28" s="6">
        <f t="shared" si="5"/>
        <v>0</v>
      </c>
      <c r="I28" s="32">
        <f>+'10'!C28+'10'!F28+'10'!I28+'10'!L28+'11'!C28+'11'!F28</f>
        <v>6443870</v>
      </c>
      <c r="J28" s="32">
        <f>+'10'!D28+'10'!G28+'10'!J28+'10'!M28+'11'!D28+'11'!G28</f>
        <v>6350490</v>
      </c>
      <c r="K28" s="32">
        <f>+'10'!E28+'10'!H28+'10'!K28+'10'!N28+'11'!E28+'11'!H28</f>
        <v>5629145</v>
      </c>
      <c r="L28" s="32">
        <f>+'4'!L28+'9'!L28+'11'!I28</f>
        <v>17551667</v>
      </c>
      <c r="M28" s="32">
        <f>+'4'!M28+'9'!M28+'11'!J28</f>
        <v>17364648</v>
      </c>
      <c r="N28" s="89">
        <f>+'4'!N28+'9'!N28+'11'!K28</f>
        <v>15132344</v>
      </c>
      <c r="Q28" s="5"/>
    </row>
    <row r="29" spans="1:17" ht="10.5" customHeight="1" x14ac:dyDescent="0.2">
      <c r="A29" s="126" t="s">
        <v>21</v>
      </c>
      <c r="B29" s="127"/>
      <c r="C29" s="4"/>
      <c r="D29" s="4"/>
      <c r="E29" s="4"/>
      <c r="F29" s="4"/>
      <c r="G29" s="4"/>
      <c r="H29" s="4"/>
      <c r="I29" s="32">
        <f>+'10'!C29+'10'!F29+'10'!I29+'10'!L29+'11'!C29+'11'!F29</f>
        <v>0</v>
      </c>
      <c r="J29" s="32">
        <f>+'10'!D29+'10'!G29+'10'!J29+'10'!M29+'11'!D29+'11'!G29</f>
        <v>0</v>
      </c>
      <c r="K29" s="32">
        <f>+'10'!E29+'10'!H29+'10'!K29+'10'!N29+'11'!E29+'11'!H29</f>
        <v>0</v>
      </c>
      <c r="L29" s="32">
        <f>+'4'!L29+'9'!L29+'11'!I29</f>
        <v>0</v>
      </c>
      <c r="M29" s="32">
        <f>+'4'!M29+'9'!M29+'11'!J29</f>
        <v>0</v>
      </c>
      <c r="N29" s="89">
        <f>+'4'!N29+'9'!N29+'11'!K29</f>
        <v>0</v>
      </c>
    </row>
    <row r="30" spans="1:17" ht="10.5" customHeight="1" x14ac:dyDescent="0.2">
      <c r="A30" s="88" t="s">
        <v>151</v>
      </c>
      <c r="B30" s="17" t="s">
        <v>120</v>
      </c>
      <c r="C30" s="4"/>
      <c r="D30" s="4"/>
      <c r="E30" s="4"/>
      <c r="F30" s="4"/>
      <c r="G30" s="4"/>
      <c r="H30" s="4"/>
      <c r="I30" s="32">
        <f>+'10'!C30+'10'!F30+'10'!I30+'10'!L30+'11'!C30+'11'!F30</f>
        <v>0</v>
      </c>
      <c r="J30" s="32">
        <f>+'10'!D30+'10'!G30+'10'!J30+'10'!M30+'11'!D30+'11'!G30</f>
        <v>0</v>
      </c>
      <c r="K30" s="32">
        <f>+'10'!E30+'10'!H30+'10'!K30+'10'!N30+'11'!E30+'11'!H30</f>
        <v>0</v>
      </c>
      <c r="L30" s="32">
        <f>+'4'!L30+'9'!L30+'11'!I30</f>
        <v>0</v>
      </c>
      <c r="M30" s="32">
        <f>+'4'!M30+'9'!M30+'11'!J30</f>
        <v>0</v>
      </c>
      <c r="N30" s="89">
        <f>+'4'!N30+'9'!N30+'11'!K30</f>
        <v>0</v>
      </c>
    </row>
    <row r="31" spans="1:17" ht="10.5" customHeight="1" x14ac:dyDescent="0.2">
      <c r="A31" s="88" t="s">
        <v>152</v>
      </c>
      <c r="B31" s="17" t="s">
        <v>121</v>
      </c>
      <c r="C31" s="4"/>
      <c r="D31" s="4"/>
      <c r="E31" s="4"/>
      <c r="F31" s="4"/>
      <c r="G31" s="4"/>
      <c r="H31" s="4"/>
      <c r="I31" s="32">
        <f>+'10'!C31+'10'!F31+'10'!I31+'10'!L31+'11'!C31+'11'!F31</f>
        <v>0</v>
      </c>
      <c r="J31" s="32">
        <f>+'10'!D31+'10'!G31+'10'!J31+'10'!M31+'11'!D31+'11'!G31</f>
        <v>0</v>
      </c>
      <c r="K31" s="32">
        <f>+'10'!E31+'10'!H31+'10'!K31+'10'!N31+'11'!E31+'11'!H31</f>
        <v>0</v>
      </c>
      <c r="L31" s="32">
        <f>+'4'!L31+'9'!L31+'11'!I31</f>
        <v>0</v>
      </c>
      <c r="M31" s="32">
        <f>+'4'!M31+'9'!M31+'11'!J31</f>
        <v>0</v>
      </c>
      <c r="N31" s="89">
        <f>+'4'!N31+'9'!N31+'11'!K31</f>
        <v>0</v>
      </c>
    </row>
    <row r="32" spans="1:17" ht="10.5" customHeight="1" x14ac:dyDescent="0.2">
      <c r="A32" s="88" t="s">
        <v>154</v>
      </c>
      <c r="B32" s="17" t="s">
        <v>122</v>
      </c>
      <c r="C32" s="4"/>
      <c r="D32" s="4"/>
      <c r="E32" s="4"/>
      <c r="F32" s="4"/>
      <c r="G32" s="4"/>
      <c r="H32" s="4"/>
      <c r="I32" s="32">
        <f>+'10'!C32+'10'!F32+'10'!I32+'10'!L32+'11'!C32+'11'!F32</f>
        <v>0</v>
      </c>
      <c r="J32" s="32">
        <f>+'10'!D32+'10'!G32+'10'!J32+'10'!M32+'11'!D32+'11'!G32</f>
        <v>0</v>
      </c>
      <c r="K32" s="32">
        <f>+'10'!E32+'10'!H32+'10'!K32+'10'!N32+'11'!E32+'11'!H32</f>
        <v>0</v>
      </c>
      <c r="L32" s="32">
        <f>+'4'!L32+'9'!L32+'11'!I32</f>
        <v>0</v>
      </c>
      <c r="M32" s="32">
        <f>+'4'!M32+'9'!M32+'11'!J32</f>
        <v>0</v>
      </c>
      <c r="N32" s="89">
        <f>+'4'!N32+'9'!N32+'11'!K32</f>
        <v>0</v>
      </c>
    </row>
    <row r="33" spans="1:17" ht="10.5" customHeight="1" x14ac:dyDescent="0.2">
      <c r="A33" s="95" t="s">
        <v>5</v>
      </c>
      <c r="B33" s="79" t="s">
        <v>123</v>
      </c>
      <c r="C33" s="44">
        <f t="shared" ref="C33:H33" si="6">+C30+C31+C32</f>
        <v>0</v>
      </c>
      <c r="D33" s="44">
        <f t="shared" si="6"/>
        <v>0</v>
      </c>
      <c r="E33" s="44">
        <f t="shared" si="6"/>
        <v>0</v>
      </c>
      <c r="F33" s="44">
        <f t="shared" si="6"/>
        <v>0</v>
      </c>
      <c r="G33" s="44">
        <f t="shared" si="6"/>
        <v>0</v>
      </c>
      <c r="H33" s="44">
        <f t="shared" si="6"/>
        <v>0</v>
      </c>
      <c r="I33" s="45">
        <f>+'10'!C33+'10'!F33+'10'!I33+'10'!L33+'11'!C33+'11'!F33</f>
        <v>0</v>
      </c>
      <c r="J33" s="45">
        <f>+'10'!D33+'10'!G33+'10'!J33+'10'!M33+'11'!D33+'11'!G33</f>
        <v>0</v>
      </c>
      <c r="K33" s="45">
        <f>+'10'!E33+'10'!H33+'10'!K33+'10'!N33+'11'!E33+'11'!H33</f>
        <v>0</v>
      </c>
      <c r="L33" s="45">
        <f>+'4'!L33+'9'!L33+'11'!I33</f>
        <v>0</v>
      </c>
      <c r="M33" s="45">
        <f>+'4'!M33+'9'!M33+'11'!J33</f>
        <v>0</v>
      </c>
      <c r="N33" s="96">
        <f>+'4'!N33+'9'!N33+'11'!K33</f>
        <v>0</v>
      </c>
    </row>
    <row r="34" spans="1:17" ht="10.5" customHeight="1" x14ac:dyDescent="0.2">
      <c r="A34" s="88" t="s">
        <v>155</v>
      </c>
      <c r="B34" s="17" t="s">
        <v>22</v>
      </c>
      <c r="C34" s="4"/>
      <c r="D34" s="4"/>
      <c r="E34" s="4"/>
      <c r="F34" s="4"/>
      <c r="G34" s="4"/>
      <c r="H34" s="4"/>
      <c r="I34" s="32">
        <f>+'10'!C34+'10'!F34+'10'!I34+'10'!L34+'11'!C34+'11'!F34</f>
        <v>0</v>
      </c>
      <c r="J34" s="32">
        <f>+'10'!D34+'10'!G34+'10'!J34+'10'!M34+'11'!D34+'11'!G34</f>
        <v>0</v>
      </c>
      <c r="K34" s="32">
        <f>+'10'!E34+'10'!H34+'10'!K34+'10'!N34+'11'!E34+'11'!H34</f>
        <v>0</v>
      </c>
      <c r="L34" s="32">
        <f>+'4'!L34+'9'!L34+'11'!I34</f>
        <v>0</v>
      </c>
      <c r="M34" s="32">
        <f>+'4'!M34+'9'!M34+'11'!J34</f>
        <v>0</v>
      </c>
      <c r="N34" s="89">
        <f>+'4'!N34+'9'!N34+'11'!K34</f>
        <v>0</v>
      </c>
    </row>
    <row r="35" spans="1:17" ht="10.5" customHeight="1" x14ac:dyDescent="0.2">
      <c r="A35" s="88" t="s">
        <v>156</v>
      </c>
      <c r="B35" s="17" t="s">
        <v>124</v>
      </c>
      <c r="C35" s="4"/>
      <c r="D35" s="4"/>
      <c r="E35" s="4"/>
      <c r="F35" s="4"/>
      <c r="G35" s="4"/>
      <c r="H35" s="4"/>
      <c r="I35" s="32">
        <f>+'10'!C35+'10'!F35+'10'!I35+'10'!L35+'11'!C35+'11'!F35</f>
        <v>0</v>
      </c>
      <c r="J35" s="32">
        <f>+'10'!D35+'10'!G35+'10'!J35+'10'!M35+'11'!D35+'11'!G35</f>
        <v>0</v>
      </c>
      <c r="K35" s="32">
        <f>+'10'!E35+'10'!H35+'10'!K35+'10'!N35+'11'!E35+'11'!H35</f>
        <v>0</v>
      </c>
      <c r="L35" s="32">
        <f>+'4'!L35+'9'!L35+'11'!I35</f>
        <v>0</v>
      </c>
      <c r="M35" s="32">
        <f>+'4'!M35+'9'!M35+'11'!J35</f>
        <v>0</v>
      </c>
      <c r="N35" s="89">
        <f>+'4'!N35+'9'!N35+'11'!K35</f>
        <v>0</v>
      </c>
    </row>
    <row r="36" spans="1:17" ht="10.5" customHeight="1" thickBot="1" x14ac:dyDescent="0.25">
      <c r="A36" s="88" t="s">
        <v>158</v>
      </c>
      <c r="B36" s="17" t="s">
        <v>23</v>
      </c>
      <c r="C36" s="4"/>
      <c r="D36" s="4"/>
      <c r="E36" s="4"/>
      <c r="F36" s="4"/>
      <c r="G36" s="4"/>
      <c r="H36" s="4"/>
      <c r="I36" s="32">
        <f>+'10'!C36+'10'!F36+'10'!I36+'10'!L36+'11'!C36+'11'!F36</f>
        <v>0</v>
      </c>
      <c r="J36" s="32">
        <f>+'10'!D36+'10'!G36+'10'!J36+'10'!M36+'11'!D36+'11'!G36</f>
        <v>0</v>
      </c>
      <c r="K36" s="32">
        <f>+'10'!E36+'10'!H36+'10'!K36+'10'!N36+'11'!E36+'11'!H36</f>
        <v>0</v>
      </c>
      <c r="L36" s="32">
        <f>+'4'!L36+'9'!L36+'11'!I36</f>
        <v>0</v>
      </c>
      <c r="M36" s="32">
        <f>+'4'!M36+'9'!M36+'11'!J36</f>
        <v>0</v>
      </c>
      <c r="N36" s="89">
        <f>+'4'!N36+'9'!N36+'11'!K36</f>
        <v>0</v>
      </c>
    </row>
    <row r="37" spans="1:17" ht="10.5" customHeight="1" thickBot="1" x14ac:dyDescent="0.25">
      <c r="A37" s="71" t="s">
        <v>10</v>
      </c>
      <c r="B37" s="24" t="s">
        <v>126</v>
      </c>
      <c r="C37" s="42">
        <f t="shared" ref="C37:H37" si="7">+C33+C34+C35+C36</f>
        <v>0</v>
      </c>
      <c r="D37" s="42">
        <f t="shared" si="7"/>
        <v>0</v>
      </c>
      <c r="E37" s="42">
        <f t="shared" si="7"/>
        <v>0</v>
      </c>
      <c r="F37" s="42">
        <f t="shared" si="7"/>
        <v>0</v>
      </c>
      <c r="G37" s="42">
        <f t="shared" si="7"/>
        <v>0</v>
      </c>
      <c r="H37" s="42">
        <f t="shared" si="7"/>
        <v>0</v>
      </c>
      <c r="I37" s="43">
        <f>+'10'!C37+'10'!F37+'10'!I37+'10'!L37+'11'!C37+'11'!F37</f>
        <v>0</v>
      </c>
      <c r="J37" s="43">
        <f>+'10'!D37+'10'!G37+'10'!J37+'10'!M37+'11'!D37+'11'!G37</f>
        <v>0</v>
      </c>
      <c r="K37" s="43">
        <f>+'10'!E37+'10'!H37+'10'!K37+'10'!N37+'11'!E37+'11'!H37</f>
        <v>0</v>
      </c>
      <c r="L37" s="43">
        <f>+'4'!L37+'9'!L37+'11'!I37</f>
        <v>0</v>
      </c>
      <c r="M37" s="43">
        <f>+'4'!M37+'9'!M37+'11'!J37</f>
        <v>0</v>
      </c>
      <c r="N37" s="72">
        <f>+'4'!N37+'9'!N37+'11'!K37</f>
        <v>0</v>
      </c>
      <c r="P37" s="1"/>
      <c r="Q37" s="1"/>
    </row>
    <row r="38" spans="1:17" ht="10.5" customHeight="1" x14ac:dyDescent="0.2">
      <c r="A38" s="88" t="s">
        <v>153</v>
      </c>
      <c r="B38" s="17" t="s">
        <v>25</v>
      </c>
      <c r="C38" s="4"/>
      <c r="D38" s="4"/>
      <c r="E38" s="4"/>
      <c r="F38" s="4"/>
      <c r="G38" s="4"/>
      <c r="H38" s="4"/>
      <c r="I38" s="32">
        <f>+'10'!C38+'10'!F38+'10'!I38+'10'!L38+'11'!C38+'11'!F38</f>
        <v>0</v>
      </c>
      <c r="J38" s="32">
        <f>+'10'!D38+'10'!G38+'10'!J38+'10'!M38+'11'!D38+'11'!G38</f>
        <v>0</v>
      </c>
      <c r="K38" s="32">
        <f>+'10'!E38+'10'!H38+'10'!K38+'10'!N38+'11'!E38+'11'!H38</f>
        <v>0</v>
      </c>
      <c r="L38" s="32">
        <f>+'4'!L38+'9'!L38+'11'!I38</f>
        <v>0</v>
      </c>
      <c r="M38" s="32">
        <f>+'4'!M38+'9'!M38+'11'!J38</f>
        <v>0</v>
      </c>
      <c r="N38" s="89">
        <f>+'4'!N38+'9'!N38+'11'!K38</f>
        <v>0</v>
      </c>
      <c r="P38" s="1"/>
      <c r="Q38" s="1"/>
    </row>
    <row r="39" spans="1:17" ht="10.5" customHeight="1" x14ac:dyDescent="0.2">
      <c r="A39" s="88" t="s">
        <v>157</v>
      </c>
      <c r="B39" s="17" t="s">
        <v>125</v>
      </c>
      <c r="C39" s="4"/>
      <c r="D39" s="4"/>
      <c r="E39" s="4"/>
      <c r="F39" s="4"/>
      <c r="G39" s="4"/>
      <c r="H39" s="4"/>
      <c r="I39" s="32">
        <f>+'10'!C39+'10'!F39+'10'!I39+'10'!L39+'11'!C39+'11'!F39</f>
        <v>0</v>
      </c>
      <c r="J39" s="32">
        <f>+'10'!D39+'10'!G39+'10'!J39+'10'!M39+'11'!D39+'11'!G39</f>
        <v>0</v>
      </c>
      <c r="K39" s="32">
        <f>+'10'!E39+'10'!H39+'10'!K39+'10'!N39+'11'!E39+'11'!H39</f>
        <v>0</v>
      </c>
      <c r="L39" s="32">
        <f>+'4'!L39+'9'!L39+'11'!I39</f>
        <v>0</v>
      </c>
      <c r="M39" s="32">
        <f>+'4'!M39+'9'!M39+'11'!J39</f>
        <v>0</v>
      </c>
      <c r="N39" s="89">
        <f>+'4'!N39+'9'!N39+'11'!K39</f>
        <v>0</v>
      </c>
      <c r="P39" s="1"/>
      <c r="Q39" s="1"/>
    </row>
    <row r="40" spans="1:17" s="13" customFormat="1" ht="10.5" customHeight="1" thickBot="1" x14ac:dyDescent="0.25">
      <c r="A40" s="88" t="s">
        <v>159</v>
      </c>
      <c r="B40" s="17" t="s">
        <v>26</v>
      </c>
      <c r="C40" s="4"/>
      <c r="D40" s="4"/>
      <c r="E40" s="4"/>
      <c r="F40" s="4"/>
      <c r="G40" s="4"/>
      <c r="H40" s="4"/>
      <c r="I40" s="32">
        <f>+'10'!C40+'10'!F40+'10'!I40+'10'!L40+'11'!C40+'11'!F40</f>
        <v>0</v>
      </c>
      <c r="J40" s="32">
        <f>+'10'!D40+'10'!G40+'10'!J40+'10'!M40+'11'!D40+'11'!G40</f>
        <v>0</v>
      </c>
      <c r="K40" s="32">
        <f>+'10'!E40+'10'!H40+'10'!K40+'10'!N40+'11'!E40+'11'!H40</f>
        <v>0</v>
      </c>
      <c r="L40" s="32">
        <f>+'4'!L40+'9'!L40+'11'!I40</f>
        <v>0</v>
      </c>
      <c r="M40" s="32">
        <f>+'4'!M40+'9'!M40+'11'!J40</f>
        <v>0</v>
      </c>
      <c r="N40" s="89">
        <f>+'4'!N40+'9'!N40+'11'!K40</f>
        <v>0</v>
      </c>
      <c r="P40" s="5"/>
      <c r="Q40" s="5"/>
    </row>
    <row r="41" spans="1:17" ht="10.5" customHeight="1" thickBot="1" x14ac:dyDescent="0.25">
      <c r="A41" s="71" t="s">
        <v>13</v>
      </c>
      <c r="B41" s="24" t="s">
        <v>127</v>
      </c>
      <c r="C41" s="42">
        <f t="shared" ref="C41:H41" si="8">+C38+C39+C40</f>
        <v>0</v>
      </c>
      <c r="D41" s="42">
        <f t="shared" si="8"/>
        <v>0</v>
      </c>
      <c r="E41" s="42">
        <f t="shared" si="8"/>
        <v>0</v>
      </c>
      <c r="F41" s="42">
        <f t="shared" si="8"/>
        <v>0</v>
      </c>
      <c r="G41" s="42">
        <f t="shared" si="8"/>
        <v>0</v>
      </c>
      <c r="H41" s="42">
        <f t="shared" si="8"/>
        <v>0</v>
      </c>
      <c r="I41" s="43">
        <f>+'10'!C41+'10'!F41+'10'!I41+'10'!L41+'11'!C41+'11'!F41</f>
        <v>0</v>
      </c>
      <c r="J41" s="43">
        <f>+'10'!D41+'10'!G41+'10'!J41+'10'!M41+'11'!D41+'11'!G41</f>
        <v>0</v>
      </c>
      <c r="K41" s="43">
        <f>+'10'!E41+'10'!H41+'10'!K41+'10'!N41+'11'!E41+'11'!H41</f>
        <v>0</v>
      </c>
      <c r="L41" s="43">
        <f>+'4'!L41+'9'!L41+'11'!I41</f>
        <v>0</v>
      </c>
      <c r="M41" s="43">
        <f>+'4'!M41+'9'!M41+'11'!J41</f>
        <v>0</v>
      </c>
      <c r="N41" s="72">
        <f>+'4'!N41+'9'!N41+'11'!K41</f>
        <v>0</v>
      </c>
      <c r="O41" s="1"/>
    </row>
    <row r="42" spans="1:17" ht="10.5" customHeight="1" x14ac:dyDescent="0.2">
      <c r="A42" s="97" t="s">
        <v>167</v>
      </c>
      <c r="B42" s="46" t="s">
        <v>17</v>
      </c>
      <c r="C42" s="6"/>
      <c r="D42" s="6"/>
      <c r="E42" s="6"/>
      <c r="F42" s="6"/>
      <c r="G42" s="6"/>
      <c r="H42" s="6"/>
      <c r="I42" s="32">
        <f>+'10'!C42+'10'!F42+'10'!I42+'10'!L42+'11'!C42+'11'!F42</f>
        <v>0</v>
      </c>
      <c r="J42" s="32">
        <f>+'10'!D42+'10'!G42+'10'!J42+'10'!M42+'11'!D42+'11'!G42</f>
        <v>0</v>
      </c>
      <c r="K42" s="32">
        <f>+'10'!E42+'10'!H42+'10'!K42+'10'!N42+'11'!E42+'11'!H42</f>
        <v>0</v>
      </c>
      <c r="L42" s="32">
        <f>+'4'!L42+'9'!L42+'11'!I42</f>
        <v>0</v>
      </c>
      <c r="M42" s="32">
        <f>+'4'!M42+'9'!M42+'11'!J42</f>
        <v>0</v>
      </c>
      <c r="N42" s="89">
        <f>+'4'!N42+'9'!N42+'11'!K42</f>
        <v>0</v>
      </c>
      <c r="O42" s="1"/>
    </row>
    <row r="43" spans="1:17" ht="10.5" customHeight="1" x14ac:dyDescent="0.2">
      <c r="A43" s="88" t="s">
        <v>190</v>
      </c>
      <c r="B43" s="113" t="s">
        <v>191</v>
      </c>
      <c r="C43" s="4"/>
      <c r="D43" s="4"/>
      <c r="E43" s="4"/>
      <c r="F43" s="4"/>
      <c r="G43" s="4"/>
      <c r="H43" s="4"/>
      <c r="I43" s="32">
        <f>+'10'!C43+'10'!F43+'10'!I43+'10'!L43+'11'!C43+'11'!F43</f>
        <v>0</v>
      </c>
      <c r="J43" s="32">
        <f>+'10'!D43+'10'!G43+'10'!J43+'10'!M43+'11'!D43+'11'!G43</f>
        <v>0</v>
      </c>
      <c r="K43" s="32">
        <f>+'10'!E43+'10'!H43+'10'!K43+'10'!N43+'11'!E43+'11'!H43</f>
        <v>0</v>
      </c>
      <c r="L43" s="32">
        <f>+'4'!L43+'9'!L43+'11'!I43</f>
        <v>0</v>
      </c>
      <c r="M43" s="32">
        <f>+'4'!M43+'9'!M43+'11'!J43</f>
        <v>0</v>
      </c>
      <c r="N43" s="89">
        <f>+'4'!N43+'9'!N43+'11'!K43</f>
        <v>0</v>
      </c>
    </row>
    <row r="44" spans="1:17" ht="10.5" customHeight="1" thickBot="1" x14ac:dyDescent="0.25">
      <c r="A44" s="98" t="s">
        <v>168</v>
      </c>
      <c r="B44" s="48" t="s">
        <v>128</v>
      </c>
      <c r="C44" s="6"/>
      <c r="D44" s="6"/>
      <c r="E44" s="6"/>
      <c r="F44" s="6"/>
      <c r="G44" s="6"/>
      <c r="H44" s="6"/>
      <c r="I44" s="32">
        <f>+'10'!C44+'10'!F44+'10'!I44+'10'!L44+'11'!C44+'11'!F44</f>
        <v>0</v>
      </c>
      <c r="J44" s="32">
        <f>+'10'!D44+'10'!G44+'10'!J44+'10'!M44+'11'!D44+'11'!G44</f>
        <v>0</v>
      </c>
      <c r="K44" s="32">
        <f>+'10'!E44+'10'!H44+'10'!K44+'10'!N44+'11'!E44+'11'!H44</f>
        <v>0</v>
      </c>
      <c r="L44" s="32">
        <f>+'4'!L44+'9'!L44+'11'!I44</f>
        <v>0</v>
      </c>
      <c r="M44" s="32">
        <f>+'4'!M44+'9'!M44+'11'!J44</f>
        <v>0</v>
      </c>
      <c r="N44" s="89">
        <f>+'4'!N44+'9'!N44+'11'!K44</f>
        <v>0</v>
      </c>
      <c r="O44" s="1"/>
    </row>
    <row r="45" spans="1:17" ht="10.5" customHeight="1" thickBot="1" x14ac:dyDescent="0.25">
      <c r="A45" s="71" t="s">
        <v>15</v>
      </c>
      <c r="B45" s="24" t="s">
        <v>27</v>
      </c>
      <c r="C45" s="42">
        <f>SUM(C42:C44)</f>
        <v>0</v>
      </c>
      <c r="D45" s="42">
        <f t="shared" ref="D45:N45" si="9">SUM(D42:D44)</f>
        <v>0</v>
      </c>
      <c r="E45" s="42">
        <f t="shared" si="9"/>
        <v>0</v>
      </c>
      <c r="F45" s="42">
        <f t="shared" si="9"/>
        <v>0</v>
      </c>
      <c r="G45" s="42">
        <f t="shared" si="9"/>
        <v>0</v>
      </c>
      <c r="H45" s="42">
        <f t="shared" si="9"/>
        <v>0</v>
      </c>
      <c r="I45" s="42">
        <f t="shared" si="9"/>
        <v>0</v>
      </c>
      <c r="J45" s="42">
        <f t="shared" si="9"/>
        <v>0</v>
      </c>
      <c r="K45" s="42">
        <f t="shared" si="9"/>
        <v>0</v>
      </c>
      <c r="L45" s="42">
        <f t="shared" si="9"/>
        <v>0</v>
      </c>
      <c r="M45" s="42">
        <f t="shared" si="9"/>
        <v>0</v>
      </c>
      <c r="N45" s="74">
        <f t="shared" si="9"/>
        <v>0</v>
      </c>
    </row>
    <row r="46" spans="1:17" ht="10.5" customHeight="1" x14ac:dyDescent="0.2">
      <c r="A46" s="93" t="s">
        <v>167</v>
      </c>
      <c r="B46" s="23" t="s">
        <v>20</v>
      </c>
      <c r="C46" s="6"/>
      <c r="D46" s="6"/>
      <c r="E46" s="6"/>
      <c r="F46" s="6"/>
      <c r="G46" s="6"/>
      <c r="H46" s="6"/>
      <c r="I46" s="32">
        <f>+'10'!C46+'10'!F46+'10'!I46+'10'!L46+'11'!C46+'11'!F46</f>
        <v>0</v>
      </c>
      <c r="J46" s="32">
        <f>+'10'!D46+'10'!G46+'10'!J46+'10'!M46+'11'!D46+'11'!G46</f>
        <v>0</v>
      </c>
      <c r="K46" s="32">
        <f>+'10'!E46+'10'!H46+'10'!K46+'10'!N46+'11'!E46+'11'!H46</f>
        <v>0</v>
      </c>
      <c r="L46" s="32">
        <f>+'4'!L46+'9'!L46+'11'!I46</f>
        <v>0</v>
      </c>
      <c r="M46" s="32">
        <f>+'4'!M46+'9'!M46+'11'!J46</f>
        <v>0</v>
      </c>
      <c r="N46" s="89">
        <f>+'4'!N46+'9'!N46+'11'!K46</f>
        <v>0</v>
      </c>
    </row>
    <row r="47" spans="1:17" ht="10.5" customHeight="1" thickBot="1" x14ac:dyDescent="0.25">
      <c r="A47" s="93" t="s">
        <v>168</v>
      </c>
      <c r="B47" s="23" t="s">
        <v>129</v>
      </c>
      <c r="C47" s="6"/>
      <c r="D47" s="6"/>
      <c r="E47" s="6"/>
      <c r="F47" s="6"/>
      <c r="G47" s="6"/>
      <c r="H47" s="6"/>
      <c r="I47" s="32">
        <f>+'10'!C47+'10'!F47+'10'!I47+'10'!L47+'11'!C47+'11'!F47</f>
        <v>0</v>
      </c>
      <c r="J47" s="32">
        <f>+'10'!D47+'10'!G47+'10'!J47+'10'!M47+'11'!D47+'11'!G47</f>
        <v>0</v>
      </c>
      <c r="K47" s="32">
        <f>+'10'!E47+'10'!H47+'10'!K47+'10'!N47+'11'!E47+'11'!H47</f>
        <v>0</v>
      </c>
      <c r="L47" s="32">
        <f>+'4'!L47+'9'!L47+'11'!I47</f>
        <v>0</v>
      </c>
      <c r="M47" s="32">
        <f>+'4'!M47+'9'!M47+'11'!J47</f>
        <v>0</v>
      </c>
      <c r="N47" s="89">
        <f>+'4'!N47+'9'!N47+'11'!K47</f>
        <v>0</v>
      </c>
    </row>
    <row r="48" spans="1:17" ht="10.5" customHeight="1" thickBot="1" x14ac:dyDescent="0.25">
      <c r="A48" s="71" t="s">
        <v>18</v>
      </c>
      <c r="B48" s="24" t="s">
        <v>28</v>
      </c>
      <c r="C48" s="42">
        <f t="shared" ref="C48:H48" si="10">+C46+C47</f>
        <v>0</v>
      </c>
      <c r="D48" s="42">
        <f t="shared" si="10"/>
        <v>0</v>
      </c>
      <c r="E48" s="42">
        <f t="shared" si="10"/>
        <v>0</v>
      </c>
      <c r="F48" s="42">
        <f t="shared" si="10"/>
        <v>0</v>
      </c>
      <c r="G48" s="42">
        <f t="shared" si="10"/>
        <v>0</v>
      </c>
      <c r="H48" s="42">
        <f t="shared" si="10"/>
        <v>0</v>
      </c>
      <c r="I48" s="43">
        <f>+'10'!C48+'10'!F48+'10'!I48+'10'!L48+'11'!C48+'11'!F48</f>
        <v>0</v>
      </c>
      <c r="J48" s="43">
        <f>+'10'!D48+'10'!G48+'10'!J48+'10'!M48+'11'!D48+'11'!G48</f>
        <v>0</v>
      </c>
      <c r="K48" s="43">
        <f>+'10'!E48+'10'!H48+'10'!K48+'10'!N48+'11'!E48+'11'!H48</f>
        <v>0</v>
      </c>
      <c r="L48" s="43">
        <f>+'4'!L48+'9'!L48+'11'!I48</f>
        <v>0</v>
      </c>
      <c r="M48" s="43">
        <f>+'4'!M48+'9'!M48+'11'!J48</f>
        <v>0</v>
      </c>
      <c r="N48" s="72">
        <f>+'4'!N48+'9'!N48+'11'!K48</f>
        <v>0</v>
      </c>
    </row>
    <row r="49" spans="1:14" ht="10.5" customHeight="1" thickBot="1" x14ac:dyDescent="0.25">
      <c r="A49" s="93" t="s">
        <v>160</v>
      </c>
      <c r="B49" s="23" t="s">
        <v>179</v>
      </c>
      <c r="C49" s="6"/>
      <c r="D49" s="6"/>
      <c r="E49" s="6"/>
      <c r="F49" s="6"/>
      <c r="G49" s="6"/>
      <c r="H49" s="6"/>
      <c r="I49" s="32">
        <f>+'10'!C49+'10'!F49+'10'!I49+'10'!L49+'11'!C49+'11'!F49</f>
        <v>0</v>
      </c>
      <c r="J49" s="32">
        <f>+'10'!D49+'10'!G49+'10'!J49+'10'!M49+'11'!D49+'11'!G49</f>
        <v>0</v>
      </c>
      <c r="K49" s="32">
        <f>+'10'!E49+'10'!H49+'10'!K49+'10'!N49+'11'!E49+'11'!H49</f>
        <v>0</v>
      </c>
      <c r="L49" s="32">
        <f>+'4'!L49+'9'!L49+'11'!I49</f>
        <v>0</v>
      </c>
      <c r="M49" s="32">
        <f>+'4'!M49+'9'!M49+'11'!J49</f>
        <v>0</v>
      </c>
      <c r="N49" s="89">
        <f>+'4'!N49+'9'!N49+'11'!K49</f>
        <v>0</v>
      </c>
    </row>
    <row r="50" spans="1:14" ht="10.5" customHeight="1" thickBot="1" x14ac:dyDescent="0.25">
      <c r="A50" s="71" t="s">
        <v>132</v>
      </c>
      <c r="B50" s="24" t="s">
        <v>134</v>
      </c>
      <c r="C50" s="42">
        <f t="shared" ref="C50:H50" si="11">+C45+C48</f>
        <v>0</v>
      </c>
      <c r="D50" s="42">
        <f t="shared" si="11"/>
        <v>0</v>
      </c>
      <c r="E50" s="42">
        <f t="shared" si="11"/>
        <v>0</v>
      </c>
      <c r="F50" s="42">
        <f t="shared" si="11"/>
        <v>0</v>
      </c>
      <c r="G50" s="42">
        <f t="shared" si="11"/>
        <v>0</v>
      </c>
      <c r="H50" s="42">
        <f t="shared" si="11"/>
        <v>0</v>
      </c>
      <c r="I50" s="43">
        <f>+'10'!C50+'10'!F50+'10'!I50+'10'!L50+'11'!C50+'11'!F50</f>
        <v>0</v>
      </c>
      <c r="J50" s="43">
        <f>+'10'!D50+'10'!G50+'10'!J50+'10'!M50+'11'!D50+'11'!G50</f>
        <v>0</v>
      </c>
      <c r="K50" s="43">
        <f>+'10'!E50+'10'!H50+'10'!K50+'10'!N50+'11'!E50+'11'!H50</f>
        <v>0</v>
      </c>
      <c r="L50" s="43">
        <f>+'4'!L50+'9'!L50+'11'!I50</f>
        <v>0</v>
      </c>
      <c r="M50" s="43">
        <f>+'4'!M50+'9'!M50+'11'!J50</f>
        <v>0</v>
      </c>
      <c r="N50" s="72">
        <f>+'4'!N50+'9'!N50+'11'!K50</f>
        <v>0</v>
      </c>
    </row>
    <row r="51" spans="1:14" s="21" customFormat="1" ht="10.5" customHeight="1" thickBot="1" x14ac:dyDescent="0.25">
      <c r="A51" s="71"/>
      <c r="B51" s="73" t="s">
        <v>137</v>
      </c>
      <c r="C51" s="42">
        <f t="shared" ref="C51:H51" si="12">+C37+C41+C49+C50</f>
        <v>0</v>
      </c>
      <c r="D51" s="42">
        <f t="shared" si="12"/>
        <v>0</v>
      </c>
      <c r="E51" s="42">
        <f t="shared" si="12"/>
        <v>0</v>
      </c>
      <c r="F51" s="42">
        <f t="shared" si="12"/>
        <v>0</v>
      </c>
      <c r="G51" s="42">
        <f t="shared" si="12"/>
        <v>0</v>
      </c>
      <c r="H51" s="42">
        <f t="shared" si="12"/>
        <v>0</v>
      </c>
      <c r="I51" s="43">
        <f>+'10'!C51+'10'!F51+'10'!I51+'10'!L51+'11'!C51+'11'!F51</f>
        <v>0</v>
      </c>
      <c r="J51" s="43">
        <f>+'10'!D51+'10'!G51+'10'!J51+'10'!M51+'11'!D51+'11'!G51</f>
        <v>0</v>
      </c>
      <c r="K51" s="43">
        <f>+'10'!E51+'10'!H51+'10'!K51+'10'!N51+'11'!E51+'11'!H51</f>
        <v>0</v>
      </c>
      <c r="L51" s="43">
        <f>+'4'!L51+'9'!L51+'11'!I51</f>
        <v>0</v>
      </c>
      <c r="M51" s="43">
        <f>+'4'!M51+'9'!M51+'11'!J51</f>
        <v>0</v>
      </c>
      <c r="N51" s="72">
        <f>+'4'!N51+'9'!N51+'11'!K51</f>
        <v>0</v>
      </c>
    </row>
    <row r="52" spans="1:14" ht="12" customHeight="1" thickBot="1" x14ac:dyDescent="0.25">
      <c r="A52" s="76"/>
      <c r="B52" s="77" t="s">
        <v>29</v>
      </c>
      <c r="C52" s="50"/>
      <c r="D52" s="50"/>
      <c r="E52" s="50"/>
      <c r="F52" s="50"/>
      <c r="G52" s="50"/>
      <c r="H52" s="50"/>
      <c r="I52" s="55">
        <f>+'10'!C52+'10'!F52+'10'!I52+'10'!L52+'11'!C52+'11'!F52</f>
        <v>0</v>
      </c>
      <c r="J52" s="55">
        <f>+'10'!D52+'10'!G52+'10'!J52+'10'!M52+'11'!D52+'11'!G52</f>
        <v>0</v>
      </c>
      <c r="K52" s="55">
        <f>+'10'!E52+'10'!H52+'10'!K52+'10'!N52+'11'!E52+'11'!H52</f>
        <v>0</v>
      </c>
      <c r="L52" s="55">
        <f>+'4'!L52+'9'!L52+'11'!I52</f>
        <v>0</v>
      </c>
      <c r="M52" s="55">
        <f>+'4'!M52+'9'!M52+'11'!J52</f>
        <v>0</v>
      </c>
      <c r="N52" s="56">
        <f>+'4'!N52+'9'!N52+'11'!K52</f>
        <v>0</v>
      </c>
    </row>
    <row r="53" spans="1:14" ht="12" customHeight="1" thickBot="1" x14ac:dyDescent="0.25">
      <c r="A53" s="78"/>
      <c r="B53" s="77" t="s">
        <v>30</v>
      </c>
      <c r="C53" s="53"/>
      <c r="D53" s="50"/>
      <c r="E53" s="53"/>
      <c r="F53" s="53"/>
      <c r="G53" s="50"/>
      <c r="H53" s="53"/>
      <c r="I53" s="55">
        <f>+'10'!C53+'10'!F53+'10'!I53+'10'!L53+'11'!C53+'11'!F53</f>
        <v>0</v>
      </c>
      <c r="J53" s="55">
        <f>+'10'!D53+'10'!G53+'10'!J53+'10'!M53+'11'!D53+'11'!G53</f>
        <v>0</v>
      </c>
      <c r="K53" s="55">
        <f>+'10'!E53+'10'!H53+'10'!K53+'10'!N53+'11'!E53+'11'!H53</f>
        <v>0</v>
      </c>
      <c r="L53" s="55">
        <f>+'4'!L53+'9'!L53+'11'!I53</f>
        <v>0</v>
      </c>
      <c r="M53" s="55">
        <f>+'4'!M53+'9'!M53+'11'!J53</f>
        <v>0</v>
      </c>
      <c r="N53" s="56">
        <f>+'4'!N53+'9'!N53+'11'!K53</f>
        <v>0</v>
      </c>
    </row>
    <row r="54" spans="1:14" x14ac:dyDescent="0.2">
      <c r="H54" s="14"/>
      <c r="K54" s="14"/>
    </row>
    <row r="55" spans="1:14" x14ac:dyDescent="0.2">
      <c r="H55" s="14"/>
      <c r="K55" s="14"/>
    </row>
    <row r="56" spans="1:14" x14ac:dyDescent="0.2">
      <c r="H56" s="14"/>
      <c r="K56" s="14"/>
    </row>
  </sheetData>
  <sheetProtection selectLockedCells="1" selectUnlockedCells="1"/>
  <mergeCells count="24">
    <mergeCell ref="A1:N1"/>
    <mergeCell ref="A3:B6"/>
    <mergeCell ref="C3:E3"/>
    <mergeCell ref="L3:N3"/>
    <mergeCell ref="C4:E4"/>
    <mergeCell ref="L4:N4"/>
    <mergeCell ref="C5:C6"/>
    <mergeCell ref="I3:K4"/>
    <mergeCell ref="F3:H3"/>
    <mergeCell ref="F4:H4"/>
    <mergeCell ref="M5:M6"/>
    <mergeCell ref="N5:N6"/>
    <mergeCell ref="A7:B7"/>
    <mergeCell ref="H5:H6"/>
    <mergeCell ref="I5:I6"/>
    <mergeCell ref="J5:J6"/>
    <mergeCell ref="K5:K6"/>
    <mergeCell ref="D5:D6"/>
    <mergeCell ref="A29:B29"/>
    <mergeCell ref="L5:L6"/>
    <mergeCell ref="A8:B8"/>
    <mergeCell ref="E5:E6"/>
    <mergeCell ref="F5:F6"/>
    <mergeCell ref="G5:G6"/>
  </mergeCells>
  <phoneticPr fontId="19" type="noConversion"/>
  <printOptions horizontalCentered="1"/>
  <pageMargins left="0.27559055118110237" right="0.27559055118110237" top="0.39370078740157483" bottom="0.19685039370078741" header="0.15748031496062992" footer="0.15748031496062992"/>
  <pageSetup paperSize="9" scale="89" firstPageNumber="0" orientation="landscape" r:id="rId1"/>
  <headerFooter alignWithMargins="0">
    <oddHeader>&amp;R2.sz.melléklet</oddHeader>
    <oddFooter>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2"/>
  <sheetViews>
    <sheetView zoomScale="91" zoomScaleNormal="91" workbookViewId="0">
      <pane ySplit="7" topLeftCell="A8" activePane="bottomLeft" state="frozen"/>
      <selection activeCell="C5" sqref="C5:N6"/>
      <selection pane="bottomLeft" activeCell="H17" sqref="H17"/>
    </sheetView>
  </sheetViews>
  <sheetFormatPr defaultRowHeight="12.75" x14ac:dyDescent="0.2"/>
  <cols>
    <col min="1" max="1" width="7.42578125" style="8" customWidth="1"/>
    <col min="2" max="2" width="33.85546875" style="8" customWidth="1"/>
    <col min="3" max="3" width="10.5703125" style="8" customWidth="1"/>
    <col min="4" max="4" width="11.140625" style="8" customWidth="1"/>
    <col min="5" max="5" width="12.140625" style="8" customWidth="1"/>
    <col min="6" max="15" width="10" style="8" customWidth="1"/>
    <col min="16" max="16" width="9.140625" style="8" customWidth="1"/>
    <col min="17" max="16384" width="9.140625" style="8"/>
  </cols>
  <sheetData>
    <row r="1" spans="1:16" ht="11.25" customHeight="1" x14ac:dyDescent="0.2">
      <c r="A1" s="136" t="s">
        <v>192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1"/>
      <c r="P1" s="11"/>
    </row>
    <row r="2" spans="1:16" ht="8.25" customHeight="1" thickBot="1" x14ac:dyDescent="0.25">
      <c r="H2" s="9"/>
      <c r="M2" s="9" t="s">
        <v>0</v>
      </c>
    </row>
    <row r="3" spans="1:16" ht="9" customHeight="1" x14ac:dyDescent="0.2">
      <c r="A3" s="137" t="s">
        <v>1</v>
      </c>
      <c r="B3" s="138"/>
      <c r="C3" s="141">
        <v>1101</v>
      </c>
      <c r="D3" s="141"/>
      <c r="E3" s="141"/>
      <c r="F3" s="141">
        <v>1102</v>
      </c>
      <c r="G3" s="141"/>
      <c r="H3" s="141"/>
      <c r="I3" s="141">
        <v>1103</v>
      </c>
      <c r="J3" s="141"/>
      <c r="K3" s="141"/>
      <c r="L3" s="141">
        <v>1104</v>
      </c>
      <c r="M3" s="141"/>
      <c r="N3" s="142"/>
    </row>
    <row r="4" spans="1:16" s="33" customFormat="1" ht="23.25" customHeight="1" thickBot="1" x14ac:dyDescent="0.25">
      <c r="A4" s="139"/>
      <c r="B4" s="140"/>
      <c r="C4" s="157" t="s">
        <v>61</v>
      </c>
      <c r="D4" s="157"/>
      <c r="E4" s="157"/>
      <c r="F4" s="133" t="s">
        <v>62</v>
      </c>
      <c r="G4" s="133"/>
      <c r="H4" s="133"/>
      <c r="I4" s="133" t="s">
        <v>63</v>
      </c>
      <c r="J4" s="133"/>
      <c r="K4" s="133"/>
      <c r="L4" s="133" t="s">
        <v>64</v>
      </c>
      <c r="M4" s="133"/>
      <c r="N4" s="147"/>
    </row>
    <row r="5" spans="1:16" ht="12.75" customHeight="1" thickBot="1" x14ac:dyDescent="0.25">
      <c r="A5" s="139"/>
      <c r="B5" s="140"/>
      <c r="C5" s="128" t="s">
        <v>193</v>
      </c>
      <c r="D5" s="128" t="s">
        <v>194</v>
      </c>
      <c r="E5" s="128" t="s">
        <v>195</v>
      </c>
      <c r="F5" s="128" t="s">
        <v>193</v>
      </c>
      <c r="G5" s="128" t="s">
        <v>194</v>
      </c>
      <c r="H5" s="128" t="s">
        <v>195</v>
      </c>
      <c r="I5" s="128" t="s">
        <v>193</v>
      </c>
      <c r="J5" s="128" t="s">
        <v>194</v>
      </c>
      <c r="K5" s="128" t="s">
        <v>195</v>
      </c>
      <c r="L5" s="128" t="s">
        <v>193</v>
      </c>
      <c r="M5" s="128" t="s">
        <v>194</v>
      </c>
      <c r="N5" s="128" t="s">
        <v>195</v>
      </c>
    </row>
    <row r="6" spans="1:16" ht="18.75" customHeight="1" thickBot="1" x14ac:dyDescent="0.25">
      <c r="A6" s="139"/>
      <c r="B6" s="140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</row>
    <row r="7" spans="1:16" ht="10.5" customHeight="1" thickBot="1" x14ac:dyDescent="0.25">
      <c r="A7" s="130">
        <v>1</v>
      </c>
      <c r="B7" s="131"/>
      <c r="C7" s="37">
        <v>2</v>
      </c>
      <c r="D7" s="36">
        <v>3</v>
      </c>
      <c r="E7" s="37">
        <v>4</v>
      </c>
      <c r="F7" s="36">
        <v>5</v>
      </c>
      <c r="G7" s="37">
        <v>6</v>
      </c>
      <c r="H7" s="36">
        <v>7</v>
      </c>
      <c r="I7" s="37">
        <v>8</v>
      </c>
      <c r="J7" s="36">
        <v>9</v>
      </c>
      <c r="K7" s="37">
        <v>10</v>
      </c>
      <c r="L7" s="36">
        <v>11</v>
      </c>
      <c r="M7" s="37">
        <v>12</v>
      </c>
      <c r="N7" s="101">
        <v>13</v>
      </c>
    </row>
    <row r="8" spans="1:16" ht="11.25" customHeight="1" x14ac:dyDescent="0.2">
      <c r="A8" s="134" t="s">
        <v>4</v>
      </c>
      <c r="B8" s="135"/>
      <c r="C8" s="4"/>
      <c r="D8" s="4"/>
      <c r="E8" s="4"/>
      <c r="F8" s="4"/>
      <c r="G8" s="4"/>
      <c r="H8" s="4"/>
      <c r="I8" s="6"/>
      <c r="J8" s="6"/>
      <c r="K8" s="6"/>
      <c r="L8" s="4"/>
      <c r="M8" s="4"/>
      <c r="N8" s="87"/>
    </row>
    <row r="9" spans="1:16" ht="10.5" customHeight="1" x14ac:dyDescent="0.2">
      <c r="A9" s="88" t="s">
        <v>139</v>
      </c>
      <c r="B9" s="17" t="s">
        <v>6</v>
      </c>
      <c r="C9" s="4"/>
      <c r="D9" s="4"/>
      <c r="E9" s="4"/>
      <c r="F9" s="4"/>
      <c r="G9" s="4"/>
      <c r="H9" s="4"/>
      <c r="I9" s="4"/>
      <c r="J9" s="4"/>
      <c r="K9" s="4"/>
      <c r="L9" s="6"/>
      <c r="M9" s="6"/>
      <c r="N9" s="87"/>
    </row>
    <row r="10" spans="1:16" ht="10.5" customHeight="1" x14ac:dyDescent="0.2">
      <c r="A10" s="88" t="s">
        <v>140</v>
      </c>
      <c r="B10" s="17" t="s">
        <v>113</v>
      </c>
      <c r="C10" s="4"/>
      <c r="D10" s="4"/>
      <c r="E10" s="4"/>
      <c r="F10" s="4"/>
      <c r="G10" s="4"/>
      <c r="H10" s="4"/>
      <c r="I10" s="4"/>
      <c r="J10" s="4"/>
      <c r="K10" s="4"/>
      <c r="L10" s="6"/>
      <c r="M10" s="6"/>
      <c r="N10" s="87"/>
    </row>
    <row r="11" spans="1:16" ht="10.5" customHeight="1" x14ac:dyDescent="0.2">
      <c r="A11" s="88" t="s">
        <v>141</v>
      </c>
      <c r="B11" s="17" t="s">
        <v>7</v>
      </c>
      <c r="C11" s="4"/>
      <c r="D11" s="4"/>
      <c r="E11" s="4"/>
      <c r="F11" s="4"/>
      <c r="G11" s="4"/>
      <c r="H11" s="4"/>
      <c r="I11" s="4"/>
      <c r="J11" s="4"/>
      <c r="K11" s="4"/>
      <c r="L11" s="6"/>
      <c r="M11" s="6"/>
      <c r="N11" s="87"/>
    </row>
    <row r="12" spans="1:16" ht="10.5" customHeight="1" x14ac:dyDescent="0.2">
      <c r="A12" s="88" t="s">
        <v>142</v>
      </c>
      <c r="B12" s="17" t="s">
        <v>8</v>
      </c>
      <c r="C12" s="4"/>
      <c r="D12" s="4"/>
      <c r="E12" s="4"/>
      <c r="F12" s="4"/>
      <c r="G12" s="4"/>
      <c r="H12" s="4"/>
      <c r="I12" s="4"/>
      <c r="J12" s="4"/>
      <c r="K12" s="4"/>
      <c r="L12" s="6"/>
      <c r="M12" s="6"/>
      <c r="N12" s="87"/>
    </row>
    <row r="13" spans="1:16" ht="10.5" customHeight="1" x14ac:dyDescent="0.2">
      <c r="A13" s="88" t="s">
        <v>143</v>
      </c>
      <c r="B13" s="17" t="s">
        <v>9</v>
      </c>
      <c r="C13" s="4"/>
      <c r="D13" s="39"/>
      <c r="E13" s="4"/>
      <c r="F13" s="4"/>
      <c r="G13" s="4"/>
      <c r="H13" s="4"/>
      <c r="I13" s="4"/>
      <c r="J13" s="4"/>
      <c r="K13" s="4"/>
      <c r="L13" s="6"/>
      <c r="M13" s="6"/>
      <c r="N13" s="87"/>
      <c r="P13" s="15"/>
    </row>
    <row r="14" spans="1:16" ht="10.5" customHeight="1" x14ac:dyDescent="0.2">
      <c r="A14" s="71" t="s">
        <v>10</v>
      </c>
      <c r="B14" s="24" t="s">
        <v>115</v>
      </c>
      <c r="C14" s="42">
        <f>+C9+C10+C11+C12+C13</f>
        <v>0</v>
      </c>
      <c r="D14" s="42">
        <f t="shared" ref="D14:N14" si="0">+D9+D10+D11+D12+D13</f>
        <v>0</v>
      </c>
      <c r="E14" s="42">
        <f t="shared" si="0"/>
        <v>0</v>
      </c>
      <c r="F14" s="42">
        <f t="shared" si="0"/>
        <v>0</v>
      </c>
      <c r="G14" s="42">
        <f t="shared" si="0"/>
        <v>0</v>
      </c>
      <c r="H14" s="42">
        <f t="shared" si="0"/>
        <v>0</v>
      </c>
      <c r="I14" s="42">
        <f t="shared" si="0"/>
        <v>0</v>
      </c>
      <c r="J14" s="42">
        <f t="shared" si="0"/>
        <v>0</v>
      </c>
      <c r="K14" s="42">
        <f t="shared" si="0"/>
        <v>0</v>
      </c>
      <c r="L14" s="42">
        <f t="shared" si="0"/>
        <v>0</v>
      </c>
      <c r="M14" s="42">
        <f t="shared" si="0"/>
        <v>0</v>
      </c>
      <c r="N14" s="74">
        <f t="shared" si="0"/>
        <v>0</v>
      </c>
    </row>
    <row r="15" spans="1:16" ht="10.5" customHeight="1" x14ac:dyDescent="0.2">
      <c r="A15" s="88" t="s">
        <v>144</v>
      </c>
      <c r="B15" s="17" t="s">
        <v>114</v>
      </c>
      <c r="C15" s="4">
        <v>4977407</v>
      </c>
      <c r="D15" s="4">
        <v>7812643</v>
      </c>
      <c r="E15" s="4">
        <f>5188311+150127+1</f>
        <v>5338439</v>
      </c>
      <c r="F15" s="4"/>
      <c r="G15" s="4"/>
      <c r="H15" s="4"/>
      <c r="I15" s="4"/>
      <c r="J15" s="4"/>
      <c r="K15" s="4"/>
      <c r="L15" s="6"/>
      <c r="M15" s="6"/>
      <c r="N15" s="87"/>
    </row>
    <row r="16" spans="1:16" ht="10.5" customHeight="1" x14ac:dyDescent="0.2">
      <c r="A16" s="88" t="s">
        <v>145</v>
      </c>
      <c r="B16" s="17" t="s">
        <v>11</v>
      </c>
      <c r="C16" s="4"/>
      <c r="D16" s="4"/>
      <c r="E16" s="4"/>
      <c r="F16" s="4">
        <v>188958</v>
      </c>
      <c r="G16" s="4">
        <v>565692</v>
      </c>
      <c r="H16" s="4">
        <f>199794-1</f>
        <v>199793</v>
      </c>
      <c r="I16" s="4"/>
      <c r="J16" s="4"/>
      <c r="K16" s="4"/>
      <c r="L16" s="6"/>
      <c r="M16" s="6"/>
      <c r="N16" s="87"/>
    </row>
    <row r="17" spans="1:21" s="13" customFormat="1" ht="10.5" customHeight="1" x14ac:dyDescent="0.2">
      <c r="A17" s="88" t="s">
        <v>146</v>
      </c>
      <c r="B17" s="17" t="s">
        <v>12</v>
      </c>
      <c r="C17" s="4"/>
      <c r="D17" s="4"/>
      <c r="E17" s="4"/>
      <c r="F17" s="4"/>
      <c r="G17" s="4"/>
      <c r="H17" s="4"/>
      <c r="I17" s="4">
        <v>1160999</v>
      </c>
      <c r="J17" s="4">
        <v>1324552</v>
      </c>
      <c r="K17" s="4">
        <v>336366</v>
      </c>
      <c r="L17" s="4"/>
      <c r="M17" s="4"/>
      <c r="N17" s="87"/>
    </row>
    <row r="18" spans="1:21" ht="10.5" customHeight="1" thickBot="1" x14ac:dyDescent="0.25">
      <c r="A18" s="71" t="s">
        <v>13</v>
      </c>
      <c r="B18" s="24" t="s">
        <v>116</v>
      </c>
      <c r="C18" s="42">
        <f>+C15+C16+C17</f>
        <v>4977407</v>
      </c>
      <c r="D18" s="42">
        <f t="shared" ref="D18:N18" si="1">+D15+D16+D17</f>
        <v>7812643</v>
      </c>
      <c r="E18" s="42">
        <f t="shared" si="1"/>
        <v>5338439</v>
      </c>
      <c r="F18" s="42">
        <f t="shared" si="1"/>
        <v>188958</v>
      </c>
      <c r="G18" s="42">
        <f t="shared" si="1"/>
        <v>565692</v>
      </c>
      <c r="H18" s="42">
        <f t="shared" si="1"/>
        <v>199793</v>
      </c>
      <c r="I18" s="42">
        <f t="shared" si="1"/>
        <v>1160999</v>
      </c>
      <c r="J18" s="42">
        <f>+J15+J16+J17</f>
        <v>1324552</v>
      </c>
      <c r="K18" s="42">
        <f t="shared" si="1"/>
        <v>336366</v>
      </c>
      <c r="L18" s="42">
        <f t="shared" si="1"/>
        <v>0</v>
      </c>
      <c r="M18" s="42">
        <f t="shared" si="1"/>
        <v>0</v>
      </c>
      <c r="N18" s="74">
        <f t="shared" si="1"/>
        <v>0</v>
      </c>
    </row>
    <row r="19" spans="1:21" ht="10.5" customHeight="1" x14ac:dyDescent="0.2">
      <c r="A19" s="90" t="s">
        <v>147</v>
      </c>
      <c r="B19" s="46" t="s">
        <v>117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99"/>
    </row>
    <row r="20" spans="1:21" ht="10.5" customHeight="1" thickBot="1" x14ac:dyDescent="0.25">
      <c r="A20" s="91" t="s">
        <v>173</v>
      </c>
      <c r="B20" s="48" t="s">
        <v>174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99"/>
    </row>
    <row r="21" spans="1:21" ht="10.5" customHeight="1" thickBot="1" x14ac:dyDescent="0.25">
      <c r="A21" s="71" t="s">
        <v>15</v>
      </c>
      <c r="B21" s="24" t="s">
        <v>118</v>
      </c>
      <c r="C21" s="42">
        <f>+C19+C20</f>
        <v>0</v>
      </c>
      <c r="D21" s="42">
        <f t="shared" ref="D21:N21" si="2">+D19+D20</f>
        <v>0</v>
      </c>
      <c r="E21" s="42">
        <f t="shared" si="2"/>
        <v>0</v>
      </c>
      <c r="F21" s="42">
        <f t="shared" si="2"/>
        <v>0</v>
      </c>
      <c r="G21" s="42">
        <f t="shared" si="2"/>
        <v>0</v>
      </c>
      <c r="H21" s="42">
        <f t="shared" si="2"/>
        <v>0</v>
      </c>
      <c r="I21" s="42">
        <f t="shared" si="2"/>
        <v>0</v>
      </c>
      <c r="J21" s="42">
        <f t="shared" si="2"/>
        <v>0</v>
      </c>
      <c r="K21" s="42">
        <f t="shared" si="2"/>
        <v>0</v>
      </c>
      <c r="L21" s="42">
        <f t="shared" si="2"/>
        <v>0</v>
      </c>
      <c r="M21" s="42">
        <f t="shared" si="2"/>
        <v>0</v>
      </c>
      <c r="N21" s="74">
        <f t="shared" si="2"/>
        <v>0</v>
      </c>
    </row>
    <row r="22" spans="1:21" ht="10.5" customHeight="1" x14ac:dyDescent="0.2">
      <c r="A22" s="88" t="s">
        <v>149</v>
      </c>
      <c r="B22" s="17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99"/>
    </row>
    <row r="23" spans="1:21" ht="10.5" customHeight="1" x14ac:dyDescent="0.2">
      <c r="A23" s="92" t="s">
        <v>150</v>
      </c>
      <c r="B23" s="17" t="s">
        <v>176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99"/>
    </row>
    <row r="24" spans="1:21" s="13" customFormat="1" ht="10.5" customHeight="1" thickBot="1" x14ac:dyDescent="0.25">
      <c r="A24" s="88" t="s">
        <v>147</v>
      </c>
      <c r="B24" s="17" t="s">
        <v>20</v>
      </c>
      <c r="C24" s="4"/>
      <c r="D24" s="4"/>
      <c r="E24" s="6"/>
      <c r="F24" s="4"/>
      <c r="G24" s="4"/>
      <c r="H24" s="6"/>
      <c r="I24" s="4"/>
      <c r="J24" s="4"/>
      <c r="K24" s="6"/>
      <c r="L24" s="6"/>
      <c r="M24" s="6"/>
      <c r="N24" s="99"/>
    </row>
    <row r="25" spans="1:21" ht="10.5" customHeight="1" thickBot="1" x14ac:dyDescent="0.25">
      <c r="A25" s="71" t="s">
        <v>18</v>
      </c>
      <c r="B25" s="18" t="s">
        <v>119</v>
      </c>
      <c r="C25" s="42">
        <f>+C22+C23+C24</f>
        <v>0</v>
      </c>
      <c r="D25" s="42">
        <f t="shared" ref="D25:N25" si="3">+D22+D23+D24</f>
        <v>0</v>
      </c>
      <c r="E25" s="42">
        <f t="shared" si="3"/>
        <v>0</v>
      </c>
      <c r="F25" s="42">
        <f t="shared" si="3"/>
        <v>0</v>
      </c>
      <c r="G25" s="42">
        <f t="shared" si="3"/>
        <v>0</v>
      </c>
      <c r="H25" s="42">
        <f t="shared" si="3"/>
        <v>0</v>
      </c>
      <c r="I25" s="42">
        <f t="shared" si="3"/>
        <v>0</v>
      </c>
      <c r="J25" s="42">
        <f t="shared" si="3"/>
        <v>0</v>
      </c>
      <c r="K25" s="42">
        <f t="shared" si="3"/>
        <v>0</v>
      </c>
      <c r="L25" s="42">
        <f t="shared" si="3"/>
        <v>0</v>
      </c>
      <c r="M25" s="42">
        <f t="shared" si="3"/>
        <v>0</v>
      </c>
      <c r="N25" s="74">
        <f t="shared" si="3"/>
        <v>0</v>
      </c>
    </row>
    <row r="26" spans="1:21" ht="10.5" customHeight="1" thickBot="1" x14ac:dyDescent="0.25">
      <c r="A26" s="93" t="s">
        <v>148</v>
      </c>
      <c r="B26" s="17" t="s">
        <v>135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99"/>
    </row>
    <row r="27" spans="1:21" ht="10.5" customHeight="1" thickBot="1" x14ac:dyDescent="0.25">
      <c r="A27" s="71" t="s">
        <v>132</v>
      </c>
      <c r="B27" s="18" t="s">
        <v>133</v>
      </c>
      <c r="C27" s="42">
        <f>+C21+C25</f>
        <v>0</v>
      </c>
      <c r="D27" s="42">
        <f t="shared" ref="D27:N27" si="4">+D21+D25</f>
        <v>0</v>
      </c>
      <c r="E27" s="42">
        <f t="shared" si="4"/>
        <v>0</v>
      </c>
      <c r="F27" s="42">
        <f t="shared" si="4"/>
        <v>0</v>
      </c>
      <c r="G27" s="42">
        <f t="shared" si="4"/>
        <v>0</v>
      </c>
      <c r="H27" s="42">
        <f t="shared" si="4"/>
        <v>0</v>
      </c>
      <c r="I27" s="42">
        <f t="shared" si="4"/>
        <v>0</v>
      </c>
      <c r="J27" s="42">
        <f t="shared" si="4"/>
        <v>0</v>
      </c>
      <c r="K27" s="42">
        <f t="shared" si="4"/>
        <v>0</v>
      </c>
      <c r="L27" s="42">
        <f t="shared" si="4"/>
        <v>0</v>
      </c>
      <c r="M27" s="42">
        <f t="shared" si="4"/>
        <v>0</v>
      </c>
      <c r="N27" s="74">
        <f t="shared" si="4"/>
        <v>0</v>
      </c>
    </row>
    <row r="28" spans="1:21" s="13" customFormat="1" ht="10.5" customHeight="1" x14ac:dyDescent="0.2">
      <c r="A28" s="94"/>
      <c r="B28" s="22" t="s">
        <v>136</v>
      </c>
      <c r="C28" s="6">
        <f>+C14++C18+C26+C27</f>
        <v>4977407</v>
      </c>
      <c r="D28" s="6">
        <f t="shared" ref="D28:N28" si="5">+D14++D18+D26+D27</f>
        <v>7812643</v>
      </c>
      <c r="E28" s="6">
        <f t="shared" si="5"/>
        <v>5338439</v>
      </c>
      <c r="F28" s="6">
        <f t="shared" si="5"/>
        <v>188958</v>
      </c>
      <c r="G28" s="6">
        <f t="shared" si="5"/>
        <v>565692</v>
      </c>
      <c r="H28" s="6">
        <f t="shared" si="5"/>
        <v>199793</v>
      </c>
      <c r="I28" s="6">
        <f t="shared" si="5"/>
        <v>1160999</v>
      </c>
      <c r="J28" s="6">
        <f t="shared" si="5"/>
        <v>1324552</v>
      </c>
      <c r="K28" s="6">
        <f t="shared" si="5"/>
        <v>336366</v>
      </c>
      <c r="L28" s="6">
        <f t="shared" si="5"/>
        <v>0</v>
      </c>
      <c r="M28" s="6">
        <f t="shared" si="5"/>
        <v>0</v>
      </c>
      <c r="N28" s="99">
        <f t="shared" si="5"/>
        <v>0</v>
      </c>
    </row>
    <row r="29" spans="1:21" ht="10.5" customHeight="1" x14ac:dyDescent="0.2">
      <c r="A29" s="126" t="s">
        <v>21</v>
      </c>
      <c r="B29" s="127"/>
      <c r="C29" s="4"/>
      <c r="D29" s="4"/>
      <c r="E29" s="4"/>
      <c r="F29" s="4"/>
      <c r="G29" s="4"/>
      <c r="H29" s="4"/>
      <c r="I29" s="4"/>
      <c r="J29" s="4"/>
      <c r="K29" s="4"/>
      <c r="L29" s="6"/>
      <c r="M29" s="6"/>
      <c r="N29" s="87"/>
      <c r="U29" s="27"/>
    </row>
    <row r="30" spans="1:21" ht="10.5" customHeight="1" x14ac:dyDescent="0.2">
      <c r="A30" s="88" t="s">
        <v>151</v>
      </c>
      <c r="B30" s="17" t="s">
        <v>120</v>
      </c>
      <c r="C30" s="4"/>
      <c r="D30" s="4"/>
      <c r="E30" s="4"/>
      <c r="F30" s="4"/>
      <c r="G30" s="4"/>
      <c r="H30" s="4"/>
      <c r="I30" s="4"/>
      <c r="J30" s="4"/>
      <c r="K30" s="4"/>
      <c r="L30" s="6"/>
      <c r="M30" s="6"/>
      <c r="N30" s="87"/>
    </row>
    <row r="31" spans="1:21" ht="10.5" customHeight="1" x14ac:dyDescent="0.2">
      <c r="A31" s="88" t="s">
        <v>152</v>
      </c>
      <c r="B31" s="17" t="s">
        <v>121</v>
      </c>
      <c r="C31" s="4"/>
      <c r="D31" s="4"/>
      <c r="E31" s="4"/>
      <c r="F31" s="4"/>
      <c r="G31" s="4"/>
      <c r="H31" s="4"/>
      <c r="I31" s="4"/>
      <c r="J31" s="4"/>
      <c r="K31" s="4"/>
      <c r="L31" s="6"/>
      <c r="M31" s="6"/>
      <c r="N31" s="87"/>
    </row>
    <row r="32" spans="1:21" ht="10.5" customHeight="1" x14ac:dyDescent="0.2">
      <c r="A32" s="88" t="s">
        <v>154</v>
      </c>
      <c r="B32" s="17" t="s">
        <v>122</v>
      </c>
      <c r="C32" s="4"/>
      <c r="D32" s="4"/>
      <c r="E32" s="4"/>
      <c r="F32" s="4"/>
      <c r="G32" s="4"/>
      <c r="H32" s="4"/>
      <c r="I32" s="4"/>
      <c r="J32" s="4"/>
      <c r="K32" s="4"/>
      <c r="L32" s="6"/>
      <c r="M32" s="6"/>
      <c r="N32" s="87"/>
    </row>
    <row r="33" spans="1:32" ht="10.5" customHeight="1" x14ac:dyDescent="0.2">
      <c r="A33" s="95" t="s">
        <v>5</v>
      </c>
      <c r="B33" s="79" t="s">
        <v>123</v>
      </c>
      <c r="C33" s="44">
        <f t="shared" ref="C33:N33" si="6">+C30+C31+C32</f>
        <v>0</v>
      </c>
      <c r="D33" s="44">
        <f t="shared" si="6"/>
        <v>0</v>
      </c>
      <c r="E33" s="44">
        <f t="shared" si="6"/>
        <v>0</v>
      </c>
      <c r="F33" s="44">
        <f t="shared" si="6"/>
        <v>0</v>
      </c>
      <c r="G33" s="44">
        <f t="shared" si="6"/>
        <v>0</v>
      </c>
      <c r="H33" s="44">
        <f t="shared" si="6"/>
        <v>0</v>
      </c>
      <c r="I33" s="44">
        <f t="shared" si="6"/>
        <v>0</v>
      </c>
      <c r="J33" s="44">
        <f t="shared" si="6"/>
        <v>0</v>
      </c>
      <c r="K33" s="44">
        <f t="shared" si="6"/>
        <v>0</v>
      </c>
      <c r="L33" s="44">
        <f t="shared" si="6"/>
        <v>0</v>
      </c>
      <c r="M33" s="44">
        <f t="shared" si="6"/>
        <v>0</v>
      </c>
      <c r="N33" s="100">
        <f t="shared" si="6"/>
        <v>0</v>
      </c>
    </row>
    <row r="34" spans="1:32" ht="10.5" customHeight="1" x14ac:dyDescent="0.2">
      <c r="A34" s="88" t="s">
        <v>155</v>
      </c>
      <c r="B34" s="17" t="s">
        <v>22</v>
      </c>
      <c r="C34" s="4"/>
      <c r="D34" s="4"/>
      <c r="E34" s="4"/>
      <c r="F34" s="4"/>
      <c r="G34" s="4"/>
      <c r="H34" s="4"/>
      <c r="I34" s="4"/>
      <c r="J34" s="4"/>
      <c r="K34" s="4"/>
      <c r="L34" s="6"/>
      <c r="M34" s="6"/>
      <c r="N34" s="87"/>
    </row>
    <row r="35" spans="1:32" ht="10.5" customHeight="1" x14ac:dyDescent="0.2">
      <c r="A35" s="88" t="s">
        <v>156</v>
      </c>
      <c r="B35" s="17" t="s">
        <v>124</v>
      </c>
      <c r="C35" s="4"/>
      <c r="D35" s="4"/>
      <c r="E35" s="4"/>
      <c r="F35" s="4"/>
      <c r="G35" s="4"/>
      <c r="H35" s="4"/>
      <c r="I35" s="4"/>
      <c r="J35" s="4"/>
      <c r="K35" s="4"/>
      <c r="L35" s="6"/>
      <c r="M35" s="6"/>
      <c r="N35" s="87"/>
    </row>
    <row r="36" spans="1:32" ht="10.5" customHeight="1" x14ac:dyDescent="0.2">
      <c r="A36" s="88" t="s">
        <v>158</v>
      </c>
      <c r="B36" s="17" t="s">
        <v>23</v>
      </c>
      <c r="C36" s="4"/>
      <c r="D36" s="4"/>
      <c r="E36" s="4"/>
      <c r="F36" s="4"/>
      <c r="G36" s="4"/>
      <c r="H36" s="4"/>
      <c r="I36" s="4"/>
      <c r="J36" s="4"/>
      <c r="K36" s="4"/>
      <c r="L36" s="6"/>
      <c r="M36" s="6"/>
      <c r="N36" s="87"/>
    </row>
    <row r="37" spans="1:32" ht="10.5" customHeight="1" x14ac:dyDescent="0.2">
      <c r="A37" s="71" t="s">
        <v>10</v>
      </c>
      <c r="B37" s="24" t="s">
        <v>126</v>
      </c>
      <c r="C37" s="42">
        <f>+C33+C34+C35+C36</f>
        <v>0</v>
      </c>
      <c r="D37" s="42">
        <f t="shared" ref="D37:N37" si="7">+D33+D34+D35+D36</f>
        <v>0</v>
      </c>
      <c r="E37" s="42">
        <f t="shared" si="7"/>
        <v>0</v>
      </c>
      <c r="F37" s="42">
        <f t="shared" si="7"/>
        <v>0</v>
      </c>
      <c r="G37" s="42">
        <f t="shared" si="7"/>
        <v>0</v>
      </c>
      <c r="H37" s="42">
        <f t="shared" si="7"/>
        <v>0</v>
      </c>
      <c r="I37" s="42">
        <f t="shared" si="7"/>
        <v>0</v>
      </c>
      <c r="J37" s="42">
        <f t="shared" si="7"/>
        <v>0</v>
      </c>
      <c r="K37" s="42">
        <f t="shared" si="7"/>
        <v>0</v>
      </c>
      <c r="L37" s="42">
        <f t="shared" si="7"/>
        <v>0</v>
      </c>
      <c r="M37" s="42">
        <f t="shared" si="7"/>
        <v>0</v>
      </c>
      <c r="N37" s="74">
        <f t="shared" si="7"/>
        <v>0</v>
      </c>
      <c r="V37" s="1"/>
      <c r="W37" s="1"/>
      <c r="X37" s="1"/>
      <c r="AB37" s="1"/>
      <c r="AC37" s="1"/>
      <c r="AD37" s="1"/>
      <c r="AE37" s="1"/>
      <c r="AF37" s="1"/>
    </row>
    <row r="38" spans="1:32" ht="10.5" customHeight="1" x14ac:dyDescent="0.2">
      <c r="A38" s="88" t="s">
        <v>153</v>
      </c>
      <c r="B38" s="17" t="s">
        <v>25</v>
      </c>
      <c r="C38" s="4"/>
      <c r="D38" s="4"/>
      <c r="E38" s="4"/>
      <c r="F38" s="4"/>
      <c r="G38" s="4"/>
      <c r="H38" s="4"/>
      <c r="I38" s="4"/>
      <c r="J38" s="4"/>
      <c r="K38" s="4"/>
      <c r="L38" s="6"/>
      <c r="M38" s="6"/>
      <c r="N38" s="87"/>
      <c r="V38" s="1"/>
      <c r="W38" s="1"/>
      <c r="X38" s="1"/>
      <c r="AB38" s="1"/>
      <c r="AC38" s="1"/>
      <c r="AD38" s="1"/>
      <c r="AE38" s="1"/>
      <c r="AF38" s="1"/>
    </row>
    <row r="39" spans="1:32" ht="10.5" customHeight="1" x14ac:dyDescent="0.2">
      <c r="A39" s="88" t="s">
        <v>157</v>
      </c>
      <c r="B39" s="17" t="s">
        <v>125</v>
      </c>
      <c r="C39" s="4"/>
      <c r="D39" s="4"/>
      <c r="E39" s="4"/>
      <c r="F39" s="4"/>
      <c r="G39" s="4"/>
      <c r="H39" s="4"/>
      <c r="I39" s="4"/>
      <c r="J39" s="4"/>
      <c r="K39" s="4"/>
      <c r="L39" s="6"/>
      <c r="M39" s="6"/>
      <c r="N39" s="87"/>
      <c r="V39" s="1"/>
      <c r="W39" s="1"/>
      <c r="X39" s="1"/>
      <c r="AB39" s="1"/>
      <c r="AC39" s="1"/>
      <c r="AD39" s="1"/>
      <c r="AE39" s="1"/>
      <c r="AF39" s="1"/>
    </row>
    <row r="40" spans="1:32" s="13" customFormat="1" ht="10.5" customHeight="1" x14ac:dyDescent="0.2">
      <c r="A40" s="88" t="s">
        <v>159</v>
      </c>
      <c r="B40" s="17" t="s">
        <v>26</v>
      </c>
      <c r="C40" s="4"/>
      <c r="D40" s="4"/>
      <c r="E40" s="4"/>
      <c r="F40" s="4"/>
      <c r="G40" s="4"/>
      <c r="H40" s="4"/>
      <c r="I40" s="4"/>
      <c r="J40" s="4"/>
      <c r="K40" s="4"/>
      <c r="L40" s="6"/>
      <c r="M40" s="6"/>
      <c r="N40" s="87"/>
      <c r="V40" s="5"/>
      <c r="W40" s="5"/>
      <c r="X40" s="5"/>
      <c r="AB40" s="5"/>
      <c r="AC40" s="5"/>
      <c r="AD40" s="5"/>
      <c r="AE40" s="5"/>
      <c r="AF40" s="5"/>
    </row>
    <row r="41" spans="1:32" ht="10.5" customHeight="1" thickBot="1" x14ac:dyDescent="0.25">
      <c r="A41" s="71" t="s">
        <v>13</v>
      </c>
      <c r="B41" s="24" t="s">
        <v>127</v>
      </c>
      <c r="C41" s="42">
        <f>+C38+C39+C40</f>
        <v>0</v>
      </c>
      <c r="D41" s="42">
        <f t="shared" ref="D41:N41" si="8">+D38+D39+D40</f>
        <v>0</v>
      </c>
      <c r="E41" s="42">
        <f t="shared" si="8"/>
        <v>0</v>
      </c>
      <c r="F41" s="42">
        <f t="shared" si="8"/>
        <v>0</v>
      </c>
      <c r="G41" s="42">
        <f t="shared" si="8"/>
        <v>0</v>
      </c>
      <c r="H41" s="42">
        <f t="shared" si="8"/>
        <v>0</v>
      </c>
      <c r="I41" s="42">
        <f t="shared" si="8"/>
        <v>0</v>
      </c>
      <c r="J41" s="42">
        <f t="shared" si="8"/>
        <v>0</v>
      </c>
      <c r="K41" s="42">
        <f t="shared" si="8"/>
        <v>0</v>
      </c>
      <c r="L41" s="42">
        <f t="shared" si="8"/>
        <v>0</v>
      </c>
      <c r="M41" s="42">
        <f t="shared" si="8"/>
        <v>0</v>
      </c>
      <c r="N41" s="74">
        <f t="shared" si="8"/>
        <v>0</v>
      </c>
      <c r="O41" s="1"/>
      <c r="P41" s="1"/>
      <c r="Q41" s="1"/>
      <c r="R41" s="1"/>
      <c r="V41" s="1"/>
      <c r="W41" s="1"/>
    </row>
    <row r="42" spans="1:32" ht="10.5" customHeight="1" x14ac:dyDescent="0.2">
      <c r="A42" s="97" t="s">
        <v>167</v>
      </c>
      <c r="B42" s="46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99"/>
      <c r="O42" s="1"/>
      <c r="P42" s="1"/>
      <c r="Q42" s="1"/>
      <c r="R42" s="1"/>
      <c r="V42" s="1"/>
      <c r="W42" s="1"/>
    </row>
    <row r="43" spans="1:32" ht="10.5" customHeight="1" x14ac:dyDescent="0.2">
      <c r="A43" s="88" t="s">
        <v>190</v>
      </c>
      <c r="B43" s="113" t="s">
        <v>191</v>
      </c>
      <c r="C43" s="4"/>
      <c r="D43" s="4"/>
      <c r="E43" s="4"/>
      <c r="F43" s="4"/>
      <c r="G43" s="4"/>
      <c r="H43" s="4"/>
      <c r="I43" s="4"/>
      <c r="J43" s="4"/>
      <c r="K43" s="4"/>
      <c r="L43" s="6"/>
      <c r="M43" s="6"/>
      <c r="N43" s="87"/>
    </row>
    <row r="44" spans="1:32" ht="10.5" customHeight="1" thickBot="1" x14ac:dyDescent="0.25">
      <c r="A44" s="98" t="s">
        <v>168</v>
      </c>
      <c r="B44" s="48" t="s">
        <v>128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99"/>
      <c r="O44" s="1"/>
      <c r="P44" s="1"/>
      <c r="Q44" s="1"/>
      <c r="R44" s="1"/>
      <c r="V44" s="1"/>
      <c r="W44" s="1"/>
    </row>
    <row r="45" spans="1:32" ht="10.5" customHeight="1" thickBot="1" x14ac:dyDescent="0.25">
      <c r="A45" s="71" t="s">
        <v>15</v>
      </c>
      <c r="B45" s="24" t="s">
        <v>27</v>
      </c>
      <c r="C45" s="42">
        <f>SUM(C42:C44)</f>
        <v>0</v>
      </c>
      <c r="D45" s="42">
        <f t="shared" ref="D45:N45" si="9">SUM(D42:D44)</f>
        <v>0</v>
      </c>
      <c r="E45" s="42">
        <f t="shared" si="9"/>
        <v>0</v>
      </c>
      <c r="F45" s="42">
        <f t="shared" si="9"/>
        <v>0</v>
      </c>
      <c r="G45" s="42">
        <f t="shared" si="9"/>
        <v>0</v>
      </c>
      <c r="H45" s="42">
        <f t="shared" si="9"/>
        <v>0</v>
      </c>
      <c r="I45" s="42">
        <f t="shared" si="9"/>
        <v>0</v>
      </c>
      <c r="J45" s="42">
        <f t="shared" si="9"/>
        <v>0</v>
      </c>
      <c r="K45" s="42">
        <f t="shared" si="9"/>
        <v>0</v>
      </c>
      <c r="L45" s="42">
        <f t="shared" si="9"/>
        <v>0</v>
      </c>
      <c r="M45" s="42">
        <f t="shared" si="9"/>
        <v>0</v>
      </c>
      <c r="N45" s="74">
        <f t="shared" si="9"/>
        <v>0</v>
      </c>
    </row>
    <row r="46" spans="1:32" ht="10.5" customHeight="1" x14ac:dyDescent="0.2">
      <c r="A46" s="93" t="s">
        <v>167</v>
      </c>
      <c r="B46" s="23" t="s">
        <v>20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99"/>
    </row>
    <row r="47" spans="1:32" ht="10.5" customHeight="1" thickBot="1" x14ac:dyDescent="0.25">
      <c r="A47" s="93" t="s">
        <v>168</v>
      </c>
      <c r="B47" s="23" t="s">
        <v>129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99"/>
    </row>
    <row r="48" spans="1:32" ht="10.5" customHeight="1" thickBot="1" x14ac:dyDescent="0.25">
      <c r="A48" s="71" t="s">
        <v>18</v>
      </c>
      <c r="B48" s="24" t="s">
        <v>28</v>
      </c>
      <c r="C48" s="42">
        <f>+C46+C47</f>
        <v>0</v>
      </c>
      <c r="D48" s="42">
        <f t="shared" ref="D48:N48" si="10">+D46+D47</f>
        <v>0</v>
      </c>
      <c r="E48" s="42">
        <f t="shared" si="10"/>
        <v>0</v>
      </c>
      <c r="F48" s="42">
        <f t="shared" si="10"/>
        <v>0</v>
      </c>
      <c r="G48" s="42">
        <f t="shared" si="10"/>
        <v>0</v>
      </c>
      <c r="H48" s="42">
        <f t="shared" si="10"/>
        <v>0</v>
      </c>
      <c r="I48" s="42">
        <f t="shared" si="10"/>
        <v>0</v>
      </c>
      <c r="J48" s="42">
        <f t="shared" si="10"/>
        <v>0</v>
      </c>
      <c r="K48" s="42">
        <f t="shared" si="10"/>
        <v>0</v>
      </c>
      <c r="L48" s="42">
        <f t="shared" si="10"/>
        <v>0</v>
      </c>
      <c r="M48" s="42">
        <f t="shared" si="10"/>
        <v>0</v>
      </c>
      <c r="N48" s="74">
        <f t="shared" si="10"/>
        <v>0</v>
      </c>
    </row>
    <row r="49" spans="1:21" ht="10.5" customHeight="1" thickBot="1" x14ac:dyDescent="0.25">
      <c r="A49" s="93" t="s">
        <v>160</v>
      </c>
      <c r="B49" s="23" t="s">
        <v>179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99"/>
    </row>
    <row r="50" spans="1:21" ht="10.5" customHeight="1" thickBot="1" x14ac:dyDescent="0.25">
      <c r="A50" s="71" t="s">
        <v>132</v>
      </c>
      <c r="B50" s="24" t="s">
        <v>134</v>
      </c>
      <c r="C50" s="42">
        <f>+C45+C48</f>
        <v>0</v>
      </c>
      <c r="D50" s="42">
        <f t="shared" ref="D50:N50" si="11">+D45+D48</f>
        <v>0</v>
      </c>
      <c r="E50" s="42">
        <f t="shared" si="11"/>
        <v>0</v>
      </c>
      <c r="F50" s="42">
        <f t="shared" si="11"/>
        <v>0</v>
      </c>
      <c r="G50" s="42">
        <f t="shared" si="11"/>
        <v>0</v>
      </c>
      <c r="H50" s="42">
        <f t="shared" si="11"/>
        <v>0</v>
      </c>
      <c r="I50" s="42">
        <f t="shared" si="11"/>
        <v>0</v>
      </c>
      <c r="J50" s="42">
        <f t="shared" si="11"/>
        <v>0</v>
      </c>
      <c r="K50" s="42">
        <f t="shared" si="11"/>
        <v>0</v>
      </c>
      <c r="L50" s="42">
        <f t="shared" si="11"/>
        <v>0</v>
      </c>
      <c r="M50" s="42">
        <f t="shared" si="11"/>
        <v>0</v>
      </c>
      <c r="N50" s="74">
        <f t="shared" si="11"/>
        <v>0</v>
      </c>
    </row>
    <row r="51" spans="1:21" s="21" customFormat="1" ht="10.5" customHeight="1" thickBot="1" x14ac:dyDescent="0.25">
      <c r="A51" s="71"/>
      <c r="B51" s="73" t="s">
        <v>137</v>
      </c>
      <c r="C51" s="42">
        <f>+C37+C41+C49+C50</f>
        <v>0</v>
      </c>
      <c r="D51" s="42">
        <f t="shared" ref="D51:N51" si="12">+D37+D41+D49+D50</f>
        <v>0</v>
      </c>
      <c r="E51" s="42">
        <f t="shared" si="12"/>
        <v>0</v>
      </c>
      <c r="F51" s="42">
        <f t="shared" si="12"/>
        <v>0</v>
      </c>
      <c r="G51" s="42">
        <f t="shared" si="12"/>
        <v>0</v>
      </c>
      <c r="H51" s="42">
        <f t="shared" si="12"/>
        <v>0</v>
      </c>
      <c r="I51" s="42">
        <f t="shared" si="12"/>
        <v>0</v>
      </c>
      <c r="J51" s="42">
        <f t="shared" si="12"/>
        <v>0</v>
      </c>
      <c r="K51" s="42">
        <f t="shared" si="12"/>
        <v>0</v>
      </c>
      <c r="L51" s="42">
        <f t="shared" si="12"/>
        <v>0</v>
      </c>
      <c r="M51" s="42">
        <f t="shared" si="12"/>
        <v>0</v>
      </c>
      <c r="N51" s="74">
        <f t="shared" si="12"/>
        <v>0</v>
      </c>
      <c r="S51" s="13"/>
      <c r="T51" s="13"/>
      <c r="U51" s="13"/>
    </row>
    <row r="52" spans="1:21" ht="12" customHeight="1" thickBot="1" x14ac:dyDescent="0.25">
      <c r="A52" s="76"/>
      <c r="B52" s="77" t="s">
        <v>29</v>
      </c>
      <c r="C52" s="50"/>
      <c r="D52" s="50"/>
      <c r="E52" s="50"/>
      <c r="F52" s="50"/>
      <c r="G52" s="50"/>
      <c r="H52" s="50"/>
      <c r="I52" s="50"/>
      <c r="J52" s="50"/>
      <c r="K52" s="50"/>
      <c r="L52" s="51"/>
      <c r="M52" s="51"/>
      <c r="N52" s="52"/>
    </row>
    <row r="53" spans="1:21" ht="12" customHeight="1" thickBot="1" x14ac:dyDescent="0.25">
      <c r="A53" s="78"/>
      <c r="B53" s="77" t="s">
        <v>30</v>
      </c>
      <c r="C53" s="53"/>
      <c r="D53" s="50"/>
      <c r="E53" s="53"/>
      <c r="F53" s="53"/>
      <c r="G53" s="50"/>
      <c r="H53" s="53"/>
      <c r="I53" s="53"/>
      <c r="J53" s="53"/>
      <c r="K53" s="53"/>
      <c r="L53" s="53"/>
      <c r="M53" s="50"/>
      <c r="N53" s="54"/>
    </row>
    <row r="54" spans="1:21" x14ac:dyDescent="0.2">
      <c r="D54" s="67"/>
      <c r="E54" s="1"/>
      <c r="G54" s="67"/>
      <c r="H54" s="26"/>
      <c r="J54" s="67"/>
      <c r="K54" s="26"/>
    </row>
    <row r="55" spans="1:21" x14ac:dyDescent="0.2">
      <c r="S55" s="1"/>
      <c r="T55" s="1"/>
      <c r="U55" s="1"/>
    </row>
    <row r="56" spans="1:21" x14ac:dyDescent="0.2">
      <c r="S56" s="1"/>
      <c r="T56" s="1"/>
      <c r="U56" s="1"/>
    </row>
    <row r="57" spans="1:21" x14ac:dyDescent="0.2">
      <c r="S57" s="1"/>
      <c r="T57" s="1"/>
      <c r="U57" s="1"/>
    </row>
    <row r="58" spans="1:21" x14ac:dyDescent="0.2">
      <c r="S58" s="1"/>
      <c r="T58" s="1"/>
      <c r="U58" s="1"/>
    </row>
    <row r="59" spans="1:21" x14ac:dyDescent="0.2">
      <c r="S59" s="1"/>
      <c r="T59" s="1"/>
      <c r="U59" s="1"/>
    </row>
    <row r="60" spans="1:21" x14ac:dyDescent="0.2">
      <c r="S60" s="1"/>
      <c r="T60" s="1"/>
      <c r="U60" s="1"/>
    </row>
    <row r="61" spans="1:21" x14ac:dyDescent="0.2">
      <c r="S61" s="1"/>
      <c r="T61" s="1"/>
      <c r="U61" s="1"/>
    </row>
    <row r="62" spans="1:21" x14ac:dyDescent="0.2">
      <c r="S62" s="1"/>
      <c r="T62" s="1"/>
      <c r="U62" s="1"/>
    </row>
  </sheetData>
  <sheetProtection selectLockedCells="1" selectUnlockedCells="1"/>
  <mergeCells count="25"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G5:G6"/>
    <mergeCell ref="H5:H6"/>
    <mergeCell ref="I5:I6"/>
    <mergeCell ref="J5:J6"/>
    <mergeCell ref="A7:B7"/>
    <mergeCell ref="A8:B8"/>
    <mergeCell ref="A29:B29"/>
    <mergeCell ref="K5:K6"/>
    <mergeCell ref="C5:C6"/>
    <mergeCell ref="D5:D6"/>
    <mergeCell ref="E5:E6"/>
    <mergeCell ref="F5:F6"/>
  </mergeCells>
  <phoneticPr fontId="19" type="noConversion"/>
  <printOptions horizontalCentered="1"/>
  <pageMargins left="0.27559055118110237" right="0.27559055118110237" top="0.39370078740157483" bottom="0.19685039370078741" header="0.15748031496062992" footer="0.15748031496062992"/>
  <pageSetup paperSize="9" scale="87" firstPageNumber="0" orientation="landscape" r:id="rId1"/>
  <headerFooter alignWithMargins="0">
    <oddHeader>&amp;R2.sz.melléklet</oddHeader>
    <oddFooter>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H77"/>
  <sheetViews>
    <sheetView zoomScale="92" zoomScaleNormal="92" workbookViewId="0">
      <pane ySplit="7" topLeftCell="A11" activePane="bottomLeft" state="frozen"/>
      <selection activeCell="C5" sqref="C5:N6"/>
      <selection pane="bottomLeft" activeCell="A47" sqref="A47:IV47"/>
    </sheetView>
  </sheetViews>
  <sheetFormatPr defaultRowHeight="12.75" x14ac:dyDescent="0.2"/>
  <cols>
    <col min="1" max="1" width="7.42578125" style="8" customWidth="1"/>
    <col min="2" max="2" width="33.85546875" style="8" customWidth="1"/>
    <col min="3" max="3" width="11.140625" style="8" customWidth="1"/>
    <col min="4" max="4" width="11.5703125" style="8" customWidth="1"/>
    <col min="5" max="5" width="10.85546875" style="8" customWidth="1"/>
    <col min="6" max="15" width="10" style="8" customWidth="1"/>
    <col min="16" max="16384" width="9.140625" style="8"/>
  </cols>
  <sheetData>
    <row r="1" spans="1:15" ht="11.25" customHeight="1" x14ac:dyDescent="0.2">
      <c r="A1" s="136" t="s">
        <v>192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1"/>
    </row>
    <row r="2" spans="1:15" ht="8.25" customHeight="1" thickBot="1" x14ac:dyDescent="0.25">
      <c r="H2" s="9"/>
      <c r="M2" s="9" t="s">
        <v>0</v>
      </c>
    </row>
    <row r="3" spans="1:15" ht="9" customHeight="1" thickBot="1" x14ac:dyDescent="0.25">
      <c r="A3" s="137" t="s">
        <v>1</v>
      </c>
      <c r="B3" s="138"/>
      <c r="C3" s="162">
        <v>1100</v>
      </c>
      <c r="D3" s="162"/>
      <c r="E3" s="162"/>
      <c r="F3" s="141">
        <v>1201</v>
      </c>
      <c r="G3" s="141"/>
      <c r="H3" s="141"/>
      <c r="I3" s="141">
        <v>1202</v>
      </c>
      <c r="J3" s="141"/>
      <c r="K3" s="141"/>
      <c r="L3" s="177" t="s">
        <v>65</v>
      </c>
      <c r="M3" s="166"/>
      <c r="N3" s="178"/>
    </row>
    <row r="4" spans="1:15" s="33" customFormat="1" ht="23.25" customHeight="1" thickBot="1" x14ac:dyDescent="0.25">
      <c r="A4" s="139"/>
      <c r="B4" s="140"/>
      <c r="C4" s="180" t="s">
        <v>66</v>
      </c>
      <c r="D4" s="180"/>
      <c r="E4" s="180"/>
      <c r="F4" s="133" t="s">
        <v>67</v>
      </c>
      <c r="G4" s="133"/>
      <c r="H4" s="133"/>
      <c r="I4" s="133" t="s">
        <v>68</v>
      </c>
      <c r="J4" s="133"/>
      <c r="K4" s="133"/>
      <c r="L4" s="168"/>
      <c r="M4" s="169"/>
      <c r="N4" s="179"/>
    </row>
    <row r="5" spans="1:15" ht="12.75" customHeight="1" thickBot="1" x14ac:dyDescent="0.25">
      <c r="A5" s="139"/>
      <c r="B5" s="140"/>
      <c r="C5" s="128" t="s">
        <v>193</v>
      </c>
      <c r="D5" s="128" t="s">
        <v>194</v>
      </c>
      <c r="E5" s="128" t="s">
        <v>195</v>
      </c>
      <c r="F5" s="128" t="s">
        <v>193</v>
      </c>
      <c r="G5" s="128" t="s">
        <v>194</v>
      </c>
      <c r="H5" s="128" t="s">
        <v>195</v>
      </c>
      <c r="I5" s="128" t="s">
        <v>193</v>
      </c>
      <c r="J5" s="128" t="s">
        <v>194</v>
      </c>
      <c r="K5" s="128" t="s">
        <v>195</v>
      </c>
      <c r="L5" s="128" t="s">
        <v>193</v>
      </c>
      <c r="M5" s="128" t="s">
        <v>194</v>
      </c>
      <c r="N5" s="128" t="s">
        <v>195</v>
      </c>
    </row>
    <row r="6" spans="1:15" ht="18.75" customHeight="1" thickBot="1" x14ac:dyDescent="0.25">
      <c r="A6" s="139"/>
      <c r="B6" s="140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</row>
    <row r="7" spans="1:15" ht="10.5" customHeight="1" thickBot="1" x14ac:dyDescent="0.25">
      <c r="A7" s="130">
        <v>1</v>
      </c>
      <c r="B7" s="131"/>
      <c r="C7" s="40">
        <v>2</v>
      </c>
      <c r="D7" s="41">
        <v>3</v>
      </c>
      <c r="E7" s="40">
        <v>4</v>
      </c>
      <c r="F7" s="36">
        <v>5</v>
      </c>
      <c r="G7" s="37">
        <v>6</v>
      </c>
      <c r="H7" s="36">
        <v>7</v>
      </c>
      <c r="I7" s="37">
        <v>8</v>
      </c>
      <c r="J7" s="36">
        <v>9</v>
      </c>
      <c r="K7" s="37">
        <v>10</v>
      </c>
      <c r="L7" s="41">
        <v>11</v>
      </c>
      <c r="M7" s="40">
        <v>12</v>
      </c>
      <c r="N7" s="86">
        <v>13</v>
      </c>
    </row>
    <row r="8" spans="1:15" ht="11.25" customHeight="1" x14ac:dyDescent="0.2">
      <c r="A8" s="134" t="s">
        <v>4</v>
      </c>
      <c r="B8" s="135"/>
      <c r="C8" s="32"/>
      <c r="D8" s="32"/>
      <c r="E8" s="32"/>
      <c r="F8" s="4"/>
      <c r="G8" s="4"/>
      <c r="H8" s="4"/>
      <c r="I8" s="6"/>
      <c r="J8" s="6"/>
      <c r="K8" s="6"/>
      <c r="L8" s="4"/>
      <c r="M8" s="4"/>
      <c r="N8" s="87"/>
    </row>
    <row r="9" spans="1:15" ht="10.5" customHeight="1" x14ac:dyDescent="0.2">
      <c r="A9" s="88" t="s">
        <v>139</v>
      </c>
      <c r="B9" s="17" t="s">
        <v>6</v>
      </c>
      <c r="C9" s="32">
        <f>+'12'!C9+'12'!F9+'12'!I9+'12'!L9</f>
        <v>0</v>
      </c>
      <c r="D9" s="32">
        <f>+'12'!D9+'12'!G9+'12'!J9+'12'!M9</f>
        <v>0</v>
      </c>
      <c r="E9" s="32">
        <f>+'12'!E9+'12'!H9+'12'!K9+'12'!N9</f>
        <v>0</v>
      </c>
      <c r="F9" s="4"/>
      <c r="G9" s="4"/>
      <c r="H9" s="4"/>
      <c r="I9" s="4"/>
      <c r="J9" s="4"/>
      <c r="K9" s="4"/>
      <c r="L9" s="32">
        <f>+F9+I9</f>
        <v>0</v>
      </c>
      <c r="M9" s="32">
        <f>+G9+J9</f>
        <v>0</v>
      </c>
      <c r="N9" s="89">
        <f>+H9+K9</f>
        <v>0</v>
      </c>
    </row>
    <row r="10" spans="1:15" ht="10.5" customHeight="1" x14ac:dyDescent="0.2">
      <c r="A10" s="88" t="s">
        <v>140</v>
      </c>
      <c r="B10" s="17" t="s">
        <v>113</v>
      </c>
      <c r="C10" s="32">
        <f>+'12'!C10+'12'!F10+'12'!I10+'12'!L10</f>
        <v>0</v>
      </c>
      <c r="D10" s="32">
        <f>+'12'!D10+'12'!G10+'12'!J10+'12'!M10</f>
        <v>0</v>
      </c>
      <c r="E10" s="32">
        <f>+'12'!E10+'12'!H10+'12'!K10+'12'!N10</f>
        <v>0</v>
      </c>
      <c r="F10" s="4"/>
      <c r="G10" s="4"/>
      <c r="H10" s="4"/>
      <c r="I10" s="4"/>
      <c r="J10" s="4"/>
      <c r="K10" s="4"/>
      <c r="L10" s="32">
        <f t="shared" ref="L10:L53" si="0">+F10+I10</f>
        <v>0</v>
      </c>
      <c r="M10" s="32">
        <f t="shared" ref="M10:M53" si="1">+G10+J10</f>
        <v>0</v>
      </c>
      <c r="N10" s="89">
        <f t="shared" ref="N10:N53" si="2">+H10+K10</f>
        <v>0</v>
      </c>
    </row>
    <row r="11" spans="1:15" ht="10.5" customHeight="1" x14ac:dyDescent="0.2">
      <c r="A11" s="88" t="s">
        <v>141</v>
      </c>
      <c r="B11" s="17" t="s">
        <v>7</v>
      </c>
      <c r="C11" s="32">
        <f>+'12'!C11+'12'!F11+'12'!I11+'12'!L11</f>
        <v>0</v>
      </c>
      <c r="D11" s="32">
        <f>+'12'!D11+'12'!G11+'12'!J11+'12'!M11</f>
        <v>0</v>
      </c>
      <c r="E11" s="32">
        <f>+'12'!E11+'12'!H11+'12'!K11+'12'!N11</f>
        <v>0</v>
      </c>
      <c r="F11" s="4"/>
      <c r="G11" s="4"/>
      <c r="H11" s="4"/>
      <c r="I11" s="4"/>
      <c r="J11" s="4"/>
      <c r="K11" s="4"/>
      <c r="L11" s="32">
        <f t="shared" si="0"/>
        <v>0</v>
      </c>
      <c r="M11" s="32">
        <f t="shared" si="1"/>
        <v>0</v>
      </c>
      <c r="N11" s="89">
        <f t="shared" si="2"/>
        <v>0</v>
      </c>
    </row>
    <row r="12" spans="1:15" ht="10.5" customHeight="1" x14ac:dyDescent="0.2">
      <c r="A12" s="88" t="s">
        <v>142</v>
      </c>
      <c r="B12" s="17" t="s">
        <v>8</v>
      </c>
      <c r="C12" s="32">
        <f>+'12'!C12+'12'!F12+'12'!I12+'12'!L12</f>
        <v>0</v>
      </c>
      <c r="D12" s="32">
        <f>+'12'!D12+'12'!G12+'12'!J12+'12'!M12</f>
        <v>0</v>
      </c>
      <c r="E12" s="32">
        <f>+'12'!E12+'12'!H12+'12'!K12+'12'!N12</f>
        <v>0</v>
      </c>
      <c r="F12" s="4"/>
      <c r="G12" s="4"/>
      <c r="H12" s="4"/>
      <c r="I12" s="4"/>
      <c r="J12" s="4"/>
      <c r="K12" s="4"/>
      <c r="L12" s="32">
        <f t="shared" si="0"/>
        <v>0</v>
      </c>
      <c r="M12" s="32">
        <f t="shared" si="1"/>
        <v>0</v>
      </c>
      <c r="N12" s="89">
        <f t="shared" si="2"/>
        <v>0</v>
      </c>
    </row>
    <row r="13" spans="1:15" ht="10.5" customHeight="1" thickBot="1" x14ac:dyDescent="0.25">
      <c r="A13" s="88" t="s">
        <v>143</v>
      </c>
      <c r="B13" s="17" t="s">
        <v>9</v>
      </c>
      <c r="C13" s="32">
        <f>+'12'!C13+'12'!F13+'12'!I13+'12'!L13</f>
        <v>0</v>
      </c>
      <c r="D13" s="32">
        <f>+'12'!D13+'12'!G13+'12'!J13+'12'!M13</f>
        <v>0</v>
      </c>
      <c r="E13" s="32">
        <f>+'12'!E13+'12'!H13+'12'!K13+'12'!N13</f>
        <v>0</v>
      </c>
      <c r="F13" s="4"/>
      <c r="G13" s="4"/>
      <c r="H13" s="4"/>
      <c r="I13" s="4"/>
      <c r="J13" s="4"/>
      <c r="K13" s="4"/>
      <c r="L13" s="32">
        <f t="shared" si="0"/>
        <v>0</v>
      </c>
      <c r="M13" s="32">
        <f t="shared" si="1"/>
        <v>0</v>
      </c>
      <c r="N13" s="89">
        <f t="shared" si="2"/>
        <v>0</v>
      </c>
    </row>
    <row r="14" spans="1:15" ht="10.5" customHeight="1" thickBot="1" x14ac:dyDescent="0.25">
      <c r="A14" s="71" t="s">
        <v>10</v>
      </c>
      <c r="B14" s="24" t="s">
        <v>115</v>
      </c>
      <c r="C14" s="43">
        <f>+C9+C10+C11+C12+C13</f>
        <v>0</v>
      </c>
      <c r="D14" s="43">
        <f t="shared" ref="D14:N14" si="3">+D9+D10+D11+D12+D13</f>
        <v>0</v>
      </c>
      <c r="E14" s="43">
        <f t="shared" si="3"/>
        <v>0</v>
      </c>
      <c r="F14" s="43">
        <f t="shared" si="3"/>
        <v>0</v>
      </c>
      <c r="G14" s="43">
        <f t="shared" si="3"/>
        <v>0</v>
      </c>
      <c r="H14" s="43">
        <f t="shared" si="3"/>
        <v>0</v>
      </c>
      <c r="I14" s="43">
        <f t="shared" si="3"/>
        <v>0</v>
      </c>
      <c r="J14" s="43">
        <f t="shared" si="3"/>
        <v>0</v>
      </c>
      <c r="K14" s="43">
        <f t="shared" si="3"/>
        <v>0</v>
      </c>
      <c r="L14" s="43">
        <f t="shared" si="3"/>
        <v>0</v>
      </c>
      <c r="M14" s="43">
        <f t="shared" si="3"/>
        <v>0</v>
      </c>
      <c r="N14" s="72">
        <f t="shared" si="3"/>
        <v>0</v>
      </c>
    </row>
    <row r="15" spans="1:15" ht="10.5" customHeight="1" x14ac:dyDescent="0.2">
      <c r="A15" s="88" t="s">
        <v>144</v>
      </c>
      <c r="B15" s="17" t="s">
        <v>114</v>
      </c>
      <c r="C15" s="32">
        <f>+'12'!C15+'12'!F15+'12'!I15+'12'!L15</f>
        <v>4977407</v>
      </c>
      <c r="D15" s="32">
        <f>+'12'!D15+'12'!G15+'12'!J15+'12'!M15</f>
        <v>7812643</v>
      </c>
      <c r="E15" s="32">
        <f>+'12'!E15+'12'!H15+'12'!K15+'12'!N15</f>
        <v>5338439</v>
      </c>
      <c r="F15" s="4"/>
      <c r="G15" s="4"/>
      <c r="H15" s="4"/>
      <c r="I15" s="4"/>
      <c r="J15" s="4"/>
      <c r="K15" s="4"/>
      <c r="L15" s="32">
        <f t="shared" si="0"/>
        <v>0</v>
      </c>
      <c r="M15" s="32">
        <f t="shared" si="1"/>
        <v>0</v>
      </c>
      <c r="N15" s="89">
        <f t="shared" si="2"/>
        <v>0</v>
      </c>
    </row>
    <row r="16" spans="1:15" ht="10.5" customHeight="1" x14ac:dyDescent="0.2">
      <c r="A16" s="88" t="s">
        <v>145</v>
      </c>
      <c r="B16" s="17" t="s">
        <v>11</v>
      </c>
      <c r="C16" s="32">
        <f>+'12'!C16+'12'!F16+'12'!I16+'12'!L16</f>
        <v>188958</v>
      </c>
      <c r="D16" s="32">
        <f>+'12'!D16+'12'!G16+'12'!J16+'12'!M16</f>
        <v>565692</v>
      </c>
      <c r="E16" s="32">
        <f>+'12'!E16+'12'!H16+'12'!K16+'12'!N16</f>
        <v>199793</v>
      </c>
      <c r="F16" s="4"/>
      <c r="G16" s="4"/>
      <c r="H16" s="4"/>
      <c r="I16" s="4"/>
      <c r="J16" s="4"/>
      <c r="K16" s="4"/>
      <c r="L16" s="32">
        <f t="shared" si="0"/>
        <v>0</v>
      </c>
      <c r="M16" s="32">
        <f t="shared" si="1"/>
        <v>0</v>
      </c>
      <c r="N16" s="89">
        <f t="shared" si="2"/>
        <v>0</v>
      </c>
    </row>
    <row r="17" spans="1:14" s="13" customFormat="1" ht="10.5" customHeight="1" thickBot="1" x14ac:dyDescent="0.25">
      <c r="A17" s="88" t="s">
        <v>146</v>
      </c>
      <c r="B17" s="17" t="s">
        <v>12</v>
      </c>
      <c r="C17" s="32">
        <f>+'12'!C17+'12'!F17+'12'!I17+'12'!L17</f>
        <v>1160999</v>
      </c>
      <c r="D17" s="32">
        <f>+'12'!D17+'12'!G17+'12'!J17+'12'!M17</f>
        <v>1324552</v>
      </c>
      <c r="E17" s="32">
        <f>+'12'!E17+'12'!H17+'12'!K17+'12'!N17</f>
        <v>336366</v>
      </c>
      <c r="F17" s="4"/>
      <c r="G17" s="4"/>
      <c r="H17" s="4"/>
      <c r="I17" s="4"/>
      <c r="J17" s="4"/>
      <c r="K17" s="4"/>
      <c r="L17" s="32">
        <f t="shared" si="0"/>
        <v>0</v>
      </c>
      <c r="M17" s="32">
        <f t="shared" si="1"/>
        <v>0</v>
      </c>
      <c r="N17" s="89">
        <f t="shared" si="2"/>
        <v>0</v>
      </c>
    </row>
    <row r="18" spans="1:14" ht="10.5" customHeight="1" thickBot="1" x14ac:dyDescent="0.25">
      <c r="A18" s="71" t="s">
        <v>13</v>
      </c>
      <c r="B18" s="24" t="s">
        <v>116</v>
      </c>
      <c r="C18" s="43">
        <f>+C15+C16+C17</f>
        <v>6327364</v>
      </c>
      <c r="D18" s="43">
        <f t="shared" ref="D18:N18" si="4">+D15+D16+D17</f>
        <v>9702887</v>
      </c>
      <c r="E18" s="43">
        <f t="shared" si="4"/>
        <v>5874598</v>
      </c>
      <c r="F18" s="43">
        <f t="shared" si="4"/>
        <v>0</v>
      </c>
      <c r="G18" s="43">
        <f t="shared" si="4"/>
        <v>0</v>
      </c>
      <c r="H18" s="43">
        <f t="shared" si="4"/>
        <v>0</v>
      </c>
      <c r="I18" s="43">
        <f t="shared" si="4"/>
        <v>0</v>
      </c>
      <c r="J18" s="43">
        <f t="shared" si="4"/>
        <v>0</v>
      </c>
      <c r="K18" s="43">
        <f t="shared" si="4"/>
        <v>0</v>
      </c>
      <c r="L18" s="43">
        <f t="shared" si="4"/>
        <v>0</v>
      </c>
      <c r="M18" s="43">
        <f t="shared" si="4"/>
        <v>0</v>
      </c>
      <c r="N18" s="72">
        <f t="shared" si="4"/>
        <v>0</v>
      </c>
    </row>
    <row r="19" spans="1:14" ht="10.5" customHeight="1" x14ac:dyDescent="0.2">
      <c r="A19" s="90" t="s">
        <v>147</v>
      </c>
      <c r="B19" s="46" t="s">
        <v>117</v>
      </c>
      <c r="C19" s="32">
        <f>+'12'!C19+'12'!F19+'12'!I19+'12'!L19</f>
        <v>0</v>
      </c>
      <c r="D19" s="32">
        <f>+'12'!D19+'12'!G19+'12'!J19+'12'!M19</f>
        <v>0</v>
      </c>
      <c r="E19" s="32">
        <f>+'12'!E19+'12'!H19+'12'!K19+'12'!N19</f>
        <v>0</v>
      </c>
      <c r="F19" s="6"/>
      <c r="G19" s="6"/>
      <c r="H19" s="6"/>
      <c r="I19" s="6"/>
      <c r="J19" s="6"/>
      <c r="K19" s="6"/>
      <c r="L19" s="32">
        <f t="shared" si="0"/>
        <v>0</v>
      </c>
      <c r="M19" s="32">
        <f t="shared" si="1"/>
        <v>0</v>
      </c>
      <c r="N19" s="89">
        <f t="shared" si="2"/>
        <v>0</v>
      </c>
    </row>
    <row r="20" spans="1:14" ht="10.5" customHeight="1" thickBot="1" x14ac:dyDescent="0.25">
      <c r="A20" s="91" t="s">
        <v>173</v>
      </c>
      <c r="B20" s="48" t="s">
        <v>174</v>
      </c>
      <c r="C20" s="32">
        <f>+'12'!C20+'12'!F20+'12'!I20+'12'!L20</f>
        <v>0</v>
      </c>
      <c r="D20" s="32">
        <f>+'12'!D20+'12'!G20+'12'!J20+'12'!M20</f>
        <v>0</v>
      </c>
      <c r="E20" s="32">
        <f>+'12'!E20+'12'!H20+'12'!K20+'12'!N20</f>
        <v>0</v>
      </c>
      <c r="F20" s="6"/>
      <c r="G20" s="6"/>
      <c r="H20" s="6"/>
      <c r="I20" s="6"/>
      <c r="J20" s="6"/>
      <c r="K20" s="6"/>
      <c r="L20" s="32">
        <f t="shared" si="0"/>
        <v>0</v>
      </c>
      <c r="M20" s="32">
        <f t="shared" si="1"/>
        <v>0</v>
      </c>
      <c r="N20" s="89">
        <f t="shared" si="2"/>
        <v>0</v>
      </c>
    </row>
    <row r="21" spans="1:14" ht="10.5" customHeight="1" thickBot="1" x14ac:dyDescent="0.25">
      <c r="A21" s="71" t="s">
        <v>15</v>
      </c>
      <c r="B21" s="24" t="s">
        <v>118</v>
      </c>
      <c r="C21" s="43">
        <f>+C19+C20</f>
        <v>0</v>
      </c>
      <c r="D21" s="43">
        <f t="shared" ref="D21:N21" si="5">+D19+D20</f>
        <v>0</v>
      </c>
      <c r="E21" s="43">
        <f t="shared" si="5"/>
        <v>0</v>
      </c>
      <c r="F21" s="43">
        <f t="shared" si="5"/>
        <v>0</v>
      </c>
      <c r="G21" s="43">
        <f t="shared" si="5"/>
        <v>0</v>
      </c>
      <c r="H21" s="43">
        <f t="shared" si="5"/>
        <v>0</v>
      </c>
      <c r="I21" s="43">
        <f t="shared" si="5"/>
        <v>0</v>
      </c>
      <c r="J21" s="43">
        <f t="shared" si="5"/>
        <v>0</v>
      </c>
      <c r="K21" s="43">
        <f t="shared" si="5"/>
        <v>0</v>
      </c>
      <c r="L21" s="43">
        <f t="shared" si="5"/>
        <v>0</v>
      </c>
      <c r="M21" s="43">
        <f t="shared" si="5"/>
        <v>0</v>
      </c>
      <c r="N21" s="72">
        <f t="shared" si="5"/>
        <v>0</v>
      </c>
    </row>
    <row r="22" spans="1:14" ht="10.5" customHeight="1" x14ac:dyDescent="0.2">
      <c r="A22" s="88" t="s">
        <v>149</v>
      </c>
      <c r="B22" s="17" t="s">
        <v>19</v>
      </c>
      <c r="C22" s="32">
        <f>+'12'!C22+'12'!F22+'12'!I22+'12'!L22</f>
        <v>0</v>
      </c>
      <c r="D22" s="32">
        <f>+'12'!D22+'12'!G22+'12'!J22+'12'!M22</f>
        <v>0</v>
      </c>
      <c r="E22" s="32">
        <f>+'12'!E22+'12'!H22+'12'!K22+'12'!N22</f>
        <v>0</v>
      </c>
      <c r="F22" s="6"/>
      <c r="G22" s="6"/>
      <c r="H22" s="6"/>
      <c r="I22" s="6"/>
      <c r="J22" s="6"/>
      <c r="K22" s="6"/>
      <c r="L22" s="32">
        <f t="shared" si="0"/>
        <v>0</v>
      </c>
      <c r="M22" s="32">
        <f t="shared" si="1"/>
        <v>0</v>
      </c>
      <c r="N22" s="89">
        <f t="shared" si="2"/>
        <v>0</v>
      </c>
    </row>
    <row r="23" spans="1:14" ht="10.5" customHeight="1" x14ac:dyDescent="0.2">
      <c r="A23" s="92" t="s">
        <v>150</v>
      </c>
      <c r="B23" s="17" t="s">
        <v>176</v>
      </c>
      <c r="C23" s="32">
        <f>+'12'!C23+'12'!F23+'12'!I23+'12'!L23</f>
        <v>0</v>
      </c>
      <c r="D23" s="32">
        <f>+'12'!D23+'12'!G23+'12'!J23+'12'!M23</f>
        <v>0</v>
      </c>
      <c r="E23" s="32">
        <f>+'12'!E23+'12'!H23+'12'!K23+'12'!N23</f>
        <v>0</v>
      </c>
      <c r="F23" s="6"/>
      <c r="G23" s="6"/>
      <c r="H23" s="6"/>
      <c r="I23" s="6"/>
      <c r="J23" s="6"/>
      <c r="K23" s="6"/>
      <c r="L23" s="32">
        <f t="shared" si="0"/>
        <v>0</v>
      </c>
      <c r="M23" s="32">
        <f t="shared" si="1"/>
        <v>0</v>
      </c>
      <c r="N23" s="89">
        <f t="shared" si="2"/>
        <v>0</v>
      </c>
    </row>
    <row r="24" spans="1:14" s="13" customFormat="1" ht="10.5" customHeight="1" thickBot="1" x14ac:dyDescent="0.25">
      <c r="A24" s="88" t="s">
        <v>147</v>
      </c>
      <c r="B24" s="17" t="s">
        <v>20</v>
      </c>
      <c r="C24" s="32">
        <f>+'12'!C24+'12'!F24+'12'!I24+'12'!L24</f>
        <v>0</v>
      </c>
      <c r="D24" s="32">
        <f>+'12'!D24+'12'!G24+'12'!J24+'12'!M24</f>
        <v>0</v>
      </c>
      <c r="E24" s="32">
        <f>+'12'!E24+'12'!H24+'12'!K24+'12'!N24</f>
        <v>0</v>
      </c>
      <c r="F24" s="4"/>
      <c r="G24" s="4"/>
      <c r="H24" s="6"/>
      <c r="I24" s="4"/>
      <c r="J24" s="4"/>
      <c r="K24" s="6"/>
      <c r="L24" s="32">
        <f t="shared" si="0"/>
        <v>0</v>
      </c>
      <c r="M24" s="32">
        <f t="shared" si="1"/>
        <v>0</v>
      </c>
      <c r="N24" s="89">
        <f t="shared" si="2"/>
        <v>0</v>
      </c>
    </row>
    <row r="25" spans="1:14" ht="10.5" customHeight="1" thickBot="1" x14ac:dyDescent="0.25">
      <c r="A25" s="71" t="s">
        <v>18</v>
      </c>
      <c r="B25" s="18" t="s">
        <v>119</v>
      </c>
      <c r="C25" s="43">
        <f>+C22+C23+C24</f>
        <v>0</v>
      </c>
      <c r="D25" s="43">
        <f t="shared" ref="D25:N25" si="6">+D22+D23+D24</f>
        <v>0</v>
      </c>
      <c r="E25" s="43">
        <f t="shared" si="6"/>
        <v>0</v>
      </c>
      <c r="F25" s="43">
        <f t="shared" si="6"/>
        <v>0</v>
      </c>
      <c r="G25" s="43">
        <f t="shared" si="6"/>
        <v>0</v>
      </c>
      <c r="H25" s="43">
        <f t="shared" si="6"/>
        <v>0</v>
      </c>
      <c r="I25" s="43">
        <f t="shared" si="6"/>
        <v>0</v>
      </c>
      <c r="J25" s="43">
        <f t="shared" si="6"/>
        <v>0</v>
      </c>
      <c r="K25" s="43">
        <f t="shared" si="6"/>
        <v>0</v>
      </c>
      <c r="L25" s="43">
        <f t="shared" si="6"/>
        <v>0</v>
      </c>
      <c r="M25" s="43">
        <f t="shared" si="6"/>
        <v>0</v>
      </c>
      <c r="N25" s="72">
        <f t="shared" si="6"/>
        <v>0</v>
      </c>
    </row>
    <row r="26" spans="1:14" ht="10.5" customHeight="1" thickBot="1" x14ac:dyDescent="0.25">
      <c r="A26" s="93" t="s">
        <v>148</v>
      </c>
      <c r="B26" s="17" t="s">
        <v>135</v>
      </c>
      <c r="C26" s="32">
        <f>+'12'!C26+'12'!F26+'12'!I26+'12'!L26</f>
        <v>0</v>
      </c>
      <c r="D26" s="32">
        <f>+'12'!D26+'12'!G26+'12'!J26+'12'!M26</f>
        <v>0</v>
      </c>
      <c r="E26" s="32">
        <f>+'12'!E26+'12'!H26+'12'!K26+'12'!N26</f>
        <v>0</v>
      </c>
      <c r="F26" s="6"/>
      <c r="G26" s="6"/>
      <c r="H26" s="6"/>
      <c r="I26" s="6"/>
      <c r="J26" s="6"/>
      <c r="K26" s="6"/>
      <c r="L26" s="32">
        <f t="shared" si="0"/>
        <v>0</v>
      </c>
      <c r="M26" s="32">
        <f t="shared" si="1"/>
        <v>0</v>
      </c>
      <c r="N26" s="89">
        <f t="shared" si="2"/>
        <v>0</v>
      </c>
    </row>
    <row r="27" spans="1:14" ht="10.5" customHeight="1" thickBot="1" x14ac:dyDescent="0.25">
      <c r="A27" s="71" t="s">
        <v>132</v>
      </c>
      <c r="B27" s="18" t="s">
        <v>133</v>
      </c>
      <c r="C27" s="43">
        <f>+C21+C25</f>
        <v>0</v>
      </c>
      <c r="D27" s="43">
        <f t="shared" ref="D27:N27" si="7">+D21+D25</f>
        <v>0</v>
      </c>
      <c r="E27" s="43">
        <f t="shared" si="7"/>
        <v>0</v>
      </c>
      <c r="F27" s="43">
        <f t="shared" si="7"/>
        <v>0</v>
      </c>
      <c r="G27" s="43">
        <f t="shared" si="7"/>
        <v>0</v>
      </c>
      <c r="H27" s="43">
        <f t="shared" si="7"/>
        <v>0</v>
      </c>
      <c r="I27" s="43">
        <f t="shared" si="7"/>
        <v>0</v>
      </c>
      <c r="J27" s="43">
        <f t="shared" si="7"/>
        <v>0</v>
      </c>
      <c r="K27" s="43">
        <f t="shared" si="7"/>
        <v>0</v>
      </c>
      <c r="L27" s="43">
        <f t="shared" si="7"/>
        <v>0</v>
      </c>
      <c r="M27" s="43">
        <f t="shared" si="7"/>
        <v>0</v>
      </c>
      <c r="N27" s="72">
        <f t="shared" si="7"/>
        <v>0</v>
      </c>
    </row>
    <row r="28" spans="1:14" s="13" customFormat="1" ht="10.5" customHeight="1" x14ac:dyDescent="0.2">
      <c r="A28" s="94"/>
      <c r="B28" s="22" t="s">
        <v>136</v>
      </c>
      <c r="C28" s="32">
        <f>+C14++C18+C26+C27</f>
        <v>6327364</v>
      </c>
      <c r="D28" s="32">
        <f t="shared" ref="D28:N28" si="8">+D14++D18+D26+D27</f>
        <v>9702887</v>
      </c>
      <c r="E28" s="32">
        <f t="shared" si="8"/>
        <v>5874598</v>
      </c>
      <c r="F28" s="32">
        <f t="shared" si="8"/>
        <v>0</v>
      </c>
      <c r="G28" s="32">
        <f t="shared" si="8"/>
        <v>0</v>
      </c>
      <c r="H28" s="32">
        <f t="shared" si="8"/>
        <v>0</v>
      </c>
      <c r="I28" s="32">
        <f t="shared" si="8"/>
        <v>0</v>
      </c>
      <c r="J28" s="32">
        <f t="shared" si="8"/>
        <v>0</v>
      </c>
      <c r="K28" s="32">
        <f t="shared" si="8"/>
        <v>0</v>
      </c>
      <c r="L28" s="32">
        <f t="shared" si="8"/>
        <v>0</v>
      </c>
      <c r="M28" s="32">
        <f t="shared" si="8"/>
        <v>0</v>
      </c>
      <c r="N28" s="89">
        <f t="shared" si="8"/>
        <v>0</v>
      </c>
    </row>
    <row r="29" spans="1:14" ht="10.5" customHeight="1" x14ac:dyDescent="0.2">
      <c r="A29" s="126" t="s">
        <v>21</v>
      </c>
      <c r="B29" s="127"/>
      <c r="C29" s="32">
        <f>+'12'!C29+'12'!F29+'12'!I29+'12'!L29</f>
        <v>0</v>
      </c>
      <c r="D29" s="32">
        <f>+'12'!D29+'12'!G29+'12'!J29+'12'!M29</f>
        <v>0</v>
      </c>
      <c r="E29" s="32">
        <f>+'12'!E29+'12'!H29+'12'!K29+'12'!N29</f>
        <v>0</v>
      </c>
      <c r="F29" s="4"/>
      <c r="G29" s="4"/>
      <c r="H29" s="4"/>
      <c r="I29" s="4"/>
      <c r="J29" s="4"/>
      <c r="K29" s="4"/>
      <c r="L29" s="32">
        <f t="shared" si="0"/>
        <v>0</v>
      </c>
      <c r="M29" s="32">
        <f t="shared" si="1"/>
        <v>0</v>
      </c>
      <c r="N29" s="89">
        <f t="shared" si="2"/>
        <v>0</v>
      </c>
    </row>
    <row r="30" spans="1:14" ht="10.5" customHeight="1" x14ac:dyDescent="0.2">
      <c r="A30" s="88" t="s">
        <v>151</v>
      </c>
      <c r="B30" s="17" t="s">
        <v>120</v>
      </c>
      <c r="C30" s="32">
        <f>+'12'!C30+'12'!F30+'12'!I30+'12'!L30</f>
        <v>0</v>
      </c>
      <c r="D30" s="32">
        <f>+'12'!D30+'12'!G30+'12'!J30+'12'!M30</f>
        <v>0</v>
      </c>
      <c r="E30" s="32">
        <f>+'12'!E30+'12'!H30+'12'!K30+'12'!N30</f>
        <v>0</v>
      </c>
      <c r="F30" s="4"/>
      <c r="G30" s="4"/>
      <c r="H30" s="4"/>
      <c r="I30" s="4"/>
      <c r="J30" s="4"/>
      <c r="K30" s="4"/>
      <c r="L30" s="32">
        <f t="shared" si="0"/>
        <v>0</v>
      </c>
      <c r="M30" s="32">
        <f t="shared" si="1"/>
        <v>0</v>
      </c>
      <c r="N30" s="89">
        <f t="shared" si="2"/>
        <v>0</v>
      </c>
    </row>
    <row r="31" spans="1:14" ht="10.5" customHeight="1" x14ac:dyDescent="0.2">
      <c r="A31" s="88" t="s">
        <v>152</v>
      </c>
      <c r="B31" s="17" t="s">
        <v>121</v>
      </c>
      <c r="C31" s="32">
        <f>+'12'!C31+'12'!F31+'12'!I31+'12'!L31</f>
        <v>0</v>
      </c>
      <c r="D31" s="32">
        <f>+'12'!D31+'12'!G31+'12'!J31+'12'!M31</f>
        <v>0</v>
      </c>
      <c r="E31" s="32">
        <f>+'12'!E31+'12'!H31+'12'!K31+'12'!N31</f>
        <v>0</v>
      </c>
      <c r="F31" s="4"/>
      <c r="G31" s="4"/>
      <c r="H31" s="4"/>
      <c r="I31" s="4"/>
      <c r="J31" s="4"/>
      <c r="K31" s="4"/>
      <c r="L31" s="32">
        <f t="shared" si="0"/>
        <v>0</v>
      </c>
      <c r="M31" s="32">
        <f t="shared" si="1"/>
        <v>0</v>
      </c>
      <c r="N31" s="89">
        <f t="shared" si="2"/>
        <v>0</v>
      </c>
    </row>
    <row r="32" spans="1:14" ht="10.5" customHeight="1" x14ac:dyDescent="0.2">
      <c r="A32" s="88" t="s">
        <v>154</v>
      </c>
      <c r="B32" s="17" t="s">
        <v>122</v>
      </c>
      <c r="C32" s="32">
        <f>+'12'!C32+'12'!F32+'12'!I32+'12'!L32</f>
        <v>0</v>
      </c>
      <c r="D32" s="32">
        <f>+'12'!D32+'12'!G32+'12'!J32+'12'!M32</f>
        <v>0</v>
      </c>
      <c r="E32" s="32">
        <f>+'12'!E32+'12'!H32+'12'!K32+'12'!N32</f>
        <v>0</v>
      </c>
      <c r="F32" s="4"/>
      <c r="G32" s="4"/>
      <c r="H32" s="4"/>
      <c r="I32" s="4"/>
      <c r="J32" s="4"/>
      <c r="K32" s="4"/>
      <c r="L32" s="32">
        <f t="shared" si="0"/>
        <v>0</v>
      </c>
      <c r="M32" s="32">
        <f t="shared" si="1"/>
        <v>0</v>
      </c>
      <c r="N32" s="89">
        <f t="shared" si="2"/>
        <v>0</v>
      </c>
    </row>
    <row r="33" spans="1:34" ht="10.5" customHeight="1" x14ac:dyDescent="0.2">
      <c r="A33" s="95" t="s">
        <v>5</v>
      </c>
      <c r="B33" s="79" t="s">
        <v>123</v>
      </c>
      <c r="C33" s="45">
        <f t="shared" ref="C33:N33" si="9">+C30+C31+C32</f>
        <v>0</v>
      </c>
      <c r="D33" s="45">
        <f t="shared" si="9"/>
        <v>0</v>
      </c>
      <c r="E33" s="45">
        <f t="shared" si="9"/>
        <v>0</v>
      </c>
      <c r="F33" s="45">
        <f t="shared" si="9"/>
        <v>0</v>
      </c>
      <c r="G33" s="45">
        <f t="shared" si="9"/>
        <v>0</v>
      </c>
      <c r="H33" s="45">
        <f t="shared" si="9"/>
        <v>0</v>
      </c>
      <c r="I33" s="45">
        <f t="shared" si="9"/>
        <v>0</v>
      </c>
      <c r="J33" s="45">
        <f t="shared" si="9"/>
        <v>0</v>
      </c>
      <c r="K33" s="45">
        <f t="shared" si="9"/>
        <v>0</v>
      </c>
      <c r="L33" s="45">
        <f t="shared" si="9"/>
        <v>0</v>
      </c>
      <c r="M33" s="45">
        <f t="shared" si="9"/>
        <v>0</v>
      </c>
      <c r="N33" s="96">
        <f t="shared" si="9"/>
        <v>0</v>
      </c>
    </row>
    <row r="34" spans="1:34" ht="10.5" customHeight="1" x14ac:dyDescent="0.2">
      <c r="A34" s="88" t="s">
        <v>155</v>
      </c>
      <c r="B34" s="17" t="s">
        <v>22</v>
      </c>
      <c r="C34" s="32">
        <f>+'12'!C34+'12'!F34+'12'!I34+'12'!L34</f>
        <v>0</v>
      </c>
      <c r="D34" s="32">
        <f>+'12'!D34+'12'!G34+'12'!J34+'12'!M34</f>
        <v>0</v>
      </c>
      <c r="E34" s="32">
        <f>+'12'!E34+'12'!H34+'12'!K34+'12'!N34</f>
        <v>0</v>
      </c>
      <c r="F34" s="4"/>
      <c r="G34" s="4"/>
      <c r="H34" s="4"/>
      <c r="I34" s="4"/>
      <c r="J34" s="4"/>
      <c r="K34" s="4"/>
      <c r="L34" s="32">
        <f t="shared" si="0"/>
        <v>0</v>
      </c>
      <c r="M34" s="32">
        <f t="shared" si="1"/>
        <v>0</v>
      </c>
      <c r="N34" s="89">
        <f t="shared" si="2"/>
        <v>0</v>
      </c>
    </row>
    <row r="35" spans="1:34" ht="10.5" customHeight="1" x14ac:dyDescent="0.2">
      <c r="A35" s="88" t="s">
        <v>156</v>
      </c>
      <c r="B35" s="17" t="s">
        <v>124</v>
      </c>
      <c r="C35" s="32">
        <f>+'12'!C35+'12'!F35+'12'!I35+'12'!L35</f>
        <v>0</v>
      </c>
      <c r="D35" s="32">
        <f>+'12'!D35+'12'!G35+'12'!J35+'12'!M35</f>
        <v>0</v>
      </c>
      <c r="E35" s="32">
        <f>+'12'!E35+'12'!H35+'12'!K35+'12'!N35</f>
        <v>0</v>
      </c>
      <c r="F35" s="4"/>
      <c r="G35" s="4"/>
      <c r="H35" s="4"/>
      <c r="I35" s="4"/>
      <c r="J35" s="4"/>
      <c r="K35" s="4"/>
      <c r="L35" s="32">
        <f t="shared" si="0"/>
        <v>0</v>
      </c>
      <c r="M35" s="32">
        <f t="shared" si="1"/>
        <v>0</v>
      </c>
      <c r="N35" s="89">
        <f t="shared" si="2"/>
        <v>0</v>
      </c>
    </row>
    <row r="36" spans="1:34" ht="10.5" customHeight="1" thickBot="1" x14ac:dyDescent="0.25">
      <c r="A36" s="88" t="s">
        <v>158</v>
      </c>
      <c r="B36" s="17" t="s">
        <v>23</v>
      </c>
      <c r="C36" s="32">
        <f>+'12'!C36+'12'!F36+'12'!I36+'12'!L36</f>
        <v>0</v>
      </c>
      <c r="D36" s="32">
        <f>+'12'!D36+'12'!G36+'12'!J36+'12'!M36</f>
        <v>0</v>
      </c>
      <c r="E36" s="32">
        <f>+'12'!E36+'12'!H36+'12'!K36+'12'!N36</f>
        <v>0</v>
      </c>
      <c r="F36" s="4"/>
      <c r="G36" s="4"/>
      <c r="H36" s="4"/>
      <c r="I36" s="4"/>
      <c r="J36" s="4"/>
      <c r="K36" s="4"/>
      <c r="L36" s="32">
        <f t="shared" si="0"/>
        <v>0</v>
      </c>
      <c r="M36" s="32">
        <f t="shared" si="1"/>
        <v>0</v>
      </c>
      <c r="N36" s="89">
        <f t="shared" si="2"/>
        <v>0</v>
      </c>
    </row>
    <row r="37" spans="1:34" ht="10.5" customHeight="1" thickBot="1" x14ac:dyDescent="0.25">
      <c r="A37" s="71" t="s">
        <v>10</v>
      </c>
      <c r="B37" s="24" t="s">
        <v>126</v>
      </c>
      <c r="C37" s="43">
        <f>+C33+C34+C35+C36</f>
        <v>0</v>
      </c>
      <c r="D37" s="43">
        <f t="shared" ref="D37:N37" si="10">+D33+D34+D35+D36</f>
        <v>0</v>
      </c>
      <c r="E37" s="43">
        <f t="shared" si="10"/>
        <v>0</v>
      </c>
      <c r="F37" s="43">
        <f t="shared" si="10"/>
        <v>0</v>
      </c>
      <c r="G37" s="43">
        <f t="shared" si="10"/>
        <v>0</v>
      </c>
      <c r="H37" s="43">
        <f t="shared" si="10"/>
        <v>0</v>
      </c>
      <c r="I37" s="43">
        <f t="shared" si="10"/>
        <v>0</v>
      </c>
      <c r="J37" s="43">
        <f t="shared" si="10"/>
        <v>0</v>
      </c>
      <c r="K37" s="43">
        <f t="shared" si="10"/>
        <v>0</v>
      </c>
      <c r="L37" s="43">
        <f t="shared" si="10"/>
        <v>0</v>
      </c>
      <c r="M37" s="43">
        <f t="shared" si="10"/>
        <v>0</v>
      </c>
      <c r="N37" s="72">
        <f t="shared" si="10"/>
        <v>0</v>
      </c>
      <c r="X37" s="1"/>
      <c r="Y37" s="1"/>
      <c r="Z37" s="1"/>
      <c r="AD37" s="1"/>
      <c r="AE37" s="1"/>
      <c r="AF37" s="1"/>
      <c r="AG37" s="1"/>
      <c r="AH37" s="1"/>
    </row>
    <row r="38" spans="1:34" ht="10.5" customHeight="1" x14ac:dyDescent="0.2">
      <c r="A38" s="88" t="s">
        <v>153</v>
      </c>
      <c r="B38" s="17" t="s">
        <v>25</v>
      </c>
      <c r="C38" s="32">
        <f>+'12'!C38+'12'!F38+'12'!I38+'12'!L38</f>
        <v>0</v>
      </c>
      <c r="D38" s="32">
        <f>+'12'!D38+'12'!G38+'12'!J38+'12'!M38</f>
        <v>0</v>
      </c>
      <c r="E38" s="32">
        <f>+'12'!E38+'12'!H38+'12'!K38+'12'!N38</f>
        <v>0</v>
      </c>
      <c r="F38" s="4"/>
      <c r="G38" s="4"/>
      <c r="H38" s="4"/>
      <c r="I38" s="4"/>
      <c r="J38" s="4"/>
      <c r="K38" s="4"/>
      <c r="L38" s="32">
        <f t="shared" si="0"/>
        <v>0</v>
      </c>
      <c r="M38" s="32">
        <f t="shared" si="1"/>
        <v>0</v>
      </c>
      <c r="N38" s="89">
        <f t="shared" si="2"/>
        <v>0</v>
      </c>
      <c r="X38" s="1"/>
      <c r="Y38" s="1"/>
      <c r="Z38" s="1"/>
      <c r="AD38" s="1"/>
      <c r="AE38" s="1"/>
      <c r="AF38" s="1"/>
      <c r="AG38" s="1"/>
      <c r="AH38" s="1"/>
    </row>
    <row r="39" spans="1:34" ht="10.5" customHeight="1" x14ac:dyDescent="0.2">
      <c r="A39" s="88" t="s">
        <v>157</v>
      </c>
      <c r="B39" s="17" t="s">
        <v>125</v>
      </c>
      <c r="C39" s="32">
        <f>+'12'!C39+'12'!F39+'12'!I39+'12'!L39</f>
        <v>0</v>
      </c>
      <c r="D39" s="32">
        <f>+'12'!D39+'12'!G39+'12'!J39+'12'!M39</f>
        <v>0</v>
      </c>
      <c r="E39" s="32">
        <f>+'12'!E39+'12'!H39+'12'!K39+'12'!N39</f>
        <v>0</v>
      </c>
      <c r="F39" s="4"/>
      <c r="G39" s="4"/>
      <c r="H39" s="4"/>
      <c r="I39" s="4"/>
      <c r="J39" s="4"/>
      <c r="K39" s="4"/>
      <c r="L39" s="32">
        <f t="shared" si="0"/>
        <v>0</v>
      </c>
      <c r="M39" s="32">
        <f t="shared" si="1"/>
        <v>0</v>
      </c>
      <c r="N39" s="89">
        <f t="shared" si="2"/>
        <v>0</v>
      </c>
      <c r="X39" s="1"/>
      <c r="Y39" s="1"/>
      <c r="Z39" s="1"/>
      <c r="AD39" s="1"/>
      <c r="AE39" s="1"/>
      <c r="AF39" s="1"/>
      <c r="AG39" s="1"/>
      <c r="AH39" s="1"/>
    </row>
    <row r="40" spans="1:34" s="13" customFormat="1" ht="10.5" customHeight="1" thickBot="1" x14ac:dyDescent="0.25">
      <c r="A40" s="88" t="s">
        <v>159</v>
      </c>
      <c r="B40" s="17" t="s">
        <v>26</v>
      </c>
      <c r="C40" s="32">
        <f>+'12'!C40+'12'!F40+'12'!I40+'12'!L40</f>
        <v>0</v>
      </c>
      <c r="D40" s="32">
        <f>+'12'!D40+'12'!G40+'12'!J40+'12'!M40</f>
        <v>0</v>
      </c>
      <c r="E40" s="32">
        <f>+'12'!E40+'12'!H40+'12'!K40+'12'!N40</f>
        <v>0</v>
      </c>
      <c r="F40" s="4"/>
      <c r="G40" s="4"/>
      <c r="H40" s="4"/>
      <c r="I40" s="4"/>
      <c r="J40" s="4"/>
      <c r="K40" s="4"/>
      <c r="L40" s="32">
        <f t="shared" si="0"/>
        <v>0</v>
      </c>
      <c r="M40" s="32">
        <f t="shared" si="1"/>
        <v>0</v>
      </c>
      <c r="N40" s="89">
        <f t="shared" si="2"/>
        <v>0</v>
      </c>
      <c r="X40" s="5"/>
      <c r="Y40" s="5"/>
      <c r="Z40" s="5"/>
      <c r="AD40" s="5"/>
      <c r="AE40" s="5"/>
      <c r="AF40" s="5"/>
      <c r="AG40" s="5"/>
      <c r="AH40" s="5"/>
    </row>
    <row r="41" spans="1:34" ht="10.5" customHeight="1" thickBot="1" x14ac:dyDescent="0.25">
      <c r="A41" s="71" t="s">
        <v>13</v>
      </c>
      <c r="B41" s="24" t="s">
        <v>127</v>
      </c>
      <c r="C41" s="43">
        <f>+C38+C39+C40</f>
        <v>0</v>
      </c>
      <c r="D41" s="43">
        <f t="shared" ref="D41:N41" si="11">+D38+D39+D40</f>
        <v>0</v>
      </c>
      <c r="E41" s="43">
        <f t="shared" si="11"/>
        <v>0</v>
      </c>
      <c r="F41" s="43">
        <f t="shared" si="11"/>
        <v>0</v>
      </c>
      <c r="G41" s="43">
        <f t="shared" si="11"/>
        <v>0</v>
      </c>
      <c r="H41" s="43">
        <f t="shared" si="11"/>
        <v>0</v>
      </c>
      <c r="I41" s="43">
        <f t="shared" si="11"/>
        <v>0</v>
      </c>
      <c r="J41" s="43">
        <f t="shared" si="11"/>
        <v>0</v>
      </c>
      <c r="K41" s="43">
        <f t="shared" si="11"/>
        <v>0</v>
      </c>
      <c r="L41" s="43">
        <f t="shared" si="11"/>
        <v>0</v>
      </c>
      <c r="M41" s="43">
        <f t="shared" si="11"/>
        <v>0</v>
      </c>
      <c r="N41" s="72">
        <f t="shared" si="11"/>
        <v>0</v>
      </c>
      <c r="O41" s="1"/>
      <c r="P41" s="1"/>
      <c r="Q41" s="1"/>
      <c r="R41" s="1"/>
      <c r="S41" s="1"/>
      <c r="T41" s="1"/>
      <c r="X41" s="1"/>
      <c r="Y41" s="1"/>
    </row>
    <row r="42" spans="1:34" ht="10.5" customHeight="1" x14ac:dyDescent="0.2">
      <c r="A42" s="97" t="s">
        <v>167</v>
      </c>
      <c r="B42" s="46" t="s">
        <v>17</v>
      </c>
      <c r="C42" s="32">
        <f>+'12'!C42+'12'!F42+'12'!I42+'12'!L42</f>
        <v>0</v>
      </c>
      <c r="D42" s="32">
        <f>+'12'!D42+'12'!G42+'12'!J42+'12'!M42</f>
        <v>0</v>
      </c>
      <c r="E42" s="32">
        <f>+'12'!E42+'12'!H42+'12'!K42+'12'!N42</f>
        <v>0</v>
      </c>
      <c r="F42" s="6"/>
      <c r="G42" s="6"/>
      <c r="H42" s="6"/>
      <c r="I42" s="6"/>
      <c r="J42" s="6"/>
      <c r="K42" s="6"/>
      <c r="L42" s="32">
        <f t="shared" si="0"/>
        <v>0</v>
      </c>
      <c r="M42" s="32">
        <f t="shared" si="1"/>
        <v>0</v>
      </c>
      <c r="N42" s="89">
        <f t="shared" si="2"/>
        <v>0</v>
      </c>
      <c r="O42" s="1"/>
      <c r="P42" s="1"/>
      <c r="Q42" s="1"/>
      <c r="R42" s="1"/>
      <c r="S42" s="1"/>
      <c r="T42" s="1"/>
      <c r="X42" s="1"/>
      <c r="Y42" s="1"/>
    </row>
    <row r="43" spans="1:34" ht="10.5" customHeight="1" x14ac:dyDescent="0.2">
      <c r="A43" s="88" t="s">
        <v>190</v>
      </c>
      <c r="B43" s="113" t="s">
        <v>191</v>
      </c>
      <c r="C43" s="32">
        <f>+'12'!C43+'12'!F43+'12'!I43+'12'!L43</f>
        <v>0</v>
      </c>
      <c r="D43" s="32">
        <f>+'12'!D43+'12'!G43+'12'!J43+'12'!M43</f>
        <v>0</v>
      </c>
      <c r="E43" s="32">
        <f>+'12'!E43+'12'!H43+'12'!K43+'12'!N43</f>
        <v>0</v>
      </c>
      <c r="F43" s="4"/>
      <c r="G43" s="4"/>
      <c r="H43" s="4"/>
      <c r="I43" s="4"/>
      <c r="J43" s="4"/>
      <c r="K43" s="4"/>
      <c r="L43" s="32">
        <f>+F43+I43</f>
        <v>0</v>
      </c>
      <c r="M43" s="32">
        <f>+G43+J43</f>
        <v>0</v>
      </c>
      <c r="N43" s="89">
        <f>+H43+K43</f>
        <v>0</v>
      </c>
    </row>
    <row r="44" spans="1:34" ht="10.5" customHeight="1" thickBot="1" x14ac:dyDescent="0.25">
      <c r="A44" s="98" t="s">
        <v>168</v>
      </c>
      <c r="B44" s="48" t="s">
        <v>128</v>
      </c>
      <c r="C44" s="32">
        <f>+'12'!C44+'12'!F44+'12'!I44+'12'!L44</f>
        <v>0</v>
      </c>
      <c r="D44" s="32">
        <f>+'12'!D44+'12'!G44+'12'!J44+'12'!M44</f>
        <v>0</v>
      </c>
      <c r="E44" s="32">
        <f>+'12'!E44+'12'!H44+'12'!K44+'12'!N44</f>
        <v>0</v>
      </c>
      <c r="F44" s="6"/>
      <c r="G44" s="6"/>
      <c r="H44" s="6"/>
      <c r="I44" s="6"/>
      <c r="J44" s="6"/>
      <c r="K44" s="6"/>
      <c r="L44" s="32">
        <f t="shared" si="0"/>
        <v>0</v>
      </c>
      <c r="M44" s="32">
        <f t="shared" si="1"/>
        <v>0</v>
      </c>
      <c r="N44" s="89">
        <f t="shared" si="2"/>
        <v>0</v>
      </c>
      <c r="O44" s="1"/>
      <c r="P44" s="1"/>
      <c r="Q44" s="1"/>
      <c r="R44" s="1"/>
      <c r="S44" s="1"/>
      <c r="T44" s="1"/>
      <c r="X44" s="1"/>
      <c r="Y44" s="1"/>
    </row>
    <row r="45" spans="1:34" ht="10.5" customHeight="1" thickBot="1" x14ac:dyDescent="0.25">
      <c r="A45" s="71" t="s">
        <v>15</v>
      </c>
      <c r="B45" s="24" t="s">
        <v>27</v>
      </c>
      <c r="C45" s="43">
        <f>SUM(C42:C44)</f>
        <v>0</v>
      </c>
      <c r="D45" s="43">
        <f t="shared" ref="D45:N45" si="12">SUM(D42:D44)</f>
        <v>0</v>
      </c>
      <c r="E45" s="43">
        <f t="shared" si="12"/>
        <v>0</v>
      </c>
      <c r="F45" s="43">
        <f t="shared" si="12"/>
        <v>0</v>
      </c>
      <c r="G45" s="43">
        <f t="shared" si="12"/>
        <v>0</v>
      </c>
      <c r="H45" s="43">
        <f t="shared" si="12"/>
        <v>0</v>
      </c>
      <c r="I45" s="43">
        <f t="shared" si="12"/>
        <v>0</v>
      </c>
      <c r="J45" s="43">
        <f t="shared" si="12"/>
        <v>0</v>
      </c>
      <c r="K45" s="43">
        <f t="shared" si="12"/>
        <v>0</v>
      </c>
      <c r="L45" s="43">
        <f t="shared" si="12"/>
        <v>0</v>
      </c>
      <c r="M45" s="43">
        <f t="shared" si="12"/>
        <v>0</v>
      </c>
      <c r="N45" s="72">
        <f t="shared" si="12"/>
        <v>0</v>
      </c>
    </row>
    <row r="46" spans="1:34" ht="10.5" customHeight="1" x14ac:dyDescent="0.2">
      <c r="A46" s="93" t="s">
        <v>167</v>
      </c>
      <c r="B46" s="23" t="s">
        <v>20</v>
      </c>
      <c r="C46" s="32">
        <f>+'12'!C46+'12'!F46+'12'!I46+'12'!L46</f>
        <v>0</v>
      </c>
      <c r="D46" s="32">
        <f>+'12'!D46+'12'!G46+'12'!J46+'12'!M46</f>
        <v>0</v>
      </c>
      <c r="E46" s="32">
        <f>+'12'!E46+'12'!H46+'12'!K46+'12'!N46</f>
        <v>0</v>
      </c>
      <c r="F46" s="4"/>
      <c r="G46" s="4"/>
      <c r="H46" s="4"/>
      <c r="I46" s="4"/>
      <c r="J46" s="4"/>
      <c r="K46" s="4"/>
      <c r="L46" s="32">
        <f t="shared" si="0"/>
        <v>0</v>
      </c>
      <c r="M46" s="32">
        <f t="shared" si="1"/>
        <v>0</v>
      </c>
      <c r="N46" s="89">
        <f t="shared" si="2"/>
        <v>0</v>
      </c>
    </row>
    <row r="47" spans="1:34" ht="10.5" customHeight="1" thickBot="1" x14ac:dyDescent="0.25">
      <c r="A47" s="93" t="s">
        <v>168</v>
      </c>
      <c r="B47" s="23" t="s">
        <v>129</v>
      </c>
      <c r="C47" s="32">
        <f>+'12'!C47+'12'!F47+'12'!I47+'12'!L47</f>
        <v>0</v>
      </c>
      <c r="D47" s="32">
        <f>+'12'!D47+'12'!G47+'12'!J47+'12'!M47</f>
        <v>0</v>
      </c>
      <c r="E47" s="32">
        <f>+'12'!E47+'12'!H47+'12'!K47+'12'!N47</f>
        <v>0</v>
      </c>
      <c r="F47" s="4"/>
      <c r="G47" s="4"/>
      <c r="H47" s="4"/>
      <c r="I47" s="4"/>
      <c r="J47" s="4"/>
      <c r="K47" s="4"/>
      <c r="L47" s="32">
        <f t="shared" si="0"/>
        <v>0</v>
      </c>
      <c r="M47" s="32">
        <f t="shared" si="1"/>
        <v>0</v>
      </c>
      <c r="N47" s="89">
        <f t="shared" si="2"/>
        <v>0</v>
      </c>
    </row>
    <row r="48" spans="1:34" ht="10.5" customHeight="1" thickBot="1" x14ac:dyDescent="0.25">
      <c r="A48" s="71" t="s">
        <v>18</v>
      </c>
      <c r="B48" s="24" t="s">
        <v>28</v>
      </c>
      <c r="C48" s="43">
        <f>+C46+C47</f>
        <v>0</v>
      </c>
      <c r="D48" s="43">
        <f t="shared" ref="D48:N48" si="13">+D46+D47</f>
        <v>0</v>
      </c>
      <c r="E48" s="43">
        <f t="shared" si="13"/>
        <v>0</v>
      </c>
      <c r="F48" s="43">
        <f t="shared" si="13"/>
        <v>0</v>
      </c>
      <c r="G48" s="43">
        <f t="shared" si="13"/>
        <v>0</v>
      </c>
      <c r="H48" s="43">
        <f t="shared" si="13"/>
        <v>0</v>
      </c>
      <c r="I48" s="43">
        <f t="shared" si="13"/>
        <v>0</v>
      </c>
      <c r="J48" s="43">
        <f t="shared" si="13"/>
        <v>0</v>
      </c>
      <c r="K48" s="43">
        <f t="shared" si="13"/>
        <v>0</v>
      </c>
      <c r="L48" s="43">
        <f t="shared" si="13"/>
        <v>0</v>
      </c>
      <c r="M48" s="43">
        <f t="shared" si="13"/>
        <v>0</v>
      </c>
      <c r="N48" s="72">
        <f t="shared" si="13"/>
        <v>0</v>
      </c>
    </row>
    <row r="49" spans="1:23" ht="10.5" customHeight="1" thickBot="1" x14ac:dyDescent="0.25">
      <c r="A49" s="93" t="s">
        <v>160</v>
      </c>
      <c r="B49" s="23" t="s">
        <v>179</v>
      </c>
      <c r="C49" s="32">
        <f>+'12'!C49+'12'!F49+'12'!I49+'12'!L49</f>
        <v>0</v>
      </c>
      <c r="D49" s="32">
        <f>+'12'!D49+'12'!G49+'12'!J49+'12'!M49</f>
        <v>0</v>
      </c>
      <c r="E49" s="32">
        <f>+'12'!E49+'12'!H49+'12'!K49+'12'!N49</f>
        <v>0</v>
      </c>
      <c r="F49" s="32">
        <f>+'12'!F49+'12'!I49+'12'!L49+'12'!O49</f>
        <v>0</v>
      </c>
      <c r="G49" s="32">
        <f>+'12'!G49+'12'!J49+'12'!M49+'12'!P49</f>
        <v>0</v>
      </c>
      <c r="H49" s="32">
        <f>+'12'!H49+'12'!K49+'12'!N49+'12'!Q49</f>
        <v>0</v>
      </c>
      <c r="I49" s="32">
        <f>+'12'!I49+'12'!L49+'12'!O49+'12'!R49</f>
        <v>0</v>
      </c>
      <c r="J49" s="32">
        <f>+'12'!J49+'12'!M49+'12'!P49+'12'!S49</f>
        <v>0</v>
      </c>
      <c r="K49" s="32">
        <f>+'12'!K49+'12'!N49+'12'!Q49+'12'!T49</f>
        <v>0</v>
      </c>
      <c r="L49" s="32">
        <f>+'12'!L49+'12'!O49+'12'!R49+'12'!U49</f>
        <v>0</v>
      </c>
      <c r="M49" s="32">
        <f>+'12'!M49+'12'!P49+'12'!S49+'12'!V49</f>
        <v>0</v>
      </c>
      <c r="N49" s="89">
        <f>+'12'!N49+'12'!Q49+'12'!T49+'12'!W49</f>
        <v>0</v>
      </c>
    </row>
    <row r="50" spans="1:23" ht="10.5" customHeight="1" thickBot="1" x14ac:dyDescent="0.25">
      <c r="A50" s="71" t="s">
        <v>132</v>
      </c>
      <c r="B50" s="24" t="s">
        <v>134</v>
      </c>
      <c r="C50" s="43">
        <f>+C45+C48</f>
        <v>0</v>
      </c>
      <c r="D50" s="43">
        <f t="shared" ref="D50:N50" si="14">+D45+D48</f>
        <v>0</v>
      </c>
      <c r="E50" s="43">
        <f t="shared" si="14"/>
        <v>0</v>
      </c>
      <c r="F50" s="43">
        <f t="shared" si="14"/>
        <v>0</v>
      </c>
      <c r="G50" s="43">
        <f t="shared" si="14"/>
        <v>0</v>
      </c>
      <c r="H50" s="43">
        <f t="shared" si="14"/>
        <v>0</v>
      </c>
      <c r="I50" s="43">
        <f t="shared" si="14"/>
        <v>0</v>
      </c>
      <c r="J50" s="43">
        <f t="shared" si="14"/>
        <v>0</v>
      </c>
      <c r="K50" s="43">
        <f t="shared" si="14"/>
        <v>0</v>
      </c>
      <c r="L50" s="43">
        <f t="shared" si="14"/>
        <v>0</v>
      </c>
      <c r="M50" s="43">
        <f t="shared" si="14"/>
        <v>0</v>
      </c>
      <c r="N50" s="72">
        <f t="shared" si="14"/>
        <v>0</v>
      </c>
    </row>
    <row r="51" spans="1:23" s="21" customFormat="1" ht="10.5" customHeight="1" thickBot="1" x14ac:dyDescent="0.25">
      <c r="A51" s="71"/>
      <c r="B51" s="73" t="s">
        <v>137</v>
      </c>
      <c r="C51" s="43">
        <f>+C37+C41+C49+C50</f>
        <v>0</v>
      </c>
      <c r="D51" s="43">
        <f t="shared" ref="D51:N51" si="15">+D37+D41+D49+D50</f>
        <v>0</v>
      </c>
      <c r="E51" s="43">
        <f t="shared" si="15"/>
        <v>0</v>
      </c>
      <c r="F51" s="43">
        <f t="shared" si="15"/>
        <v>0</v>
      </c>
      <c r="G51" s="43">
        <f t="shared" si="15"/>
        <v>0</v>
      </c>
      <c r="H51" s="43">
        <f t="shared" si="15"/>
        <v>0</v>
      </c>
      <c r="I51" s="43">
        <f t="shared" si="15"/>
        <v>0</v>
      </c>
      <c r="J51" s="43">
        <f t="shared" si="15"/>
        <v>0</v>
      </c>
      <c r="K51" s="43">
        <f t="shared" si="15"/>
        <v>0</v>
      </c>
      <c r="L51" s="43">
        <f t="shared" si="15"/>
        <v>0</v>
      </c>
      <c r="M51" s="43">
        <f t="shared" si="15"/>
        <v>0</v>
      </c>
      <c r="N51" s="72">
        <f t="shared" si="15"/>
        <v>0</v>
      </c>
      <c r="U51" s="13"/>
      <c r="V51" s="13"/>
      <c r="W51" s="13"/>
    </row>
    <row r="52" spans="1:23" ht="12" customHeight="1" thickBot="1" x14ac:dyDescent="0.25">
      <c r="A52" s="76"/>
      <c r="B52" s="77" t="s">
        <v>29</v>
      </c>
      <c r="C52" s="55">
        <f>+'12'!C52+'12'!F52+'12'!I52+'12'!L52</f>
        <v>0</v>
      </c>
      <c r="D52" s="55">
        <f>+'12'!D52+'12'!G52+'12'!J52+'12'!M52</f>
        <v>0</v>
      </c>
      <c r="E52" s="55">
        <f>+'12'!E52+'12'!H52+'12'!K52+'12'!N52</f>
        <v>0</v>
      </c>
      <c r="F52" s="50"/>
      <c r="G52" s="50"/>
      <c r="H52" s="50"/>
      <c r="I52" s="50"/>
      <c r="J52" s="50"/>
      <c r="K52" s="50"/>
      <c r="L52" s="55">
        <f t="shared" si="0"/>
        <v>0</v>
      </c>
      <c r="M52" s="55">
        <f t="shared" si="1"/>
        <v>0</v>
      </c>
      <c r="N52" s="56">
        <f t="shared" si="2"/>
        <v>0</v>
      </c>
    </row>
    <row r="53" spans="1:23" ht="12" customHeight="1" thickBot="1" x14ac:dyDescent="0.25">
      <c r="A53" s="78"/>
      <c r="B53" s="77" t="s">
        <v>30</v>
      </c>
      <c r="C53" s="55">
        <f>+'12'!C53+'12'!F53+'12'!I53+'12'!L53</f>
        <v>0</v>
      </c>
      <c r="D53" s="55">
        <f>+'12'!D53+'12'!G53+'12'!J53+'12'!M53</f>
        <v>0</v>
      </c>
      <c r="E53" s="55">
        <f>+'12'!E53+'12'!H53+'12'!K53+'12'!N53</f>
        <v>0</v>
      </c>
      <c r="F53" s="53"/>
      <c r="G53" s="50"/>
      <c r="H53" s="53"/>
      <c r="I53" s="53"/>
      <c r="J53" s="53"/>
      <c r="K53" s="53"/>
      <c r="L53" s="55">
        <f t="shared" si="0"/>
        <v>0</v>
      </c>
      <c r="M53" s="55">
        <f t="shared" si="1"/>
        <v>0</v>
      </c>
      <c r="N53" s="56">
        <f t="shared" si="2"/>
        <v>0</v>
      </c>
    </row>
    <row r="54" spans="1:23" x14ac:dyDescent="0.2">
      <c r="H54" s="14"/>
      <c r="K54" s="14"/>
      <c r="L54" s="16"/>
      <c r="M54" s="16"/>
      <c r="N54" s="16"/>
    </row>
    <row r="55" spans="1:23" x14ac:dyDescent="0.2">
      <c r="H55" s="14"/>
      <c r="K55" s="14"/>
      <c r="L55" s="16"/>
      <c r="M55" s="16"/>
      <c r="N55" s="16"/>
    </row>
    <row r="56" spans="1:23" x14ac:dyDescent="0.2">
      <c r="H56" s="14"/>
      <c r="K56" s="14"/>
      <c r="L56" s="16"/>
      <c r="M56" s="16"/>
      <c r="N56" s="16"/>
    </row>
    <row r="57" spans="1:23" x14ac:dyDescent="0.2">
      <c r="K57" s="14"/>
      <c r="L57" s="16"/>
      <c r="M57" s="16"/>
      <c r="N57" s="16"/>
    </row>
    <row r="58" spans="1:23" x14ac:dyDescent="0.2">
      <c r="K58" s="14"/>
      <c r="L58" s="16"/>
      <c r="M58" s="16"/>
      <c r="N58" s="16"/>
    </row>
    <row r="59" spans="1:23" x14ac:dyDescent="0.2">
      <c r="K59" s="14"/>
      <c r="L59" s="16"/>
      <c r="M59" s="16"/>
      <c r="N59" s="16"/>
    </row>
    <row r="60" spans="1:23" x14ac:dyDescent="0.2">
      <c r="L60" s="16"/>
      <c r="M60" s="16"/>
      <c r="N60" s="16"/>
      <c r="U60" s="1"/>
      <c r="V60" s="1"/>
      <c r="W60" s="1"/>
    </row>
    <row r="61" spans="1:23" x14ac:dyDescent="0.2">
      <c r="L61" s="16"/>
      <c r="M61" s="16"/>
      <c r="N61" s="16"/>
      <c r="U61" s="1"/>
      <c r="V61" s="1"/>
      <c r="W61" s="1"/>
    </row>
    <row r="62" spans="1:23" x14ac:dyDescent="0.2">
      <c r="L62" s="16"/>
      <c r="M62" s="16"/>
      <c r="N62" s="16"/>
      <c r="U62" s="1"/>
      <c r="V62" s="1"/>
      <c r="W62" s="1"/>
    </row>
    <row r="63" spans="1:23" x14ac:dyDescent="0.2">
      <c r="L63" s="16"/>
      <c r="M63" s="16"/>
      <c r="N63" s="16"/>
      <c r="U63" s="1"/>
      <c r="V63" s="1"/>
      <c r="W63" s="1"/>
    </row>
    <row r="64" spans="1:23" x14ac:dyDescent="0.2">
      <c r="L64" s="16"/>
      <c r="M64" s="16"/>
      <c r="N64" s="16"/>
      <c r="U64" s="5"/>
      <c r="V64" s="5"/>
      <c r="W64" s="5"/>
    </row>
    <row r="65" spans="12:23" x14ac:dyDescent="0.2">
      <c r="L65" s="16"/>
      <c r="M65" s="16"/>
      <c r="N65" s="16"/>
      <c r="U65" s="5"/>
      <c r="V65" s="5"/>
      <c r="W65" s="5"/>
    </row>
    <row r="66" spans="12:23" x14ac:dyDescent="0.2">
      <c r="L66" s="16"/>
      <c r="M66" s="16"/>
      <c r="N66" s="16"/>
      <c r="U66" s="1"/>
      <c r="V66" s="1"/>
      <c r="W66" s="1"/>
    </row>
    <row r="67" spans="12:23" x14ac:dyDescent="0.2">
      <c r="L67" s="16"/>
      <c r="M67" s="16"/>
      <c r="N67" s="16"/>
      <c r="U67" s="1"/>
      <c r="V67" s="1"/>
      <c r="W67" s="1"/>
    </row>
    <row r="68" spans="12:23" x14ac:dyDescent="0.2">
      <c r="U68" s="1"/>
      <c r="V68" s="1"/>
      <c r="W68" s="1"/>
    </row>
    <row r="69" spans="12:23" x14ac:dyDescent="0.2">
      <c r="U69" s="1"/>
      <c r="V69" s="1"/>
      <c r="W69" s="1"/>
    </row>
    <row r="70" spans="12:23" x14ac:dyDescent="0.2">
      <c r="U70" s="1"/>
      <c r="V70" s="1"/>
      <c r="W70" s="1"/>
    </row>
    <row r="71" spans="12:23" x14ac:dyDescent="0.2">
      <c r="U71" s="1"/>
      <c r="V71" s="1"/>
      <c r="W71" s="1"/>
    </row>
    <row r="72" spans="12:23" x14ac:dyDescent="0.2">
      <c r="U72" s="1"/>
      <c r="V72" s="1"/>
      <c r="W72" s="1"/>
    </row>
    <row r="73" spans="12:23" x14ac:dyDescent="0.2">
      <c r="U73" s="1"/>
      <c r="V73" s="1"/>
      <c r="W73" s="1"/>
    </row>
    <row r="74" spans="12:23" x14ac:dyDescent="0.2">
      <c r="U74" s="1"/>
      <c r="V74" s="1"/>
      <c r="W74" s="1"/>
    </row>
    <row r="75" spans="12:23" x14ac:dyDescent="0.2">
      <c r="U75" s="1"/>
      <c r="V75" s="1"/>
      <c r="W75" s="1"/>
    </row>
    <row r="76" spans="12:23" x14ac:dyDescent="0.2">
      <c r="U76" s="1"/>
      <c r="V76" s="1"/>
      <c r="W76" s="1"/>
    </row>
    <row r="77" spans="12:23" x14ac:dyDescent="0.2">
      <c r="U77" s="1"/>
      <c r="V77" s="1"/>
      <c r="W77" s="1"/>
    </row>
  </sheetData>
  <sheetProtection selectLockedCells="1" selectUnlockedCells="1"/>
  <mergeCells count="24">
    <mergeCell ref="A1:N1"/>
    <mergeCell ref="F4:H4"/>
    <mergeCell ref="I4:K4"/>
    <mergeCell ref="F5:F6"/>
    <mergeCell ref="G5:G6"/>
    <mergeCell ref="I5:I6"/>
    <mergeCell ref="J5:J6"/>
    <mergeCell ref="A3:B6"/>
    <mergeCell ref="C3:E3"/>
    <mergeCell ref="F3:H3"/>
    <mergeCell ref="I3:K3"/>
    <mergeCell ref="L3:N4"/>
    <mergeCell ref="K5:K6"/>
    <mergeCell ref="C5:C6"/>
    <mergeCell ref="N5:N6"/>
    <mergeCell ref="C4:E4"/>
    <mergeCell ref="A8:B8"/>
    <mergeCell ref="A29:B29"/>
    <mergeCell ref="L5:L6"/>
    <mergeCell ref="M5:M6"/>
    <mergeCell ref="A7:B7"/>
    <mergeCell ref="H5:H6"/>
    <mergeCell ref="D5:D6"/>
    <mergeCell ref="E5:E6"/>
  </mergeCells>
  <phoneticPr fontId="19" type="noConversion"/>
  <printOptions horizontalCentered="1"/>
  <pageMargins left="0.27559055118110237" right="0.27559055118110237" top="0.39370078740157483" bottom="0.19685039370078741" header="0.15748031496062992" footer="0.15748031496062992"/>
  <pageSetup paperSize="9" scale="88" firstPageNumber="0" orientation="landscape" r:id="rId1"/>
  <headerFooter alignWithMargins="0">
    <oddHeader>&amp;R2.sz.melléklet</oddHeader>
    <oddFooter>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K75"/>
  <sheetViews>
    <sheetView zoomScale="92" zoomScaleNormal="92" workbookViewId="0">
      <pane ySplit="7" topLeftCell="A8" activePane="bottomLeft" state="frozen"/>
      <selection activeCell="C5" sqref="C5:N6"/>
      <selection pane="bottomLeft" activeCell="A47" sqref="A47:IV47"/>
    </sheetView>
  </sheetViews>
  <sheetFormatPr defaultRowHeight="12.75" x14ac:dyDescent="0.2"/>
  <cols>
    <col min="1" max="1" width="7.42578125" style="8" customWidth="1"/>
    <col min="2" max="2" width="33.85546875" style="8" customWidth="1"/>
    <col min="3" max="15" width="10" style="8" customWidth="1"/>
    <col min="16" max="17" width="9.140625" style="8" customWidth="1"/>
    <col min="18" max="16384" width="9.140625" style="8"/>
  </cols>
  <sheetData>
    <row r="1" spans="1:17" ht="11.25" customHeight="1" x14ac:dyDescent="0.2">
      <c r="A1" s="136" t="s">
        <v>192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1"/>
    </row>
    <row r="2" spans="1:17" ht="8.25" customHeight="1" thickBot="1" x14ac:dyDescent="0.25">
      <c r="H2" s="9"/>
      <c r="M2" s="9" t="s">
        <v>0</v>
      </c>
      <c r="Q2" s="9"/>
    </row>
    <row r="3" spans="1:17" ht="9" customHeight="1" thickBot="1" x14ac:dyDescent="0.25">
      <c r="A3" s="137" t="s">
        <v>1</v>
      </c>
      <c r="B3" s="138"/>
      <c r="C3" s="141">
        <v>1203</v>
      </c>
      <c r="D3" s="141"/>
      <c r="E3" s="141"/>
      <c r="F3" s="141">
        <v>1204</v>
      </c>
      <c r="G3" s="141"/>
      <c r="H3" s="141"/>
      <c r="I3" s="153" t="s">
        <v>69</v>
      </c>
      <c r="J3" s="153"/>
      <c r="K3" s="153"/>
      <c r="L3" s="162">
        <v>1200</v>
      </c>
      <c r="M3" s="162"/>
      <c r="N3" s="163"/>
    </row>
    <row r="4" spans="1:17" s="33" customFormat="1" ht="23.25" customHeight="1" thickBot="1" x14ac:dyDescent="0.25">
      <c r="A4" s="139"/>
      <c r="B4" s="140"/>
      <c r="C4" s="133" t="s">
        <v>70</v>
      </c>
      <c r="D4" s="133"/>
      <c r="E4" s="133"/>
      <c r="F4" s="133" t="s">
        <v>71</v>
      </c>
      <c r="G4" s="133"/>
      <c r="H4" s="133"/>
      <c r="I4" s="155"/>
      <c r="J4" s="155"/>
      <c r="K4" s="155"/>
      <c r="L4" s="164" t="s">
        <v>72</v>
      </c>
      <c r="M4" s="164"/>
      <c r="N4" s="165"/>
    </row>
    <row r="5" spans="1:17" ht="12.75" customHeight="1" thickBot="1" x14ac:dyDescent="0.25">
      <c r="A5" s="139"/>
      <c r="B5" s="140"/>
      <c r="C5" s="128" t="s">
        <v>193</v>
      </c>
      <c r="D5" s="128" t="s">
        <v>194</v>
      </c>
      <c r="E5" s="128" t="s">
        <v>195</v>
      </c>
      <c r="F5" s="128" t="s">
        <v>193</v>
      </c>
      <c r="G5" s="128" t="s">
        <v>194</v>
      </c>
      <c r="H5" s="128" t="s">
        <v>195</v>
      </c>
      <c r="I5" s="128" t="s">
        <v>193</v>
      </c>
      <c r="J5" s="128" t="s">
        <v>194</v>
      </c>
      <c r="K5" s="128" t="s">
        <v>195</v>
      </c>
      <c r="L5" s="128" t="s">
        <v>193</v>
      </c>
      <c r="M5" s="128" t="s">
        <v>194</v>
      </c>
      <c r="N5" s="128" t="s">
        <v>195</v>
      </c>
    </row>
    <row r="6" spans="1:17" ht="18.75" customHeight="1" thickBot="1" x14ac:dyDescent="0.25">
      <c r="A6" s="139"/>
      <c r="B6" s="140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</row>
    <row r="7" spans="1:17" ht="10.5" customHeight="1" thickBot="1" x14ac:dyDescent="0.25">
      <c r="A7" s="130">
        <v>1</v>
      </c>
      <c r="B7" s="131"/>
      <c r="C7" s="37">
        <v>2</v>
      </c>
      <c r="D7" s="36">
        <v>3</v>
      </c>
      <c r="E7" s="37">
        <v>4</v>
      </c>
      <c r="F7" s="36">
        <v>5</v>
      </c>
      <c r="G7" s="37">
        <v>6</v>
      </c>
      <c r="H7" s="36">
        <v>7</v>
      </c>
      <c r="I7" s="40">
        <v>8</v>
      </c>
      <c r="J7" s="41">
        <v>9</v>
      </c>
      <c r="K7" s="40">
        <v>10</v>
      </c>
      <c r="L7" s="41">
        <v>11</v>
      </c>
      <c r="M7" s="40">
        <v>12</v>
      </c>
      <c r="N7" s="86">
        <v>13</v>
      </c>
    </row>
    <row r="8" spans="1:17" ht="11.25" customHeight="1" x14ac:dyDescent="0.2">
      <c r="A8" s="134" t="s">
        <v>4</v>
      </c>
      <c r="B8" s="135"/>
      <c r="C8" s="4"/>
      <c r="D8" s="4"/>
      <c r="E8" s="4"/>
      <c r="F8" s="4"/>
      <c r="G8" s="4"/>
      <c r="H8" s="4"/>
      <c r="I8" s="32"/>
      <c r="J8" s="32"/>
      <c r="K8" s="32"/>
      <c r="L8" s="32"/>
      <c r="M8" s="32"/>
      <c r="N8" s="89"/>
    </row>
    <row r="9" spans="1:17" ht="10.5" customHeight="1" x14ac:dyDescent="0.2">
      <c r="A9" s="88" t="s">
        <v>139</v>
      </c>
      <c r="B9" s="17" t="s">
        <v>6</v>
      </c>
      <c r="C9" s="4"/>
      <c r="D9" s="4"/>
      <c r="E9" s="4"/>
      <c r="F9" s="4"/>
      <c r="G9" s="4"/>
      <c r="H9" s="4"/>
      <c r="I9" s="32">
        <f>+C9+F9</f>
        <v>0</v>
      </c>
      <c r="J9" s="32">
        <f>+D9+G9</f>
        <v>0</v>
      </c>
      <c r="K9" s="32">
        <f>+E9+H9</f>
        <v>0</v>
      </c>
      <c r="L9" s="32">
        <f>+'13'!L9+'14'!I9</f>
        <v>0</v>
      </c>
      <c r="M9" s="32">
        <f>+'13'!M9+'14'!J9</f>
        <v>0</v>
      </c>
      <c r="N9" s="89">
        <f>+'13'!N9+'14'!K9</f>
        <v>0</v>
      </c>
    </row>
    <row r="10" spans="1:17" ht="10.5" customHeight="1" x14ac:dyDescent="0.2">
      <c r="A10" s="88" t="s">
        <v>140</v>
      </c>
      <c r="B10" s="17" t="s">
        <v>113</v>
      </c>
      <c r="C10" s="4"/>
      <c r="D10" s="4"/>
      <c r="E10" s="4"/>
      <c r="F10" s="4"/>
      <c r="G10" s="4"/>
      <c r="H10" s="4"/>
      <c r="I10" s="32">
        <f t="shared" ref="I10:I53" si="0">+C10+F10</f>
        <v>0</v>
      </c>
      <c r="J10" s="32">
        <f t="shared" ref="J10:J53" si="1">+D10+G10</f>
        <v>0</v>
      </c>
      <c r="K10" s="32">
        <f t="shared" ref="K10:K53" si="2">+E10+H10</f>
        <v>0</v>
      </c>
      <c r="L10" s="32">
        <f>+'13'!L10+'14'!I10</f>
        <v>0</v>
      </c>
      <c r="M10" s="32">
        <f>+'13'!M10+'14'!J10</f>
        <v>0</v>
      </c>
      <c r="N10" s="89">
        <f>+'13'!N10+'14'!K10</f>
        <v>0</v>
      </c>
    </row>
    <row r="11" spans="1:17" ht="10.5" customHeight="1" x14ac:dyDescent="0.2">
      <c r="A11" s="88" t="s">
        <v>141</v>
      </c>
      <c r="B11" s="17" t="s">
        <v>7</v>
      </c>
      <c r="C11" s="4"/>
      <c r="D11" s="4"/>
      <c r="E11" s="4"/>
      <c r="F11" s="4"/>
      <c r="G11" s="4"/>
      <c r="H11" s="4"/>
      <c r="I11" s="32">
        <f t="shared" si="0"/>
        <v>0</v>
      </c>
      <c r="J11" s="32">
        <f t="shared" si="1"/>
        <v>0</v>
      </c>
      <c r="K11" s="32">
        <f t="shared" si="2"/>
        <v>0</v>
      </c>
      <c r="L11" s="32">
        <f>+'13'!L11+'14'!I11</f>
        <v>0</v>
      </c>
      <c r="M11" s="32">
        <f>+'13'!M11+'14'!J11</f>
        <v>0</v>
      </c>
      <c r="N11" s="89">
        <f>+'13'!N11+'14'!K11</f>
        <v>0</v>
      </c>
    </row>
    <row r="12" spans="1:17" ht="10.5" customHeight="1" x14ac:dyDescent="0.2">
      <c r="A12" s="88" t="s">
        <v>142</v>
      </c>
      <c r="B12" s="17" t="s">
        <v>8</v>
      </c>
      <c r="C12" s="4"/>
      <c r="D12" s="4"/>
      <c r="E12" s="4"/>
      <c r="F12" s="4"/>
      <c r="G12" s="4"/>
      <c r="H12" s="4"/>
      <c r="I12" s="32">
        <f t="shared" si="0"/>
        <v>0</v>
      </c>
      <c r="J12" s="32">
        <f t="shared" si="1"/>
        <v>0</v>
      </c>
      <c r="K12" s="32">
        <f t="shared" si="2"/>
        <v>0</v>
      </c>
      <c r="L12" s="32">
        <f>+'13'!L12+'14'!I12</f>
        <v>0</v>
      </c>
      <c r="M12" s="32">
        <f>+'13'!M12+'14'!J12</f>
        <v>0</v>
      </c>
      <c r="N12" s="89">
        <f>+'13'!N12+'14'!K12</f>
        <v>0</v>
      </c>
    </row>
    <row r="13" spans="1:17" ht="10.5" customHeight="1" thickBot="1" x14ac:dyDescent="0.25">
      <c r="A13" s="88" t="s">
        <v>143</v>
      </c>
      <c r="B13" s="17" t="s">
        <v>9</v>
      </c>
      <c r="C13" s="4"/>
      <c r="D13" s="39"/>
      <c r="E13" s="4"/>
      <c r="F13" s="4"/>
      <c r="G13" s="4"/>
      <c r="H13" s="4"/>
      <c r="I13" s="32">
        <f t="shared" si="0"/>
        <v>0</v>
      </c>
      <c r="J13" s="32">
        <f t="shared" si="1"/>
        <v>0</v>
      </c>
      <c r="K13" s="32">
        <f t="shared" si="2"/>
        <v>0</v>
      </c>
      <c r="L13" s="32">
        <f>+'13'!L13+'14'!I13</f>
        <v>0</v>
      </c>
      <c r="M13" s="32">
        <f>+'13'!M13+'14'!J13</f>
        <v>0</v>
      </c>
      <c r="N13" s="89">
        <f>+'13'!N13+'14'!K13</f>
        <v>0</v>
      </c>
    </row>
    <row r="14" spans="1:17" ht="10.5" customHeight="1" thickBot="1" x14ac:dyDescent="0.25">
      <c r="A14" s="71" t="s">
        <v>10</v>
      </c>
      <c r="B14" s="24" t="s">
        <v>115</v>
      </c>
      <c r="C14" s="42">
        <f>+C9+C10+C11+C12+C13</f>
        <v>0</v>
      </c>
      <c r="D14" s="42">
        <f t="shared" ref="D14:N14" si="3">+D9+D10+D11+D12+D13</f>
        <v>0</v>
      </c>
      <c r="E14" s="42">
        <f t="shared" si="3"/>
        <v>0</v>
      </c>
      <c r="F14" s="42">
        <f t="shared" si="3"/>
        <v>0</v>
      </c>
      <c r="G14" s="42">
        <f t="shared" si="3"/>
        <v>0</v>
      </c>
      <c r="H14" s="42">
        <f t="shared" si="3"/>
        <v>0</v>
      </c>
      <c r="I14" s="42">
        <f t="shared" si="3"/>
        <v>0</v>
      </c>
      <c r="J14" s="42">
        <f t="shared" si="3"/>
        <v>0</v>
      </c>
      <c r="K14" s="42">
        <f t="shared" si="3"/>
        <v>0</v>
      </c>
      <c r="L14" s="42">
        <f t="shared" si="3"/>
        <v>0</v>
      </c>
      <c r="M14" s="42">
        <f t="shared" si="3"/>
        <v>0</v>
      </c>
      <c r="N14" s="74">
        <f t="shared" si="3"/>
        <v>0</v>
      </c>
    </row>
    <row r="15" spans="1:17" ht="10.5" customHeight="1" x14ac:dyDescent="0.2">
      <c r="A15" s="88" t="s">
        <v>144</v>
      </c>
      <c r="B15" s="17" t="s">
        <v>114</v>
      </c>
      <c r="C15" s="4"/>
      <c r="D15" s="103"/>
      <c r="E15" s="4"/>
      <c r="F15" s="4"/>
      <c r="G15" s="4"/>
      <c r="H15" s="4"/>
      <c r="I15" s="32">
        <f t="shared" si="0"/>
        <v>0</v>
      </c>
      <c r="J15" s="32">
        <f t="shared" si="1"/>
        <v>0</v>
      </c>
      <c r="K15" s="32">
        <f t="shared" si="2"/>
        <v>0</v>
      </c>
      <c r="L15" s="32">
        <f>+'13'!L15+'14'!I15</f>
        <v>0</v>
      </c>
      <c r="M15" s="32">
        <f>+'13'!M15+'14'!J15</f>
        <v>0</v>
      </c>
      <c r="N15" s="89">
        <f>+'13'!N15+'14'!K15</f>
        <v>0</v>
      </c>
    </row>
    <row r="16" spans="1:17" ht="10.5" customHeight="1" x14ac:dyDescent="0.2">
      <c r="A16" s="88" t="s">
        <v>145</v>
      </c>
      <c r="B16" s="17" t="s">
        <v>11</v>
      </c>
      <c r="C16" s="4"/>
      <c r="D16" s="4"/>
      <c r="E16" s="4"/>
      <c r="F16" s="4"/>
      <c r="G16" s="4"/>
      <c r="H16" s="4"/>
      <c r="I16" s="32">
        <f t="shared" si="0"/>
        <v>0</v>
      </c>
      <c r="J16" s="32">
        <f t="shared" si="1"/>
        <v>0</v>
      </c>
      <c r="K16" s="32">
        <f t="shared" si="2"/>
        <v>0</v>
      </c>
      <c r="L16" s="32">
        <f>+'13'!L16+'14'!I16</f>
        <v>0</v>
      </c>
      <c r="M16" s="32">
        <f>+'13'!M16+'14'!J16</f>
        <v>0</v>
      </c>
      <c r="N16" s="89">
        <f>+'13'!N16+'14'!K16</f>
        <v>0</v>
      </c>
    </row>
    <row r="17" spans="1:18" s="13" customFormat="1" ht="10.5" customHeight="1" thickBot="1" x14ac:dyDescent="0.25">
      <c r="A17" s="88" t="s">
        <v>146</v>
      </c>
      <c r="B17" s="17" t="s">
        <v>12</v>
      </c>
      <c r="C17" s="4">
        <v>10000</v>
      </c>
      <c r="D17" s="4">
        <v>10000</v>
      </c>
      <c r="E17" s="4">
        <v>2500</v>
      </c>
      <c r="F17" s="4"/>
      <c r="G17" s="4"/>
      <c r="H17" s="4"/>
      <c r="I17" s="32">
        <f t="shared" si="0"/>
        <v>10000</v>
      </c>
      <c r="J17" s="32">
        <f t="shared" si="1"/>
        <v>10000</v>
      </c>
      <c r="K17" s="32">
        <f t="shared" si="2"/>
        <v>2500</v>
      </c>
      <c r="L17" s="32">
        <f>+'13'!L17+'14'!I17</f>
        <v>10000</v>
      </c>
      <c r="M17" s="32">
        <f>+'13'!M17+'14'!J17</f>
        <v>10000</v>
      </c>
      <c r="N17" s="89">
        <f>+'13'!N17+'14'!K17</f>
        <v>2500</v>
      </c>
    </row>
    <row r="18" spans="1:18" ht="10.5" customHeight="1" thickBot="1" x14ac:dyDescent="0.25">
      <c r="A18" s="71" t="s">
        <v>13</v>
      </c>
      <c r="B18" s="24" t="s">
        <v>116</v>
      </c>
      <c r="C18" s="42">
        <f>+C15+C16+C17</f>
        <v>10000</v>
      </c>
      <c r="D18" s="42">
        <f t="shared" ref="D18:N18" si="4">+D15+D16+D17</f>
        <v>10000</v>
      </c>
      <c r="E18" s="42">
        <f t="shared" si="4"/>
        <v>2500</v>
      </c>
      <c r="F18" s="42">
        <f t="shared" si="4"/>
        <v>0</v>
      </c>
      <c r="G18" s="42">
        <f t="shared" si="4"/>
        <v>0</v>
      </c>
      <c r="H18" s="42">
        <f t="shared" si="4"/>
        <v>0</v>
      </c>
      <c r="I18" s="42">
        <f t="shared" si="4"/>
        <v>10000</v>
      </c>
      <c r="J18" s="42">
        <f t="shared" si="4"/>
        <v>10000</v>
      </c>
      <c r="K18" s="42">
        <f t="shared" si="4"/>
        <v>2500</v>
      </c>
      <c r="L18" s="42">
        <f t="shared" si="4"/>
        <v>10000</v>
      </c>
      <c r="M18" s="42">
        <f t="shared" si="4"/>
        <v>10000</v>
      </c>
      <c r="N18" s="74">
        <f t="shared" si="4"/>
        <v>2500</v>
      </c>
    </row>
    <row r="19" spans="1:18" ht="10.5" customHeight="1" x14ac:dyDescent="0.2">
      <c r="A19" s="90" t="s">
        <v>147</v>
      </c>
      <c r="B19" s="46" t="s">
        <v>117</v>
      </c>
      <c r="C19" s="6"/>
      <c r="D19" s="6"/>
      <c r="E19" s="6"/>
      <c r="F19" s="6"/>
      <c r="G19" s="6"/>
      <c r="H19" s="6"/>
      <c r="I19" s="32">
        <f t="shared" si="0"/>
        <v>0</v>
      </c>
      <c r="J19" s="32">
        <f t="shared" si="1"/>
        <v>0</v>
      </c>
      <c r="K19" s="32">
        <f t="shared" si="2"/>
        <v>0</v>
      </c>
      <c r="L19" s="32">
        <f>+'13'!L19+'14'!I19</f>
        <v>0</v>
      </c>
      <c r="M19" s="32">
        <f>+'13'!M19+'14'!J19</f>
        <v>0</v>
      </c>
      <c r="N19" s="89">
        <f>+'13'!N19+'14'!K19</f>
        <v>0</v>
      </c>
    </row>
    <row r="20" spans="1:18" ht="10.5" customHeight="1" thickBot="1" x14ac:dyDescent="0.25">
      <c r="A20" s="91" t="s">
        <v>173</v>
      </c>
      <c r="B20" s="48" t="s">
        <v>174</v>
      </c>
      <c r="C20" s="6"/>
      <c r="D20" s="6"/>
      <c r="E20" s="6"/>
      <c r="F20" s="6"/>
      <c r="G20" s="6"/>
      <c r="H20" s="6"/>
      <c r="I20" s="32">
        <f t="shared" si="0"/>
        <v>0</v>
      </c>
      <c r="J20" s="32">
        <f t="shared" si="1"/>
        <v>0</v>
      </c>
      <c r="K20" s="32">
        <f t="shared" si="2"/>
        <v>0</v>
      </c>
      <c r="L20" s="32">
        <f>+'13'!L20+'14'!I20</f>
        <v>0</v>
      </c>
      <c r="M20" s="32">
        <f>+'13'!M20+'14'!J20</f>
        <v>0</v>
      </c>
      <c r="N20" s="89">
        <f>+'13'!N20+'14'!K20</f>
        <v>0</v>
      </c>
    </row>
    <row r="21" spans="1:18" ht="10.5" customHeight="1" thickBot="1" x14ac:dyDescent="0.25">
      <c r="A21" s="71" t="s">
        <v>15</v>
      </c>
      <c r="B21" s="24" t="s">
        <v>118</v>
      </c>
      <c r="C21" s="42">
        <f>+C19+C20</f>
        <v>0</v>
      </c>
      <c r="D21" s="42">
        <f t="shared" ref="D21:N21" si="5">+D19+D20</f>
        <v>0</v>
      </c>
      <c r="E21" s="42">
        <f t="shared" si="5"/>
        <v>0</v>
      </c>
      <c r="F21" s="42">
        <f t="shared" si="5"/>
        <v>0</v>
      </c>
      <c r="G21" s="42">
        <f t="shared" si="5"/>
        <v>0</v>
      </c>
      <c r="H21" s="42">
        <f t="shared" si="5"/>
        <v>0</v>
      </c>
      <c r="I21" s="42">
        <f t="shared" si="5"/>
        <v>0</v>
      </c>
      <c r="J21" s="42">
        <f t="shared" si="5"/>
        <v>0</v>
      </c>
      <c r="K21" s="42">
        <f t="shared" si="5"/>
        <v>0</v>
      </c>
      <c r="L21" s="42">
        <f t="shared" si="5"/>
        <v>0</v>
      </c>
      <c r="M21" s="42">
        <f t="shared" si="5"/>
        <v>0</v>
      </c>
      <c r="N21" s="74">
        <f t="shared" si="5"/>
        <v>0</v>
      </c>
    </row>
    <row r="22" spans="1:18" ht="10.5" customHeight="1" x14ac:dyDescent="0.2">
      <c r="A22" s="88" t="s">
        <v>149</v>
      </c>
      <c r="B22" s="17" t="s">
        <v>19</v>
      </c>
      <c r="C22" s="6"/>
      <c r="D22" s="6"/>
      <c r="E22" s="6"/>
      <c r="F22" s="6"/>
      <c r="G22" s="6"/>
      <c r="H22" s="6"/>
      <c r="I22" s="32">
        <f t="shared" si="0"/>
        <v>0</v>
      </c>
      <c r="J22" s="32">
        <f t="shared" si="1"/>
        <v>0</v>
      </c>
      <c r="K22" s="32">
        <f t="shared" si="2"/>
        <v>0</v>
      </c>
      <c r="L22" s="32">
        <f>+'13'!L22+'14'!I22</f>
        <v>0</v>
      </c>
      <c r="M22" s="32">
        <f>+'13'!M22+'14'!J22</f>
        <v>0</v>
      </c>
      <c r="N22" s="89">
        <f>+'13'!N22+'14'!K22</f>
        <v>0</v>
      </c>
    </row>
    <row r="23" spans="1:18" ht="10.5" customHeight="1" x14ac:dyDescent="0.2">
      <c r="A23" s="92" t="s">
        <v>150</v>
      </c>
      <c r="B23" s="17" t="s">
        <v>176</v>
      </c>
      <c r="C23" s="6"/>
      <c r="D23" s="6"/>
      <c r="E23" s="6"/>
      <c r="F23" s="6"/>
      <c r="G23" s="29"/>
      <c r="H23" s="6"/>
      <c r="I23" s="32">
        <f t="shared" si="0"/>
        <v>0</v>
      </c>
      <c r="J23" s="32">
        <f t="shared" si="1"/>
        <v>0</v>
      </c>
      <c r="K23" s="32">
        <f t="shared" si="2"/>
        <v>0</v>
      </c>
      <c r="L23" s="32">
        <f>+'13'!L23+'14'!I23</f>
        <v>0</v>
      </c>
      <c r="M23" s="32">
        <f>+'13'!M23+'14'!J23</f>
        <v>0</v>
      </c>
      <c r="N23" s="89">
        <f>+'13'!N23+'14'!K23</f>
        <v>0</v>
      </c>
    </row>
    <row r="24" spans="1:18" s="13" customFormat="1" ht="10.5" customHeight="1" thickBot="1" x14ac:dyDescent="0.25">
      <c r="A24" s="88" t="s">
        <v>147</v>
      </c>
      <c r="B24" s="17" t="s">
        <v>20</v>
      </c>
      <c r="C24" s="4"/>
      <c r="D24" s="4"/>
      <c r="E24" s="6"/>
      <c r="F24" s="4"/>
      <c r="G24" s="4"/>
      <c r="H24" s="6"/>
      <c r="I24" s="32">
        <f t="shared" si="0"/>
        <v>0</v>
      </c>
      <c r="J24" s="32">
        <f t="shared" si="1"/>
        <v>0</v>
      </c>
      <c r="K24" s="32">
        <f t="shared" si="2"/>
        <v>0</v>
      </c>
      <c r="L24" s="32">
        <f>+'13'!L24+'14'!I24</f>
        <v>0</v>
      </c>
      <c r="M24" s="32">
        <f>+'13'!M24+'14'!J24</f>
        <v>0</v>
      </c>
      <c r="N24" s="89">
        <f>+'13'!N24+'14'!K24</f>
        <v>0</v>
      </c>
    </row>
    <row r="25" spans="1:18" ht="10.5" customHeight="1" thickBot="1" x14ac:dyDescent="0.25">
      <c r="A25" s="71" t="s">
        <v>18</v>
      </c>
      <c r="B25" s="18" t="s">
        <v>119</v>
      </c>
      <c r="C25" s="42">
        <f>+C22+C23+C24</f>
        <v>0</v>
      </c>
      <c r="D25" s="42">
        <f t="shared" ref="D25:N25" si="6">+D22+D23+D24</f>
        <v>0</v>
      </c>
      <c r="E25" s="42">
        <f t="shared" si="6"/>
        <v>0</v>
      </c>
      <c r="F25" s="42">
        <f t="shared" si="6"/>
        <v>0</v>
      </c>
      <c r="G25" s="42">
        <f t="shared" si="6"/>
        <v>0</v>
      </c>
      <c r="H25" s="42">
        <f t="shared" si="6"/>
        <v>0</v>
      </c>
      <c r="I25" s="42">
        <f t="shared" si="6"/>
        <v>0</v>
      </c>
      <c r="J25" s="42">
        <f t="shared" si="6"/>
        <v>0</v>
      </c>
      <c r="K25" s="42">
        <f t="shared" si="6"/>
        <v>0</v>
      </c>
      <c r="L25" s="42">
        <f t="shared" si="6"/>
        <v>0</v>
      </c>
      <c r="M25" s="42">
        <f t="shared" si="6"/>
        <v>0</v>
      </c>
      <c r="N25" s="74">
        <f t="shared" si="6"/>
        <v>0</v>
      </c>
    </row>
    <row r="26" spans="1:18" ht="10.5" customHeight="1" thickBot="1" x14ac:dyDescent="0.25">
      <c r="A26" s="93" t="s">
        <v>148</v>
      </c>
      <c r="B26" s="17" t="s">
        <v>135</v>
      </c>
      <c r="C26" s="6"/>
      <c r="D26" s="6"/>
      <c r="E26" s="6"/>
      <c r="F26" s="6"/>
      <c r="G26" s="6"/>
      <c r="H26" s="6"/>
      <c r="I26" s="32">
        <f t="shared" si="0"/>
        <v>0</v>
      </c>
      <c r="J26" s="32">
        <f t="shared" si="1"/>
        <v>0</v>
      </c>
      <c r="K26" s="32">
        <f t="shared" si="2"/>
        <v>0</v>
      </c>
      <c r="L26" s="32">
        <f>+'13'!L26+'14'!I26</f>
        <v>0</v>
      </c>
      <c r="M26" s="32">
        <f>+'13'!M26+'14'!J26</f>
        <v>0</v>
      </c>
      <c r="N26" s="89">
        <f>+'13'!N26+'14'!K26</f>
        <v>0</v>
      </c>
    </row>
    <row r="27" spans="1:18" ht="10.5" customHeight="1" thickBot="1" x14ac:dyDescent="0.25">
      <c r="A27" s="71" t="s">
        <v>132</v>
      </c>
      <c r="B27" s="18" t="s">
        <v>133</v>
      </c>
      <c r="C27" s="42">
        <f>+C21+C25</f>
        <v>0</v>
      </c>
      <c r="D27" s="42">
        <f t="shared" ref="D27:N27" si="7">+D21+D25</f>
        <v>0</v>
      </c>
      <c r="E27" s="42">
        <f t="shared" si="7"/>
        <v>0</v>
      </c>
      <c r="F27" s="42">
        <f t="shared" si="7"/>
        <v>0</v>
      </c>
      <c r="G27" s="42">
        <f t="shared" si="7"/>
        <v>0</v>
      </c>
      <c r="H27" s="42">
        <f t="shared" si="7"/>
        <v>0</v>
      </c>
      <c r="I27" s="42">
        <f t="shared" si="7"/>
        <v>0</v>
      </c>
      <c r="J27" s="42">
        <f t="shared" si="7"/>
        <v>0</v>
      </c>
      <c r="K27" s="42">
        <f t="shared" si="7"/>
        <v>0</v>
      </c>
      <c r="L27" s="42">
        <f t="shared" si="7"/>
        <v>0</v>
      </c>
      <c r="M27" s="42">
        <f t="shared" si="7"/>
        <v>0</v>
      </c>
      <c r="N27" s="74">
        <f t="shared" si="7"/>
        <v>0</v>
      </c>
    </row>
    <row r="28" spans="1:18" s="13" customFormat="1" ht="10.5" customHeight="1" x14ac:dyDescent="0.2">
      <c r="A28" s="94"/>
      <c r="B28" s="22" t="s">
        <v>136</v>
      </c>
      <c r="C28" s="6">
        <f>+C14++C18+C26+C27</f>
        <v>10000</v>
      </c>
      <c r="D28" s="6">
        <f t="shared" ref="D28:N28" si="8">+D14++D18+D26+D27</f>
        <v>10000</v>
      </c>
      <c r="E28" s="6">
        <f t="shared" si="8"/>
        <v>2500</v>
      </c>
      <c r="F28" s="6">
        <f t="shared" si="8"/>
        <v>0</v>
      </c>
      <c r="G28" s="6">
        <f t="shared" si="8"/>
        <v>0</v>
      </c>
      <c r="H28" s="6">
        <f t="shared" si="8"/>
        <v>0</v>
      </c>
      <c r="I28" s="6">
        <f t="shared" si="8"/>
        <v>10000</v>
      </c>
      <c r="J28" s="6">
        <f t="shared" si="8"/>
        <v>10000</v>
      </c>
      <c r="K28" s="6">
        <f t="shared" si="8"/>
        <v>2500</v>
      </c>
      <c r="L28" s="6">
        <f t="shared" si="8"/>
        <v>10000</v>
      </c>
      <c r="M28" s="6">
        <f t="shared" si="8"/>
        <v>10000</v>
      </c>
      <c r="N28" s="99">
        <f t="shared" si="8"/>
        <v>2500</v>
      </c>
    </row>
    <row r="29" spans="1:18" ht="10.5" customHeight="1" x14ac:dyDescent="0.2">
      <c r="A29" s="126" t="s">
        <v>21</v>
      </c>
      <c r="B29" s="127"/>
      <c r="C29" s="4"/>
      <c r="D29" s="4"/>
      <c r="E29" s="4"/>
      <c r="F29" s="4"/>
      <c r="G29" s="4"/>
      <c r="H29" s="4"/>
      <c r="I29" s="32">
        <f t="shared" si="0"/>
        <v>0</v>
      </c>
      <c r="J29" s="32">
        <f t="shared" si="1"/>
        <v>0</v>
      </c>
      <c r="K29" s="32">
        <f t="shared" si="2"/>
        <v>0</v>
      </c>
      <c r="L29" s="32">
        <f>+'13'!L29+'14'!I29</f>
        <v>0</v>
      </c>
      <c r="M29" s="32">
        <f>+'13'!M29+'14'!J29</f>
        <v>0</v>
      </c>
      <c r="N29" s="89">
        <f>+'13'!N29+'14'!K29</f>
        <v>0</v>
      </c>
      <c r="R29" s="27"/>
    </row>
    <row r="30" spans="1:18" ht="10.5" customHeight="1" x14ac:dyDescent="0.2">
      <c r="A30" s="88" t="s">
        <v>151</v>
      </c>
      <c r="B30" s="17" t="s">
        <v>120</v>
      </c>
      <c r="C30" s="4"/>
      <c r="D30" s="4"/>
      <c r="E30" s="4"/>
      <c r="F30" s="4"/>
      <c r="G30" s="4"/>
      <c r="H30" s="4"/>
      <c r="I30" s="32">
        <f t="shared" si="0"/>
        <v>0</v>
      </c>
      <c r="J30" s="32">
        <f t="shared" si="1"/>
        <v>0</v>
      </c>
      <c r="K30" s="32">
        <f t="shared" si="2"/>
        <v>0</v>
      </c>
      <c r="L30" s="32">
        <f>+'13'!L30+'14'!I30</f>
        <v>0</v>
      </c>
      <c r="M30" s="32">
        <f>+'13'!M30+'14'!J30</f>
        <v>0</v>
      </c>
      <c r="N30" s="89">
        <f>+'13'!N30+'14'!K30</f>
        <v>0</v>
      </c>
    </row>
    <row r="31" spans="1:18" ht="10.5" customHeight="1" x14ac:dyDescent="0.2">
      <c r="A31" s="88" t="s">
        <v>152</v>
      </c>
      <c r="B31" s="17" t="s">
        <v>121</v>
      </c>
      <c r="C31" s="4"/>
      <c r="D31" s="4"/>
      <c r="E31" s="4"/>
      <c r="F31" s="4"/>
      <c r="G31" s="4"/>
      <c r="H31" s="4"/>
      <c r="I31" s="32">
        <f t="shared" si="0"/>
        <v>0</v>
      </c>
      <c r="J31" s="32">
        <f t="shared" si="1"/>
        <v>0</v>
      </c>
      <c r="K31" s="32">
        <f t="shared" si="2"/>
        <v>0</v>
      </c>
      <c r="L31" s="32">
        <f>+'13'!L31+'14'!I31</f>
        <v>0</v>
      </c>
      <c r="M31" s="32">
        <f>+'13'!M31+'14'!J31</f>
        <v>0</v>
      </c>
      <c r="N31" s="89">
        <f>+'13'!N31+'14'!K31</f>
        <v>0</v>
      </c>
    </row>
    <row r="32" spans="1:18" ht="10.5" customHeight="1" x14ac:dyDescent="0.2">
      <c r="A32" s="88" t="s">
        <v>154</v>
      </c>
      <c r="B32" s="17" t="s">
        <v>122</v>
      </c>
      <c r="C32" s="4"/>
      <c r="D32" s="4"/>
      <c r="E32" s="4"/>
      <c r="F32" s="4"/>
      <c r="G32" s="4"/>
      <c r="H32" s="4"/>
      <c r="I32" s="32">
        <f t="shared" si="0"/>
        <v>0</v>
      </c>
      <c r="J32" s="32">
        <f t="shared" si="1"/>
        <v>0</v>
      </c>
      <c r="K32" s="32">
        <f t="shared" si="2"/>
        <v>0</v>
      </c>
      <c r="L32" s="32">
        <f>+'13'!L32+'14'!I32</f>
        <v>0</v>
      </c>
      <c r="M32" s="32">
        <f>+'13'!M32+'14'!J32</f>
        <v>0</v>
      </c>
      <c r="N32" s="89">
        <f>+'13'!N32+'14'!K32</f>
        <v>0</v>
      </c>
    </row>
    <row r="33" spans="1:37" ht="10.5" customHeight="1" x14ac:dyDescent="0.2">
      <c r="A33" s="95" t="s">
        <v>5</v>
      </c>
      <c r="B33" s="79" t="s">
        <v>123</v>
      </c>
      <c r="C33" s="44">
        <f t="shared" ref="C33:N33" si="9">+C30+C31+C32</f>
        <v>0</v>
      </c>
      <c r="D33" s="44">
        <f t="shared" si="9"/>
        <v>0</v>
      </c>
      <c r="E33" s="44">
        <f t="shared" si="9"/>
        <v>0</v>
      </c>
      <c r="F33" s="44">
        <f t="shared" si="9"/>
        <v>0</v>
      </c>
      <c r="G33" s="44">
        <f t="shared" si="9"/>
        <v>0</v>
      </c>
      <c r="H33" s="44">
        <f t="shared" si="9"/>
        <v>0</v>
      </c>
      <c r="I33" s="44">
        <f t="shared" si="9"/>
        <v>0</v>
      </c>
      <c r="J33" s="44">
        <f t="shared" si="9"/>
        <v>0</v>
      </c>
      <c r="K33" s="44">
        <f t="shared" si="9"/>
        <v>0</v>
      </c>
      <c r="L33" s="44">
        <f t="shared" si="9"/>
        <v>0</v>
      </c>
      <c r="M33" s="44">
        <f t="shared" si="9"/>
        <v>0</v>
      </c>
      <c r="N33" s="100">
        <f t="shared" si="9"/>
        <v>0</v>
      </c>
    </row>
    <row r="34" spans="1:37" ht="10.5" customHeight="1" x14ac:dyDescent="0.2">
      <c r="A34" s="88" t="s">
        <v>155</v>
      </c>
      <c r="B34" s="17" t="s">
        <v>22</v>
      </c>
      <c r="C34" s="4"/>
      <c r="D34" s="4"/>
      <c r="E34" s="4"/>
      <c r="F34" s="4"/>
      <c r="G34" s="4"/>
      <c r="H34" s="4"/>
      <c r="I34" s="32">
        <f t="shared" si="0"/>
        <v>0</v>
      </c>
      <c r="J34" s="32">
        <f t="shared" si="1"/>
        <v>0</v>
      </c>
      <c r="K34" s="32">
        <f t="shared" si="2"/>
        <v>0</v>
      </c>
      <c r="L34" s="32">
        <f>+'13'!L34+'14'!I34</f>
        <v>0</v>
      </c>
      <c r="M34" s="32">
        <f>+'13'!M34+'14'!J34</f>
        <v>0</v>
      </c>
      <c r="N34" s="89">
        <f>+'13'!N34+'14'!K34</f>
        <v>0</v>
      </c>
    </row>
    <row r="35" spans="1:37" ht="10.5" customHeight="1" x14ac:dyDescent="0.2">
      <c r="A35" s="88" t="s">
        <v>156</v>
      </c>
      <c r="B35" s="17" t="s">
        <v>124</v>
      </c>
      <c r="C35" s="4"/>
      <c r="D35" s="4"/>
      <c r="E35" s="4"/>
      <c r="F35" s="4"/>
      <c r="G35" s="4"/>
      <c r="H35" s="4"/>
      <c r="I35" s="32">
        <f t="shared" si="0"/>
        <v>0</v>
      </c>
      <c r="J35" s="32">
        <f t="shared" si="1"/>
        <v>0</v>
      </c>
      <c r="K35" s="32">
        <f t="shared" si="2"/>
        <v>0</v>
      </c>
      <c r="L35" s="32">
        <f>+'13'!L35+'14'!I35</f>
        <v>0</v>
      </c>
      <c r="M35" s="32">
        <f>+'13'!M35+'14'!J35</f>
        <v>0</v>
      </c>
      <c r="N35" s="89">
        <f>+'13'!N35+'14'!K35</f>
        <v>0</v>
      </c>
    </row>
    <row r="36" spans="1:37" ht="10.5" customHeight="1" thickBot="1" x14ac:dyDescent="0.25">
      <c r="A36" s="88" t="s">
        <v>158</v>
      </c>
      <c r="B36" s="17" t="s">
        <v>23</v>
      </c>
      <c r="C36" s="4"/>
      <c r="D36" s="4"/>
      <c r="E36" s="4"/>
      <c r="F36" s="4"/>
      <c r="G36" s="4"/>
      <c r="H36" s="4"/>
      <c r="I36" s="32">
        <f t="shared" si="0"/>
        <v>0</v>
      </c>
      <c r="J36" s="32">
        <f t="shared" si="1"/>
        <v>0</v>
      </c>
      <c r="K36" s="32">
        <f t="shared" si="2"/>
        <v>0</v>
      </c>
      <c r="L36" s="32">
        <f>+'13'!L36+'14'!I36</f>
        <v>0</v>
      </c>
      <c r="M36" s="32">
        <f>+'13'!M36+'14'!J36</f>
        <v>0</v>
      </c>
      <c r="N36" s="89">
        <f>+'13'!N36+'14'!K36</f>
        <v>0</v>
      </c>
    </row>
    <row r="37" spans="1:37" ht="10.5" customHeight="1" thickBot="1" x14ac:dyDescent="0.25">
      <c r="A37" s="71" t="s">
        <v>10</v>
      </c>
      <c r="B37" s="24" t="s">
        <v>126</v>
      </c>
      <c r="C37" s="42">
        <f>+C33+C34+C35+C36</f>
        <v>0</v>
      </c>
      <c r="D37" s="42">
        <f t="shared" ref="D37:N37" si="10">+D33+D34+D35+D36</f>
        <v>0</v>
      </c>
      <c r="E37" s="42">
        <f t="shared" si="10"/>
        <v>0</v>
      </c>
      <c r="F37" s="42">
        <f t="shared" si="10"/>
        <v>0</v>
      </c>
      <c r="G37" s="42">
        <f t="shared" si="10"/>
        <v>0</v>
      </c>
      <c r="H37" s="42">
        <f t="shared" si="10"/>
        <v>0</v>
      </c>
      <c r="I37" s="42">
        <f t="shared" si="10"/>
        <v>0</v>
      </c>
      <c r="J37" s="42">
        <f t="shared" si="10"/>
        <v>0</v>
      </c>
      <c r="K37" s="42">
        <f t="shared" si="10"/>
        <v>0</v>
      </c>
      <c r="L37" s="42">
        <f t="shared" si="10"/>
        <v>0</v>
      </c>
      <c r="M37" s="42">
        <f t="shared" si="10"/>
        <v>0</v>
      </c>
      <c r="N37" s="74">
        <f t="shared" si="10"/>
        <v>0</v>
      </c>
      <c r="AA37" s="1"/>
      <c r="AB37" s="1"/>
      <c r="AC37" s="1"/>
      <c r="AG37" s="1"/>
      <c r="AH37" s="1"/>
      <c r="AI37" s="1"/>
      <c r="AJ37" s="1"/>
      <c r="AK37" s="1"/>
    </row>
    <row r="38" spans="1:37" ht="10.5" customHeight="1" x14ac:dyDescent="0.2">
      <c r="A38" s="88" t="s">
        <v>153</v>
      </c>
      <c r="B38" s="17" t="s">
        <v>25</v>
      </c>
      <c r="C38" s="4"/>
      <c r="D38" s="4"/>
      <c r="E38" s="4"/>
      <c r="F38" s="4"/>
      <c r="G38" s="4"/>
      <c r="H38" s="4"/>
      <c r="I38" s="32">
        <f t="shared" si="0"/>
        <v>0</v>
      </c>
      <c r="J38" s="32">
        <f t="shared" si="1"/>
        <v>0</v>
      </c>
      <c r="K38" s="32">
        <f t="shared" si="2"/>
        <v>0</v>
      </c>
      <c r="L38" s="32">
        <f>+'13'!L38+'14'!I38</f>
        <v>0</v>
      </c>
      <c r="M38" s="32">
        <f>+'13'!M38+'14'!J38</f>
        <v>0</v>
      </c>
      <c r="N38" s="89">
        <f>+'13'!N38+'14'!K38</f>
        <v>0</v>
      </c>
      <c r="AA38" s="1"/>
      <c r="AB38" s="1"/>
      <c r="AC38" s="1"/>
      <c r="AG38" s="1"/>
      <c r="AH38" s="1"/>
      <c r="AI38" s="1"/>
      <c r="AJ38" s="1"/>
      <c r="AK38" s="1"/>
    </row>
    <row r="39" spans="1:37" ht="10.5" customHeight="1" x14ac:dyDescent="0.2">
      <c r="A39" s="88" t="s">
        <v>157</v>
      </c>
      <c r="B39" s="17" t="s">
        <v>125</v>
      </c>
      <c r="C39" s="4"/>
      <c r="D39" s="4"/>
      <c r="E39" s="4"/>
      <c r="F39" s="4"/>
      <c r="G39" s="4"/>
      <c r="H39" s="4"/>
      <c r="I39" s="32">
        <f t="shared" si="0"/>
        <v>0</v>
      </c>
      <c r="J39" s="32">
        <f t="shared" si="1"/>
        <v>0</v>
      </c>
      <c r="K39" s="32">
        <f t="shared" si="2"/>
        <v>0</v>
      </c>
      <c r="L39" s="32">
        <f>+'13'!L39+'14'!I39</f>
        <v>0</v>
      </c>
      <c r="M39" s="32">
        <f>+'13'!M39+'14'!J39</f>
        <v>0</v>
      </c>
      <c r="N39" s="89">
        <f>+'13'!N39+'14'!K39</f>
        <v>0</v>
      </c>
      <c r="AA39" s="1"/>
      <c r="AB39" s="1"/>
      <c r="AC39" s="1"/>
      <c r="AG39" s="1"/>
      <c r="AH39" s="1"/>
      <c r="AI39" s="1"/>
      <c r="AJ39" s="1"/>
      <c r="AK39" s="1"/>
    </row>
    <row r="40" spans="1:37" s="13" customFormat="1" ht="10.5" customHeight="1" thickBot="1" x14ac:dyDescent="0.25">
      <c r="A40" s="88" t="s">
        <v>159</v>
      </c>
      <c r="B40" s="17" t="s">
        <v>26</v>
      </c>
      <c r="C40" s="4"/>
      <c r="D40" s="4"/>
      <c r="E40" s="4"/>
      <c r="F40" s="4"/>
      <c r="G40" s="4"/>
      <c r="H40" s="4"/>
      <c r="I40" s="32">
        <f t="shared" si="0"/>
        <v>0</v>
      </c>
      <c r="J40" s="32">
        <f t="shared" si="1"/>
        <v>0</v>
      </c>
      <c r="K40" s="32">
        <f t="shared" si="2"/>
        <v>0</v>
      </c>
      <c r="L40" s="32">
        <f>+'13'!L40+'14'!I40</f>
        <v>0</v>
      </c>
      <c r="M40" s="32">
        <f>+'13'!M40+'14'!J40</f>
        <v>0</v>
      </c>
      <c r="N40" s="89">
        <f>+'13'!N40+'14'!K40</f>
        <v>0</v>
      </c>
      <c r="AA40" s="5"/>
      <c r="AB40" s="5"/>
      <c r="AC40" s="5"/>
      <c r="AG40" s="5"/>
      <c r="AH40" s="5"/>
      <c r="AI40" s="5"/>
      <c r="AJ40" s="5"/>
      <c r="AK40" s="5"/>
    </row>
    <row r="41" spans="1:37" ht="10.5" customHeight="1" thickBot="1" x14ac:dyDescent="0.25">
      <c r="A41" s="71" t="s">
        <v>13</v>
      </c>
      <c r="B41" s="24" t="s">
        <v>127</v>
      </c>
      <c r="C41" s="42">
        <f>+C38+C39+C40</f>
        <v>0</v>
      </c>
      <c r="D41" s="42">
        <f t="shared" ref="D41:N41" si="11">+D38+D39+D40</f>
        <v>0</v>
      </c>
      <c r="E41" s="42">
        <f t="shared" si="11"/>
        <v>0</v>
      </c>
      <c r="F41" s="42">
        <f t="shared" si="11"/>
        <v>0</v>
      </c>
      <c r="G41" s="42">
        <f t="shared" si="11"/>
        <v>0</v>
      </c>
      <c r="H41" s="42">
        <f t="shared" si="11"/>
        <v>0</v>
      </c>
      <c r="I41" s="42">
        <f t="shared" si="11"/>
        <v>0</v>
      </c>
      <c r="J41" s="42">
        <f t="shared" si="11"/>
        <v>0</v>
      </c>
      <c r="K41" s="42">
        <f t="shared" si="11"/>
        <v>0</v>
      </c>
      <c r="L41" s="42">
        <f t="shared" si="11"/>
        <v>0</v>
      </c>
      <c r="M41" s="42">
        <f t="shared" si="11"/>
        <v>0</v>
      </c>
      <c r="N41" s="74">
        <f t="shared" si="11"/>
        <v>0</v>
      </c>
      <c r="O41" s="1"/>
      <c r="P41" s="1"/>
      <c r="Q41" s="1"/>
      <c r="R41" s="1"/>
      <c r="S41" s="1"/>
      <c r="T41" s="1"/>
      <c r="U41" s="1"/>
      <c r="V41" s="1"/>
      <c r="W41" s="1"/>
      <c r="AA41" s="1"/>
      <c r="AB41" s="1"/>
    </row>
    <row r="42" spans="1:37" ht="10.5" customHeight="1" x14ac:dyDescent="0.2">
      <c r="A42" s="97" t="s">
        <v>167</v>
      </c>
      <c r="B42" s="46" t="s">
        <v>17</v>
      </c>
      <c r="C42" s="6"/>
      <c r="D42" s="6"/>
      <c r="E42" s="6"/>
      <c r="F42" s="6"/>
      <c r="G42" s="6"/>
      <c r="H42" s="6"/>
      <c r="I42" s="32">
        <f t="shared" si="0"/>
        <v>0</v>
      </c>
      <c r="J42" s="32">
        <f t="shared" si="1"/>
        <v>0</v>
      </c>
      <c r="K42" s="32">
        <f t="shared" si="2"/>
        <v>0</v>
      </c>
      <c r="L42" s="32">
        <f>+'13'!L42+'14'!I42</f>
        <v>0</v>
      </c>
      <c r="M42" s="32">
        <f>+'13'!M42+'14'!J42</f>
        <v>0</v>
      </c>
      <c r="N42" s="89">
        <f>+'13'!N42+'14'!K42</f>
        <v>0</v>
      </c>
      <c r="O42" s="1"/>
      <c r="P42" s="1"/>
      <c r="Q42" s="1"/>
      <c r="R42" s="1"/>
      <c r="S42" s="1"/>
      <c r="T42" s="1"/>
      <c r="U42" s="1"/>
      <c r="V42" s="1"/>
      <c r="W42" s="1"/>
      <c r="AA42" s="1"/>
      <c r="AB42" s="1"/>
    </row>
    <row r="43" spans="1:37" ht="10.5" customHeight="1" x14ac:dyDescent="0.2">
      <c r="A43" s="88" t="s">
        <v>190</v>
      </c>
      <c r="B43" s="113" t="s">
        <v>191</v>
      </c>
      <c r="C43" s="4"/>
      <c r="D43" s="4"/>
      <c r="E43" s="4"/>
      <c r="F43" s="4"/>
      <c r="G43" s="4"/>
      <c r="H43" s="4"/>
      <c r="I43" s="32">
        <f>+C43+F43</f>
        <v>0</v>
      </c>
      <c r="J43" s="32">
        <f>+D43+G43</f>
        <v>0</v>
      </c>
      <c r="K43" s="32">
        <f>+E43+H43</f>
        <v>0</v>
      </c>
      <c r="L43" s="32">
        <f>+'13'!L43+'14'!I43</f>
        <v>0</v>
      </c>
      <c r="M43" s="32">
        <f>+'13'!M43+'14'!J43</f>
        <v>0</v>
      </c>
      <c r="N43" s="89">
        <f>+'13'!N43+'14'!K43</f>
        <v>0</v>
      </c>
    </row>
    <row r="44" spans="1:37" ht="10.5" customHeight="1" thickBot="1" x14ac:dyDescent="0.25">
      <c r="A44" s="98" t="s">
        <v>168</v>
      </c>
      <c r="B44" s="48" t="s">
        <v>128</v>
      </c>
      <c r="C44" s="6"/>
      <c r="D44" s="6"/>
      <c r="E44" s="6"/>
      <c r="F44" s="6"/>
      <c r="G44" s="6"/>
      <c r="H44" s="6"/>
      <c r="I44" s="32">
        <f t="shared" si="0"/>
        <v>0</v>
      </c>
      <c r="J44" s="32">
        <f t="shared" si="1"/>
        <v>0</v>
      </c>
      <c r="K44" s="32">
        <f t="shared" si="2"/>
        <v>0</v>
      </c>
      <c r="L44" s="32">
        <f>+'13'!L44+'14'!I44</f>
        <v>0</v>
      </c>
      <c r="M44" s="32">
        <f>+'13'!M44+'14'!J44</f>
        <v>0</v>
      </c>
      <c r="N44" s="89">
        <f>+'13'!N44+'14'!K44</f>
        <v>0</v>
      </c>
      <c r="O44" s="1"/>
      <c r="P44" s="1"/>
      <c r="Q44" s="1"/>
      <c r="R44" s="1"/>
      <c r="S44" s="1"/>
      <c r="T44" s="1"/>
      <c r="U44" s="1"/>
      <c r="V44" s="1"/>
      <c r="W44" s="1"/>
      <c r="AA44" s="1"/>
      <c r="AB44" s="1"/>
    </row>
    <row r="45" spans="1:37" ht="10.5" customHeight="1" thickBot="1" x14ac:dyDescent="0.25">
      <c r="A45" s="71" t="s">
        <v>15</v>
      </c>
      <c r="B45" s="24" t="s">
        <v>27</v>
      </c>
      <c r="C45" s="42">
        <f>SUM(C42:C44)</f>
        <v>0</v>
      </c>
      <c r="D45" s="42">
        <f t="shared" ref="D45:N45" si="12">SUM(D42:D44)</f>
        <v>0</v>
      </c>
      <c r="E45" s="42">
        <f t="shared" si="12"/>
        <v>0</v>
      </c>
      <c r="F45" s="42">
        <f t="shared" si="12"/>
        <v>0</v>
      </c>
      <c r="G45" s="42">
        <f t="shared" si="12"/>
        <v>0</v>
      </c>
      <c r="H45" s="42">
        <f t="shared" si="12"/>
        <v>0</v>
      </c>
      <c r="I45" s="42">
        <f t="shared" si="12"/>
        <v>0</v>
      </c>
      <c r="J45" s="42">
        <f t="shared" si="12"/>
        <v>0</v>
      </c>
      <c r="K45" s="42">
        <f t="shared" si="12"/>
        <v>0</v>
      </c>
      <c r="L45" s="42">
        <f t="shared" si="12"/>
        <v>0</v>
      </c>
      <c r="M45" s="42">
        <f t="shared" si="12"/>
        <v>0</v>
      </c>
      <c r="N45" s="74">
        <f t="shared" si="12"/>
        <v>0</v>
      </c>
    </row>
    <row r="46" spans="1:37" ht="10.5" customHeight="1" x14ac:dyDescent="0.2">
      <c r="A46" s="93" t="s">
        <v>167</v>
      </c>
      <c r="B46" s="23" t="s">
        <v>20</v>
      </c>
      <c r="C46" s="6"/>
      <c r="D46" s="6"/>
      <c r="E46" s="6"/>
      <c r="F46" s="6"/>
      <c r="G46" s="6"/>
      <c r="H46" s="6"/>
      <c r="I46" s="32">
        <f t="shared" si="0"/>
        <v>0</v>
      </c>
      <c r="J46" s="32">
        <f t="shared" si="1"/>
        <v>0</v>
      </c>
      <c r="K46" s="32">
        <f t="shared" si="2"/>
        <v>0</v>
      </c>
      <c r="L46" s="32">
        <f>+'13'!L46+'14'!I46</f>
        <v>0</v>
      </c>
      <c r="M46" s="32">
        <f>+'13'!M46+'14'!J46</f>
        <v>0</v>
      </c>
      <c r="N46" s="89">
        <f>+'13'!N46+'14'!K46</f>
        <v>0</v>
      </c>
    </row>
    <row r="47" spans="1:37" ht="10.5" customHeight="1" thickBot="1" x14ac:dyDescent="0.25">
      <c r="A47" s="93" t="s">
        <v>168</v>
      </c>
      <c r="B47" s="23" t="s">
        <v>129</v>
      </c>
      <c r="C47" s="6"/>
      <c r="D47" s="6"/>
      <c r="E47" s="6"/>
      <c r="F47" s="6"/>
      <c r="G47" s="6"/>
      <c r="H47" s="6"/>
      <c r="I47" s="32">
        <f t="shared" si="0"/>
        <v>0</v>
      </c>
      <c r="J47" s="32">
        <f t="shared" si="1"/>
        <v>0</v>
      </c>
      <c r="K47" s="32">
        <f t="shared" si="2"/>
        <v>0</v>
      </c>
      <c r="L47" s="32">
        <f>+'13'!L47+'14'!I47</f>
        <v>0</v>
      </c>
      <c r="M47" s="32">
        <f>+'13'!M47+'14'!J47</f>
        <v>0</v>
      </c>
      <c r="N47" s="89">
        <f>+'13'!N47+'14'!K47</f>
        <v>0</v>
      </c>
    </row>
    <row r="48" spans="1:37" ht="10.5" customHeight="1" thickBot="1" x14ac:dyDescent="0.25">
      <c r="A48" s="71" t="s">
        <v>18</v>
      </c>
      <c r="B48" s="24" t="s">
        <v>28</v>
      </c>
      <c r="C48" s="42">
        <f>+C46+C47</f>
        <v>0</v>
      </c>
      <c r="D48" s="42">
        <f t="shared" ref="D48:N48" si="13">+D46+D47</f>
        <v>0</v>
      </c>
      <c r="E48" s="42">
        <f t="shared" si="13"/>
        <v>0</v>
      </c>
      <c r="F48" s="42">
        <f t="shared" si="13"/>
        <v>0</v>
      </c>
      <c r="G48" s="42">
        <f t="shared" si="13"/>
        <v>0</v>
      </c>
      <c r="H48" s="42">
        <f t="shared" si="13"/>
        <v>0</v>
      </c>
      <c r="I48" s="42">
        <f t="shared" si="13"/>
        <v>0</v>
      </c>
      <c r="J48" s="42">
        <f t="shared" si="13"/>
        <v>0</v>
      </c>
      <c r="K48" s="42">
        <f t="shared" si="13"/>
        <v>0</v>
      </c>
      <c r="L48" s="42">
        <f t="shared" si="13"/>
        <v>0</v>
      </c>
      <c r="M48" s="42">
        <f t="shared" si="13"/>
        <v>0</v>
      </c>
      <c r="N48" s="74">
        <f t="shared" si="13"/>
        <v>0</v>
      </c>
    </row>
    <row r="49" spans="1:26" ht="10.5" customHeight="1" thickBot="1" x14ac:dyDescent="0.25">
      <c r="A49" s="93" t="s">
        <v>160</v>
      </c>
      <c r="B49" s="23" t="s">
        <v>179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99"/>
    </row>
    <row r="50" spans="1:26" ht="10.5" customHeight="1" thickBot="1" x14ac:dyDescent="0.25">
      <c r="A50" s="71" t="s">
        <v>132</v>
      </c>
      <c r="B50" s="24" t="s">
        <v>134</v>
      </c>
      <c r="C50" s="42">
        <f>+C45+C48</f>
        <v>0</v>
      </c>
      <c r="D50" s="42">
        <f t="shared" ref="D50:N50" si="14">+D45+D48</f>
        <v>0</v>
      </c>
      <c r="E50" s="42">
        <f t="shared" si="14"/>
        <v>0</v>
      </c>
      <c r="F50" s="42">
        <f t="shared" si="14"/>
        <v>0</v>
      </c>
      <c r="G50" s="42">
        <f t="shared" si="14"/>
        <v>0</v>
      </c>
      <c r="H50" s="42">
        <f t="shared" si="14"/>
        <v>0</v>
      </c>
      <c r="I50" s="42">
        <f t="shared" si="14"/>
        <v>0</v>
      </c>
      <c r="J50" s="42">
        <f t="shared" si="14"/>
        <v>0</v>
      </c>
      <c r="K50" s="42">
        <f t="shared" si="14"/>
        <v>0</v>
      </c>
      <c r="L50" s="42">
        <f t="shared" si="14"/>
        <v>0</v>
      </c>
      <c r="M50" s="42">
        <f t="shared" si="14"/>
        <v>0</v>
      </c>
      <c r="N50" s="74">
        <f t="shared" si="14"/>
        <v>0</v>
      </c>
    </row>
    <row r="51" spans="1:26" s="21" customFormat="1" ht="10.5" customHeight="1" thickBot="1" x14ac:dyDescent="0.25">
      <c r="A51" s="71"/>
      <c r="B51" s="73" t="s">
        <v>137</v>
      </c>
      <c r="C51" s="42">
        <f>+C37+C41+C49+C50</f>
        <v>0</v>
      </c>
      <c r="D51" s="42">
        <f t="shared" ref="D51:N51" si="15">+D37+D41+D49+D50</f>
        <v>0</v>
      </c>
      <c r="E51" s="42">
        <f t="shared" si="15"/>
        <v>0</v>
      </c>
      <c r="F51" s="42">
        <f t="shared" si="15"/>
        <v>0</v>
      </c>
      <c r="G51" s="42">
        <f t="shared" si="15"/>
        <v>0</v>
      </c>
      <c r="H51" s="42">
        <f t="shared" si="15"/>
        <v>0</v>
      </c>
      <c r="I51" s="42">
        <f t="shared" si="15"/>
        <v>0</v>
      </c>
      <c r="J51" s="42">
        <f t="shared" si="15"/>
        <v>0</v>
      </c>
      <c r="K51" s="42">
        <f t="shared" si="15"/>
        <v>0</v>
      </c>
      <c r="L51" s="42">
        <f t="shared" si="15"/>
        <v>0</v>
      </c>
      <c r="M51" s="42">
        <f t="shared" si="15"/>
        <v>0</v>
      </c>
      <c r="N51" s="74">
        <f t="shared" si="15"/>
        <v>0</v>
      </c>
      <c r="X51" s="13"/>
      <c r="Y51" s="13"/>
      <c r="Z51" s="13"/>
    </row>
    <row r="52" spans="1:26" ht="12" customHeight="1" thickBot="1" x14ac:dyDescent="0.25">
      <c r="A52" s="76"/>
      <c r="B52" s="77" t="s">
        <v>29</v>
      </c>
      <c r="C52" s="50"/>
      <c r="D52" s="50"/>
      <c r="E52" s="50"/>
      <c r="F52" s="50"/>
      <c r="G52" s="50"/>
      <c r="H52" s="50"/>
      <c r="I52" s="55">
        <f t="shared" si="0"/>
        <v>0</v>
      </c>
      <c r="J52" s="55">
        <f t="shared" si="1"/>
        <v>0</v>
      </c>
      <c r="K52" s="55">
        <f t="shared" si="2"/>
        <v>0</v>
      </c>
      <c r="L52" s="55">
        <f>+'13'!L52+'14'!I52</f>
        <v>0</v>
      </c>
      <c r="M52" s="55">
        <f>+'13'!M52+'14'!J52</f>
        <v>0</v>
      </c>
      <c r="N52" s="56">
        <f>+'13'!N52+'14'!K52</f>
        <v>0</v>
      </c>
    </row>
    <row r="53" spans="1:26" ht="12" customHeight="1" thickBot="1" x14ac:dyDescent="0.25">
      <c r="A53" s="78"/>
      <c r="B53" s="77" t="s">
        <v>30</v>
      </c>
      <c r="C53" s="53"/>
      <c r="D53" s="50"/>
      <c r="E53" s="53"/>
      <c r="F53" s="53"/>
      <c r="G53" s="50"/>
      <c r="H53" s="53"/>
      <c r="I53" s="55">
        <f t="shared" si="0"/>
        <v>0</v>
      </c>
      <c r="J53" s="55">
        <f t="shared" si="1"/>
        <v>0</v>
      </c>
      <c r="K53" s="55">
        <f t="shared" si="2"/>
        <v>0</v>
      </c>
      <c r="L53" s="55">
        <f>+'13'!L53+'14'!I53</f>
        <v>0</v>
      </c>
      <c r="M53" s="55">
        <f>+'13'!M53+'14'!J53</f>
        <v>0</v>
      </c>
      <c r="N53" s="56">
        <f>+'13'!N53+'14'!K53</f>
        <v>0</v>
      </c>
    </row>
    <row r="54" spans="1:26" x14ac:dyDescent="0.2">
      <c r="E54" s="15"/>
      <c r="H54" s="14"/>
      <c r="K54" s="14"/>
    </row>
    <row r="55" spans="1:26" x14ac:dyDescent="0.2">
      <c r="E55" s="15"/>
      <c r="H55" s="14"/>
      <c r="K55" s="14"/>
    </row>
    <row r="56" spans="1:26" x14ac:dyDescent="0.2">
      <c r="K56" s="14"/>
    </row>
    <row r="57" spans="1:26" x14ac:dyDescent="0.2">
      <c r="K57" s="14"/>
    </row>
    <row r="58" spans="1:26" x14ac:dyDescent="0.2">
      <c r="X58" s="1"/>
      <c r="Y58" s="1"/>
      <c r="Z58" s="1"/>
    </row>
    <row r="59" spans="1:26" x14ac:dyDescent="0.2">
      <c r="X59" s="1"/>
      <c r="Y59" s="1"/>
      <c r="Z59" s="1"/>
    </row>
    <row r="60" spans="1:26" x14ac:dyDescent="0.2">
      <c r="X60" s="1"/>
      <c r="Y60" s="1"/>
      <c r="Z60" s="1"/>
    </row>
    <row r="61" spans="1:26" x14ac:dyDescent="0.2">
      <c r="X61" s="1"/>
      <c r="Y61" s="1"/>
      <c r="Z61" s="1"/>
    </row>
    <row r="62" spans="1:26" x14ac:dyDescent="0.2">
      <c r="X62" s="5"/>
      <c r="Y62" s="5"/>
      <c r="Z62" s="5"/>
    </row>
    <row r="63" spans="1:26" x14ac:dyDescent="0.2">
      <c r="X63" s="5"/>
      <c r="Y63" s="5"/>
      <c r="Z63" s="5"/>
    </row>
    <row r="64" spans="1:26" x14ac:dyDescent="0.2">
      <c r="X64" s="1"/>
      <c r="Y64" s="1"/>
      <c r="Z64" s="1"/>
    </row>
    <row r="65" spans="24:26" x14ac:dyDescent="0.2">
      <c r="X65" s="1"/>
      <c r="Y65" s="1"/>
      <c r="Z65" s="1"/>
    </row>
    <row r="66" spans="24:26" x14ac:dyDescent="0.2">
      <c r="X66" s="1"/>
      <c r="Y66" s="1"/>
      <c r="Z66" s="1"/>
    </row>
    <row r="67" spans="24:26" x14ac:dyDescent="0.2">
      <c r="X67" s="1"/>
      <c r="Y67" s="1"/>
      <c r="Z67" s="1"/>
    </row>
    <row r="68" spans="24:26" x14ac:dyDescent="0.2">
      <c r="X68" s="1"/>
      <c r="Y68" s="1"/>
      <c r="Z68" s="1"/>
    </row>
    <row r="69" spans="24:26" x14ac:dyDescent="0.2">
      <c r="X69" s="1"/>
      <c r="Y69" s="1"/>
      <c r="Z69" s="1"/>
    </row>
    <row r="70" spans="24:26" x14ac:dyDescent="0.2">
      <c r="X70" s="1"/>
      <c r="Y70" s="1"/>
      <c r="Z70" s="1"/>
    </row>
    <row r="71" spans="24:26" x14ac:dyDescent="0.2">
      <c r="X71" s="1"/>
      <c r="Y71" s="1"/>
      <c r="Z71" s="1"/>
    </row>
    <row r="72" spans="24:26" x14ac:dyDescent="0.2">
      <c r="X72" s="1"/>
      <c r="Y72" s="1"/>
      <c r="Z72" s="1"/>
    </row>
    <row r="73" spans="24:26" x14ac:dyDescent="0.2">
      <c r="X73" s="1"/>
      <c r="Y73" s="1"/>
      <c r="Z73" s="1"/>
    </row>
    <row r="74" spans="24:26" x14ac:dyDescent="0.2">
      <c r="X74" s="1"/>
      <c r="Y74" s="1"/>
      <c r="Z74" s="1"/>
    </row>
    <row r="75" spans="24:26" x14ac:dyDescent="0.2">
      <c r="X75" s="1"/>
      <c r="Y75" s="1"/>
      <c r="Z75" s="1"/>
    </row>
  </sheetData>
  <sheetProtection selectLockedCells="1" selectUnlockedCells="1"/>
  <mergeCells count="24">
    <mergeCell ref="A1:N1"/>
    <mergeCell ref="F4:H4"/>
    <mergeCell ref="L4:N4"/>
    <mergeCell ref="F5:F6"/>
    <mergeCell ref="G5:G6"/>
    <mergeCell ref="I5:I6"/>
    <mergeCell ref="J5:J6"/>
    <mergeCell ref="A3:B6"/>
    <mergeCell ref="C3:E3"/>
    <mergeCell ref="F3:H3"/>
    <mergeCell ref="I3:K4"/>
    <mergeCell ref="L3:N3"/>
    <mergeCell ref="K5:K6"/>
    <mergeCell ref="C5:C6"/>
    <mergeCell ref="N5:N6"/>
    <mergeCell ref="C4:E4"/>
    <mergeCell ref="A8:B8"/>
    <mergeCell ref="A29:B29"/>
    <mergeCell ref="L5:L6"/>
    <mergeCell ref="M5:M6"/>
    <mergeCell ref="A7:B7"/>
    <mergeCell ref="H5:H6"/>
    <mergeCell ref="D5:D6"/>
    <mergeCell ref="E5:E6"/>
  </mergeCells>
  <phoneticPr fontId="19" type="noConversion"/>
  <printOptions horizontalCentered="1"/>
  <pageMargins left="0.27559055118110237" right="0.27559055118110237" top="0.39370078740157483" bottom="0.19685039370078741" header="0.15748031496062992" footer="0.15748031496062992"/>
  <pageSetup paperSize="9" scale="89" firstPageNumber="0" orientation="landscape" r:id="rId1"/>
  <headerFooter alignWithMargins="0">
    <oddHeader>&amp;R2.sz.melléklet</oddHeader>
    <oddFooter>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7"/>
  <sheetViews>
    <sheetView zoomScale="92" zoomScaleNormal="92" workbookViewId="0">
      <pane ySplit="7" topLeftCell="A8" activePane="bottomLeft" state="frozen"/>
      <selection activeCell="C5" sqref="C5:N6"/>
      <selection pane="bottomLeft" activeCell="N14" sqref="N14"/>
    </sheetView>
  </sheetViews>
  <sheetFormatPr defaultRowHeight="12.75" x14ac:dyDescent="0.2"/>
  <cols>
    <col min="1" max="1" width="7.42578125" style="8" customWidth="1"/>
    <col min="2" max="2" width="33.85546875" style="8" customWidth="1"/>
    <col min="3" max="15" width="10" style="8" customWidth="1"/>
    <col min="16" max="16" width="9.140625" style="8" customWidth="1"/>
    <col min="17" max="17" width="9.28515625" style="8" customWidth="1"/>
    <col min="18" max="20" width="9.140625" style="8" customWidth="1"/>
    <col min="21" max="16384" width="9.140625" style="8"/>
  </cols>
  <sheetData>
    <row r="1" spans="1:20" ht="11.25" customHeight="1" x14ac:dyDescent="0.2">
      <c r="A1" s="136" t="s">
        <v>192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1"/>
      <c r="P1" s="11"/>
      <c r="Q1" s="11"/>
    </row>
    <row r="2" spans="1:20" ht="8.25" customHeight="1" thickBot="1" x14ac:dyDescent="0.25">
      <c r="H2" s="9"/>
      <c r="M2" s="9" t="s">
        <v>0</v>
      </c>
      <c r="T2" s="9"/>
    </row>
    <row r="3" spans="1:20" ht="9" customHeight="1" thickBot="1" x14ac:dyDescent="0.25">
      <c r="A3" s="137" t="s">
        <v>1</v>
      </c>
      <c r="B3" s="138"/>
      <c r="C3" s="141">
        <v>1301</v>
      </c>
      <c r="D3" s="141"/>
      <c r="E3" s="141"/>
      <c r="F3" s="141">
        <v>1302</v>
      </c>
      <c r="G3" s="141"/>
      <c r="H3" s="141"/>
      <c r="I3" s="141">
        <v>1303</v>
      </c>
      <c r="J3" s="141"/>
      <c r="K3" s="141"/>
      <c r="L3" s="141">
        <v>1304</v>
      </c>
      <c r="M3" s="141"/>
      <c r="N3" s="142"/>
    </row>
    <row r="4" spans="1:20" s="33" customFormat="1" ht="23.25" customHeight="1" thickBot="1" x14ac:dyDescent="0.25">
      <c r="A4" s="139"/>
      <c r="B4" s="140"/>
      <c r="C4" s="148" t="s">
        <v>14</v>
      </c>
      <c r="D4" s="149"/>
      <c r="E4" s="161"/>
      <c r="F4" s="133" t="s">
        <v>161</v>
      </c>
      <c r="G4" s="133"/>
      <c r="H4" s="133"/>
      <c r="I4" s="133" t="s">
        <v>162</v>
      </c>
      <c r="J4" s="133"/>
      <c r="K4" s="133"/>
      <c r="L4" s="161" t="s">
        <v>185</v>
      </c>
      <c r="M4" s="161"/>
      <c r="N4" s="150"/>
    </row>
    <row r="5" spans="1:20" ht="12.75" customHeight="1" thickBot="1" x14ac:dyDescent="0.25">
      <c r="A5" s="139"/>
      <c r="B5" s="140"/>
      <c r="C5" s="128" t="s">
        <v>193</v>
      </c>
      <c r="D5" s="128" t="s">
        <v>194</v>
      </c>
      <c r="E5" s="128" t="s">
        <v>195</v>
      </c>
      <c r="F5" s="128" t="s">
        <v>193</v>
      </c>
      <c r="G5" s="128" t="s">
        <v>194</v>
      </c>
      <c r="H5" s="128" t="s">
        <v>195</v>
      </c>
      <c r="I5" s="128" t="s">
        <v>193</v>
      </c>
      <c r="J5" s="128" t="s">
        <v>194</v>
      </c>
      <c r="K5" s="128" t="s">
        <v>195</v>
      </c>
      <c r="L5" s="128" t="s">
        <v>193</v>
      </c>
      <c r="M5" s="128" t="s">
        <v>194</v>
      </c>
      <c r="N5" s="128" t="s">
        <v>195</v>
      </c>
    </row>
    <row r="6" spans="1:20" ht="18.75" customHeight="1" thickBot="1" x14ac:dyDescent="0.25">
      <c r="A6" s="139"/>
      <c r="B6" s="140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</row>
    <row r="7" spans="1:20" ht="10.5" customHeight="1" thickBot="1" x14ac:dyDescent="0.25">
      <c r="A7" s="130">
        <v>1</v>
      </c>
      <c r="B7" s="131"/>
      <c r="C7" s="37">
        <v>2</v>
      </c>
      <c r="D7" s="36">
        <v>3</v>
      </c>
      <c r="E7" s="37">
        <v>4</v>
      </c>
      <c r="F7" s="36">
        <v>5</v>
      </c>
      <c r="G7" s="37">
        <v>6</v>
      </c>
      <c r="H7" s="36">
        <v>7</v>
      </c>
      <c r="I7" s="37">
        <v>8</v>
      </c>
      <c r="J7" s="36">
        <v>9</v>
      </c>
      <c r="K7" s="37">
        <v>10</v>
      </c>
      <c r="L7" s="36">
        <v>11</v>
      </c>
      <c r="M7" s="37">
        <v>12</v>
      </c>
      <c r="N7" s="101">
        <v>13</v>
      </c>
    </row>
    <row r="8" spans="1:20" ht="11.25" customHeight="1" x14ac:dyDescent="0.2">
      <c r="A8" s="134" t="s">
        <v>4</v>
      </c>
      <c r="B8" s="135"/>
      <c r="C8" s="4"/>
      <c r="D8" s="4"/>
      <c r="E8" s="4"/>
      <c r="F8" s="4"/>
      <c r="G8" s="4"/>
      <c r="H8" s="4"/>
      <c r="I8" s="6"/>
      <c r="J8" s="6"/>
      <c r="K8" s="6"/>
      <c r="L8" s="4"/>
      <c r="M8" s="4"/>
      <c r="N8" s="87"/>
    </row>
    <row r="9" spans="1:20" ht="10.5" customHeight="1" x14ac:dyDescent="0.2">
      <c r="A9" s="88" t="s">
        <v>139</v>
      </c>
      <c r="B9" s="17" t="s">
        <v>6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87"/>
    </row>
    <row r="10" spans="1:20" ht="10.5" customHeight="1" x14ac:dyDescent="0.2">
      <c r="A10" s="88" t="s">
        <v>140</v>
      </c>
      <c r="B10" s="17" t="s">
        <v>113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87"/>
    </row>
    <row r="11" spans="1:20" ht="10.5" customHeight="1" x14ac:dyDescent="0.2">
      <c r="A11" s="88" t="s">
        <v>141</v>
      </c>
      <c r="B11" s="17" t="s">
        <v>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87"/>
    </row>
    <row r="12" spans="1:20" ht="10.5" customHeight="1" x14ac:dyDescent="0.2">
      <c r="A12" s="88" t="s">
        <v>142</v>
      </c>
      <c r="B12" s="17" t="s">
        <v>8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87"/>
    </row>
    <row r="13" spans="1:20" ht="10.5" customHeight="1" x14ac:dyDescent="0.2">
      <c r="A13" s="88" t="s">
        <v>143</v>
      </c>
      <c r="B13" s="17" t="s">
        <v>9</v>
      </c>
      <c r="C13" s="4">
        <v>100000</v>
      </c>
      <c r="D13" s="39">
        <v>58501</v>
      </c>
      <c r="E13" s="4">
        <v>0</v>
      </c>
      <c r="F13" s="4">
        <v>12600</v>
      </c>
      <c r="G13" s="4">
        <v>416</v>
      </c>
      <c r="H13" s="4">
        <v>0</v>
      </c>
      <c r="I13" s="4">
        <v>2625</v>
      </c>
      <c r="J13" s="4">
        <v>0</v>
      </c>
      <c r="K13" s="4">
        <v>0</v>
      </c>
      <c r="L13" s="4">
        <v>46900</v>
      </c>
      <c r="M13" s="4">
        <v>5643</v>
      </c>
      <c r="N13" s="87">
        <v>0</v>
      </c>
      <c r="P13" s="2"/>
    </row>
    <row r="14" spans="1:20" ht="10.5" customHeight="1" x14ac:dyDescent="0.2">
      <c r="A14" s="71" t="s">
        <v>10</v>
      </c>
      <c r="B14" s="24" t="s">
        <v>115</v>
      </c>
      <c r="C14" s="42">
        <f>+C9+C10+C11+C12+C13</f>
        <v>100000</v>
      </c>
      <c r="D14" s="42">
        <f t="shared" ref="D14:N14" si="0">+D9+D10+D11+D12+D13</f>
        <v>58501</v>
      </c>
      <c r="E14" s="42">
        <f t="shared" si="0"/>
        <v>0</v>
      </c>
      <c r="F14" s="42">
        <f t="shared" si="0"/>
        <v>12600</v>
      </c>
      <c r="G14" s="42">
        <f t="shared" si="0"/>
        <v>416</v>
      </c>
      <c r="H14" s="42">
        <f t="shared" si="0"/>
        <v>0</v>
      </c>
      <c r="I14" s="42">
        <f t="shared" si="0"/>
        <v>2625</v>
      </c>
      <c r="J14" s="42">
        <f t="shared" si="0"/>
        <v>0</v>
      </c>
      <c r="K14" s="42">
        <f t="shared" si="0"/>
        <v>0</v>
      </c>
      <c r="L14" s="42">
        <f t="shared" si="0"/>
        <v>46900</v>
      </c>
      <c r="M14" s="42">
        <f t="shared" si="0"/>
        <v>5643</v>
      </c>
      <c r="N14" s="74">
        <f t="shared" si="0"/>
        <v>0</v>
      </c>
    </row>
    <row r="15" spans="1:20" ht="10.5" customHeight="1" x14ac:dyDescent="0.2">
      <c r="A15" s="88" t="s">
        <v>144</v>
      </c>
      <c r="B15" s="17" t="s">
        <v>114</v>
      </c>
      <c r="C15" s="4"/>
      <c r="D15" s="103"/>
      <c r="E15" s="4"/>
      <c r="F15" s="4"/>
      <c r="G15" s="4"/>
      <c r="H15" s="4"/>
      <c r="I15" s="4"/>
      <c r="J15" s="4"/>
      <c r="K15" s="4"/>
      <c r="L15" s="4"/>
      <c r="M15" s="4"/>
      <c r="N15" s="87"/>
    </row>
    <row r="16" spans="1:20" ht="10.5" customHeight="1" x14ac:dyDescent="0.2">
      <c r="A16" s="88" t="s">
        <v>145</v>
      </c>
      <c r="B16" s="17" t="s">
        <v>11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87"/>
    </row>
    <row r="17" spans="1:21" s="13" customFormat="1" ht="10.5" customHeight="1" x14ac:dyDescent="0.2">
      <c r="A17" s="88" t="s">
        <v>146</v>
      </c>
      <c r="B17" s="17" t="s">
        <v>12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87"/>
    </row>
    <row r="18" spans="1:21" ht="10.5" customHeight="1" thickBot="1" x14ac:dyDescent="0.25">
      <c r="A18" s="71" t="s">
        <v>13</v>
      </c>
      <c r="B18" s="24" t="s">
        <v>116</v>
      </c>
      <c r="C18" s="42">
        <f>+C15+C16+C17</f>
        <v>0</v>
      </c>
      <c r="D18" s="42">
        <f t="shared" ref="D18:N18" si="1">+D15+D16+D17</f>
        <v>0</v>
      </c>
      <c r="E18" s="42">
        <f t="shared" si="1"/>
        <v>0</v>
      </c>
      <c r="F18" s="42">
        <f t="shared" si="1"/>
        <v>0</v>
      </c>
      <c r="G18" s="42">
        <f t="shared" si="1"/>
        <v>0</v>
      </c>
      <c r="H18" s="42">
        <f t="shared" si="1"/>
        <v>0</v>
      </c>
      <c r="I18" s="42">
        <f t="shared" si="1"/>
        <v>0</v>
      </c>
      <c r="J18" s="42">
        <f t="shared" si="1"/>
        <v>0</v>
      </c>
      <c r="K18" s="42">
        <f t="shared" si="1"/>
        <v>0</v>
      </c>
      <c r="L18" s="42">
        <f t="shared" si="1"/>
        <v>0</v>
      </c>
      <c r="M18" s="42">
        <f t="shared" si="1"/>
        <v>0</v>
      </c>
      <c r="N18" s="74">
        <f t="shared" si="1"/>
        <v>0</v>
      </c>
    </row>
    <row r="19" spans="1:21" ht="10.5" customHeight="1" x14ac:dyDescent="0.2">
      <c r="A19" s="90" t="s">
        <v>147</v>
      </c>
      <c r="B19" s="46" t="s">
        <v>117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99"/>
    </row>
    <row r="20" spans="1:21" ht="10.5" customHeight="1" thickBot="1" x14ac:dyDescent="0.25">
      <c r="A20" s="91" t="s">
        <v>173</v>
      </c>
      <c r="B20" s="48" t="s">
        <v>174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99"/>
    </row>
    <row r="21" spans="1:21" ht="10.5" customHeight="1" thickBot="1" x14ac:dyDescent="0.25">
      <c r="A21" s="71" t="s">
        <v>15</v>
      </c>
      <c r="B21" s="24" t="s">
        <v>118</v>
      </c>
      <c r="C21" s="42">
        <f>+C19+C20</f>
        <v>0</v>
      </c>
      <c r="D21" s="42">
        <f t="shared" ref="D21:N21" si="2">+D19+D20</f>
        <v>0</v>
      </c>
      <c r="E21" s="42">
        <f t="shared" si="2"/>
        <v>0</v>
      </c>
      <c r="F21" s="42">
        <f t="shared" si="2"/>
        <v>0</v>
      </c>
      <c r="G21" s="42">
        <f t="shared" si="2"/>
        <v>0</v>
      </c>
      <c r="H21" s="42">
        <f t="shared" si="2"/>
        <v>0</v>
      </c>
      <c r="I21" s="42">
        <f t="shared" si="2"/>
        <v>0</v>
      </c>
      <c r="J21" s="42">
        <f t="shared" si="2"/>
        <v>0</v>
      </c>
      <c r="K21" s="42">
        <f t="shared" si="2"/>
        <v>0</v>
      </c>
      <c r="L21" s="42">
        <f t="shared" si="2"/>
        <v>0</v>
      </c>
      <c r="M21" s="42">
        <f t="shared" si="2"/>
        <v>0</v>
      </c>
      <c r="N21" s="74">
        <f t="shared" si="2"/>
        <v>0</v>
      </c>
    </row>
    <row r="22" spans="1:21" ht="10.5" customHeight="1" x14ac:dyDescent="0.2">
      <c r="A22" s="88" t="s">
        <v>149</v>
      </c>
      <c r="B22" s="17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99"/>
    </row>
    <row r="23" spans="1:21" ht="10.5" customHeight="1" x14ac:dyDescent="0.2">
      <c r="A23" s="92" t="s">
        <v>150</v>
      </c>
      <c r="B23" s="17" t="s">
        <v>176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99"/>
    </row>
    <row r="24" spans="1:21" s="13" customFormat="1" ht="10.5" customHeight="1" thickBot="1" x14ac:dyDescent="0.25">
      <c r="A24" s="88" t="s">
        <v>147</v>
      </c>
      <c r="B24" s="17" t="s">
        <v>20</v>
      </c>
      <c r="C24" s="4"/>
      <c r="D24" s="4"/>
      <c r="E24" s="6"/>
      <c r="F24" s="4"/>
      <c r="G24" s="4"/>
      <c r="H24" s="6"/>
      <c r="I24" s="4"/>
      <c r="J24" s="4"/>
      <c r="K24" s="6"/>
      <c r="L24" s="6"/>
      <c r="M24" s="6"/>
      <c r="N24" s="99"/>
    </row>
    <row r="25" spans="1:21" ht="10.5" customHeight="1" thickBot="1" x14ac:dyDescent="0.25">
      <c r="A25" s="71" t="s">
        <v>18</v>
      </c>
      <c r="B25" s="18" t="s">
        <v>119</v>
      </c>
      <c r="C25" s="42">
        <f>+C22+C23+C24</f>
        <v>0</v>
      </c>
      <c r="D25" s="42">
        <f t="shared" ref="D25:N25" si="3">+D22+D23+D24</f>
        <v>0</v>
      </c>
      <c r="E25" s="42">
        <f t="shared" si="3"/>
        <v>0</v>
      </c>
      <c r="F25" s="42">
        <f t="shared" si="3"/>
        <v>0</v>
      </c>
      <c r="G25" s="42">
        <f t="shared" si="3"/>
        <v>0</v>
      </c>
      <c r="H25" s="42">
        <f t="shared" si="3"/>
        <v>0</v>
      </c>
      <c r="I25" s="42">
        <f t="shared" si="3"/>
        <v>0</v>
      </c>
      <c r="J25" s="42">
        <f t="shared" si="3"/>
        <v>0</v>
      </c>
      <c r="K25" s="42">
        <f t="shared" si="3"/>
        <v>0</v>
      </c>
      <c r="L25" s="42">
        <f t="shared" si="3"/>
        <v>0</v>
      </c>
      <c r="M25" s="42">
        <f t="shared" si="3"/>
        <v>0</v>
      </c>
      <c r="N25" s="74">
        <f t="shared" si="3"/>
        <v>0</v>
      </c>
    </row>
    <row r="26" spans="1:21" ht="10.5" customHeight="1" thickBot="1" x14ac:dyDescent="0.25">
      <c r="A26" s="93" t="s">
        <v>148</v>
      </c>
      <c r="B26" s="17" t="s">
        <v>135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99"/>
    </row>
    <row r="27" spans="1:21" ht="10.5" customHeight="1" thickBot="1" x14ac:dyDescent="0.25">
      <c r="A27" s="71" t="s">
        <v>132</v>
      </c>
      <c r="B27" s="18" t="s">
        <v>133</v>
      </c>
      <c r="C27" s="42">
        <f>+C21+C25</f>
        <v>0</v>
      </c>
      <c r="D27" s="42">
        <f t="shared" ref="D27:N27" si="4">+D21+D25</f>
        <v>0</v>
      </c>
      <c r="E27" s="42">
        <f t="shared" si="4"/>
        <v>0</v>
      </c>
      <c r="F27" s="42">
        <f t="shared" si="4"/>
        <v>0</v>
      </c>
      <c r="G27" s="42">
        <f t="shared" si="4"/>
        <v>0</v>
      </c>
      <c r="H27" s="42">
        <f t="shared" si="4"/>
        <v>0</v>
      </c>
      <c r="I27" s="42">
        <f t="shared" si="4"/>
        <v>0</v>
      </c>
      <c r="J27" s="42">
        <f t="shared" si="4"/>
        <v>0</v>
      </c>
      <c r="K27" s="42">
        <f t="shared" si="4"/>
        <v>0</v>
      </c>
      <c r="L27" s="42">
        <f t="shared" si="4"/>
        <v>0</v>
      </c>
      <c r="M27" s="42">
        <f t="shared" si="4"/>
        <v>0</v>
      </c>
      <c r="N27" s="74">
        <f t="shared" si="4"/>
        <v>0</v>
      </c>
    </row>
    <row r="28" spans="1:21" s="13" customFormat="1" ht="10.5" customHeight="1" x14ac:dyDescent="0.2">
      <c r="A28" s="94"/>
      <c r="B28" s="22" t="s">
        <v>136</v>
      </c>
      <c r="C28" s="6">
        <f>+C14++C18+C26+C27</f>
        <v>100000</v>
      </c>
      <c r="D28" s="6">
        <f t="shared" ref="D28:N28" si="5">+D14++D18+D26+D27</f>
        <v>58501</v>
      </c>
      <c r="E28" s="6">
        <f t="shared" si="5"/>
        <v>0</v>
      </c>
      <c r="F28" s="6">
        <f t="shared" si="5"/>
        <v>12600</v>
      </c>
      <c r="G28" s="6">
        <f t="shared" si="5"/>
        <v>416</v>
      </c>
      <c r="H28" s="6">
        <f t="shared" si="5"/>
        <v>0</v>
      </c>
      <c r="I28" s="6">
        <f t="shared" si="5"/>
        <v>2625</v>
      </c>
      <c r="J28" s="6">
        <f t="shared" si="5"/>
        <v>0</v>
      </c>
      <c r="K28" s="6">
        <f t="shared" si="5"/>
        <v>0</v>
      </c>
      <c r="L28" s="6">
        <f t="shared" si="5"/>
        <v>46900</v>
      </c>
      <c r="M28" s="6">
        <f t="shared" si="5"/>
        <v>5643</v>
      </c>
      <c r="N28" s="99">
        <f t="shared" si="5"/>
        <v>0</v>
      </c>
    </row>
    <row r="29" spans="1:21" ht="10.5" customHeight="1" x14ac:dyDescent="0.2">
      <c r="A29" s="126" t="s">
        <v>21</v>
      </c>
      <c r="B29" s="127"/>
      <c r="C29" s="4"/>
      <c r="D29" s="4"/>
      <c r="E29" s="4"/>
      <c r="F29" s="4"/>
      <c r="G29" s="4"/>
      <c r="H29" s="4"/>
      <c r="I29" s="4"/>
      <c r="J29" s="4"/>
      <c r="K29" s="4"/>
      <c r="L29" s="6"/>
      <c r="M29" s="6"/>
      <c r="N29" s="87"/>
      <c r="U29" s="27"/>
    </row>
    <row r="30" spans="1:21" ht="10.5" customHeight="1" x14ac:dyDescent="0.2">
      <c r="A30" s="88" t="s">
        <v>151</v>
      </c>
      <c r="B30" s="17" t="s">
        <v>120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87"/>
    </row>
    <row r="31" spans="1:21" ht="10.5" customHeight="1" x14ac:dyDescent="0.2">
      <c r="A31" s="88" t="s">
        <v>152</v>
      </c>
      <c r="B31" s="17" t="s">
        <v>121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87"/>
    </row>
    <row r="32" spans="1:21" ht="10.5" customHeight="1" x14ac:dyDescent="0.2">
      <c r="A32" s="88" t="s">
        <v>154</v>
      </c>
      <c r="B32" s="17" t="s">
        <v>122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87"/>
    </row>
    <row r="33" spans="1:40" ht="10.5" customHeight="1" x14ac:dyDescent="0.2">
      <c r="A33" s="95" t="s">
        <v>5</v>
      </c>
      <c r="B33" s="79" t="s">
        <v>123</v>
      </c>
      <c r="C33" s="44">
        <f t="shared" ref="C33:N33" si="6">+C30+C31+C32</f>
        <v>0</v>
      </c>
      <c r="D33" s="44">
        <f t="shared" si="6"/>
        <v>0</v>
      </c>
      <c r="E33" s="44">
        <f t="shared" si="6"/>
        <v>0</v>
      </c>
      <c r="F33" s="44">
        <f t="shared" si="6"/>
        <v>0</v>
      </c>
      <c r="G33" s="44">
        <f t="shared" si="6"/>
        <v>0</v>
      </c>
      <c r="H33" s="44">
        <f t="shared" si="6"/>
        <v>0</v>
      </c>
      <c r="I33" s="44">
        <f t="shared" si="6"/>
        <v>0</v>
      </c>
      <c r="J33" s="44">
        <f t="shared" si="6"/>
        <v>0</v>
      </c>
      <c r="K33" s="44">
        <f t="shared" si="6"/>
        <v>0</v>
      </c>
      <c r="L33" s="44">
        <f t="shared" si="6"/>
        <v>0</v>
      </c>
      <c r="M33" s="44">
        <f t="shared" si="6"/>
        <v>0</v>
      </c>
      <c r="N33" s="100">
        <f t="shared" si="6"/>
        <v>0</v>
      </c>
    </row>
    <row r="34" spans="1:40" ht="10.5" customHeight="1" x14ac:dyDescent="0.2">
      <c r="A34" s="88" t="s">
        <v>155</v>
      </c>
      <c r="B34" s="17" t="s">
        <v>22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87"/>
    </row>
    <row r="35" spans="1:40" ht="10.5" customHeight="1" x14ac:dyDescent="0.2">
      <c r="A35" s="88" t="s">
        <v>156</v>
      </c>
      <c r="B35" s="17" t="s">
        <v>124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87"/>
    </row>
    <row r="36" spans="1:40" ht="10.5" customHeight="1" x14ac:dyDescent="0.2">
      <c r="A36" s="88" t="s">
        <v>158</v>
      </c>
      <c r="B36" s="17" t="s">
        <v>23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87"/>
    </row>
    <row r="37" spans="1:40" ht="10.5" customHeight="1" x14ac:dyDescent="0.2">
      <c r="A37" s="71" t="s">
        <v>10</v>
      </c>
      <c r="B37" s="24" t="s">
        <v>126</v>
      </c>
      <c r="C37" s="42">
        <f>+C33+C34+C35+C36</f>
        <v>0</v>
      </c>
      <c r="D37" s="42">
        <f t="shared" ref="D37:N37" si="7">+D33+D34+D35+D36</f>
        <v>0</v>
      </c>
      <c r="E37" s="42">
        <f t="shared" si="7"/>
        <v>0</v>
      </c>
      <c r="F37" s="42">
        <f t="shared" si="7"/>
        <v>0</v>
      </c>
      <c r="G37" s="42">
        <f t="shared" si="7"/>
        <v>0</v>
      </c>
      <c r="H37" s="42">
        <f t="shared" si="7"/>
        <v>0</v>
      </c>
      <c r="I37" s="42">
        <f t="shared" si="7"/>
        <v>0</v>
      </c>
      <c r="J37" s="42">
        <f t="shared" si="7"/>
        <v>0</v>
      </c>
      <c r="K37" s="42">
        <f t="shared" si="7"/>
        <v>0</v>
      </c>
      <c r="L37" s="42">
        <f t="shared" si="7"/>
        <v>0</v>
      </c>
      <c r="M37" s="42">
        <f t="shared" si="7"/>
        <v>0</v>
      </c>
      <c r="N37" s="74">
        <f t="shared" si="7"/>
        <v>0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 x14ac:dyDescent="0.2">
      <c r="A38" s="88" t="s">
        <v>153</v>
      </c>
      <c r="B38" s="17" t="s">
        <v>25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87"/>
      <c r="AD38" s="1"/>
      <c r="AE38" s="1"/>
      <c r="AF38" s="1"/>
      <c r="AJ38" s="1"/>
      <c r="AK38" s="1"/>
      <c r="AL38" s="1"/>
      <c r="AM38" s="1"/>
      <c r="AN38" s="1"/>
    </row>
    <row r="39" spans="1:40" ht="10.5" customHeight="1" x14ac:dyDescent="0.2">
      <c r="A39" s="88" t="s">
        <v>157</v>
      </c>
      <c r="B39" s="17" t="s">
        <v>125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87"/>
      <c r="Q39" s="27"/>
      <c r="AD39" s="1"/>
      <c r="AE39" s="1"/>
      <c r="AF39" s="1"/>
      <c r="AJ39" s="1"/>
      <c r="AK39" s="1"/>
      <c r="AL39" s="1"/>
      <c r="AM39" s="1"/>
      <c r="AN39" s="1"/>
    </row>
    <row r="40" spans="1:40" s="13" customFormat="1" ht="10.5" customHeight="1" x14ac:dyDescent="0.2">
      <c r="A40" s="88" t="s">
        <v>159</v>
      </c>
      <c r="B40" s="17" t="s">
        <v>26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87"/>
      <c r="AD40" s="5"/>
      <c r="AE40" s="5"/>
      <c r="AF40" s="5"/>
      <c r="AJ40" s="5"/>
      <c r="AK40" s="5"/>
      <c r="AL40" s="5"/>
      <c r="AM40" s="5"/>
      <c r="AN40" s="5"/>
    </row>
    <row r="41" spans="1:40" ht="10.5" customHeight="1" thickBot="1" x14ac:dyDescent="0.25">
      <c r="A41" s="71" t="s">
        <v>13</v>
      </c>
      <c r="B41" s="24" t="s">
        <v>127</v>
      </c>
      <c r="C41" s="42">
        <f>+C38+C39+C40</f>
        <v>0</v>
      </c>
      <c r="D41" s="42">
        <f t="shared" ref="D41:N41" si="8">+D38+D39+D40</f>
        <v>0</v>
      </c>
      <c r="E41" s="42">
        <f t="shared" si="8"/>
        <v>0</v>
      </c>
      <c r="F41" s="42">
        <f t="shared" si="8"/>
        <v>0</v>
      </c>
      <c r="G41" s="42">
        <f t="shared" si="8"/>
        <v>0</v>
      </c>
      <c r="H41" s="42">
        <f t="shared" si="8"/>
        <v>0</v>
      </c>
      <c r="I41" s="42">
        <f t="shared" si="8"/>
        <v>0</v>
      </c>
      <c r="J41" s="42">
        <f t="shared" si="8"/>
        <v>0</v>
      </c>
      <c r="K41" s="42">
        <f t="shared" si="8"/>
        <v>0</v>
      </c>
      <c r="L41" s="42">
        <f t="shared" si="8"/>
        <v>0</v>
      </c>
      <c r="M41" s="42">
        <f t="shared" si="8"/>
        <v>0</v>
      </c>
      <c r="N41" s="74">
        <f t="shared" si="8"/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40" ht="10.5" customHeight="1" x14ac:dyDescent="0.2">
      <c r="A42" s="97" t="s">
        <v>167</v>
      </c>
      <c r="B42" s="46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99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40" ht="10.5" customHeight="1" x14ac:dyDescent="0.2">
      <c r="A43" s="88" t="s">
        <v>190</v>
      </c>
      <c r="B43" s="113" t="s">
        <v>191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87"/>
    </row>
    <row r="44" spans="1:40" ht="10.5" customHeight="1" thickBot="1" x14ac:dyDescent="0.25">
      <c r="A44" s="98" t="s">
        <v>168</v>
      </c>
      <c r="B44" s="48" t="s">
        <v>128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99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D44" s="1"/>
      <c r="AE44" s="1"/>
    </row>
    <row r="45" spans="1:40" ht="10.5" customHeight="1" thickBot="1" x14ac:dyDescent="0.25">
      <c r="A45" s="71" t="s">
        <v>15</v>
      </c>
      <c r="B45" s="24" t="s">
        <v>27</v>
      </c>
      <c r="C45" s="42">
        <f>SUM(C42:C44)</f>
        <v>0</v>
      </c>
      <c r="D45" s="42">
        <f t="shared" ref="D45:N45" si="9">SUM(D42:D44)</f>
        <v>0</v>
      </c>
      <c r="E45" s="42">
        <f t="shared" si="9"/>
        <v>0</v>
      </c>
      <c r="F45" s="42">
        <f t="shared" si="9"/>
        <v>0</v>
      </c>
      <c r="G45" s="42">
        <f t="shared" si="9"/>
        <v>0</v>
      </c>
      <c r="H45" s="42">
        <f t="shared" si="9"/>
        <v>0</v>
      </c>
      <c r="I45" s="42">
        <f t="shared" si="9"/>
        <v>0</v>
      </c>
      <c r="J45" s="42">
        <f t="shared" si="9"/>
        <v>0</v>
      </c>
      <c r="K45" s="42">
        <f t="shared" si="9"/>
        <v>0</v>
      </c>
      <c r="L45" s="42">
        <f t="shared" si="9"/>
        <v>0</v>
      </c>
      <c r="M45" s="42">
        <f t="shared" si="9"/>
        <v>0</v>
      </c>
      <c r="N45" s="74">
        <f t="shared" si="9"/>
        <v>0</v>
      </c>
    </row>
    <row r="46" spans="1:40" ht="10.5" customHeight="1" x14ac:dyDescent="0.2">
      <c r="A46" s="93" t="s">
        <v>167</v>
      </c>
      <c r="B46" s="23" t="s">
        <v>20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99"/>
    </row>
    <row r="47" spans="1:40" ht="10.5" customHeight="1" thickBot="1" x14ac:dyDescent="0.25">
      <c r="A47" s="93" t="s">
        <v>168</v>
      </c>
      <c r="B47" s="23" t="s">
        <v>129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99"/>
    </row>
    <row r="48" spans="1:40" ht="10.5" customHeight="1" thickBot="1" x14ac:dyDescent="0.25">
      <c r="A48" s="71" t="s">
        <v>18</v>
      </c>
      <c r="B48" s="24" t="s">
        <v>28</v>
      </c>
      <c r="C48" s="42">
        <f>+C46+C47</f>
        <v>0</v>
      </c>
      <c r="D48" s="42">
        <f t="shared" ref="D48:N48" si="10">+D46+D47</f>
        <v>0</v>
      </c>
      <c r="E48" s="42">
        <f t="shared" si="10"/>
        <v>0</v>
      </c>
      <c r="F48" s="42">
        <f t="shared" si="10"/>
        <v>0</v>
      </c>
      <c r="G48" s="42">
        <f t="shared" si="10"/>
        <v>0</v>
      </c>
      <c r="H48" s="42">
        <f t="shared" si="10"/>
        <v>0</v>
      </c>
      <c r="I48" s="42">
        <f t="shared" si="10"/>
        <v>0</v>
      </c>
      <c r="J48" s="42">
        <f t="shared" si="10"/>
        <v>0</v>
      </c>
      <c r="K48" s="42">
        <f t="shared" si="10"/>
        <v>0</v>
      </c>
      <c r="L48" s="42">
        <f t="shared" si="10"/>
        <v>0</v>
      </c>
      <c r="M48" s="42">
        <f t="shared" si="10"/>
        <v>0</v>
      </c>
      <c r="N48" s="74">
        <f t="shared" si="10"/>
        <v>0</v>
      </c>
    </row>
    <row r="49" spans="1:29" ht="10.5" customHeight="1" thickBot="1" x14ac:dyDescent="0.25">
      <c r="A49" s="93" t="s">
        <v>160</v>
      </c>
      <c r="B49" s="23" t="s">
        <v>179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99"/>
    </row>
    <row r="50" spans="1:29" ht="10.5" customHeight="1" thickBot="1" x14ac:dyDescent="0.25">
      <c r="A50" s="71" t="s">
        <v>132</v>
      </c>
      <c r="B50" s="24" t="s">
        <v>134</v>
      </c>
      <c r="C50" s="42">
        <f>+C45+C48</f>
        <v>0</v>
      </c>
      <c r="D50" s="42">
        <f t="shared" ref="D50:N50" si="11">+D45+D48</f>
        <v>0</v>
      </c>
      <c r="E50" s="42">
        <f t="shared" si="11"/>
        <v>0</v>
      </c>
      <c r="F50" s="42">
        <f t="shared" si="11"/>
        <v>0</v>
      </c>
      <c r="G50" s="42">
        <f t="shared" si="11"/>
        <v>0</v>
      </c>
      <c r="H50" s="42">
        <f t="shared" si="11"/>
        <v>0</v>
      </c>
      <c r="I50" s="42">
        <f t="shared" si="11"/>
        <v>0</v>
      </c>
      <c r="J50" s="42">
        <f t="shared" si="11"/>
        <v>0</v>
      </c>
      <c r="K50" s="42">
        <f t="shared" si="11"/>
        <v>0</v>
      </c>
      <c r="L50" s="42">
        <f t="shared" si="11"/>
        <v>0</v>
      </c>
      <c r="M50" s="42">
        <f t="shared" si="11"/>
        <v>0</v>
      </c>
      <c r="N50" s="74">
        <f t="shared" si="11"/>
        <v>0</v>
      </c>
    </row>
    <row r="51" spans="1:29" s="21" customFormat="1" ht="10.5" customHeight="1" thickBot="1" x14ac:dyDescent="0.25">
      <c r="A51" s="71"/>
      <c r="B51" s="73" t="s">
        <v>137</v>
      </c>
      <c r="C51" s="42">
        <f>+C37+C41+C49+C50</f>
        <v>0</v>
      </c>
      <c r="D51" s="42">
        <f t="shared" ref="D51:N51" si="12">+D37+D41+D49+D50</f>
        <v>0</v>
      </c>
      <c r="E51" s="42">
        <f t="shared" si="12"/>
        <v>0</v>
      </c>
      <c r="F51" s="42">
        <f t="shared" si="12"/>
        <v>0</v>
      </c>
      <c r="G51" s="42">
        <f t="shared" si="12"/>
        <v>0</v>
      </c>
      <c r="H51" s="42">
        <f t="shared" si="12"/>
        <v>0</v>
      </c>
      <c r="I51" s="42">
        <f t="shared" si="12"/>
        <v>0</v>
      </c>
      <c r="J51" s="42">
        <f t="shared" si="12"/>
        <v>0</v>
      </c>
      <c r="K51" s="42">
        <f t="shared" si="12"/>
        <v>0</v>
      </c>
      <c r="L51" s="42">
        <f t="shared" si="12"/>
        <v>0</v>
      </c>
      <c r="M51" s="42">
        <f t="shared" si="12"/>
        <v>0</v>
      </c>
      <c r="N51" s="74">
        <f t="shared" si="12"/>
        <v>0</v>
      </c>
      <c r="AA51" s="13"/>
      <c r="AB51" s="13"/>
      <c r="AC51" s="13"/>
    </row>
    <row r="52" spans="1:29" ht="12" customHeight="1" thickBot="1" x14ac:dyDescent="0.25">
      <c r="A52" s="76"/>
      <c r="B52" s="77" t="s">
        <v>29</v>
      </c>
      <c r="C52" s="50"/>
      <c r="D52" s="50"/>
      <c r="E52" s="50"/>
      <c r="F52" s="50"/>
      <c r="G52" s="50"/>
      <c r="H52" s="50"/>
      <c r="I52" s="50"/>
      <c r="J52" s="50"/>
      <c r="K52" s="50"/>
      <c r="L52" s="51"/>
      <c r="M52" s="51"/>
      <c r="N52" s="52"/>
    </row>
    <row r="53" spans="1:29" ht="12" customHeight="1" thickBot="1" x14ac:dyDescent="0.25">
      <c r="A53" s="78"/>
      <c r="B53" s="77" t="s">
        <v>30</v>
      </c>
      <c r="C53" s="53"/>
      <c r="D53" s="50"/>
      <c r="E53" s="53"/>
      <c r="F53" s="53"/>
      <c r="G53" s="50"/>
      <c r="H53" s="53"/>
      <c r="I53" s="53"/>
      <c r="J53" s="53"/>
      <c r="K53" s="53"/>
      <c r="L53" s="53"/>
      <c r="M53" s="50"/>
      <c r="N53" s="54"/>
    </row>
    <row r="54" spans="1:29" x14ac:dyDescent="0.2">
      <c r="H54" s="14"/>
      <c r="K54" s="14"/>
    </row>
    <row r="55" spans="1:29" x14ac:dyDescent="0.2">
      <c r="H55" s="14"/>
      <c r="K55" s="14"/>
    </row>
    <row r="56" spans="1:29" x14ac:dyDescent="0.2">
      <c r="H56" s="14"/>
      <c r="K56" s="14"/>
    </row>
    <row r="57" spans="1:29" x14ac:dyDescent="0.2">
      <c r="K57" s="14"/>
    </row>
    <row r="58" spans="1:29" x14ac:dyDescent="0.2">
      <c r="K58" s="14"/>
    </row>
    <row r="59" spans="1:29" x14ac:dyDescent="0.2">
      <c r="K59" s="14"/>
    </row>
    <row r="60" spans="1:29" x14ac:dyDescent="0.2">
      <c r="AA60" s="1"/>
      <c r="AB60" s="1"/>
      <c r="AC60" s="1"/>
    </row>
    <row r="61" spans="1:29" x14ac:dyDescent="0.2">
      <c r="AA61" s="1"/>
      <c r="AB61" s="1"/>
      <c r="AC61" s="1"/>
    </row>
    <row r="62" spans="1:29" x14ac:dyDescent="0.2">
      <c r="AA62" s="1"/>
      <c r="AB62" s="1"/>
      <c r="AC62" s="1"/>
    </row>
    <row r="63" spans="1:29" x14ac:dyDescent="0.2">
      <c r="AA63" s="1"/>
      <c r="AB63" s="1"/>
      <c r="AC63" s="1"/>
    </row>
    <row r="64" spans="1:29" x14ac:dyDescent="0.2">
      <c r="AA64" s="5"/>
      <c r="AB64" s="5"/>
      <c r="AC64" s="5"/>
    </row>
    <row r="65" spans="27:29" x14ac:dyDescent="0.2">
      <c r="AA65" s="5"/>
      <c r="AB65" s="5"/>
      <c r="AC65" s="5"/>
    </row>
    <row r="66" spans="27:29" x14ac:dyDescent="0.2">
      <c r="AA66" s="1"/>
      <c r="AB66" s="1"/>
      <c r="AC66" s="1"/>
    </row>
    <row r="67" spans="27:29" x14ac:dyDescent="0.2">
      <c r="AA67" s="1"/>
      <c r="AB67" s="1"/>
      <c r="AC67" s="1"/>
    </row>
    <row r="68" spans="27:29" x14ac:dyDescent="0.2">
      <c r="AA68" s="1"/>
      <c r="AB68" s="1"/>
      <c r="AC68" s="1"/>
    </row>
    <row r="69" spans="27:29" x14ac:dyDescent="0.2">
      <c r="AA69" s="1"/>
      <c r="AB69" s="1"/>
      <c r="AC69" s="1"/>
    </row>
    <row r="70" spans="27:29" x14ac:dyDescent="0.2">
      <c r="AA70" s="1"/>
      <c r="AB70" s="1"/>
      <c r="AC70" s="1"/>
    </row>
    <row r="71" spans="27:29" x14ac:dyDescent="0.2">
      <c r="AA71" s="1"/>
      <c r="AB71" s="1"/>
      <c r="AC71" s="1"/>
    </row>
    <row r="72" spans="27:29" x14ac:dyDescent="0.2">
      <c r="AA72" s="1"/>
      <c r="AB72" s="1"/>
      <c r="AC72" s="1"/>
    </row>
    <row r="73" spans="27:29" x14ac:dyDescent="0.2">
      <c r="AA73" s="1"/>
      <c r="AB73" s="1"/>
      <c r="AC73" s="1"/>
    </row>
    <row r="74" spans="27:29" x14ac:dyDescent="0.2">
      <c r="AA74" s="1"/>
      <c r="AB74" s="1"/>
      <c r="AC74" s="1"/>
    </row>
    <row r="75" spans="27:29" x14ac:dyDescent="0.2">
      <c r="AA75" s="1"/>
      <c r="AB75" s="1"/>
      <c r="AC75" s="1"/>
    </row>
    <row r="76" spans="27:29" x14ac:dyDescent="0.2">
      <c r="AA76" s="1"/>
      <c r="AB76" s="1"/>
      <c r="AC76" s="1"/>
    </row>
    <row r="77" spans="27:29" x14ac:dyDescent="0.2">
      <c r="AA77" s="1"/>
      <c r="AB77" s="1"/>
      <c r="AC77" s="1"/>
    </row>
  </sheetData>
  <sheetProtection selectLockedCells="1" selectUnlockedCells="1"/>
  <mergeCells count="25"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G5:G6"/>
    <mergeCell ref="H5:H6"/>
    <mergeCell ref="I5:I6"/>
    <mergeCell ref="J5:J6"/>
    <mergeCell ref="A7:B7"/>
    <mergeCell ref="A8:B8"/>
    <mergeCell ref="A29:B29"/>
    <mergeCell ref="K5:K6"/>
    <mergeCell ref="C5:C6"/>
    <mergeCell ref="D5:D6"/>
    <mergeCell ref="E5:E6"/>
    <mergeCell ref="F5:F6"/>
  </mergeCells>
  <phoneticPr fontId="19" type="noConversion"/>
  <printOptions horizontalCentered="1"/>
  <pageMargins left="0.27559055118110237" right="0.27559055118110237" top="0.39370078740157483" bottom="0.19685039370078741" header="0.15748031496062992" footer="0.15748031496062992"/>
  <pageSetup paperSize="9" scale="89" firstPageNumber="0" orientation="landscape" r:id="rId1"/>
  <headerFooter alignWithMargins="0">
    <oddHeader>&amp;R2.sz.melléklet</oddHeader>
    <oddFooter>&amp;R&amp;A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7"/>
  <sheetViews>
    <sheetView zoomScale="92" zoomScaleNormal="92" workbookViewId="0">
      <pane ySplit="7" topLeftCell="A8" activePane="bottomLeft" state="frozen"/>
      <selection activeCell="C5" sqref="C5:N6"/>
      <selection pane="bottomLeft" activeCell="Q13" sqref="Q13"/>
    </sheetView>
  </sheetViews>
  <sheetFormatPr defaultRowHeight="12.75" x14ac:dyDescent="0.2"/>
  <cols>
    <col min="1" max="1" width="7.42578125" style="8" customWidth="1"/>
    <col min="2" max="2" width="33.85546875" style="8" customWidth="1"/>
    <col min="3" max="15" width="10" style="8" customWidth="1"/>
    <col min="16" max="16" width="9.140625" style="8" customWidth="1"/>
    <col min="17" max="17" width="9.28515625" style="8" customWidth="1"/>
    <col min="18" max="18" width="10.7109375" style="8" customWidth="1"/>
    <col min="19" max="20" width="9.140625" style="8" customWidth="1"/>
    <col min="21" max="16384" width="9.140625" style="8"/>
  </cols>
  <sheetData>
    <row r="1" spans="1:20" ht="11.25" customHeight="1" x14ac:dyDescent="0.2">
      <c r="A1" s="136" t="s">
        <v>192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1"/>
      <c r="P1" s="11"/>
      <c r="Q1" s="11"/>
    </row>
    <row r="2" spans="1:20" ht="8.25" customHeight="1" thickBot="1" x14ac:dyDescent="0.25">
      <c r="H2" s="9"/>
      <c r="M2" s="9" t="s">
        <v>0</v>
      </c>
      <c r="T2" s="9"/>
    </row>
    <row r="3" spans="1:20" ht="9" customHeight="1" x14ac:dyDescent="0.2">
      <c r="A3" s="137" t="s">
        <v>1</v>
      </c>
      <c r="B3" s="138"/>
      <c r="C3" s="141">
        <v>1305</v>
      </c>
      <c r="D3" s="141"/>
      <c r="E3" s="141"/>
      <c r="F3" s="141">
        <v>1306</v>
      </c>
      <c r="G3" s="141"/>
      <c r="H3" s="141"/>
      <c r="I3" s="141">
        <v>1307</v>
      </c>
      <c r="J3" s="141"/>
      <c r="K3" s="141"/>
      <c r="L3" s="141">
        <v>1308</v>
      </c>
      <c r="M3" s="141"/>
      <c r="N3" s="142"/>
    </row>
    <row r="4" spans="1:20" s="33" customFormat="1" ht="23.25" customHeight="1" thickBot="1" x14ac:dyDescent="0.25">
      <c r="A4" s="139"/>
      <c r="B4" s="140"/>
      <c r="C4" s="133" t="s">
        <v>180</v>
      </c>
      <c r="D4" s="133"/>
      <c r="E4" s="133"/>
      <c r="F4" s="161" t="s">
        <v>73</v>
      </c>
      <c r="G4" s="161"/>
      <c r="H4" s="161"/>
      <c r="I4" s="133" t="s">
        <v>74</v>
      </c>
      <c r="J4" s="133"/>
      <c r="K4" s="133"/>
      <c r="L4" s="133" t="s">
        <v>75</v>
      </c>
      <c r="M4" s="133"/>
      <c r="N4" s="147"/>
    </row>
    <row r="5" spans="1:20" ht="12.75" customHeight="1" thickBot="1" x14ac:dyDescent="0.25">
      <c r="A5" s="139"/>
      <c r="B5" s="140"/>
      <c r="C5" s="128" t="s">
        <v>193</v>
      </c>
      <c r="D5" s="128" t="s">
        <v>194</v>
      </c>
      <c r="E5" s="128" t="s">
        <v>195</v>
      </c>
      <c r="F5" s="128" t="s">
        <v>193</v>
      </c>
      <c r="G5" s="128" t="s">
        <v>194</v>
      </c>
      <c r="H5" s="128" t="s">
        <v>195</v>
      </c>
      <c r="I5" s="128" t="s">
        <v>193</v>
      </c>
      <c r="J5" s="128" t="s">
        <v>194</v>
      </c>
      <c r="K5" s="128" t="s">
        <v>195</v>
      </c>
      <c r="L5" s="128" t="s">
        <v>193</v>
      </c>
      <c r="M5" s="128" t="s">
        <v>194</v>
      </c>
      <c r="N5" s="128" t="s">
        <v>195</v>
      </c>
    </row>
    <row r="6" spans="1:20" ht="18.75" customHeight="1" thickBot="1" x14ac:dyDescent="0.25">
      <c r="A6" s="139"/>
      <c r="B6" s="140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</row>
    <row r="7" spans="1:20" ht="10.5" customHeight="1" thickBot="1" x14ac:dyDescent="0.25">
      <c r="A7" s="130">
        <v>1</v>
      </c>
      <c r="B7" s="131"/>
      <c r="C7" s="37">
        <v>2</v>
      </c>
      <c r="D7" s="36">
        <v>3</v>
      </c>
      <c r="E7" s="37">
        <v>4</v>
      </c>
      <c r="F7" s="36">
        <v>5</v>
      </c>
      <c r="G7" s="37">
        <v>6</v>
      </c>
      <c r="H7" s="36">
        <v>7</v>
      </c>
      <c r="I7" s="37">
        <v>8</v>
      </c>
      <c r="J7" s="36">
        <v>9</v>
      </c>
      <c r="K7" s="37">
        <v>10</v>
      </c>
      <c r="L7" s="36">
        <v>11</v>
      </c>
      <c r="M7" s="37">
        <v>12</v>
      </c>
      <c r="N7" s="101">
        <v>13</v>
      </c>
    </row>
    <row r="8" spans="1:20" ht="11.25" customHeight="1" x14ac:dyDescent="0.2">
      <c r="A8" s="134" t="s">
        <v>4</v>
      </c>
      <c r="B8" s="135"/>
      <c r="C8" s="4"/>
      <c r="D8" s="4"/>
      <c r="E8" s="4"/>
      <c r="F8" s="4"/>
      <c r="G8" s="4"/>
      <c r="H8" s="4"/>
      <c r="I8" s="6"/>
      <c r="J8" s="6"/>
      <c r="K8" s="6"/>
      <c r="L8" s="4"/>
      <c r="M8" s="4"/>
      <c r="N8" s="87"/>
    </row>
    <row r="9" spans="1:20" ht="10.5" customHeight="1" x14ac:dyDescent="0.2">
      <c r="A9" s="88" t="s">
        <v>139</v>
      </c>
      <c r="B9" s="17" t="s">
        <v>6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87"/>
    </row>
    <row r="10" spans="1:20" ht="10.5" customHeight="1" x14ac:dyDescent="0.2">
      <c r="A10" s="88" t="s">
        <v>140</v>
      </c>
      <c r="B10" s="17" t="s">
        <v>113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87"/>
    </row>
    <row r="11" spans="1:20" ht="10.5" customHeight="1" x14ac:dyDescent="0.2">
      <c r="A11" s="88" t="s">
        <v>141</v>
      </c>
      <c r="B11" s="17" t="s">
        <v>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87"/>
    </row>
    <row r="12" spans="1:20" ht="10.5" customHeight="1" x14ac:dyDescent="0.2">
      <c r="A12" s="88" t="s">
        <v>142</v>
      </c>
      <c r="B12" s="17" t="s">
        <v>8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87"/>
    </row>
    <row r="13" spans="1:20" ht="10.5" customHeight="1" x14ac:dyDescent="0.2">
      <c r="A13" s="88" t="s">
        <v>143</v>
      </c>
      <c r="B13" s="17" t="s">
        <v>9</v>
      </c>
      <c r="C13" s="4">
        <v>8610</v>
      </c>
      <c r="D13" s="39">
        <v>6169</v>
      </c>
      <c r="E13" s="4">
        <v>0</v>
      </c>
      <c r="F13" s="4"/>
      <c r="G13" s="4"/>
      <c r="H13" s="4"/>
      <c r="I13" s="4">
        <v>11934</v>
      </c>
      <c r="J13" s="4">
        <v>0</v>
      </c>
      <c r="K13" s="4">
        <v>0</v>
      </c>
      <c r="L13" s="4">
        <v>155000</v>
      </c>
      <c r="M13" s="4">
        <v>120142</v>
      </c>
      <c r="N13" s="87">
        <v>0</v>
      </c>
      <c r="P13" s="15"/>
      <c r="Q13" s="1"/>
    </row>
    <row r="14" spans="1:20" ht="10.5" customHeight="1" x14ac:dyDescent="0.2">
      <c r="A14" s="71" t="s">
        <v>10</v>
      </c>
      <c r="B14" s="24" t="s">
        <v>115</v>
      </c>
      <c r="C14" s="42">
        <f>+C9+C10+C11+C12+C13</f>
        <v>8610</v>
      </c>
      <c r="D14" s="42">
        <f t="shared" ref="D14:N14" si="0">+D9+D10+D11+D12+D13</f>
        <v>6169</v>
      </c>
      <c r="E14" s="42">
        <f t="shared" si="0"/>
        <v>0</v>
      </c>
      <c r="F14" s="42">
        <f t="shared" si="0"/>
        <v>0</v>
      </c>
      <c r="G14" s="42">
        <f t="shared" si="0"/>
        <v>0</v>
      </c>
      <c r="H14" s="42">
        <f t="shared" si="0"/>
        <v>0</v>
      </c>
      <c r="I14" s="42">
        <f t="shared" si="0"/>
        <v>11934</v>
      </c>
      <c r="J14" s="42">
        <f t="shared" si="0"/>
        <v>0</v>
      </c>
      <c r="K14" s="42">
        <f t="shared" si="0"/>
        <v>0</v>
      </c>
      <c r="L14" s="42">
        <f t="shared" si="0"/>
        <v>155000</v>
      </c>
      <c r="M14" s="42">
        <f t="shared" si="0"/>
        <v>120142</v>
      </c>
      <c r="N14" s="74">
        <f t="shared" si="0"/>
        <v>0</v>
      </c>
    </row>
    <row r="15" spans="1:20" ht="10.5" customHeight="1" x14ac:dyDescent="0.2">
      <c r="A15" s="88" t="s">
        <v>144</v>
      </c>
      <c r="B15" s="17" t="s">
        <v>114</v>
      </c>
      <c r="C15" s="4"/>
      <c r="D15" s="103"/>
      <c r="E15" s="4"/>
      <c r="F15" s="4"/>
      <c r="G15" s="4"/>
      <c r="H15" s="4"/>
      <c r="I15" s="4"/>
      <c r="J15" s="4"/>
      <c r="K15" s="4"/>
      <c r="L15" s="4"/>
      <c r="M15" s="4"/>
      <c r="N15" s="87"/>
    </row>
    <row r="16" spans="1:20" ht="10.5" customHeight="1" x14ac:dyDescent="0.2">
      <c r="A16" s="88" t="s">
        <v>145</v>
      </c>
      <c r="B16" s="17" t="s">
        <v>11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87"/>
    </row>
    <row r="17" spans="1:21" s="13" customFormat="1" ht="10.5" customHeight="1" x14ac:dyDescent="0.2">
      <c r="A17" s="88" t="s">
        <v>146</v>
      </c>
      <c r="B17" s="17" t="s">
        <v>12</v>
      </c>
      <c r="C17" s="4"/>
      <c r="D17" s="4"/>
      <c r="E17" s="4"/>
      <c r="F17" s="4">
        <v>2574484</v>
      </c>
      <c r="G17" s="4">
        <v>9004628</v>
      </c>
      <c r="H17" s="4">
        <v>0</v>
      </c>
      <c r="I17" s="4"/>
      <c r="J17" s="4"/>
      <c r="K17" s="4"/>
      <c r="L17" s="4"/>
      <c r="M17" s="4"/>
      <c r="N17" s="87"/>
    </row>
    <row r="18" spans="1:21" ht="10.5" customHeight="1" thickBot="1" x14ac:dyDescent="0.25">
      <c r="A18" s="71" t="s">
        <v>13</v>
      </c>
      <c r="B18" s="24" t="s">
        <v>116</v>
      </c>
      <c r="C18" s="42">
        <f>+C15+C16+C17</f>
        <v>0</v>
      </c>
      <c r="D18" s="42">
        <f t="shared" ref="D18:N18" si="1">+D15+D16+D17</f>
        <v>0</v>
      </c>
      <c r="E18" s="42">
        <f t="shared" si="1"/>
        <v>0</v>
      </c>
      <c r="F18" s="42">
        <f t="shared" si="1"/>
        <v>2574484</v>
      </c>
      <c r="G18" s="42">
        <f>+G15+G16+G17</f>
        <v>9004628</v>
      </c>
      <c r="H18" s="42">
        <f t="shared" si="1"/>
        <v>0</v>
      </c>
      <c r="I18" s="42">
        <f t="shared" si="1"/>
        <v>0</v>
      </c>
      <c r="J18" s="42">
        <f t="shared" si="1"/>
        <v>0</v>
      </c>
      <c r="K18" s="42">
        <f t="shared" si="1"/>
        <v>0</v>
      </c>
      <c r="L18" s="42">
        <f t="shared" si="1"/>
        <v>0</v>
      </c>
      <c r="M18" s="42">
        <f t="shared" si="1"/>
        <v>0</v>
      </c>
      <c r="N18" s="74">
        <f t="shared" si="1"/>
        <v>0</v>
      </c>
    </row>
    <row r="19" spans="1:21" ht="10.5" customHeight="1" x14ac:dyDescent="0.2">
      <c r="A19" s="90" t="s">
        <v>147</v>
      </c>
      <c r="B19" s="46" t="s">
        <v>117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99"/>
    </row>
    <row r="20" spans="1:21" ht="10.5" customHeight="1" thickBot="1" x14ac:dyDescent="0.25">
      <c r="A20" s="91" t="s">
        <v>173</v>
      </c>
      <c r="B20" s="48" t="s">
        <v>174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99"/>
    </row>
    <row r="21" spans="1:21" ht="10.5" customHeight="1" thickBot="1" x14ac:dyDescent="0.25">
      <c r="A21" s="71" t="s">
        <v>15</v>
      </c>
      <c r="B21" s="24" t="s">
        <v>118</v>
      </c>
      <c r="C21" s="42">
        <f>+C19+C20</f>
        <v>0</v>
      </c>
      <c r="D21" s="42">
        <f t="shared" ref="D21:N21" si="2">+D19+D20</f>
        <v>0</v>
      </c>
      <c r="E21" s="42">
        <f t="shared" si="2"/>
        <v>0</v>
      </c>
      <c r="F21" s="42">
        <f t="shared" si="2"/>
        <v>0</v>
      </c>
      <c r="G21" s="42">
        <f t="shared" si="2"/>
        <v>0</v>
      </c>
      <c r="H21" s="42">
        <f t="shared" si="2"/>
        <v>0</v>
      </c>
      <c r="I21" s="42">
        <f t="shared" si="2"/>
        <v>0</v>
      </c>
      <c r="J21" s="42">
        <f t="shared" si="2"/>
        <v>0</v>
      </c>
      <c r="K21" s="42">
        <f t="shared" si="2"/>
        <v>0</v>
      </c>
      <c r="L21" s="42">
        <f t="shared" si="2"/>
        <v>0</v>
      </c>
      <c r="M21" s="42">
        <f t="shared" si="2"/>
        <v>0</v>
      </c>
      <c r="N21" s="74">
        <f t="shared" si="2"/>
        <v>0</v>
      </c>
    </row>
    <row r="22" spans="1:21" ht="10.5" customHeight="1" x14ac:dyDescent="0.2">
      <c r="A22" s="88" t="s">
        <v>149</v>
      </c>
      <c r="B22" s="17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99"/>
    </row>
    <row r="23" spans="1:21" ht="10.5" customHeight="1" x14ac:dyDescent="0.2">
      <c r="A23" s="92" t="s">
        <v>150</v>
      </c>
      <c r="B23" s="17" t="s">
        <v>176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99"/>
    </row>
    <row r="24" spans="1:21" s="13" customFormat="1" ht="10.5" customHeight="1" thickBot="1" x14ac:dyDescent="0.25">
      <c r="A24" s="88" t="s">
        <v>147</v>
      </c>
      <c r="B24" s="17" t="s">
        <v>20</v>
      </c>
      <c r="C24" s="4"/>
      <c r="D24" s="4"/>
      <c r="E24" s="6"/>
      <c r="F24" s="4"/>
      <c r="G24" s="4"/>
      <c r="H24" s="6"/>
      <c r="I24" s="4"/>
      <c r="J24" s="4"/>
      <c r="K24" s="6"/>
      <c r="L24" s="6"/>
      <c r="M24" s="6"/>
      <c r="N24" s="99"/>
    </row>
    <row r="25" spans="1:21" ht="10.5" customHeight="1" thickBot="1" x14ac:dyDescent="0.25">
      <c r="A25" s="71" t="s">
        <v>18</v>
      </c>
      <c r="B25" s="18" t="s">
        <v>119</v>
      </c>
      <c r="C25" s="42">
        <f>+C22+C23+C24</f>
        <v>0</v>
      </c>
      <c r="D25" s="42">
        <f t="shared" ref="D25:N25" si="3">+D22+D23+D24</f>
        <v>0</v>
      </c>
      <c r="E25" s="42">
        <f t="shared" si="3"/>
        <v>0</v>
      </c>
      <c r="F25" s="42">
        <f t="shared" si="3"/>
        <v>0</v>
      </c>
      <c r="G25" s="42">
        <f t="shared" si="3"/>
        <v>0</v>
      </c>
      <c r="H25" s="42">
        <f t="shared" si="3"/>
        <v>0</v>
      </c>
      <c r="I25" s="42">
        <f t="shared" si="3"/>
        <v>0</v>
      </c>
      <c r="J25" s="42">
        <f t="shared" si="3"/>
        <v>0</v>
      </c>
      <c r="K25" s="42">
        <f t="shared" si="3"/>
        <v>0</v>
      </c>
      <c r="L25" s="42">
        <f t="shared" si="3"/>
        <v>0</v>
      </c>
      <c r="M25" s="42">
        <f t="shared" si="3"/>
        <v>0</v>
      </c>
      <c r="N25" s="74">
        <f t="shared" si="3"/>
        <v>0</v>
      </c>
    </row>
    <row r="26" spans="1:21" ht="10.5" customHeight="1" thickBot="1" x14ac:dyDescent="0.25">
      <c r="A26" s="93" t="s">
        <v>148</v>
      </c>
      <c r="B26" s="17" t="s">
        <v>135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99"/>
    </row>
    <row r="27" spans="1:21" ht="10.5" customHeight="1" thickBot="1" x14ac:dyDescent="0.25">
      <c r="A27" s="71" t="s">
        <v>132</v>
      </c>
      <c r="B27" s="18" t="s">
        <v>133</v>
      </c>
      <c r="C27" s="42">
        <f>+C21+C25</f>
        <v>0</v>
      </c>
      <c r="D27" s="42">
        <f t="shared" ref="D27:N27" si="4">+D21+D25</f>
        <v>0</v>
      </c>
      <c r="E27" s="42">
        <f t="shared" si="4"/>
        <v>0</v>
      </c>
      <c r="F27" s="42">
        <f t="shared" si="4"/>
        <v>0</v>
      </c>
      <c r="G27" s="42">
        <f t="shared" si="4"/>
        <v>0</v>
      </c>
      <c r="H27" s="42">
        <f t="shared" si="4"/>
        <v>0</v>
      </c>
      <c r="I27" s="42">
        <f t="shared" si="4"/>
        <v>0</v>
      </c>
      <c r="J27" s="42">
        <f t="shared" si="4"/>
        <v>0</v>
      </c>
      <c r="K27" s="42">
        <f t="shared" si="4"/>
        <v>0</v>
      </c>
      <c r="L27" s="42">
        <f t="shared" si="4"/>
        <v>0</v>
      </c>
      <c r="M27" s="42">
        <f t="shared" si="4"/>
        <v>0</v>
      </c>
      <c r="N27" s="74">
        <f t="shared" si="4"/>
        <v>0</v>
      </c>
    </row>
    <row r="28" spans="1:21" s="13" customFormat="1" ht="10.5" customHeight="1" x14ac:dyDescent="0.2">
      <c r="A28" s="94"/>
      <c r="B28" s="22" t="s">
        <v>136</v>
      </c>
      <c r="C28" s="6">
        <f>+C14++C18+C26+C27</f>
        <v>8610</v>
      </c>
      <c r="D28" s="6">
        <f t="shared" ref="D28:N28" si="5">+D14++D18+D26+D27</f>
        <v>6169</v>
      </c>
      <c r="E28" s="6">
        <f t="shared" si="5"/>
        <v>0</v>
      </c>
      <c r="F28" s="6">
        <f t="shared" si="5"/>
        <v>2574484</v>
      </c>
      <c r="G28" s="6">
        <f t="shared" si="5"/>
        <v>9004628</v>
      </c>
      <c r="H28" s="6">
        <f t="shared" si="5"/>
        <v>0</v>
      </c>
      <c r="I28" s="6">
        <f t="shared" si="5"/>
        <v>11934</v>
      </c>
      <c r="J28" s="6">
        <f t="shared" si="5"/>
        <v>0</v>
      </c>
      <c r="K28" s="6">
        <f t="shared" si="5"/>
        <v>0</v>
      </c>
      <c r="L28" s="6">
        <f t="shared" si="5"/>
        <v>155000</v>
      </c>
      <c r="M28" s="6">
        <f t="shared" si="5"/>
        <v>120142</v>
      </c>
      <c r="N28" s="99">
        <f t="shared" si="5"/>
        <v>0</v>
      </c>
      <c r="R28" s="1"/>
    </row>
    <row r="29" spans="1:21" ht="10.5" customHeight="1" x14ac:dyDescent="0.2">
      <c r="A29" s="126" t="s">
        <v>21</v>
      </c>
      <c r="B29" s="12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87"/>
      <c r="U29" s="27"/>
    </row>
    <row r="30" spans="1:21" ht="10.5" customHeight="1" x14ac:dyDescent="0.2">
      <c r="A30" s="88" t="s">
        <v>151</v>
      </c>
      <c r="B30" s="17" t="s">
        <v>120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87"/>
      <c r="R30" s="1"/>
    </row>
    <row r="31" spans="1:21" ht="10.5" customHeight="1" x14ac:dyDescent="0.2">
      <c r="A31" s="88" t="s">
        <v>152</v>
      </c>
      <c r="B31" s="17" t="s">
        <v>121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87"/>
    </row>
    <row r="32" spans="1:21" ht="10.5" customHeight="1" x14ac:dyDescent="0.2">
      <c r="A32" s="88" t="s">
        <v>154</v>
      </c>
      <c r="B32" s="17" t="s">
        <v>122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87"/>
    </row>
    <row r="33" spans="1:40" ht="10.5" customHeight="1" x14ac:dyDescent="0.2">
      <c r="A33" s="95" t="s">
        <v>5</v>
      </c>
      <c r="B33" s="79" t="s">
        <v>123</v>
      </c>
      <c r="C33" s="44">
        <f t="shared" ref="C33:N33" si="6">+C30+C31+C32</f>
        <v>0</v>
      </c>
      <c r="D33" s="44">
        <f t="shared" si="6"/>
        <v>0</v>
      </c>
      <c r="E33" s="44">
        <f t="shared" si="6"/>
        <v>0</v>
      </c>
      <c r="F33" s="44">
        <f t="shared" si="6"/>
        <v>0</v>
      </c>
      <c r="G33" s="44">
        <f t="shared" si="6"/>
        <v>0</v>
      </c>
      <c r="H33" s="44">
        <f t="shared" si="6"/>
        <v>0</v>
      </c>
      <c r="I33" s="44">
        <f t="shared" si="6"/>
        <v>0</v>
      </c>
      <c r="J33" s="44">
        <f t="shared" si="6"/>
        <v>0</v>
      </c>
      <c r="K33" s="44">
        <f t="shared" si="6"/>
        <v>0</v>
      </c>
      <c r="L33" s="44">
        <f t="shared" si="6"/>
        <v>0</v>
      </c>
      <c r="M33" s="44">
        <f t="shared" si="6"/>
        <v>0</v>
      </c>
      <c r="N33" s="100">
        <f t="shared" si="6"/>
        <v>0</v>
      </c>
    </row>
    <row r="34" spans="1:40" ht="10.5" customHeight="1" x14ac:dyDescent="0.2">
      <c r="A34" s="88" t="s">
        <v>155</v>
      </c>
      <c r="B34" s="17" t="s">
        <v>22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87"/>
    </row>
    <row r="35" spans="1:40" ht="10.5" customHeight="1" x14ac:dyDescent="0.2">
      <c r="A35" s="88" t="s">
        <v>156</v>
      </c>
      <c r="B35" s="17" t="s">
        <v>124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87"/>
    </row>
    <row r="36" spans="1:40" ht="10.5" customHeight="1" x14ac:dyDescent="0.2">
      <c r="A36" s="88" t="s">
        <v>158</v>
      </c>
      <c r="B36" s="17" t="s">
        <v>23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87"/>
    </row>
    <row r="37" spans="1:40" ht="10.5" customHeight="1" x14ac:dyDescent="0.2">
      <c r="A37" s="71" t="s">
        <v>10</v>
      </c>
      <c r="B37" s="24" t="s">
        <v>126</v>
      </c>
      <c r="C37" s="42">
        <f>+C33+C34+C35+C36</f>
        <v>0</v>
      </c>
      <c r="D37" s="42">
        <f t="shared" ref="D37:N37" si="7">+D33+D34+D35+D36</f>
        <v>0</v>
      </c>
      <c r="E37" s="42">
        <f t="shared" si="7"/>
        <v>0</v>
      </c>
      <c r="F37" s="42">
        <f t="shared" si="7"/>
        <v>0</v>
      </c>
      <c r="G37" s="42">
        <f t="shared" si="7"/>
        <v>0</v>
      </c>
      <c r="H37" s="42">
        <f t="shared" si="7"/>
        <v>0</v>
      </c>
      <c r="I37" s="42">
        <f t="shared" si="7"/>
        <v>0</v>
      </c>
      <c r="J37" s="42">
        <f t="shared" si="7"/>
        <v>0</v>
      </c>
      <c r="K37" s="42">
        <f t="shared" si="7"/>
        <v>0</v>
      </c>
      <c r="L37" s="42">
        <f t="shared" si="7"/>
        <v>0</v>
      </c>
      <c r="M37" s="42">
        <f t="shared" si="7"/>
        <v>0</v>
      </c>
      <c r="N37" s="74">
        <f t="shared" si="7"/>
        <v>0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 x14ac:dyDescent="0.2">
      <c r="A38" s="88" t="s">
        <v>153</v>
      </c>
      <c r="B38" s="17" t="s">
        <v>25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87"/>
      <c r="AD38" s="1"/>
      <c r="AE38" s="1"/>
      <c r="AF38" s="1"/>
      <c r="AJ38" s="1"/>
      <c r="AK38" s="1"/>
      <c r="AL38" s="1"/>
      <c r="AM38" s="1"/>
      <c r="AN38" s="1"/>
    </row>
    <row r="39" spans="1:40" ht="10.5" customHeight="1" x14ac:dyDescent="0.2">
      <c r="A39" s="88" t="s">
        <v>157</v>
      </c>
      <c r="B39" s="17" t="s">
        <v>125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87"/>
      <c r="Q39" s="27"/>
      <c r="AD39" s="1"/>
      <c r="AE39" s="1"/>
      <c r="AF39" s="1"/>
      <c r="AJ39" s="1"/>
      <c r="AK39" s="1"/>
      <c r="AL39" s="1"/>
      <c r="AM39" s="1"/>
      <c r="AN39" s="1"/>
    </row>
    <row r="40" spans="1:40" s="13" customFormat="1" ht="10.5" customHeight="1" x14ac:dyDescent="0.2">
      <c r="A40" s="88" t="s">
        <v>159</v>
      </c>
      <c r="B40" s="17" t="s">
        <v>26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87"/>
      <c r="AD40" s="5"/>
      <c r="AE40" s="5"/>
      <c r="AF40" s="5"/>
      <c r="AJ40" s="5"/>
      <c r="AK40" s="5"/>
      <c r="AL40" s="5"/>
      <c r="AM40" s="5"/>
      <c r="AN40" s="5"/>
    </row>
    <row r="41" spans="1:40" ht="10.5" customHeight="1" thickBot="1" x14ac:dyDescent="0.25">
      <c r="A41" s="71" t="s">
        <v>13</v>
      </c>
      <c r="B41" s="24" t="s">
        <v>127</v>
      </c>
      <c r="C41" s="42">
        <f>+C38+C39+C40</f>
        <v>0</v>
      </c>
      <c r="D41" s="42">
        <f t="shared" ref="D41:N41" si="8">+D38+D39+D40</f>
        <v>0</v>
      </c>
      <c r="E41" s="42">
        <f t="shared" si="8"/>
        <v>0</v>
      </c>
      <c r="F41" s="42">
        <f t="shared" si="8"/>
        <v>0</v>
      </c>
      <c r="G41" s="42">
        <f t="shared" si="8"/>
        <v>0</v>
      </c>
      <c r="H41" s="42">
        <f t="shared" si="8"/>
        <v>0</v>
      </c>
      <c r="I41" s="42">
        <f t="shared" si="8"/>
        <v>0</v>
      </c>
      <c r="J41" s="42">
        <f t="shared" si="8"/>
        <v>0</v>
      </c>
      <c r="K41" s="42">
        <f t="shared" si="8"/>
        <v>0</v>
      </c>
      <c r="L41" s="42">
        <f t="shared" si="8"/>
        <v>0</v>
      </c>
      <c r="M41" s="42">
        <f t="shared" si="8"/>
        <v>0</v>
      </c>
      <c r="N41" s="74">
        <f t="shared" si="8"/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40" ht="10.5" customHeight="1" x14ac:dyDescent="0.2">
      <c r="A42" s="97" t="s">
        <v>167</v>
      </c>
      <c r="B42" s="46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99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40" ht="10.5" customHeight="1" x14ac:dyDescent="0.2">
      <c r="A43" s="88" t="s">
        <v>190</v>
      </c>
      <c r="B43" s="113" t="s">
        <v>191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87"/>
    </row>
    <row r="44" spans="1:40" ht="10.5" customHeight="1" thickBot="1" x14ac:dyDescent="0.25">
      <c r="A44" s="98" t="s">
        <v>168</v>
      </c>
      <c r="B44" s="48" t="s">
        <v>128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99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D44" s="1"/>
      <c r="AE44" s="1"/>
    </row>
    <row r="45" spans="1:40" ht="10.5" customHeight="1" thickBot="1" x14ac:dyDescent="0.25">
      <c r="A45" s="71" t="s">
        <v>15</v>
      </c>
      <c r="B45" s="24" t="s">
        <v>27</v>
      </c>
      <c r="C45" s="42">
        <f>SUM(C42:C44)</f>
        <v>0</v>
      </c>
      <c r="D45" s="42">
        <f t="shared" ref="D45:N45" si="9">SUM(D42:D44)</f>
        <v>0</v>
      </c>
      <c r="E45" s="42">
        <f t="shared" si="9"/>
        <v>0</v>
      </c>
      <c r="F45" s="42">
        <f t="shared" si="9"/>
        <v>0</v>
      </c>
      <c r="G45" s="42">
        <f t="shared" si="9"/>
        <v>0</v>
      </c>
      <c r="H45" s="42">
        <f t="shared" si="9"/>
        <v>0</v>
      </c>
      <c r="I45" s="42">
        <f t="shared" si="9"/>
        <v>0</v>
      </c>
      <c r="J45" s="42">
        <f t="shared" si="9"/>
        <v>0</v>
      </c>
      <c r="K45" s="42">
        <f t="shared" si="9"/>
        <v>0</v>
      </c>
      <c r="L45" s="42">
        <f t="shared" si="9"/>
        <v>0</v>
      </c>
      <c r="M45" s="42">
        <f t="shared" si="9"/>
        <v>0</v>
      </c>
      <c r="N45" s="74">
        <f t="shared" si="9"/>
        <v>0</v>
      </c>
    </row>
    <row r="46" spans="1:40" ht="10.5" customHeight="1" x14ac:dyDescent="0.2">
      <c r="A46" s="93" t="s">
        <v>167</v>
      </c>
      <c r="B46" s="23" t="s">
        <v>20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99"/>
    </row>
    <row r="47" spans="1:40" ht="10.5" customHeight="1" thickBot="1" x14ac:dyDescent="0.25">
      <c r="A47" s="93" t="s">
        <v>168</v>
      </c>
      <c r="B47" s="23" t="s">
        <v>129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99"/>
    </row>
    <row r="48" spans="1:40" ht="10.5" customHeight="1" thickBot="1" x14ac:dyDescent="0.25">
      <c r="A48" s="71" t="s">
        <v>18</v>
      </c>
      <c r="B48" s="24" t="s">
        <v>28</v>
      </c>
      <c r="C48" s="42">
        <f>+C46+C47</f>
        <v>0</v>
      </c>
      <c r="D48" s="42">
        <f t="shared" ref="D48:N48" si="10">+D46+D47</f>
        <v>0</v>
      </c>
      <c r="E48" s="42">
        <f t="shared" si="10"/>
        <v>0</v>
      </c>
      <c r="F48" s="42">
        <f t="shared" si="10"/>
        <v>0</v>
      </c>
      <c r="G48" s="42">
        <f t="shared" si="10"/>
        <v>0</v>
      </c>
      <c r="H48" s="42">
        <f t="shared" si="10"/>
        <v>0</v>
      </c>
      <c r="I48" s="42">
        <f t="shared" si="10"/>
        <v>0</v>
      </c>
      <c r="J48" s="42">
        <f t="shared" si="10"/>
        <v>0</v>
      </c>
      <c r="K48" s="42">
        <f t="shared" si="10"/>
        <v>0</v>
      </c>
      <c r="L48" s="42">
        <f t="shared" si="10"/>
        <v>0</v>
      </c>
      <c r="M48" s="42">
        <f t="shared" si="10"/>
        <v>0</v>
      </c>
      <c r="N48" s="74">
        <f t="shared" si="10"/>
        <v>0</v>
      </c>
    </row>
    <row r="49" spans="1:29" ht="10.5" customHeight="1" thickBot="1" x14ac:dyDescent="0.25">
      <c r="A49" s="93" t="s">
        <v>160</v>
      </c>
      <c r="B49" s="23" t="s">
        <v>179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99"/>
    </row>
    <row r="50" spans="1:29" ht="10.5" customHeight="1" thickBot="1" x14ac:dyDescent="0.25">
      <c r="A50" s="71" t="s">
        <v>132</v>
      </c>
      <c r="B50" s="24" t="s">
        <v>134</v>
      </c>
      <c r="C50" s="42">
        <f>+C45+C48</f>
        <v>0</v>
      </c>
      <c r="D50" s="42">
        <f t="shared" ref="D50:N50" si="11">+D45+D48</f>
        <v>0</v>
      </c>
      <c r="E50" s="42">
        <f t="shared" si="11"/>
        <v>0</v>
      </c>
      <c r="F50" s="42">
        <f t="shared" si="11"/>
        <v>0</v>
      </c>
      <c r="G50" s="42">
        <f t="shared" si="11"/>
        <v>0</v>
      </c>
      <c r="H50" s="42">
        <f t="shared" si="11"/>
        <v>0</v>
      </c>
      <c r="I50" s="42">
        <f t="shared" si="11"/>
        <v>0</v>
      </c>
      <c r="J50" s="42">
        <f t="shared" si="11"/>
        <v>0</v>
      </c>
      <c r="K50" s="42">
        <f t="shared" si="11"/>
        <v>0</v>
      </c>
      <c r="L50" s="42">
        <f t="shared" si="11"/>
        <v>0</v>
      </c>
      <c r="M50" s="42">
        <f t="shared" si="11"/>
        <v>0</v>
      </c>
      <c r="N50" s="74">
        <f t="shared" si="11"/>
        <v>0</v>
      </c>
    </row>
    <row r="51" spans="1:29" s="21" customFormat="1" ht="10.5" customHeight="1" thickBot="1" x14ac:dyDescent="0.25">
      <c r="A51" s="71"/>
      <c r="B51" s="73" t="s">
        <v>137</v>
      </c>
      <c r="C51" s="42">
        <f>+C37+C41+C49+C50</f>
        <v>0</v>
      </c>
      <c r="D51" s="42">
        <f t="shared" ref="D51:N51" si="12">+D37+D41+D49+D50</f>
        <v>0</v>
      </c>
      <c r="E51" s="42">
        <f t="shared" si="12"/>
        <v>0</v>
      </c>
      <c r="F51" s="42">
        <f t="shared" si="12"/>
        <v>0</v>
      </c>
      <c r="G51" s="42">
        <f t="shared" si="12"/>
        <v>0</v>
      </c>
      <c r="H51" s="42">
        <f t="shared" si="12"/>
        <v>0</v>
      </c>
      <c r="I51" s="42">
        <f t="shared" si="12"/>
        <v>0</v>
      </c>
      <c r="J51" s="42">
        <f t="shared" si="12"/>
        <v>0</v>
      </c>
      <c r="K51" s="42">
        <f t="shared" si="12"/>
        <v>0</v>
      </c>
      <c r="L51" s="42">
        <f t="shared" si="12"/>
        <v>0</v>
      </c>
      <c r="M51" s="42">
        <f t="shared" si="12"/>
        <v>0</v>
      </c>
      <c r="N51" s="74">
        <f t="shared" si="12"/>
        <v>0</v>
      </c>
      <c r="AA51" s="13"/>
      <c r="AB51" s="13"/>
      <c r="AC51" s="13"/>
    </row>
    <row r="52" spans="1:29" ht="12" customHeight="1" thickBot="1" x14ac:dyDescent="0.25">
      <c r="A52" s="76"/>
      <c r="B52" s="77" t="s">
        <v>29</v>
      </c>
      <c r="C52" s="50"/>
      <c r="D52" s="50"/>
      <c r="E52" s="50"/>
      <c r="F52" s="50"/>
      <c r="G52" s="50"/>
      <c r="H52" s="50"/>
      <c r="I52" s="50"/>
      <c r="J52" s="50"/>
      <c r="K52" s="50"/>
      <c r="L52" s="51"/>
      <c r="M52" s="51"/>
      <c r="N52" s="52"/>
    </row>
    <row r="53" spans="1:29" ht="12" customHeight="1" thickBot="1" x14ac:dyDescent="0.25">
      <c r="A53" s="78"/>
      <c r="B53" s="77" t="s">
        <v>30</v>
      </c>
      <c r="C53" s="53"/>
      <c r="D53" s="50"/>
      <c r="E53" s="53"/>
      <c r="F53" s="53"/>
      <c r="G53" s="50"/>
      <c r="H53" s="53"/>
      <c r="I53" s="53"/>
      <c r="J53" s="53"/>
      <c r="K53" s="53"/>
      <c r="L53" s="53"/>
      <c r="M53" s="50"/>
      <c r="N53" s="54"/>
    </row>
    <row r="54" spans="1:29" x14ac:dyDescent="0.2">
      <c r="H54" s="14"/>
      <c r="K54" s="14"/>
    </row>
    <row r="55" spans="1:29" x14ac:dyDescent="0.2">
      <c r="H55" s="26"/>
      <c r="K55" s="14"/>
    </row>
    <row r="56" spans="1:29" x14ac:dyDescent="0.2">
      <c r="H56" s="14"/>
      <c r="K56" s="14"/>
    </row>
    <row r="57" spans="1:29" x14ac:dyDescent="0.2">
      <c r="K57" s="14"/>
    </row>
    <row r="58" spans="1:29" x14ac:dyDescent="0.2">
      <c r="K58" s="14"/>
    </row>
    <row r="59" spans="1:29" x14ac:dyDescent="0.2">
      <c r="K59" s="14"/>
    </row>
    <row r="60" spans="1:29" x14ac:dyDescent="0.2">
      <c r="AA60" s="1"/>
      <c r="AB60" s="1"/>
      <c r="AC60" s="1"/>
    </row>
    <row r="61" spans="1:29" x14ac:dyDescent="0.2">
      <c r="AA61" s="1"/>
      <c r="AB61" s="1"/>
      <c r="AC61" s="1"/>
    </row>
    <row r="62" spans="1:29" x14ac:dyDescent="0.2">
      <c r="AA62" s="1"/>
      <c r="AB62" s="1"/>
      <c r="AC62" s="1"/>
    </row>
    <row r="63" spans="1:29" x14ac:dyDescent="0.2">
      <c r="AA63" s="1"/>
      <c r="AB63" s="1"/>
      <c r="AC63" s="1"/>
    </row>
    <row r="64" spans="1:29" x14ac:dyDescent="0.2">
      <c r="AA64" s="5"/>
      <c r="AB64" s="5"/>
      <c r="AC64" s="5"/>
    </row>
    <row r="65" spans="27:29" x14ac:dyDescent="0.2">
      <c r="AA65" s="5"/>
      <c r="AB65" s="5"/>
      <c r="AC65" s="5"/>
    </row>
    <row r="66" spans="27:29" x14ac:dyDescent="0.2">
      <c r="AA66" s="1"/>
      <c r="AB66" s="1"/>
      <c r="AC66" s="1"/>
    </row>
    <row r="67" spans="27:29" x14ac:dyDescent="0.2">
      <c r="AA67" s="1"/>
      <c r="AB67" s="1"/>
      <c r="AC67" s="1"/>
    </row>
    <row r="68" spans="27:29" x14ac:dyDescent="0.2">
      <c r="AA68" s="1"/>
      <c r="AB68" s="1"/>
      <c r="AC68" s="1"/>
    </row>
    <row r="69" spans="27:29" x14ac:dyDescent="0.2">
      <c r="AA69" s="1"/>
      <c r="AB69" s="1"/>
      <c r="AC69" s="1"/>
    </row>
    <row r="70" spans="27:29" x14ac:dyDescent="0.2">
      <c r="AA70" s="1"/>
      <c r="AB70" s="1"/>
      <c r="AC70" s="1"/>
    </row>
    <row r="71" spans="27:29" x14ac:dyDescent="0.2">
      <c r="AA71" s="1"/>
      <c r="AB71" s="1"/>
      <c r="AC71" s="1"/>
    </row>
    <row r="72" spans="27:29" x14ac:dyDescent="0.2">
      <c r="AA72" s="1"/>
      <c r="AB72" s="1"/>
      <c r="AC72" s="1"/>
    </row>
    <row r="73" spans="27:29" x14ac:dyDescent="0.2">
      <c r="AA73" s="1"/>
      <c r="AB73" s="1"/>
      <c r="AC73" s="1"/>
    </row>
    <row r="74" spans="27:29" x14ac:dyDescent="0.2">
      <c r="AA74" s="1"/>
      <c r="AB74" s="1"/>
      <c r="AC74" s="1"/>
    </row>
    <row r="75" spans="27:29" x14ac:dyDescent="0.2">
      <c r="AA75" s="1"/>
      <c r="AB75" s="1"/>
      <c r="AC75" s="1"/>
    </row>
    <row r="76" spans="27:29" x14ac:dyDescent="0.2">
      <c r="AA76" s="1"/>
      <c r="AB76" s="1"/>
      <c r="AC76" s="1"/>
    </row>
    <row r="77" spans="27:29" x14ac:dyDescent="0.2">
      <c r="AA77" s="1"/>
      <c r="AB77" s="1"/>
      <c r="AC77" s="1"/>
    </row>
  </sheetData>
  <sheetProtection selectLockedCells="1" selectUnlockedCells="1"/>
  <mergeCells count="25"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G5:G6"/>
    <mergeCell ref="H5:H6"/>
    <mergeCell ref="I5:I6"/>
    <mergeCell ref="J5:J6"/>
    <mergeCell ref="A7:B7"/>
    <mergeCell ref="A8:B8"/>
    <mergeCell ref="A29:B29"/>
    <mergeCell ref="K5:K6"/>
    <mergeCell ref="C5:C6"/>
    <mergeCell ref="D5:D6"/>
    <mergeCell ref="E5:E6"/>
    <mergeCell ref="F5:F6"/>
  </mergeCells>
  <phoneticPr fontId="19" type="noConversion"/>
  <printOptions horizontalCentered="1"/>
  <pageMargins left="0.27559055118110237" right="0.27559055118110237" top="0.39370078740157483" bottom="0.19685039370078741" header="0.15748031496062992" footer="0.15748031496062992"/>
  <pageSetup paperSize="9" scale="89" firstPageNumber="0" orientation="landscape" r:id="rId1"/>
  <headerFooter alignWithMargins="0">
    <oddHeader>&amp;R2.sz.melléklet</oddHeader>
    <oddFooter>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7"/>
  <sheetViews>
    <sheetView zoomScale="92" zoomScaleNormal="92" workbookViewId="0">
      <pane ySplit="7" topLeftCell="A8" activePane="bottomLeft" state="frozen"/>
      <selection activeCell="C5" sqref="C5:N6"/>
      <selection pane="bottomLeft" activeCell="E14" sqref="E14"/>
    </sheetView>
  </sheetViews>
  <sheetFormatPr defaultRowHeight="12.75" x14ac:dyDescent="0.2"/>
  <cols>
    <col min="1" max="1" width="7.42578125" style="8" customWidth="1"/>
    <col min="2" max="2" width="33.85546875" style="8" customWidth="1"/>
    <col min="3" max="15" width="10" style="8" customWidth="1"/>
    <col min="16" max="16" width="9.140625" style="8" customWidth="1"/>
    <col min="17" max="17" width="9.28515625" style="8" customWidth="1"/>
    <col min="18" max="20" width="9.140625" style="8" customWidth="1"/>
    <col min="21" max="16384" width="9.140625" style="8"/>
  </cols>
  <sheetData>
    <row r="1" spans="1:20" ht="11.25" customHeight="1" x14ac:dyDescent="0.2">
      <c r="A1" s="136" t="s">
        <v>192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1"/>
      <c r="P1" s="11"/>
      <c r="Q1" s="11"/>
    </row>
    <row r="2" spans="1:20" ht="8.25" customHeight="1" thickBot="1" x14ac:dyDescent="0.25">
      <c r="H2" s="9"/>
      <c r="M2" s="9" t="s">
        <v>0</v>
      </c>
      <c r="T2" s="9"/>
    </row>
    <row r="3" spans="1:20" ht="9" customHeight="1" x14ac:dyDescent="0.2">
      <c r="A3" s="137" t="s">
        <v>1</v>
      </c>
      <c r="B3" s="138"/>
      <c r="C3" s="141">
        <v>1309</v>
      </c>
      <c r="D3" s="141"/>
      <c r="E3" s="141"/>
      <c r="F3" s="141">
        <v>1310</v>
      </c>
      <c r="G3" s="141"/>
      <c r="H3" s="141"/>
      <c r="I3" s="141">
        <v>1311</v>
      </c>
      <c r="J3" s="141"/>
      <c r="K3" s="141"/>
      <c r="L3" s="141">
        <v>1312</v>
      </c>
      <c r="M3" s="141"/>
      <c r="N3" s="142"/>
    </row>
    <row r="4" spans="1:20" s="33" customFormat="1" ht="23.25" customHeight="1" thickBot="1" x14ac:dyDescent="0.25">
      <c r="A4" s="139"/>
      <c r="B4" s="140"/>
      <c r="C4" s="133" t="s">
        <v>76</v>
      </c>
      <c r="D4" s="133"/>
      <c r="E4" s="133"/>
      <c r="F4" s="161" t="s">
        <v>77</v>
      </c>
      <c r="G4" s="161"/>
      <c r="H4" s="161"/>
      <c r="I4" s="133" t="s">
        <v>78</v>
      </c>
      <c r="J4" s="133"/>
      <c r="K4" s="133"/>
      <c r="L4" s="133" t="s">
        <v>79</v>
      </c>
      <c r="M4" s="133"/>
      <c r="N4" s="147"/>
    </row>
    <row r="5" spans="1:20" ht="12.75" customHeight="1" thickBot="1" x14ac:dyDescent="0.25">
      <c r="A5" s="139"/>
      <c r="B5" s="140"/>
      <c r="C5" s="128" t="s">
        <v>193</v>
      </c>
      <c r="D5" s="128" t="s">
        <v>194</v>
      </c>
      <c r="E5" s="128" t="s">
        <v>195</v>
      </c>
      <c r="F5" s="128" t="s">
        <v>193</v>
      </c>
      <c r="G5" s="128" t="s">
        <v>194</v>
      </c>
      <c r="H5" s="128" t="s">
        <v>195</v>
      </c>
      <c r="I5" s="128" t="s">
        <v>193</v>
      </c>
      <c r="J5" s="128" t="s">
        <v>194</v>
      </c>
      <c r="K5" s="128" t="s">
        <v>195</v>
      </c>
      <c r="L5" s="128" t="s">
        <v>193</v>
      </c>
      <c r="M5" s="128" t="s">
        <v>194</v>
      </c>
      <c r="N5" s="128" t="s">
        <v>195</v>
      </c>
    </row>
    <row r="6" spans="1:20" ht="18.75" customHeight="1" thickBot="1" x14ac:dyDescent="0.25">
      <c r="A6" s="139"/>
      <c r="B6" s="140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</row>
    <row r="7" spans="1:20" ht="10.5" customHeight="1" thickBot="1" x14ac:dyDescent="0.25">
      <c r="A7" s="130">
        <v>1</v>
      </c>
      <c r="B7" s="131"/>
      <c r="C7" s="37">
        <v>2</v>
      </c>
      <c r="D7" s="36">
        <v>3</v>
      </c>
      <c r="E7" s="37">
        <v>4</v>
      </c>
      <c r="F7" s="36">
        <v>5</v>
      </c>
      <c r="G7" s="37">
        <v>6</v>
      </c>
      <c r="H7" s="36">
        <v>7</v>
      </c>
      <c r="I7" s="37">
        <v>8</v>
      </c>
      <c r="J7" s="36">
        <v>9</v>
      </c>
      <c r="K7" s="37">
        <v>10</v>
      </c>
      <c r="L7" s="36">
        <v>11</v>
      </c>
      <c r="M7" s="37">
        <v>12</v>
      </c>
      <c r="N7" s="101">
        <v>13</v>
      </c>
    </row>
    <row r="8" spans="1:20" ht="11.25" customHeight="1" x14ac:dyDescent="0.2">
      <c r="A8" s="134" t="s">
        <v>4</v>
      </c>
      <c r="B8" s="135"/>
      <c r="C8" s="4"/>
      <c r="D8" s="4"/>
      <c r="E8" s="4"/>
      <c r="F8" s="4"/>
      <c r="G8" s="4"/>
      <c r="H8" s="4"/>
      <c r="I8" s="6"/>
      <c r="J8" s="6"/>
      <c r="K8" s="6"/>
      <c r="L8" s="4"/>
      <c r="M8" s="4"/>
      <c r="N8" s="87"/>
    </row>
    <row r="9" spans="1:20" ht="10.5" customHeight="1" x14ac:dyDescent="0.2">
      <c r="A9" s="88" t="s">
        <v>139</v>
      </c>
      <c r="B9" s="17" t="s">
        <v>6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87"/>
    </row>
    <row r="10" spans="1:20" ht="10.5" customHeight="1" x14ac:dyDescent="0.2">
      <c r="A10" s="88" t="s">
        <v>140</v>
      </c>
      <c r="B10" s="17" t="s">
        <v>113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87"/>
    </row>
    <row r="11" spans="1:20" ht="10.5" customHeight="1" x14ac:dyDescent="0.2">
      <c r="A11" s="88" t="s">
        <v>141</v>
      </c>
      <c r="B11" s="17" t="s">
        <v>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87"/>
    </row>
    <row r="12" spans="1:20" ht="10.5" customHeight="1" x14ac:dyDescent="0.2">
      <c r="A12" s="88" t="s">
        <v>142</v>
      </c>
      <c r="B12" s="17" t="s">
        <v>8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87"/>
      <c r="Q12" s="8">
        <f>7650/3</f>
        <v>2550</v>
      </c>
    </row>
    <row r="13" spans="1:20" ht="10.5" customHeight="1" x14ac:dyDescent="0.2">
      <c r="A13" s="88" t="s">
        <v>143</v>
      </c>
      <c r="B13" s="17" t="s">
        <v>9</v>
      </c>
      <c r="C13" s="39">
        <v>50000</v>
      </c>
      <c r="D13" s="4">
        <v>0</v>
      </c>
      <c r="E13" s="4">
        <v>0</v>
      </c>
      <c r="F13" s="4">
        <v>5950</v>
      </c>
      <c r="G13" s="4">
        <v>550</v>
      </c>
      <c r="H13" s="4">
        <v>0</v>
      </c>
      <c r="I13" s="4">
        <v>7650</v>
      </c>
      <c r="J13" s="4">
        <v>1375</v>
      </c>
      <c r="K13" s="4">
        <v>0</v>
      </c>
      <c r="L13" s="4">
        <v>3600</v>
      </c>
      <c r="M13" s="4">
        <v>300</v>
      </c>
      <c r="N13" s="87">
        <v>0</v>
      </c>
      <c r="P13" s="15"/>
    </row>
    <row r="14" spans="1:20" ht="10.5" customHeight="1" x14ac:dyDescent="0.2">
      <c r="A14" s="71" t="s">
        <v>10</v>
      </c>
      <c r="B14" s="24" t="s">
        <v>115</v>
      </c>
      <c r="C14" s="42">
        <f>+C9+C10+C11+C12+C13</f>
        <v>50000</v>
      </c>
      <c r="D14" s="42">
        <f t="shared" ref="D14:N14" si="0">+D9+D10+D11+D12+D13</f>
        <v>0</v>
      </c>
      <c r="E14" s="42">
        <f t="shared" si="0"/>
        <v>0</v>
      </c>
      <c r="F14" s="42">
        <f t="shared" si="0"/>
        <v>5950</v>
      </c>
      <c r="G14" s="42">
        <f t="shared" si="0"/>
        <v>550</v>
      </c>
      <c r="H14" s="42">
        <f t="shared" si="0"/>
        <v>0</v>
      </c>
      <c r="I14" s="42">
        <f t="shared" si="0"/>
        <v>7650</v>
      </c>
      <c r="J14" s="42">
        <f t="shared" si="0"/>
        <v>1375</v>
      </c>
      <c r="K14" s="42">
        <f t="shared" si="0"/>
        <v>0</v>
      </c>
      <c r="L14" s="42">
        <f t="shared" si="0"/>
        <v>3600</v>
      </c>
      <c r="M14" s="42">
        <f t="shared" si="0"/>
        <v>300</v>
      </c>
      <c r="N14" s="74">
        <f t="shared" si="0"/>
        <v>0</v>
      </c>
    </row>
    <row r="15" spans="1:20" ht="10.5" customHeight="1" x14ac:dyDescent="0.2">
      <c r="A15" s="88" t="s">
        <v>144</v>
      </c>
      <c r="B15" s="17" t="s">
        <v>114</v>
      </c>
      <c r="C15" s="4"/>
      <c r="D15" s="103"/>
      <c r="E15" s="4"/>
      <c r="F15" s="4"/>
      <c r="G15" s="4"/>
      <c r="H15" s="4"/>
      <c r="I15" s="4"/>
      <c r="J15" s="4"/>
      <c r="K15" s="4"/>
      <c r="L15" s="6"/>
      <c r="M15" s="6"/>
      <c r="N15" s="87"/>
    </row>
    <row r="16" spans="1:20" ht="10.5" customHeight="1" x14ac:dyDescent="0.2">
      <c r="A16" s="88" t="s">
        <v>145</v>
      </c>
      <c r="B16" s="17" t="s">
        <v>11</v>
      </c>
      <c r="C16" s="4"/>
      <c r="D16" s="4"/>
      <c r="E16" s="4"/>
      <c r="F16" s="4"/>
      <c r="G16" s="4"/>
      <c r="H16" s="4"/>
      <c r="I16" s="4"/>
      <c r="J16" s="4"/>
      <c r="K16" s="4"/>
      <c r="L16" s="6"/>
      <c r="M16" s="6"/>
      <c r="N16" s="87"/>
    </row>
    <row r="17" spans="1:21" s="13" customFormat="1" ht="10.5" customHeight="1" x14ac:dyDescent="0.2">
      <c r="A17" s="88" t="s">
        <v>146</v>
      </c>
      <c r="B17" s="17" t="s">
        <v>12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87"/>
    </row>
    <row r="18" spans="1:21" ht="10.5" customHeight="1" thickBot="1" x14ac:dyDescent="0.25">
      <c r="A18" s="71" t="s">
        <v>13</v>
      </c>
      <c r="B18" s="24" t="s">
        <v>116</v>
      </c>
      <c r="C18" s="42">
        <f>+C15+C16+C17</f>
        <v>0</v>
      </c>
      <c r="D18" s="42">
        <f t="shared" ref="D18:N18" si="1">+D15+D16+D17</f>
        <v>0</v>
      </c>
      <c r="E18" s="42">
        <f t="shared" si="1"/>
        <v>0</v>
      </c>
      <c r="F18" s="42">
        <f t="shared" si="1"/>
        <v>0</v>
      </c>
      <c r="G18" s="42">
        <f t="shared" si="1"/>
        <v>0</v>
      </c>
      <c r="H18" s="42">
        <f t="shared" si="1"/>
        <v>0</v>
      </c>
      <c r="I18" s="42">
        <f t="shared" si="1"/>
        <v>0</v>
      </c>
      <c r="J18" s="42">
        <f t="shared" si="1"/>
        <v>0</v>
      </c>
      <c r="K18" s="42">
        <f t="shared" si="1"/>
        <v>0</v>
      </c>
      <c r="L18" s="42">
        <f t="shared" si="1"/>
        <v>0</v>
      </c>
      <c r="M18" s="42">
        <f t="shared" si="1"/>
        <v>0</v>
      </c>
      <c r="N18" s="74">
        <f t="shared" si="1"/>
        <v>0</v>
      </c>
    </row>
    <row r="19" spans="1:21" ht="10.5" customHeight="1" x14ac:dyDescent="0.2">
      <c r="A19" s="90" t="s">
        <v>147</v>
      </c>
      <c r="B19" s="46" t="s">
        <v>117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99"/>
    </row>
    <row r="20" spans="1:21" ht="10.5" customHeight="1" thickBot="1" x14ac:dyDescent="0.25">
      <c r="A20" s="91" t="s">
        <v>173</v>
      </c>
      <c r="B20" s="48" t="s">
        <v>174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99"/>
    </row>
    <row r="21" spans="1:21" ht="10.5" customHeight="1" thickBot="1" x14ac:dyDescent="0.25">
      <c r="A21" s="71" t="s">
        <v>15</v>
      </c>
      <c r="B21" s="24" t="s">
        <v>118</v>
      </c>
      <c r="C21" s="42">
        <f>+C19+C20</f>
        <v>0</v>
      </c>
      <c r="D21" s="42">
        <f t="shared" ref="D21:N21" si="2">+D19+D20</f>
        <v>0</v>
      </c>
      <c r="E21" s="42">
        <f t="shared" si="2"/>
        <v>0</v>
      </c>
      <c r="F21" s="42">
        <f t="shared" si="2"/>
        <v>0</v>
      </c>
      <c r="G21" s="42">
        <f t="shared" si="2"/>
        <v>0</v>
      </c>
      <c r="H21" s="42">
        <f t="shared" si="2"/>
        <v>0</v>
      </c>
      <c r="I21" s="42">
        <f t="shared" si="2"/>
        <v>0</v>
      </c>
      <c r="J21" s="42">
        <f t="shared" si="2"/>
        <v>0</v>
      </c>
      <c r="K21" s="42">
        <f t="shared" si="2"/>
        <v>0</v>
      </c>
      <c r="L21" s="42">
        <f t="shared" si="2"/>
        <v>0</v>
      </c>
      <c r="M21" s="42">
        <f t="shared" si="2"/>
        <v>0</v>
      </c>
      <c r="N21" s="74">
        <f t="shared" si="2"/>
        <v>0</v>
      </c>
    </row>
    <row r="22" spans="1:21" ht="10.5" customHeight="1" x14ac:dyDescent="0.2">
      <c r="A22" s="88" t="s">
        <v>149</v>
      </c>
      <c r="B22" s="17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99"/>
    </row>
    <row r="23" spans="1:21" ht="10.5" customHeight="1" x14ac:dyDescent="0.2">
      <c r="A23" s="92" t="s">
        <v>150</v>
      </c>
      <c r="B23" s="17" t="s">
        <v>176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99"/>
    </row>
    <row r="24" spans="1:21" s="13" customFormat="1" ht="10.5" customHeight="1" thickBot="1" x14ac:dyDescent="0.25">
      <c r="A24" s="88" t="s">
        <v>147</v>
      </c>
      <c r="B24" s="17" t="s">
        <v>20</v>
      </c>
      <c r="C24" s="4"/>
      <c r="D24" s="4"/>
      <c r="E24" s="6"/>
      <c r="F24" s="4"/>
      <c r="G24" s="4"/>
      <c r="H24" s="6"/>
      <c r="I24" s="4"/>
      <c r="J24" s="4"/>
      <c r="K24" s="6"/>
      <c r="L24" s="6"/>
      <c r="M24" s="6"/>
      <c r="N24" s="99"/>
    </row>
    <row r="25" spans="1:21" ht="10.5" customHeight="1" thickBot="1" x14ac:dyDescent="0.25">
      <c r="A25" s="71" t="s">
        <v>18</v>
      </c>
      <c r="B25" s="18" t="s">
        <v>119</v>
      </c>
      <c r="C25" s="42">
        <f>+C22+C23+C24</f>
        <v>0</v>
      </c>
      <c r="D25" s="42">
        <f t="shared" ref="D25:N25" si="3">+D22+D23+D24</f>
        <v>0</v>
      </c>
      <c r="E25" s="42">
        <f t="shared" si="3"/>
        <v>0</v>
      </c>
      <c r="F25" s="42">
        <f t="shared" si="3"/>
        <v>0</v>
      </c>
      <c r="G25" s="42">
        <f t="shared" si="3"/>
        <v>0</v>
      </c>
      <c r="H25" s="42">
        <f t="shared" si="3"/>
        <v>0</v>
      </c>
      <c r="I25" s="42">
        <f t="shared" si="3"/>
        <v>0</v>
      </c>
      <c r="J25" s="42">
        <f t="shared" si="3"/>
        <v>0</v>
      </c>
      <c r="K25" s="42">
        <f t="shared" si="3"/>
        <v>0</v>
      </c>
      <c r="L25" s="42">
        <f t="shared" si="3"/>
        <v>0</v>
      </c>
      <c r="M25" s="42">
        <f t="shared" si="3"/>
        <v>0</v>
      </c>
      <c r="N25" s="74">
        <f t="shared" si="3"/>
        <v>0</v>
      </c>
    </row>
    <row r="26" spans="1:21" ht="10.5" customHeight="1" thickBot="1" x14ac:dyDescent="0.25">
      <c r="A26" s="93" t="s">
        <v>148</v>
      </c>
      <c r="B26" s="17" t="s">
        <v>135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99"/>
    </row>
    <row r="27" spans="1:21" ht="10.5" customHeight="1" thickBot="1" x14ac:dyDescent="0.25">
      <c r="A27" s="71" t="s">
        <v>132</v>
      </c>
      <c r="B27" s="18" t="s">
        <v>133</v>
      </c>
      <c r="C27" s="42">
        <f>+C21+C25</f>
        <v>0</v>
      </c>
      <c r="D27" s="42">
        <f t="shared" ref="D27:N27" si="4">+D21+D25</f>
        <v>0</v>
      </c>
      <c r="E27" s="42">
        <f t="shared" si="4"/>
        <v>0</v>
      </c>
      <c r="F27" s="42">
        <f t="shared" si="4"/>
        <v>0</v>
      </c>
      <c r="G27" s="42">
        <f t="shared" si="4"/>
        <v>0</v>
      </c>
      <c r="H27" s="42">
        <f t="shared" si="4"/>
        <v>0</v>
      </c>
      <c r="I27" s="42">
        <f t="shared" si="4"/>
        <v>0</v>
      </c>
      <c r="J27" s="42">
        <f t="shared" si="4"/>
        <v>0</v>
      </c>
      <c r="K27" s="42">
        <f t="shared" si="4"/>
        <v>0</v>
      </c>
      <c r="L27" s="42">
        <f t="shared" si="4"/>
        <v>0</v>
      </c>
      <c r="M27" s="42">
        <f t="shared" si="4"/>
        <v>0</v>
      </c>
      <c r="N27" s="74">
        <f t="shared" si="4"/>
        <v>0</v>
      </c>
    </row>
    <row r="28" spans="1:21" s="13" customFormat="1" ht="10.5" customHeight="1" x14ac:dyDescent="0.2">
      <c r="A28" s="94"/>
      <c r="B28" s="22" t="s">
        <v>136</v>
      </c>
      <c r="C28" s="6">
        <f>+C14++C18+C26+C27</f>
        <v>50000</v>
      </c>
      <c r="D28" s="6">
        <f t="shared" ref="D28:N28" si="5">+D14++D18+D26+D27</f>
        <v>0</v>
      </c>
      <c r="E28" s="6">
        <f t="shared" si="5"/>
        <v>0</v>
      </c>
      <c r="F28" s="6">
        <f t="shared" si="5"/>
        <v>5950</v>
      </c>
      <c r="G28" s="6">
        <f t="shared" si="5"/>
        <v>550</v>
      </c>
      <c r="H28" s="6">
        <f t="shared" si="5"/>
        <v>0</v>
      </c>
      <c r="I28" s="6">
        <f t="shared" si="5"/>
        <v>7650</v>
      </c>
      <c r="J28" s="6">
        <f t="shared" si="5"/>
        <v>1375</v>
      </c>
      <c r="K28" s="6">
        <f t="shared" si="5"/>
        <v>0</v>
      </c>
      <c r="L28" s="6">
        <f t="shared" si="5"/>
        <v>3600</v>
      </c>
      <c r="M28" s="6">
        <f t="shared" si="5"/>
        <v>300</v>
      </c>
      <c r="N28" s="99">
        <f t="shared" si="5"/>
        <v>0</v>
      </c>
    </row>
    <row r="29" spans="1:21" ht="10.5" customHeight="1" x14ac:dyDescent="0.2">
      <c r="A29" s="126" t="s">
        <v>21</v>
      </c>
      <c r="B29" s="127"/>
      <c r="C29" s="4"/>
      <c r="D29" s="4"/>
      <c r="E29" s="4"/>
      <c r="F29" s="4"/>
      <c r="G29" s="4"/>
      <c r="H29" s="4"/>
      <c r="I29" s="4"/>
      <c r="J29" s="4"/>
      <c r="K29" s="4"/>
      <c r="L29" s="6"/>
      <c r="M29" s="6"/>
      <c r="N29" s="87"/>
      <c r="U29" s="27"/>
    </row>
    <row r="30" spans="1:21" ht="10.5" customHeight="1" x14ac:dyDescent="0.2">
      <c r="A30" s="88" t="s">
        <v>151</v>
      </c>
      <c r="B30" s="17" t="s">
        <v>120</v>
      </c>
      <c r="C30" s="4"/>
      <c r="D30" s="4"/>
      <c r="E30" s="4"/>
      <c r="F30" s="4"/>
      <c r="G30" s="4"/>
      <c r="H30" s="4"/>
      <c r="I30" s="4"/>
      <c r="J30" s="4"/>
      <c r="K30" s="4"/>
      <c r="L30" s="6"/>
      <c r="M30" s="6"/>
      <c r="N30" s="87"/>
    </row>
    <row r="31" spans="1:21" ht="10.5" customHeight="1" x14ac:dyDescent="0.2">
      <c r="A31" s="88" t="s">
        <v>152</v>
      </c>
      <c r="B31" s="17" t="s">
        <v>121</v>
      </c>
      <c r="C31" s="4"/>
      <c r="D31" s="4"/>
      <c r="E31" s="4"/>
      <c r="F31" s="4"/>
      <c r="G31" s="4"/>
      <c r="H31" s="4"/>
      <c r="I31" s="4"/>
      <c r="J31" s="4"/>
      <c r="K31" s="4"/>
      <c r="L31" s="6"/>
      <c r="M31" s="6"/>
      <c r="N31" s="87"/>
    </row>
    <row r="32" spans="1:21" ht="10.5" customHeight="1" x14ac:dyDescent="0.2">
      <c r="A32" s="88" t="s">
        <v>154</v>
      </c>
      <c r="B32" s="17" t="s">
        <v>122</v>
      </c>
      <c r="C32" s="4"/>
      <c r="D32" s="4"/>
      <c r="E32" s="4"/>
      <c r="F32" s="4"/>
      <c r="G32" s="4"/>
      <c r="H32" s="4"/>
      <c r="I32" s="4"/>
      <c r="J32" s="4"/>
      <c r="K32" s="4"/>
      <c r="L32" s="6"/>
      <c r="M32" s="6"/>
      <c r="N32" s="87"/>
    </row>
    <row r="33" spans="1:40" ht="10.5" customHeight="1" x14ac:dyDescent="0.2">
      <c r="A33" s="95" t="s">
        <v>5</v>
      </c>
      <c r="B33" s="79" t="s">
        <v>123</v>
      </c>
      <c r="C33" s="44">
        <f t="shared" ref="C33:N33" si="6">+C30+C31+C32</f>
        <v>0</v>
      </c>
      <c r="D33" s="44">
        <f t="shared" si="6"/>
        <v>0</v>
      </c>
      <c r="E33" s="44">
        <f t="shared" si="6"/>
        <v>0</v>
      </c>
      <c r="F33" s="44">
        <f t="shared" si="6"/>
        <v>0</v>
      </c>
      <c r="G33" s="44">
        <f t="shared" si="6"/>
        <v>0</v>
      </c>
      <c r="H33" s="44">
        <f t="shared" si="6"/>
        <v>0</v>
      </c>
      <c r="I33" s="44">
        <f t="shared" si="6"/>
        <v>0</v>
      </c>
      <c r="J33" s="44">
        <f t="shared" si="6"/>
        <v>0</v>
      </c>
      <c r="K33" s="44">
        <f t="shared" si="6"/>
        <v>0</v>
      </c>
      <c r="L33" s="44">
        <f t="shared" si="6"/>
        <v>0</v>
      </c>
      <c r="M33" s="44">
        <f t="shared" si="6"/>
        <v>0</v>
      </c>
      <c r="N33" s="100">
        <f t="shared" si="6"/>
        <v>0</v>
      </c>
    </row>
    <row r="34" spans="1:40" ht="10.5" customHeight="1" x14ac:dyDescent="0.2">
      <c r="A34" s="88" t="s">
        <v>155</v>
      </c>
      <c r="B34" s="17" t="s">
        <v>22</v>
      </c>
      <c r="C34" s="4"/>
      <c r="D34" s="4"/>
      <c r="E34" s="4"/>
      <c r="F34" s="4"/>
      <c r="G34" s="4"/>
      <c r="H34" s="4"/>
      <c r="I34" s="4"/>
      <c r="J34" s="4"/>
      <c r="K34" s="4"/>
      <c r="L34" s="6"/>
      <c r="M34" s="6"/>
      <c r="N34" s="87"/>
    </row>
    <row r="35" spans="1:40" ht="10.5" customHeight="1" x14ac:dyDescent="0.2">
      <c r="A35" s="88" t="s">
        <v>156</v>
      </c>
      <c r="B35" s="17" t="s">
        <v>124</v>
      </c>
      <c r="C35" s="4"/>
      <c r="D35" s="4"/>
      <c r="E35" s="4"/>
      <c r="F35" s="4"/>
      <c r="G35" s="4"/>
      <c r="H35" s="4"/>
      <c r="I35" s="4"/>
      <c r="J35" s="4"/>
      <c r="K35" s="4"/>
      <c r="L35" s="6"/>
      <c r="M35" s="6"/>
      <c r="N35" s="87"/>
    </row>
    <row r="36" spans="1:40" ht="10.5" customHeight="1" x14ac:dyDescent="0.2">
      <c r="A36" s="88" t="s">
        <v>158</v>
      </c>
      <c r="B36" s="17" t="s">
        <v>23</v>
      </c>
      <c r="C36" s="4"/>
      <c r="D36" s="4"/>
      <c r="E36" s="4"/>
      <c r="F36" s="4"/>
      <c r="G36" s="4"/>
      <c r="H36" s="4"/>
      <c r="I36" s="4"/>
      <c r="J36" s="4"/>
      <c r="K36" s="4"/>
      <c r="L36" s="6"/>
      <c r="M36" s="6"/>
      <c r="N36" s="87"/>
    </row>
    <row r="37" spans="1:40" ht="10.5" customHeight="1" x14ac:dyDescent="0.2">
      <c r="A37" s="71" t="s">
        <v>10</v>
      </c>
      <c r="B37" s="24" t="s">
        <v>126</v>
      </c>
      <c r="C37" s="42">
        <f>+C33+C34+C35+C36</f>
        <v>0</v>
      </c>
      <c r="D37" s="42">
        <f t="shared" ref="D37:N37" si="7">+D33+D34+D35+D36</f>
        <v>0</v>
      </c>
      <c r="E37" s="42">
        <f t="shared" si="7"/>
        <v>0</v>
      </c>
      <c r="F37" s="42">
        <f t="shared" si="7"/>
        <v>0</v>
      </c>
      <c r="G37" s="42">
        <f t="shared" si="7"/>
        <v>0</v>
      </c>
      <c r="H37" s="42">
        <f t="shared" si="7"/>
        <v>0</v>
      </c>
      <c r="I37" s="42">
        <f t="shared" si="7"/>
        <v>0</v>
      </c>
      <c r="J37" s="42">
        <f t="shared" si="7"/>
        <v>0</v>
      </c>
      <c r="K37" s="42">
        <f t="shared" si="7"/>
        <v>0</v>
      </c>
      <c r="L37" s="42">
        <f t="shared" si="7"/>
        <v>0</v>
      </c>
      <c r="M37" s="42">
        <f t="shared" si="7"/>
        <v>0</v>
      </c>
      <c r="N37" s="74">
        <f t="shared" si="7"/>
        <v>0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 x14ac:dyDescent="0.2">
      <c r="A38" s="88" t="s">
        <v>153</v>
      </c>
      <c r="B38" s="17" t="s">
        <v>25</v>
      </c>
      <c r="C38" s="4"/>
      <c r="D38" s="4"/>
      <c r="E38" s="4"/>
      <c r="F38" s="4"/>
      <c r="G38" s="4"/>
      <c r="H38" s="4"/>
      <c r="I38" s="4"/>
      <c r="J38" s="4"/>
      <c r="K38" s="4"/>
      <c r="L38" s="6"/>
      <c r="M38" s="6"/>
      <c r="N38" s="87"/>
      <c r="AD38" s="1"/>
      <c r="AE38" s="1"/>
      <c r="AF38" s="1"/>
      <c r="AJ38" s="1"/>
      <c r="AK38" s="1"/>
      <c r="AL38" s="1"/>
      <c r="AM38" s="1"/>
      <c r="AN38" s="1"/>
    </row>
    <row r="39" spans="1:40" ht="10.5" customHeight="1" x14ac:dyDescent="0.2">
      <c r="A39" s="88" t="s">
        <v>157</v>
      </c>
      <c r="B39" s="17" t="s">
        <v>125</v>
      </c>
      <c r="C39" s="4"/>
      <c r="D39" s="4"/>
      <c r="E39" s="4"/>
      <c r="F39" s="4"/>
      <c r="G39" s="4"/>
      <c r="H39" s="4"/>
      <c r="I39" s="4"/>
      <c r="J39" s="4"/>
      <c r="K39" s="4"/>
      <c r="L39" s="6"/>
      <c r="M39" s="6"/>
      <c r="N39" s="87"/>
      <c r="AD39" s="1"/>
      <c r="AE39" s="1"/>
      <c r="AF39" s="1"/>
      <c r="AJ39" s="1"/>
      <c r="AK39" s="1"/>
      <c r="AL39" s="1"/>
      <c r="AM39" s="1"/>
      <c r="AN39" s="1"/>
    </row>
    <row r="40" spans="1:40" s="13" customFormat="1" ht="10.5" customHeight="1" x14ac:dyDescent="0.2">
      <c r="A40" s="88" t="s">
        <v>159</v>
      </c>
      <c r="B40" s="17" t="s">
        <v>26</v>
      </c>
      <c r="C40" s="4"/>
      <c r="D40" s="4"/>
      <c r="E40" s="4"/>
      <c r="F40" s="4"/>
      <c r="G40" s="4"/>
      <c r="H40" s="4"/>
      <c r="I40" s="4"/>
      <c r="J40" s="4"/>
      <c r="K40" s="4"/>
      <c r="L40" s="6"/>
      <c r="M40" s="6"/>
      <c r="N40" s="87"/>
      <c r="AD40" s="5"/>
      <c r="AE40" s="5"/>
      <c r="AF40" s="5"/>
      <c r="AJ40" s="5"/>
      <c r="AK40" s="5"/>
      <c r="AL40" s="5"/>
      <c r="AM40" s="5"/>
      <c r="AN40" s="5"/>
    </row>
    <row r="41" spans="1:40" ht="10.5" customHeight="1" thickBot="1" x14ac:dyDescent="0.25">
      <c r="A41" s="71" t="s">
        <v>13</v>
      </c>
      <c r="B41" s="24" t="s">
        <v>127</v>
      </c>
      <c r="C41" s="42">
        <f>+C38+C39+C40</f>
        <v>0</v>
      </c>
      <c r="D41" s="42">
        <f t="shared" ref="D41:N41" si="8">+D38+D39+D40</f>
        <v>0</v>
      </c>
      <c r="E41" s="42">
        <f t="shared" si="8"/>
        <v>0</v>
      </c>
      <c r="F41" s="42">
        <f t="shared" si="8"/>
        <v>0</v>
      </c>
      <c r="G41" s="42">
        <f t="shared" si="8"/>
        <v>0</v>
      </c>
      <c r="H41" s="42">
        <f t="shared" si="8"/>
        <v>0</v>
      </c>
      <c r="I41" s="42">
        <f t="shared" si="8"/>
        <v>0</v>
      </c>
      <c r="J41" s="42">
        <f t="shared" si="8"/>
        <v>0</v>
      </c>
      <c r="K41" s="42">
        <f t="shared" si="8"/>
        <v>0</v>
      </c>
      <c r="L41" s="42">
        <f t="shared" si="8"/>
        <v>0</v>
      </c>
      <c r="M41" s="42">
        <f t="shared" si="8"/>
        <v>0</v>
      </c>
      <c r="N41" s="74">
        <f t="shared" si="8"/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40" ht="10.5" customHeight="1" x14ac:dyDescent="0.2">
      <c r="A42" s="97" t="s">
        <v>167</v>
      </c>
      <c r="B42" s="46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99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40" ht="10.5" customHeight="1" x14ac:dyDescent="0.2">
      <c r="A43" s="88" t="s">
        <v>190</v>
      </c>
      <c r="B43" s="113" t="s">
        <v>191</v>
      </c>
      <c r="C43" s="4"/>
      <c r="D43" s="4"/>
      <c r="E43" s="4"/>
      <c r="F43" s="4"/>
      <c r="G43" s="4"/>
      <c r="H43" s="4"/>
      <c r="I43" s="4"/>
      <c r="J43" s="4"/>
      <c r="K43" s="4"/>
      <c r="L43" s="6"/>
      <c r="M43" s="6"/>
      <c r="N43" s="87"/>
    </row>
    <row r="44" spans="1:40" ht="10.5" customHeight="1" thickBot="1" x14ac:dyDescent="0.25">
      <c r="A44" s="98" t="s">
        <v>168</v>
      </c>
      <c r="B44" s="48" t="s">
        <v>128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99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D44" s="1"/>
      <c r="AE44" s="1"/>
    </row>
    <row r="45" spans="1:40" ht="10.5" customHeight="1" thickBot="1" x14ac:dyDescent="0.25">
      <c r="A45" s="71" t="s">
        <v>15</v>
      </c>
      <c r="B45" s="24" t="s">
        <v>27</v>
      </c>
      <c r="C45" s="42">
        <f>SUM(C42:C44)</f>
        <v>0</v>
      </c>
      <c r="D45" s="42">
        <f t="shared" ref="D45:N45" si="9">SUM(D42:D44)</f>
        <v>0</v>
      </c>
      <c r="E45" s="42">
        <f t="shared" si="9"/>
        <v>0</v>
      </c>
      <c r="F45" s="42">
        <f t="shared" si="9"/>
        <v>0</v>
      </c>
      <c r="G45" s="42">
        <f t="shared" si="9"/>
        <v>0</v>
      </c>
      <c r="H45" s="42">
        <f t="shared" si="9"/>
        <v>0</v>
      </c>
      <c r="I45" s="42">
        <f t="shared" si="9"/>
        <v>0</v>
      </c>
      <c r="J45" s="42">
        <f t="shared" si="9"/>
        <v>0</v>
      </c>
      <c r="K45" s="42">
        <f t="shared" si="9"/>
        <v>0</v>
      </c>
      <c r="L45" s="42">
        <f t="shared" si="9"/>
        <v>0</v>
      </c>
      <c r="M45" s="42">
        <f t="shared" si="9"/>
        <v>0</v>
      </c>
      <c r="N45" s="74">
        <f t="shared" si="9"/>
        <v>0</v>
      </c>
    </row>
    <row r="46" spans="1:40" ht="10.5" customHeight="1" x14ac:dyDescent="0.2">
      <c r="A46" s="93" t="s">
        <v>167</v>
      </c>
      <c r="B46" s="23" t="s">
        <v>20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99"/>
    </row>
    <row r="47" spans="1:40" ht="10.5" customHeight="1" thickBot="1" x14ac:dyDescent="0.25">
      <c r="A47" s="93" t="s">
        <v>168</v>
      </c>
      <c r="B47" s="23" t="s">
        <v>129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99"/>
    </row>
    <row r="48" spans="1:40" ht="10.5" customHeight="1" thickBot="1" x14ac:dyDescent="0.25">
      <c r="A48" s="71" t="s">
        <v>18</v>
      </c>
      <c r="B48" s="24" t="s">
        <v>28</v>
      </c>
      <c r="C48" s="42">
        <f>+C46+C47</f>
        <v>0</v>
      </c>
      <c r="D48" s="42">
        <f t="shared" ref="D48:N48" si="10">+D46+D47</f>
        <v>0</v>
      </c>
      <c r="E48" s="42">
        <f t="shared" si="10"/>
        <v>0</v>
      </c>
      <c r="F48" s="42">
        <f t="shared" si="10"/>
        <v>0</v>
      </c>
      <c r="G48" s="42">
        <f t="shared" si="10"/>
        <v>0</v>
      </c>
      <c r="H48" s="42">
        <f t="shared" si="10"/>
        <v>0</v>
      </c>
      <c r="I48" s="42">
        <f t="shared" si="10"/>
        <v>0</v>
      </c>
      <c r="J48" s="42">
        <f t="shared" si="10"/>
        <v>0</v>
      </c>
      <c r="K48" s="42">
        <f t="shared" si="10"/>
        <v>0</v>
      </c>
      <c r="L48" s="42">
        <f t="shared" si="10"/>
        <v>0</v>
      </c>
      <c r="M48" s="42">
        <f t="shared" si="10"/>
        <v>0</v>
      </c>
      <c r="N48" s="74">
        <f t="shared" si="10"/>
        <v>0</v>
      </c>
    </row>
    <row r="49" spans="1:29" ht="10.5" customHeight="1" thickBot="1" x14ac:dyDescent="0.25">
      <c r="A49" s="93" t="s">
        <v>160</v>
      </c>
      <c r="B49" s="23" t="s">
        <v>179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99"/>
    </row>
    <row r="50" spans="1:29" ht="10.5" customHeight="1" thickBot="1" x14ac:dyDescent="0.25">
      <c r="A50" s="71" t="s">
        <v>132</v>
      </c>
      <c r="B50" s="24" t="s">
        <v>134</v>
      </c>
      <c r="C50" s="42">
        <f>+C45+C48</f>
        <v>0</v>
      </c>
      <c r="D50" s="42">
        <f t="shared" ref="D50:N50" si="11">+D45+D48</f>
        <v>0</v>
      </c>
      <c r="E50" s="42">
        <f t="shared" si="11"/>
        <v>0</v>
      </c>
      <c r="F50" s="42">
        <f t="shared" si="11"/>
        <v>0</v>
      </c>
      <c r="G50" s="42">
        <f t="shared" si="11"/>
        <v>0</v>
      </c>
      <c r="H50" s="42">
        <f t="shared" si="11"/>
        <v>0</v>
      </c>
      <c r="I50" s="42">
        <f t="shared" si="11"/>
        <v>0</v>
      </c>
      <c r="J50" s="42">
        <f t="shared" si="11"/>
        <v>0</v>
      </c>
      <c r="K50" s="42">
        <f t="shared" si="11"/>
        <v>0</v>
      </c>
      <c r="L50" s="42">
        <f t="shared" si="11"/>
        <v>0</v>
      </c>
      <c r="M50" s="42">
        <f t="shared" si="11"/>
        <v>0</v>
      </c>
      <c r="N50" s="74">
        <f t="shared" si="11"/>
        <v>0</v>
      </c>
    </row>
    <row r="51" spans="1:29" s="21" customFormat="1" ht="10.5" customHeight="1" thickBot="1" x14ac:dyDescent="0.25">
      <c r="A51" s="71"/>
      <c r="B51" s="73" t="s">
        <v>137</v>
      </c>
      <c r="C51" s="42">
        <f>+C37+C41+C49+C50</f>
        <v>0</v>
      </c>
      <c r="D51" s="42">
        <f t="shared" ref="D51:N51" si="12">+D37+D41+D49+D50</f>
        <v>0</v>
      </c>
      <c r="E51" s="42">
        <f t="shared" si="12"/>
        <v>0</v>
      </c>
      <c r="F51" s="42">
        <f t="shared" si="12"/>
        <v>0</v>
      </c>
      <c r="G51" s="42">
        <f t="shared" si="12"/>
        <v>0</v>
      </c>
      <c r="H51" s="42">
        <f t="shared" si="12"/>
        <v>0</v>
      </c>
      <c r="I51" s="42">
        <f t="shared" si="12"/>
        <v>0</v>
      </c>
      <c r="J51" s="42">
        <f t="shared" si="12"/>
        <v>0</v>
      </c>
      <c r="K51" s="42">
        <f t="shared" si="12"/>
        <v>0</v>
      </c>
      <c r="L51" s="42">
        <f t="shared" si="12"/>
        <v>0</v>
      </c>
      <c r="M51" s="42">
        <f t="shared" si="12"/>
        <v>0</v>
      </c>
      <c r="N51" s="74">
        <f t="shared" si="12"/>
        <v>0</v>
      </c>
      <c r="AA51" s="13"/>
      <c r="AB51" s="13"/>
      <c r="AC51" s="13"/>
    </row>
    <row r="52" spans="1:29" ht="12" customHeight="1" thickBot="1" x14ac:dyDescent="0.25">
      <c r="A52" s="76"/>
      <c r="B52" s="77" t="s">
        <v>29</v>
      </c>
      <c r="C52" s="50"/>
      <c r="D52" s="50"/>
      <c r="E52" s="50"/>
      <c r="F52" s="50"/>
      <c r="G52" s="50"/>
      <c r="H52" s="50"/>
      <c r="I52" s="50"/>
      <c r="J52" s="50"/>
      <c r="K52" s="50"/>
      <c r="L52" s="51"/>
      <c r="M52" s="51"/>
      <c r="N52" s="52"/>
    </row>
    <row r="53" spans="1:29" ht="12" customHeight="1" thickBot="1" x14ac:dyDescent="0.25">
      <c r="A53" s="78"/>
      <c r="B53" s="77" t="s">
        <v>30</v>
      </c>
      <c r="C53" s="53"/>
      <c r="D53" s="50"/>
      <c r="E53" s="53"/>
      <c r="F53" s="53"/>
      <c r="G53" s="50"/>
      <c r="H53" s="53"/>
      <c r="I53" s="53"/>
      <c r="J53" s="53"/>
      <c r="K53" s="53"/>
      <c r="L53" s="53"/>
      <c r="M53" s="50"/>
      <c r="N53" s="54"/>
    </row>
    <row r="54" spans="1:29" x14ac:dyDescent="0.2">
      <c r="H54" s="14"/>
      <c r="K54" s="14"/>
    </row>
    <row r="55" spans="1:29" x14ac:dyDescent="0.2">
      <c r="H55" s="14"/>
      <c r="K55" s="14"/>
    </row>
    <row r="56" spans="1:29" x14ac:dyDescent="0.2">
      <c r="H56" s="14"/>
      <c r="K56" s="14"/>
    </row>
    <row r="57" spans="1:29" x14ac:dyDescent="0.2">
      <c r="K57" s="14"/>
    </row>
    <row r="58" spans="1:29" x14ac:dyDescent="0.2">
      <c r="K58" s="14"/>
    </row>
    <row r="59" spans="1:29" x14ac:dyDescent="0.2">
      <c r="K59" s="14"/>
    </row>
    <row r="60" spans="1:29" x14ac:dyDescent="0.2">
      <c r="AA60" s="1"/>
      <c r="AB60" s="1"/>
      <c r="AC60" s="1"/>
    </row>
    <row r="61" spans="1:29" x14ac:dyDescent="0.2">
      <c r="AA61" s="1"/>
      <c r="AB61" s="1"/>
      <c r="AC61" s="1"/>
    </row>
    <row r="62" spans="1:29" x14ac:dyDescent="0.2">
      <c r="AA62" s="1"/>
      <c r="AB62" s="1"/>
      <c r="AC62" s="1"/>
    </row>
    <row r="63" spans="1:29" x14ac:dyDescent="0.2">
      <c r="AA63" s="1"/>
      <c r="AB63" s="1"/>
      <c r="AC63" s="1"/>
    </row>
    <row r="64" spans="1:29" x14ac:dyDescent="0.2">
      <c r="AA64" s="5"/>
      <c r="AB64" s="5"/>
      <c r="AC64" s="5"/>
    </row>
    <row r="65" spans="27:29" x14ac:dyDescent="0.2">
      <c r="AA65" s="5"/>
      <c r="AB65" s="5"/>
      <c r="AC65" s="5"/>
    </row>
    <row r="66" spans="27:29" x14ac:dyDescent="0.2">
      <c r="AA66" s="1"/>
      <c r="AB66" s="1"/>
      <c r="AC66" s="1"/>
    </row>
    <row r="67" spans="27:29" x14ac:dyDescent="0.2">
      <c r="AA67" s="1"/>
      <c r="AB67" s="1"/>
      <c r="AC67" s="1"/>
    </row>
    <row r="68" spans="27:29" x14ac:dyDescent="0.2">
      <c r="AA68" s="1"/>
      <c r="AB68" s="1"/>
      <c r="AC68" s="1"/>
    </row>
    <row r="69" spans="27:29" x14ac:dyDescent="0.2">
      <c r="AA69" s="1"/>
      <c r="AB69" s="1"/>
      <c r="AC69" s="1"/>
    </row>
    <row r="70" spans="27:29" x14ac:dyDescent="0.2">
      <c r="AA70" s="1"/>
      <c r="AB70" s="1"/>
      <c r="AC70" s="1"/>
    </row>
    <row r="71" spans="27:29" x14ac:dyDescent="0.2">
      <c r="AA71" s="1"/>
      <c r="AB71" s="1"/>
      <c r="AC71" s="1"/>
    </row>
    <row r="72" spans="27:29" x14ac:dyDescent="0.2">
      <c r="AA72" s="1"/>
      <c r="AB72" s="1"/>
      <c r="AC72" s="1"/>
    </row>
    <row r="73" spans="27:29" x14ac:dyDescent="0.2">
      <c r="AA73" s="1"/>
      <c r="AB73" s="1"/>
      <c r="AC73" s="1"/>
    </row>
    <row r="74" spans="27:29" x14ac:dyDescent="0.2">
      <c r="AA74" s="1"/>
      <c r="AB74" s="1"/>
      <c r="AC74" s="1"/>
    </row>
    <row r="75" spans="27:29" x14ac:dyDescent="0.2">
      <c r="AA75" s="1"/>
      <c r="AB75" s="1"/>
      <c r="AC75" s="1"/>
    </row>
    <row r="76" spans="27:29" x14ac:dyDescent="0.2">
      <c r="AA76" s="1"/>
      <c r="AB76" s="1"/>
      <c r="AC76" s="1"/>
    </row>
    <row r="77" spans="27:29" x14ac:dyDescent="0.2">
      <c r="AA77" s="1"/>
      <c r="AB77" s="1"/>
      <c r="AC77" s="1"/>
    </row>
  </sheetData>
  <sheetProtection selectLockedCells="1" selectUnlockedCells="1"/>
  <mergeCells count="25"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G5:G6"/>
    <mergeCell ref="H5:H6"/>
    <mergeCell ref="I5:I6"/>
    <mergeCell ref="J5:J6"/>
    <mergeCell ref="A7:B7"/>
    <mergeCell ref="A8:B8"/>
    <mergeCell ref="A29:B29"/>
    <mergeCell ref="K5:K6"/>
    <mergeCell ref="C5:C6"/>
    <mergeCell ref="D5:D6"/>
    <mergeCell ref="E5:E6"/>
    <mergeCell ref="F5:F6"/>
  </mergeCells>
  <phoneticPr fontId="19" type="noConversion"/>
  <printOptions horizontalCentered="1"/>
  <pageMargins left="0.27559055118110237" right="0.27559055118110237" top="0.39370078740157483" bottom="0.19685039370078741" header="0.15748031496062992" footer="0.15748031496062992"/>
  <pageSetup paperSize="9" scale="89" firstPageNumber="0" orientation="landscape" r:id="rId1"/>
  <headerFooter alignWithMargins="0">
    <oddHeader>&amp;R2.sz.melléklet</oddHeader>
    <oddFooter>&amp;R&amp;A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7"/>
  <sheetViews>
    <sheetView zoomScale="92" zoomScaleNormal="92" workbookViewId="0">
      <pane ySplit="7" topLeftCell="A8" activePane="bottomLeft" state="frozen"/>
      <selection activeCell="C5" sqref="C5:N6"/>
      <selection pane="bottomLeft" activeCell="E14" sqref="E14"/>
    </sheetView>
  </sheetViews>
  <sheetFormatPr defaultRowHeight="12.75" x14ac:dyDescent="0.2"/>
  <cols>
    <col min="1" max="1" width="7.42578125" style="8" customWidth="1"/>
    <col min="2" max="2" width="33.85546875" style="8" customWidth="1"/>
    <col min="3" max="15" width="10" style="8" customWidth="1"/>
    <col min="16" max="16" width="9.140625" style="8" customWidth="1"/>
    <col min="17" max="17" width="9.28515625" style="8" customWidth="1"/>
    <col min="18" max="18" width="10.7109375" style="8" customWidth="1"/>
    <col min="19" max="20" width="9.140625" style="8" customWidth="1"/>
    <col min="21" max="16384" width="9.140625" style="8"/>
  </cols>
  <sheetData>
    <row r="1" spans="1:22" ht="11.25" customHeight="1" x14ac:dyDescent="0.2">
      <c r="A1" s="136" t="s">
        <v>192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1"/>
      <c r="P1" s="11"/>
      <c r="Q1" s="11"/>
    </row>
    <row r="2" spans="1:22" ht="8.25" customHeight="1" thickBot="1" x14ac:dyDescent="0.25">
      <c r="H2" s="9"/>
      <c r="M2" s="9" t="s">
        <v>0</v>
      </c>
      <c r="T2" s="9"/>
    </row>
    <row r="3" spans="1:22" ht="9" customHeight="1" thickBot="1" x14ac:dyDescent="0.25">
      <c r="A3" s="137" t="s">
        <v>1</v>
      </c>
      <c r="B3" s="138"/>
      <c r="C3" s="141">
        <v>1313</v>
      </c>
      <c r="D3" s="141"/>
      <c r="E3" s="141"/>
      <c r="F3" s="141">
        <v>1314</v>
      </c>
      <c r="G3" s="141"/>
      <c r="H3" s="141"/>
      <c r="I3" s="141">
        <v>1316</v>
      </c>
      <c r="J3" s="141"/>
      <c r="K3" s="141"/>
      <c r="L3" s="141">
        <v>1317</v>
      </c>
      <c r="M3" s="141"/>
      <c r="N3" s="142"/>
    </row>
    <row r="4" spans="1:22" s="33" customFormat="1" ht="23.25" customHeight="1" thickBot="1" x14ac:dyDescent="0.25">
      <c r="A4" s="139"/>
      <c r="B4" s="140"/>
      <c r="C4" s="161" t="s">
        <v>184</v>
      </c>
      <c r="D4" s="161"/>
      <c r="E4" s="161"/>
      <c r="F4" s="161" t="s">
        <v>80</v>
      </c>
      <c r="G4" s="161"/>
      <c r="H4" s="161"/>
      <c r="I4" s="161" t="s">
        <v>81</v>
      </c>
      <c r="J4" s="161"/>
      <c r="K4" s="161"/>
      <c r="L4" s="161" t="s">
        <v>82</v>
      </c>
      <c r="M4" s="161"/>
      <c r="N4" s="150"/>
    </row>
    <row r="5" spans="1:22" ht="12.75" customHeight="1" thickBot="1" x14ac:dyDescent="0.25">
      <c r="A5" s="139"/>
      <c r="B5" s="140"/>
      <c r="C5" s="128" t="s">
        <v>193</v>
      </c>
      <c r="D5" s="128" t="s">
        <v>194</v>
      </c>
      <c r="E5" s="128" t="s">
        <v>195</v>
      </c>
      <c r="F5" s="128" t="s">
        <v>193</v>
      </c>
      <c r="G5" s="128" t="s">
        <v>194</v>
      </c>
      <c r="H5" s="128" t="s">
        <v>195</v>
      </c>
      <c r="I5" s="128" t="s">
        <v>193</v>
      </c>
      <c r="J5" s="128" t="s">
        <v>194</v>
      </c>
      <c r="K5" s="128" t="s">
        <v>195</v>
      </c>
      <c r="L5" s="128" t="s">
        <v>193</v>
      </c>
      <c r="M5" s="128" t="s">
        <v>194</v>
      </c>
      <c r="N5" s="128" t="s">
        <v>195</v>
      </c>
    </row>
    <row r="6" spans="1:22" ht="18.75" customHeight="1" thickBot="1" x14ac:dyDescent="0.25">
      <c r="A6" s="139"/>
      <c r="B6" s="140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</row>
    <row r="7" spans="1:22" ht="10.5" customHeight="1" thickBot="1" x14ac:dyDescent="0.25">
      <c r="A7" s="130">
        <v>1</v>
      </c>
      <c r="B7" s="131"/>
      <c r="C7" s="37">
        <v>2</v>
      </c>
      <c r="D7" s="36">
        <v>3</v>
      </c>
      <c r="E7" s="37">
        <v>4</v>
      </c>
      <c r="F7" s="36">
        <v>5</v>
      </c>
      <c r="G7" s="37">
        <v>6</v>
      </c>
      <c r="H7" s="36">
        <v>7</v>
      </c>
      <c r="I7" s="37">
        <v>8</v>
      </c>
      <c r="J7" s="36">
        <v>9</v>
      </c>
      <c r="K7" s="37">
        <v>10</v>
      </c>
      <c r="L7" s="36">
        <v>11</v>
      </c>
      <c r="M7" s="37">
        <v>12</v>
      </c>
      <c r="N7" s="101">
        <v>13</v>
      </c>
    </row>
    <row r="8" spans="1:22" ht="11.25" customHeight="1" x14ac:dyDescent="0.2">
      <c r="A8" s="134" t="s">
        <v>4</v>
      </c>
      <c r="B8" s="135"/>
      <c r="C8" s="4"/>
      <c r="D8" s="4"/>
      <c r="E8" s="4"/>
      <c r="F8" s="4"/>
      <c r="G8" s="4"/>
      <c r="H8" s="4"/>
      <c r="I8" s="6"/>
      <c r="J8" s="6"/>
      <c r="K8" s="6"/>
      <c r="L8" s="29"/>
      <c r="M8" s="29"/>
      <c r="N8" s="102"/>
    </row>
    <row r="9" spans="1:22" ht="10.5" customHeight="1" x14ac:dyDescent="0.2">
      <c r="A9" s="88" t="s">
        <v>139</v>
      </c>
      <c r="B9" s="17" t="s">
        <v>6</v>
      </c>
      <c r="C9" s="4"/>
      <c r="D9" s="4"/>
      <c r="E9" s="4"/>
      <c r="F9" s="4"/>
      <c r="G9" s="4"/>
      <c r="H9" s="4"/>
      <c r="I9" s="4"/>
      <c r="J9" s="4"/>
      <c r="K9" s="4"/>
      <c r="L9" s="29"/>
      <c r="M9" s="29"/>
      <c r="N9" s="87"/>
    </row>
    <row r="10" spans="1:22" ht="10.5" customHeight="1" x14ac:dyDescent="0.2">
      <c r="A10" s="88" t="s">
        <v>140</v>
      </c>
      <c r="B10" s="17" t="s">
        <v>113</v>
      </c>
      <c r="C10" s="4"/>
      <c r="D10" s="4"/>
      <c r="E10" s="4"/>
      <c r="F10" s="4"/>
      <c r="G10" s="4"/>
      <c r="H10" s="4"/>
      <c r="I10" s="4"/>
      <c r="J10" s="4"/>
      <c r="K10" s="4"/>
      <c r="L10" s="29"/>
      <c r="M10" s="29"/>
      <c r="N10" s="87"/>
    </row>
    <row r="11" spans="1:22" ht="10.5" customHeight="1" x14ac:dyDescent="0.2">
      <c r="A11" s="88" t="s">
        <v>141</v>
      </c>
      <c r="B11" s="17" t="s">
        <v>7</v>
      </c>
      <c r="C11" s="4"/>
      <c r="D11" s="4"/>
      <c r="E11" s="4"/>
      <c r="F11" s="4"/>
      <c r="G11" s="4"/>
      <c r="H11" s="4"/>
      <c r="I11" s="4"/>
      <c r="J11" s="4"/>
      <c r="K11" s="4"/>
      <c r="L11" s="29"/>
      <c r="M11" s="29"/>
      <c r="N11" s="87"/>
    </row>
    <row r="12" spans="1:22" ht="10.5" customHeight="1" x14ac:dyDescent="0.2">
      <c r="A12" s="88" t="s">
        <v>142</v>
      </c>
      <c r="B12" s="17" t="s">
        <v>8</v>
      </c>
      <c r="C12" s="4"/>
      <c r="D12" s="4"/>
      <c r="E12" s="4"/>
      <c r="F12" s="4"/>
      <c r="G12" s="4"/>
      <c r="H12" s="4"/>
      <c r="I12" s="4"/>
      <c r="J12" s="4"/>
      <c r="K12" s="4"/>
      <c r="L12" s="29"/>
      <c r="M12" s="29"/>
      <c r="N12" s="87"/>
    </row>
    <row r="13" spans="1:22" ht="10.5" customHeight="1" x14ac:dyDescent="0.2">
      <c r="A13" s="88" t="s">
        <v>143</v>
      </c>
      <c r="B13" s="17" t="s">
        <v>9</v>
      </c>
      <c r="C13" s="4">
        <v>25000</v>
      </c>
      <c r="D13" s="39">
        <v>11633</v>
      </c>
      <c r="E13" s="4">
        <v>0</v>
      </c>
      <c r="F13" s="4">
        <v>500000</v>
      </c>
      <c r="G13" s="4">
        <v>51656</v>
      </c>
      <c r="H13" s="4">
        <v>0</v>
      </c>
      <c r="I13" s="4">
        <v>9180</v>
      </c>
      <c r="J13" s="4">
        <v>0</v>
      </c>
      <c r="K13" s="4">
        <v>0</v>
      </c>
      <c r="L13" s="29">
        <v>0</v>
      </c>
      <c r="M13" s="4">
        <v>0</v>
      </c>
      <c r="N13" s="87">
        <v>0</v>
      </c>
      <c r="P13" s="15"/>
      <c r="Q13" s="8">
        <v>2565770</v>
      </c>
      <c r="R13" s="8">
        <v>2730772</v>
      </c>
    </row>
    <row r="14" spans="1:22" ht="10.5" customHeight="1" x14ac:dyDescent="0.2">
      <c r="A14" s="71" t="s">
        <v>10</v>
      </c>
      <c r="B14" s="24" t="s">
        <v>115</v>
      </c>
      <c r="C14" s="42">
        <f>+C9+C10+C11+C12+C13</f>
        <v>25000</v>
      </c>
      <c r="D14" s="42">
        <f t="shared" ref="D14:N14" si="0">+D9+D10+D11+D12+D13</f>
        <v>11633</v>
      </c>
      <c r="E14" s="42">
        <f t="shared" si="0"/>
        <v>0</v>
      </c>
      <c r="F14" s="42">
        <f t="shared" si="0"/>
        <v>500000</v>
      </c>
      <c r="G14" s="42">
        <f t="shared" si="0"/>
        <v>51656</v>
      </c>
      <c r="H14" s="42">
        <f t="shared" si="0"/>
        <v>0</v>
      </c>
      <c r="I14" s="42">
        <f t="shared" si="0"/>
        <v>9180</v>
      </c>
      <c r="J14" s="42">
        <f t="shared" si="0"/>
        <v>0</v>
      </c>
      <c r="K14" s="42">
        <f t="shared" si="0"/>
        <v>0</v>
      </c>
      <c r="L14" s="42">
        <f t="shared" si="0"/>
        <v>0</v>
      </c>
      <c r="M14" s="42">
        <f t="shared" si="0"/>
        <v>0</v>
      </c>
      <c r="N14" s="74">
        <f t="shared" si="0"/>
        <v>0</v>
      </c>
      <c r="R14" s="1">
        <f>SUM(R13-H13)</f>
        <v>2730772</v>
      </c>
      <c r="V14" s="1"/>
    </row>
    <row r="15" spans="1:22" ht="10.5" customHeight="1" x14ac:dyDescent="0.2">
      <c r="A15" s="88" t="s">
        <v>144</v>
      </c>
      <c r="B15" s="17" t="s">
        <v>114</v>
      </c>
      <c r="C15" s="4"/>
      <c r="D15" s="103"/>
      <c r="E15" s="4"/>
      <c r="F15" s="4"/>
      <c r="G15" s="4"/>
      <c r="H15" s="4"/>
      <c r="I15" s="4"/>
      <c r="J15" s="4"/>
      <c r="K15" s="4"/>
      <c r="L15" s="6"/>
      <c r="M15" s="6"/>
      <c r="N15" s="87"/>
    </row>
    <row r="16" spans="1:22" ht="10.5" customHeight="1" x14ac:dyDescent="0.2">
      <c r="A16" s="88" t="s">
        <v>145</v>
      </c>
      <c r="B16" s="17" t="s">
        <v>11</v>
      </c>
      <c r="C16" s="4"/>
      <c r="D16" s="4"/>
      <c r="E16" s="4"/>
      <c r="F16" s="4"/>
      <c r="G16" s="4"/>
      <c r="H16" s="4"/>
      <c r="I16" s="4"/>
      <c r="J16" s="4"/>
      <c r="K16" s="4"/>
      <c r="L16" s="6"/>
      <c r="M16" s="6"/>
      <c r="N16" s="87"/>
    </row>
    <row r="17" spans="1:21" s="13" customFormat="1" ht="10.5" customHeight="1" x14ac:dyDescent="0.2">
      <c r="A17" s="88" t="s">
        <v>146</v>
      </c>
      <c r="B17" s="17" t="s">
        <v>12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87"/>
    </row>
    <row r="18" spans="1:21" ht="10.5" customHeight="1" thickBot="1" x14ac:dyDescent="0.25">
      <c r="A18" s="71" t="s">
        <v>13</v>
      </c>
      <c r="B18" s="24" t="s">
        <v>116</v>
      </c>
      <c r="C18" s="42">
        <f>+C15+C16+C17</f>
        <v>0</v>
      </c>
      <c r="D18" s="42">
        <f t="shared" ref="D18:N18" si="1">+D15+D16+D17</f>
        <v>0</v>
      </c>
      <c r="E18" s="42">
        <f t="shared" si="1"/>
        <v>0</v>
      </c>
      <c r="F18" s="42">
        <f t="shared" si="1"/>
        <v>0</v>
      </c>
      <c r="G18" s="42">
        <f t="shared" si="1"/>
        <v>0</v>
      </c>
      <c r="H18" s="42">
        <f t="shared" si="1"/>
        <v>0</v>
      </c>
      <c r="I18" s="42">
        <f t="shared" si="1"/>
        <v>0</v>
      </c>
      <c r="J18" s="42">
        <f t="shared" si="1"/>
        <v>0</v>
      </c>
      <c r="K18" s="42">
        <f t="shared" si="1"/>
        <v>0</v>
      </c>
      <c r="L18" s="42">
        <f t="shared" si="1"/>
        <v>0</v>
      </c>
      <c r="M18" s="42">
        <f t="shared" si="1"/>
        <v>0</v>
      </c>
      <c r="N18" s="74">
        <f t="shared" si="1"/>
        <v>0</v>
      </c>
    </row>
    <row r="19" spans="1:21" ht="10.5" customHeight="1" x14ac:dyDescent="0.2">
      <c r="A19" s="90" t="s">
        <v>147</v>
      </c>
      <c r="B19" s="46" t="s">
        <v>117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99"/>
    </row>
    <row r="20" spans="1:21" ht="10.5" customHeight="1" thickBot="1" x14ac:dyDescent="0.25">
      <c r="A20" s="91" t="s">
        <v>173</v>
      </c>
      <c r="B20" s="48" t="s">
        <v>174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99"/>
    </row>
    <row r="21" spans="1:21" ht="10.5" customHeight="1" thickBot="1" x14ac:dyDescent="0.25">
      <c r="A21" s="71" t="s">
        <v>15</v>
      </c>
      <c r="B21" s="24" t="s">
        <v>118</v>
      </c>
      <c r="C21" s="42">
        <f>+C19+C20</f>
        <v>0</v>
      </c>
      <c r="D21" s="42">
        <f t="shared" ref="D21:N21" si="2">+D19+D20</f>
        <v>0</v>
      </c>
      <c r="E21" s="42">
        <f t="shared" si="2"/>
        <v>0</v>
      </c>
      <c r="F21" s="42">
        <f t="shared" si="2"/>
        <v>0</v>
      </c>
      <c r="G21" s="42">
        <f t="shared" si="2"/>
        <v>0</v>
      </c>
      <c r="H21" s="42">
        <f t="shared" si="2"/>
        <v>0</v>
      </c>
      <c r="I21" s="42">
        <f t="shared" si="2"/>
        <v>0</v>
      </c>
      <c r="J21" s="42">
        <f t="shared" si="2"/>
        <v>0</v>
      </c>
      <c r="K21" s="42">
        <f t="shared" si="2"/>
        <v>0</v>
      </c>
      <c r="L21" s="42">
        <f t="shared" si="2"/>
        <v>0</v>
      </c>
      <c r="M21" s="42">
        <f t="shared" si="2"/>
        <v>0</v>
      </c>
      <c r="N21" s="74">
        <f t="shared" si="2"/>
        <v>0</v>
      </c>
    </row>
    <row r="22" spans="1:21" ht="10.5" customHeight="1" x14ac:dyDescent="0.2">
      <c r="A22" s="88" t="s">
        <v>149</v>
      </c>
      <c r="B22" s="17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99"/>
    </row>
    <row r="23" spans="1:21" ht="10.5" customHeight="1" x14ac:dyDescent="0.2">
      <c r="A23" s="92" t="s">
        <v>150</v>
      </c>
      <c r="B23" s="17" t="s">
        <v>176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99"/>
    </row>
    <row r="24" spans="1:21" s="13" customFormat="1" ht="10.5" customHeight="1" thickBot="1" x14ac:dyDescent="0.25">
      <c r="A24" s="88" t="s">
        <v>147</v>
      </c>
      <c r="B24" s="17" t="s">
        <v>20</v>
      </c>
      <c r="C24" s="4"/>
      <c r="D24" s="4"/>
      <c r="E24" s="6"/>
      <c r="F24" s="4"/>
      <c r="G24" s="4"/>
      <c r="H24" s="6"/>
      <c r="I24" s="4"/>
      <c r="J24" s="4"/>
      <c r="K24" s="6"/>
      <c r="L24" s="6"/>
      <c r="M24" s="6"/>
      <c r="N24" s="99"/>
    </row>
    <row r="25" spans="1:21" ht="10.5" customHeight="1" thickBot="1" x14ac:dyDescent="0.25">
      <c r="A25" s="71" t="s">
        <v>18</v>
      </c>
      <c r="B25" s="18" t="s">
        <v>119</v>
      </c>
      <c r="C25" s="42">
        <f>+C22+C23+C24</f>
        <v>0</v>
      </c>
      <c r="D25" s="42">
        <f t="shared" ref="D25:N25" si="3">+D22+D23+D24</f>
        <v>0</v>
      </c>
      <c r="E25" s="42">
        <f t="shared" si="3"/>
        <v>0</v>
      </c>
      <c r="F25" s="42">
        <f t="shared" si="3"/>
        <v>0</v>
      </c>
      <c r="G25" s="42">
        <f t="shared" si="3"/>
        <v>0</v>
      </c>
      <c r="H25" s="42">
        <f t="shared" si="3"/>
        <v>0</v>
      </c>
      <c r="I25" s="42">
        <f t="shared" si="3"/>
        <v>0</v>
      </c>
      <c r="J25" s="42">
        <f t="shared" si="3"/>
        <v>0</v>
      </c>
      <c r="K25" s="42">
        <f t="shared" si="3"/>
        <v>0</v>
      </c>
      <c r="L25" s="42">
        <f t="shared" si="3"/>
        <v>0</v>
      </c>
      <c r="M25" s="42">
        <f t="shared" si="3"/>
        <v>0</v>
      </c>
      <c r="N25" s="74">
        <f t="shared" si="3"/>
        <v>0</v>
      </c>
    </row>
    <row r="26" spans="1:21" ht="10.5" customHeight="1" thickBot="1" x14ac:dyDescent="0.25">
      <c r="A26" s="93" t="s">
        <v>148</v>
      </c>
      <c r="B26" s="17" t="s">
        <v>135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99"/>
    </row>
    <row r="27" spans="1:21" ht="10.5" customHeight="1" thickBot="1" x14ac:dyDescent="0.25">
      <c r="A27" s="71" t="s">
        <v>132</v>
      </c>
      <c r="B27" s="18" t="s">
        <v>133</v>
      </c>
      <c r="C27" s="42">
        <f>+C21+C25</f>
        <v>0</v>
      </c>
      <c r="D27" s="42">
        <f t="shared" ref="D27:N27" si="4">+D21+D25</f>
        <v>0</v>
      </c>
      <c r="E27" s="42">
        <f t="shared" si="4"/>
        <v>0</v>
      </c>
      <c r="F27" s="42">
        <f t="shared" si="4"/>
        <v>0</v>
      </c>
      <c r="G27" s="42">
        <f t="shared" si="4"/>
        <v>0</v>
      </c>
      <c r="H27" s="42">
        <f t="shared" si="4"/>
        <v>0</v>
      </c>
      <c r="I27" s="42">
        <f t="shared" si="4"/>
        <v>0</v>
      </c>
      <c r="J27" s="42">
        <f t="shared" si="4"/>
        <v>0</v>
      </c>
      <c r="K27" s="42">
        <f t="shared" si="4"/>
        <v>0</v>
      </c>
      <c r="L27" s="42">
        <f t="shared" si="4"/>
        <v>0</v>
      </c>
      <c r="M27" s="42">
        <f t="shared" si="4"/>
        <v>0</v>
      </c>
      <c r="N27" s="74">
        <f t="shared" si="4"/>
        <v>0</v>
      </c>
    </row>
    <row r="28" spans="1:21" s="13" customFormat="1" ht="10.5" customHeight="1" x14ac:dyDescent="0.2">
      <c r="A28" s="94"/>
      <c r="B28" s="22" t="s">
        <v>136</v>
      </c>
      <c r="C28" s="6">
        <f>+C14++C18+C26+C27</f>
        <v>25000</v>
      </c>
      <c r="D28" s="6">
        <f t="shared" ref="D28:N28" si="5">+D14++D18+D26+D27</f>
        <v>11633</v>
      </c>
      <c r="E28" s="6">
        <f t="shared" si="5"/>
        <v>0</v>
      </c>
      <c r="F28" s="6">
        <f t="shared" si="5"/>
        <v>500000</v>
      </c>
      <c r="G28" s="6">
        <f t="shared" si="5"/>
        <v>51656</v>
      </c>
      <c r="H28" s="6">
        <f t="shared" si="5"/>
        <v>0</v>
      </c>
      <c r="I28" s="6">
        <f t="shared" si="5"/>
        <v>9180</v>
      </c>
      <c r="J28" s="6">
        <f t="shared" si="5"/>
        <v>0</v>
      </c>
      <c r="K28" s="6">
        <f t="shared" si="5"/>
        <v>0</v>
      </c>
      <c r="L28" s="6">
        <f t="shared" si="5"/>
        <v>0</v>
      </c>
      <c r="M28" s="6">
        <f t="shared" si="5"/>
        <v>0</v>
      </c>
      <c r="N28" s="99">
        <f t="shared" si="5"/>
        <v>0</v>
      </c>
    </row>
    <row r="29" spans="1:21" ht="10.5" customHeight="1" x14ac:dyDescent="0.2">
      <c r="A29" s="126" t="s">
        <v>21</v>
      </c>
      <c r="B29" s="127"/>
      <c r="C29" s="4"/>
      <c r="D29" s="4"/>
      <c r="E29" s="4"/>
      <c r="F29" s="4"/>
      <c r="G29" s="4"/>
      <c r="H29" s="4"/>
      <c r="I29" s="4"/>
      <c r="J29" s="4"/>
      <c r="K29" s="4"/>
      <c r="L29" s="6"/>
      <c r="M29" s="6"/>
      <c r="N29" s="87"/>
      <c r="U29" s="27"/>
    </row>
    <row r="30" spans="1:21" ht="10.5" customHeight="1" x14ac:dyDescent="0.2">
      <c r="A30" s="88" t="s">
        <v>151</v>
      </c>
      <c r="B30" s="17" t="s">
        <v>120</v>
      </c>
      <c r="C30" s="4"/>
      <c r="D30" s="4"/>
      <c r="E30" s="4"/>
      <c r="F30" s="4"/>
      <c r="G30" s="4"/>
      <c r="H30" s="4"/>
      <c r="I30" s="4"/>
      <c r="J30" s="4"/>
      <c r="K30" s="4"/>
      <c r="L30" s="6"/>
      <c r="M30" s="6"/>
      <c r="N30" s="87"/>
    </row>
    <row r="31" spans="1:21" ht="10.5" customHeight="1" x14ac:dyDescent="0.2">
      <c r="A31" s="88" t="s">
        <v>152</v>
      </c>
      <c r="B31" s="17" t="s">
        <v>121</v>
      </c>
      <c r="C31" s="4"/>
      <c r="D31" s="4"/>
      <c r="E31" s="4"/>
      <c r="F31" s="4"/>
      <c r="G31" s="4"/>
      <c r="H31" s="4"/>
      <c r="I31" s="4"/>
      <c r="J31" s="4"/>
      <c r="K31" s="4"/>
      <c r="L31" s="6"/>
      <c r="M31" s="6"/>
      <c r="N31" s="87"/>
    </row>
    <row r="32" spans="1:21" ht="10.5" customHeight="1" x14ac:dyDescent="0.2">
      <c r="A32" s="88" t="s">
        <v>154</v>
      </c>
      <c r="B32" s="17" t="s">
        <v>122</v>
      </c>
      <c r="C32" s="4"/>
      <c r="D32" s="4"/>
      <c r="E32" s="4"/>
      <c r="F32" s="4"/>
      <c r="G32" s="4"/>
      <c r="H32" s="4"/>
      <c r="I32" s="4"/>
      <c r="J32" s="4"/>
      <c r="K32" s="4"/>
      <c r="L32" s="6"/>
      <c r="M32" s="6"/>
      <c r="N32" s="87"/>
    </row>
    <row r="33" spans="1:40" ht="10.5" customHeight="1" x14ac:dyDescent="0.2">
      <c r="A33" s="95" t="s">
        <v>5</v>
      </c>
      <c r="B33" s="79" t="s">
        <v>123</v>
      </c>
      <c r="C33" s="44">
        <f t="shared" ref="C33:N33" si="6">+C30+C31+C32</f>
        <v>0</v>
      </c>
      <c r="D33" s="44">
        <f t="shared" si="6"/>
        <v>0</v>
      </c>
      <c r="E33" s="44">
        <f t="shared" si="6"/>
        <v>0</v>
      </c>
      <c r="F33" s="44">
        <f t="shared" si="6"/>
        <v>0</v>
      </c>
      <c r="G33" s="44">
        <f t="shared" si="6"/>
        <v>0</v>
      </c>
      <c r="H33" s="44">
        <f t="shared" si="6"/>
        <v>0</v>
      </c>
      <c r="I33" s="44">
        <f t="shared" si="6"/>
        <v>0</v>
      </c>
      <c r="J33" s="44">
        <f t="shared" si="6"/>
        <v>0</v>
      </c>
      <c r="K33" s="44">
        <f t="shared" si="6"/>
        <v>0</v>
      </c>
      <c r="L33" s="44">
        <f t="shared" si="6"/>
        <v>0</v>
      </c>
      <c r="M33" s="44">
        <f t="shared" si="6"/>
        <v>0</v>
      </c>
      <c r="N33" s="100">
        <f t="shared" si="6"/>
        <v>0</v>
      </c>
    </row>
    <row r="34" spans="1:40" ht="10.5" customHeight="1" x14ac:dyDescent="0.2">
      <c r="A34" s="88" t="s">
        <v>155</v>
      </c>
      <c r="B34" s="17" t="s">
        <v>22</v>
      </c>
      <c r="C34" s="4"/>
      <c r="D34" s="4"/>
      <c r="E34" s="4"/>
      <c r="F34" s="4"/>
      <c r="G34" s="4"/>
      <c r="H34" s="4"/>
      <c r="I34" s="4"/>
      <c r="J34" s="4"/>
      <c r="K34" s="4"/>
      <c r="L34" s="6"/>
      <c r="M34" s="6"/>
      <c r="N34" s="87"/>
    </row>
    <row r="35" spans="1:40" ht="10.5" customHeight="1" x14ac:dyDescent="0.2">
      <c r="A35" s="88" t="s">
        <v>156</v>
      </c>
      <c r="B35" s="17" t="s">
        <v>124</v>
      </c>
      <c r="C35" s="4"/>
      <c r="D35" s="4"/>
      <c r="E35" s="4"/>
      <c r="F35" s="4"/>
      <c r="G35" s="4"/>
      <c r="H35" s="4"/>
      <c r="I35" s="4"/>
      <c r="J35" s="4"/>
      <c r="K35" s="4"/>
      <c r="L35" s="6"/>
      <c r="M35" s="6"/>
      <c r="N35" s="87"/>
    </row>
    <row r="36" spans="1:40" ht="10.5" customHeight="1" x14ac:dyDescent="0.2">
      <c r="A36" s="88" t="s">
        <v>158</v>
      </c>
      <c r="B36" s="17" t="s">
        <v>23</v>
      </c>
      <c r="C36" s="4"/>
      <c r="D36" s="4"/>
      <c r="E36" s="4"/>
      <c r="F36" s="4"/>
      <c r="G36" s="4"/>
      <c r="H36" s="4"/>
      <c r="I36" s="4"/>
      <c r="J36" s="4"/>
      <c r="K36" s="4"/>
      <c r="L36" s="6"/>
      <c r="M36" s="6"/>
      <c r="N36" s="87"/>
    </row>
    <row r="37" spans="1:40" ht="10.5" customHeight="1" x14ac:dyDescent="0.2">
      <c r="A37" s="71" t="s">
        <v>10</v>
      </c>
      <c r="B37" s="24" t="s">
        <v>126</v>
      </c>
      <c r="C37" s="42">
        <f>+C33+C34+C35+C36</f>
        <v>0</v>
      </c>
      <c r="D37" s="42">
        <f t="shared" ref="D37:N37" si="7">+D33+D34+D35+D36</f>
        <v>0</v>
      </c>
      <c r="E37" s="42">
        <f t="shared" si="7"/>
        <v>0</v>
      </c>
      <c r="F37" s="42">
        <f t="shared" si="7"/>
        <v>0</v>
      </c>
      <c r="G37" s="42">
        <f t="shared" si="7"/>
        <v>0</v>
      </c>
      <c r="H37" s="42">
        <f t="shared" si="7"/>
        <v>0</v>
      </c>
      <c r="I37" s="42">
        <f t="shared" si="7"/>
        <v>0</v>
      </c>
      <c r="J37" s="42">
        <f t="shared" si="7"/>
        <v>0</v>
      </c>
      <c r="K37" s="42">
        <f t="shared" si="7"/>
        <v>0</v>
      </c>
      <c r="L37" s="42">
        <f t="shared" si="7"/>
        <v>0</v>
      </c>
      <c r="M37" s="42">
        <f t="shared" si="7"/>
        <v>0</v>
      </c>
      <c r="N37" s="74">
        <f t="shared" si="7"/>
        <v>0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 x14ac:dyDescent="0.2">
      <c r="A38" s="88" t="s">
        <v>153</v>
      </c>
      <c r="B38" s="17" t="s">
        <v>25</v>
      </c>
      <c r="C38" s="4"/>
      <c r="D38" s="4"/>
      <c r="E38" s="4"/>
      <c r="F38" s="4"/>
      <c r="G38" s="4"/>
      <c r="H38" s="4"/>
      <c r="I38" s="4"/>
      <c r="J38" s="4"/>
      <c r="K38" s="4"/>
      <c r="L38" s="6"/>
      <c r="M38" s="6"/>
      <c r="N38" s="87"/>
      <c r="AD38" s="1"/>
      <c r="AE38" s="1"/>
      <c r="AF38" s="1"/>
      <c r="AJ38" s="1"/>
      <c r="AK38" s="1"/>
      <c r="AL38" s="1"/>
      <c r="AM38" s="1"/>
      <c r="AN38" s="1"/>
    </row>
    <row r="39" spans="1:40" ht="10.5" customHeight="1" x14ac:dyDescent="0.2">
      <c r="A39" s="88" t="s">
        <v>157</v>
      </c>
      <c r="B39" s="17" t="s">
        <v>125</v>
      </c>
      <c r="C39" s="4"/>
      <c r="D39" s="4"/>
      <c r="E39" s="4"/>
      <c r="F39" s="4"/>
      <c r="G39" s="4"/>
      <c r="H39" s="4"/>
      <c r="I39" s="4"/>
      <c r="J39" s="4"/>
      <c r="K39" s="4"/>
      <c r="L39" s="6"/>
      <c r="M39" s="6"/>
      <c r="N39" s="87"/>
      <c r="AD39" s="1"/>
      <c r="AE39" s="1"/>
      <c r="AF39" s="1"/>
      <c r="AJ39" s="1"/>
      <c r="AK39" s="1"/>
      <c r="AL39" s="1"/>
      <c r="AM39" s="1"/>
      <c r="AN39" s="1"/>
    </row>
    <row r="40" spans="1:40" s="13" customFormat="1" ht="10.5" customHeight="1" x14ac:dyDescent="0.2">
      <c r="A40" s="88" t="s">
        <v>159</v>
      </c>
      <c r="B40" s="17" t="s">
        <v>26</v>
      </c>
      <c r="C40" s="4"/>
      <c r="D40" s="4"/>
      <c r="E40" s="4"/>
      <c r="F40" s="4"/>
      <c r="G40" s="4"/>
      <c r="H40" s="4"/>
      <c r="I40" s="4"/>
      <c r="J40" s="4"/>
      <c r="K40" s="4"/>
      <c r="L40" s="6"/>
      <c r="M40" s="6"/>
      <c r="N40" s="87"/>
      <c r="AD40" s="5"/>
      <c r="AE40" s="5"/>
      <c r="AF40" s="5"/>
      <c r="AJ40" s="5"/>
      <c r="AK40" s="5"/>
      <c r="AL40" s="5"/>
      <c r="AM40" s="5"/>
      <c r="AN40" s="5"/>
    </row>
    <row r="41" spans="1:40" ht="10.5" customHeight="1" thickBot="1" x14ac:dyDescent="0.25">
      <c r="A41" s="71" t="s">
        <v>13</v>
      </c>
      <c r="B41" s="24" t="s">
        <v>127</v>
      </c>
      <c r="C41" s="42">
        <f>+C38+C39+C40</f>
        <v>0</v>
      </c>
      <c r="D41" s="42">
        <f t="shared" ref="D41:N41" si="8">+D38+D39+D40</f>
        <v>0</v>
      </c>
      <c r="E41" s="42">
        <f t="shared" si="8"/>
        <v>0</v>
      </c>
      <c r="F41" s="42">
        <f t="shared" si="8"/>
        <v>0</v>
      </c>
      <c r="G41" s="42">
        <f t="shared" si="8"/>
        <v>0</v>
      </c>
      <c r="H41" s="42">
        <f t="shared" si="8"/>
        <v>0</v>
      </c>
      <c r="I41" s="42">
        <f t="shared" si="8"/>
        <v>0</v>
      </c>
      <c r="J41" s="42">
        <f t="shared" si="8"/>
        <v>0</v>
      </c>
      <c r="K41" s="42">
        <f t="shared" si="8"/>
        <v>0</v>
      </c>
      <c r="L41" s="42">
        <f t="shared" si="8"/>
        <v>0</v>
      </c>
      <c r="M41" s="42">
        <f t="shared" si="8"/>
        <v>0</v>
      </c>
      <c r="N41" s="74">
        <f t="shared" si="8"/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40" ht="10.5" customHeight="1" x14ac:dyDescent="0.2">
      <c r="A42" s="97" t="s">
        <v>167</v>
      </c>
      <c r="B42" s="46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99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40" ht="10.5" customHeight="1" x14ac:dyDescent="0.2">
      <c r="A43" s="88" t="s">
        <v>190</v>
      </c>
      <c r="B43" s="113" t="s">
        <v>191</v>
      </c>
      <c r="C43" s="4"/>
      <c r="D43" s="4"/>
      <c r="E43" s="4"/>
      <c r="F43" s="4"/>
      <c r="G43" s="4"/>
      <c r="H43" s="4"/>
      <c r="I43" s="4"/>
      <c r="J43" s="4"/>
      <c r="K43" s="4"/>
      <c r="L43" s="6"/>
      <c r="M43" s="6"/>
      <c r="N43" s="87"/>
    </row>
    <row r="44" spans="1:40" ht="10.5" customHeight="1" thickBot="1" x14ac:dyDescent="0.25">
      <c r="A44" s="98" t="s">
        <v>168</v>
      </c>
      <c r="B44" s="48" t="s">
        <v>128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99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D44" s="1"/>
      <c r="AE44" s="1"/>
    </row>
    <row r="45" spans="1:40" ht="10.5" customHeight="1" thickBot="1" x14ac:dyDescent="0.25">
      <c r="A45" s="71" t="s">
        <v>15</v>
      </c>
      <c r="B45" s="24" t="s">
        <v>27</v>
      </c>
      <c r="C45" s="42">
        <f>SUM(C42:C44)</f>
        <v>0</v>
      </c>
      <c r="D45" s="42">
        <f t="shared" ref="D45:N45" si="9">SUM(D42:D44)</f>
        <v>0</v>
      </c>
      <c r="E45" s="42">
        <f t="shared" si="9"/>
        <v>0</v>
      </c>
      <c r="F45" s="42">
        <f t="shared" si="9"/>
        <v>0</v>
      </c>
      <c r="G45" s="42">
        <f t="shared" si="9"/>
        <v>0</v>
      </c>
      <c r="H45" s="42">
        <f t="shared" si="9"/>
        <v>0</v>
      </c>
      <c r="I45" s="42">
        <f t="shared" si="9"/>
        <v>0</v>
      </c>
      <c r="J45" s="42">
        <f t="shared" si="9"/>
        <v>0</v>
      </c>
      <c r="K45" s="42">
        <f t="shared" si="9"/>
        <v>0</v>
      </c>
      <c r="L45" s="42">
        <f t="shared" si="9"/>
        <v>0</v>
      </c>
      <c r="M45" s="42">
        <f t="shared" si="9"/>
        <v>0</v>
      </c>
      <c r="N45" s="74">
        <f t="shared" si="9"/>
        <v>0</v>
      </c>
    </row>
    <row r="46" spans="1:40" ht="10.5" customHeight="1" x14ac:dyDescent="0.2">
      <c r="A46" s="93" t="s">
        <v>167</v>
      </c>
      <c r="B46" s="23" t="s">
        <v>20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99"/>
    </row>
    <row r="47" spans="1:40" ht="10.5" customHeight="1" thickBot="1" x14ac:dyDescent="0.25">
      <c r="A47" s="93" t="s">
        <v>168</v>
      </c>
      <c r="B47" s="23" t="s">
        <v>129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99"/>
    </row>
    <row r="48" spans="1:40" ht="10.5" customHeight="1" thickBot="1" x14ac:dyDescent="0.25">
      <c r="A48" s="71" t="s">
        <v>18</v>
      </c>
      <c r="B48" s="24" t="s">
        <v>28</v>
      </c>
      <c r="C48" s="42">
        <f>+C46+C47</f>
        <v>0</v>
      </c>
      <c r="D48" s="42">
        <f t="shared" ref="D48:N48" si="10">+D46+D47</f>
        <v>0</v>
      </c>
      <c r="E48" s="42">
        <f t="shared" si="10"/>
        <v>0</v>
      </c>
      <c r="F48" s="42">
        <f t="shared" si="10"/>
        <v>0</v>
      </c>
      <c r="G48" s="42">
        <f t="shared" si="10"/>
        <v>0</v>
      </c>
      <c r="H48" s="42">
        <f t="shared" si="10"/>
        <v>0</v>
      </c>
      <c r="I48" s="42">
        <f t="shared" si="10"/>
        <v>0</v>
      </c>
      <c r="J48" s="42">
        <f t="shared" si="10"/>
        <v>0</v>
      </c>
      <c r="K48" s="42">
        <f t="shared" si="10"/>
        <v>0</v>
      </c>
      <c r="L48" s="42">
        <f t="shared" si="10"/>
        <v>0</v>
      </c>
      <c r="M48" s="42">
        <f t="shared" si="10"/>
        <v>0</v>
      </c>
      <c r="N48" s="74">
        <f t="shared" si="10"/>
        <v>0</v>
      </c>
    </row>
    <row r="49" spans="1:29" ht="10.5" customHeight="1" thickBot="1" x14ac:dyDescent="0.25">
      <c r="A49" s="93" t="s">
        <v>160</v>
      </c>
      <c r="B49" s="23" t="s">
        <v>179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99"/>
    </row>
    <row r="50" spans="1:29" ht="10.5" customHeight="1" thickBot="1" x14ac:dyDescent="0.25">
      <c r="A50" s="71" t="s">
        <v>132</v>
      </c>
      <c r="B50" s="24" t="s">
        <v>134</v>
      </c>
      <c r="C50" s="42">
        <f>+C45+C48</f>
        <v>0</v>
      </c>
      <c r="D50" s="42">
        <f t="shared" ref="D50:N50" si="11">+D45+D48</f>
        <v>0</v>
      </c>
      <c r="E50" s="42">
        <f t="shared" si="11"/>
        <v>0</v>
      </c>
      <c r="F50" s="42">
        <f t="shared" si="11"/>
        <v>0</v>
      </c>
      <c r="G50" s="42">
        <f t="shared" si="11"/>
        <v>0</v>
      </c>
      <c r="H50" s="42">
        <f t="shared" si="11"/>
        <v>0</v>
      </c>
      <c r="I50" s="42">
        <f t="shared" si="11"/>
        <v>0</v>
      </c>
      <c r="J50" s="42">
        <f t="shared" si="11"/>
        <v>0</v>
      </c>
      <c r="K50" s="42">
        <f t="shared" si="11"/>
        <v>0</v>
      </c>
      <c r="L50" s="42">
        <f t="shared" si="11"/>
        <v>0</v>
      </c>
      <c r="M50" s="42">
        <f t="shared" si="11"/>
        <v>0</v>
      </c>
      <c r="N50" s="74">
        <f t="shared" si="11"/>
        <v>0</v>
      </c>
    </row>
    <row r="51" spans="1:29" s="21" customFormat="1" ht="10.5" customHeight="1" thickBot="1" x14ac:dyDescent="0.25">
      <c r="A51" s="71"/>
      <c r="B51" s="73" t="s">
        <v>137</v>
      </c>
      <c r="C51" s="42">
        <f>+C37+C41+C49+C50</f>
        <v>0</v>
      </c>
      <c r="D51" s="42">
        <f t="shared" ref="D51:N51" si="12">+D37+D41+D49+D50</f>
        <v>0</v>
      </c>
      <c r="E51" s="42">
        <f t="shared" si="12"/>
        <v>0</v>
      </c>
      <c r="F51" s="42">
        <f t="shared" si="12"/>
        <v>0</v>
      </c>
      <c r="G51" s="42">
        <f t="shared" si="12"/>
        <v>0</v>
      </c>
      <c r="H51" s="42">
        <f t="shared" si="12"/>
        <v>0</v>
      </c>
      <c r="I51" s="42">
        <f t="shared" si="12"/>
        <v>0</v>
      </c>
      <c r="J51" s="42">
        <f t="shared" si="12"/>
        <v>0</v>
      </c>
      <c r="K51" s="42">
        <f t="shared" si="12"/>
        <v>0</v>
      </c>
      <c r="L51" s="42">
        <f t="shared" si="12"/>
        <v>0</v>
      </c>
      <c r="M51" s="42">
        <f t="shared" si="12"/>
        <v>0</v>
      </c>
      <c r="N51" s="74">
        <f t="shared" si="12"/>
        <v>0</v>
      </c>
      <c r="AA51" s="13"/>
      <c r="AB51" s="13"/>
      <c r="AC51" s="13"/>
    </row>
    <row r="52" spans="1:29" ht="12" customHeight="1" thickBot="1" x14ac:dyDescent="0.25">
      <c r="A52" s="76"/>
      <c r="B52" s="77" t="s">
        <v>29</v>
      </c>
      <c r="C52" s="50"/>
      <c r="D52" s="50"/>
      <c r="E52" s="50"/>
      <c r="F52" s="50"/>
      <c r="G52" s="50"/>
      <c r="H52" s="50"/>
      <c r="I52" s="50"/>
      <c r="J52" s="50"/>
      <c r="K52" s="50"/>
      <c r="L52" s="51"/>
      <c r="M52" s="51"/>
      <c r="N52" s="52"/>
    </row>
    <row r="53" spans="1:29" ht="12" customHeight="1" thickBot="1" x14ac:dyDescent="0.25">
      <c r="A53" s="78"/>
      <c r="B53" s="77" t="s">
        <v>30</v>
      </c>
      <c r="C53" s="53"/>
      <c r="D53" s="50"/>
      <c r="E53" s="53"/>
      <c r="F53" s="53"/>
      <c r="G53" s="50"/>
      <c r="H53" s="53"/>
      <c r="I53" s="53"/>
      <c r="J53" s="53"/>
      <c r="K53" s="53"/>
      <c r="L53" s="53"/>
      <c r="M53" s="50"/>
      <c r="N53" s="54"/>
    </row>
    <row r="54" spans="1:29" x14ac:dyDescent="0.2">
      <c r="H54" s="14"/>
      <c r="K54" s="14"/>
    </row>
    <row r="55" spans="1:29" x14ac:dyDescent="0.2">
      <c r="H55" s="14"/>
      <c r="I55" s="15"/>
      <c r="K55" s="14"/>
    </row>
    <row r="56" spans="1:29" x14ac:dyDescent="0.2">
      <c r="H56" s="14"/>
      <c r="K56" s="14"/>
    </row>
    <row r="57" spans="1:29" x14ac:dyDescent="0.2">
      <c r="K57" s="14"/>
    </row>
    <row r="58" spans="1:29" x14ac:dyDescent="0.2">
      <c r="K58" s="14"/>
    </row>
    <row r="59" spans="1:29" x14ac:dyDescent="0.2">
      <c r="K59" s="14"/>
    </row>
    <row r="60" spans="1:29" x14ac:dyDescent="0.2">
      <c r="AA60" s="1"/>
      <c r="AB60" s="1"/>
      <c r="AC60" s="1"/>
    </row>
    <row r="61" spans="1:29" x14ac:dyDescent="0.2">
      <c r="AA61" s="1"/>
      <c r="AB61" s="1"/>
      <c r="AC61" s="1"/>
    </row>
    <row r="62" spans="1:29" x14ac:dyDescent="0.2">
      <c r="AA62" s="1"/>
      <c r="AB62" s="1"/>
      <c r="AC62" s="1"/>
    </row>
    <row r="63" spans="1:29" x14ac:dyDescent="0.2">
      <c r="AA63" s="1"/>
      <c r="AB63" s="1"/>
      <c r="AC63" s="1"/>
    </row>
    <row r="64" spans="1:29" x14ac:dyDescent="0.2">
      <c r="AA64" s="5"/>
      <c r="AB64" s="5"/>
      <c r="AC64" s="5"/>
    </row>
    <row r="65" spans="27:29" x14ac:dyDescent="0.2">
      <c r="AA65" s="5"/>
      <c r="AB65" s="5"/>
      <c r="AC65" s="5"/>
    </row>
    <row r="66" spans="27:29" x14ac:dyDescent="0.2">
      <c r="AA66" s="1"/>
      <c r="AB66" s="1"/>
      <c r="AC66" s="1"/>
    </row>
    <row r="67" spans="27:29" x14ac:dyDescent="0.2">
      <c r="AA67" s="1"/>
      <c r="AB67" s="1"/>
      <c r="AC67" s="1"/>
    </row>
    <row r="68" spans="27:29" x14ac:dyDescent="0.2">
      <c r="AA68" s="1"/>
      <c r="AB68" s="1"/>
      <c r="AC68" s="1"/>
    </row>
    <row r="69" spans="27:29" x14ac:dyDescent="0.2">
      <c r="AA69" s="1"/>
      <c r="AB69" s="1"/>
      <c r="AC69" s="1"/>
    </row>
    <row r="70" spans="27:29" x14ac:dyDescent="0.2">
      <c r="AA70" s="1"/>
      <c r="AB70" s="1"/>
      <c r="AC70" s="1"/>
    </row>
    <row r="71" spans="27:29" x14ac:dyDescent="0.2">
      <c r="AA71" s="1"/>
      <c r="AB71" s="1"/>
      <c r="AC71" s="1"/>
    </row>
    <row r="72" spans="27:29" x14ac:dyDescent="0.2">
      <c r="AA72" s="1"/>
      <c r="AB72" s="1"/>
      <c r="AC72" s="1"/>
    </row>
    <row r="73" spans="27:29" x14ac:dyDescent="0.2">
      <c r="AA73" s="1"/>
      <c r="AB73" s="1"/>
      <c r="AC73" s="1"/>
    </row>
    <row r="74" spans="27:29" x14ac:dyDescent="0.2">
      <c r="AA74" s="1"/>
      <c r="AB74" s="1"/>
      <c r="AC74" s="1"/>
    </row>
    <row r="75" spans="27:29" x14ac:dyDescent="0.2">
      <c r="AA75" s="1"/>
      <c r="AB75" s="1"/>
      <c r="AC75" s="1"/>
    </row>
    <row r="76" spans="27:29" x14ac:dyDescent="0.2">
      <c r="AA76" s="1"/>
      <c r="AB76" s="1"/>
      <c r="AC76" s="1"/>
    </row>
    <row r="77" spans="27:29" x14ac:dyDescent="0.2">
      <c r="AA77" s="1"/>
      <c r="AB77" s="1"/>
      <c r="AC77" s="1"/>
    </row>
  </sheetData>
  <sheetProtection selectLockedCells="1" selectUnlockedCells="1"/>
  <mergeCells count="25">
    <mergeCell ref="A1:N1"/>
    <mergeCell ref="L3:N3"/>
    <mergeCell ref="L4:N4"/>
    <mergeCell ref="L5:L6"/>
    <mergeCell ref="M5:M6"/>
    <mergeCell ref="N5:N6"/>
    <mergeCell ref="A3:B6"/>
    <mergeCell ref="C3:E3"/>
    <mergeCell ref="F3:H3"/>
    <mergeCell ref="I3:K3"/>
    <mergeCell ref="C4:E4"/>
    <mergeCell ref="F4:H4"/>
    <mergeCell ref="I4:K4"/>
    <mergeCell ref="I5:I6"/>
    <mergeCell ref="J5:J6"/>
    <mergeCell ref="K5:K6"/>
    <mergeCell ref="G5:G6"/>
    <mergeCell ref="H5:H6"/>
    <mergeCell ref="F5:F6"/>
    <mergeCell ref="A7:B7"/>
    <mergeCell ref="A8:B8"/>
    <mergeCell ref="A29:B29"/>
    <mergeCell ref="C5:C6"/>
    <mergeCell ref="D5:D6"/>
    <mergeCell ref="E5:E6"/>
  </mergeCells>
  <phoneticPr fontId="19" type="noConversion"/>
  <printOptions horizontalCentered="1"/>
  <pageMargins left="0.27559055118110237" right="0.27559055118110237" top="0.39370078740157483" bottom="0.19685039370078741" header="0.15748031496062992" footer="0.15748031496062992"/>
  <pageSetup paperSize="9" scale="89" firstPageNumber="0" orientation="landscape" r:id="rId1"/>
  <headerFooter alignWithMargins="0">
    <oddHeader>&amp;R2.sz.melléklet</oddHeader>
    <oddFooter>&amp;R&amp;A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K77"/>
  <sheetViews>
    <sheetView zoomScale="92" zoomScaleNormal="92" workbookViewId="0">
      <pane ySplit="7" topLeftCell="A11" activePane="bottomLeft" state="frozen"/>
      <selection activeCell="C5" sqref="C5:N6"/>
      <selection pane="bottomLeft" activeCell="Q41" sqref="Q41"/>
    </sheetView>
  </sheetViews>
  <sheetFormatPr defaultRowHeight="12.75" x14ac:dyDescent="0.2"/>
  <cols>
    <col min="1" max="1" width="7.42578125" style="8" customWidth="1"/>
    <col min="2" max="2" width="33.85546875" style="8" customWidth="1"/>
    <col min="3" max="15" width="10" style="8" customWidth="1"/>
    <col min="16" max="17" width="9.140625" style="8" customWidth="1"/>
    <col min="18" max="16384" width="9.140625" style="8"/>
  </cols>
  <sheetData>
    <row r="1" spans="1:17" ht="11.25" customHeight="1" x14ac:dyDescent="0.2">
      <c r="A1" s="136" t="s">
        <v>192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1"/>
    </row>
    <row r="2" spans="1:17" ht="8.25" customHeight="1" thickBot="1" x14ac:dyDescent="0.25">
      <c r="H2" s="9"/>
      <c r="M2" s="9" t="s">
        <v>0</v>
      </c>
      <c r="Q2" s="9"/>
    </row>
    <row r="3" spans="1:17" ht="9" customHeight="1" thickBot="1" x14ac:dyDescent="0.25">
      <c r="A3" s="137" t="s">
        <v>1</v>
      </c>
      <c r="B3" s="138"/>
      <c r="C3" s="151">
        <v>1320</v>
      </c>
      <c r="D3" s="151"/>
      <c r="E3" s="151"/>
      <c r="F3" s="181">
        <v>1300</v>
      </c>
      <c r="G3" s="181"/>
      <c r="H3" s="181"/>
      <c r="I3" s="158"/>
      <c r="J3" s="158"/>
      <c r="K3" s="158"/>
      <c r="L3" s="158"/>
      <c r="M3" s="158"/>
      <c r="N3" s="182"/>
    </row>
    <row r="4" spans="1:17" s="33" customFormat="1" ht="23.25" customHeight="1" thickBot="1" x14ac:dyDescent="0.25">
      <c r="A4" s="139"/>
      <c r="B4" s="140"/>
      <c r="C4" s="161" t="s">
        <v>163</v>
      </c>
      <c r="D4" s="161"/>
      <c r="E4" s="161"/>
      <c r="F4" s="164" t="s">
        <v>16</v>
      </c>
      <c r="G4" s="164"/>
      <c r="H4" s="164"/>
      <c r="I4" s="133"/>
      <c r="J4" s="133"/>
      <c r="K4" s="133"/>
      <c r="L4" s="133"/>
      <c r="M4" s="133"/>
      <c r="N4" s="147"/>
    </row>
    <row r="5" spans="1:17" ht="12.75" customHeight="1" thickBot="1" x14ac:dyDescent="0.25">
      <c r="A5" s="139"/>
      <c r="B5" s="140"/>
      <c r="C5" s="128" t="s">
        <v>193</v>
      </c>
      <c r="D5" s="128" t="s">
        <v>194</v>
      </c>
      <c r="E5" s="128" t="s">
        <v>195</v>
      </c>
      <c r="F5" s="128" t="s">
        <v>193</v>
      </c>
      <c r="G5" s="128" t="s">
        <v>194</v>
      </c>
      <c r="H5" s="128" t="s">
        <v>195</v>
      </c>
      <c r="I5" s="128" t="s">
        <v>193</v>
      </c>
      <c r="J5" s="128" t="s">
        <v>194</v>
      </c>
      <c r="K5" s="128" t="s">
        <v>195</v>
      </c>
      <c r="L5" s="128" t="s">
        <v>193</v>
      </c>
      <c r="M5" s="128" t="s">
        <v>194</v>
      </c>
      <c r="N5" s="128" t="s">
        <v>195</v>
      </c>
    </row>
    <row r="6" spans="1:17" ht="18.75" customHeight="1" thickBot="1" x14ac:dyDescent="0.25">
      <c r="A6" s="139"/>
      <c r="B6" s="140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</row>
    <row r="7" spans="1:17" ht="10.5" customHeight="1" thickBot="1" x14ac:dyDescent="0.25">
      <c r="A7" s="130">
        <v>1</v>
      </c>
      <c r="B7" s="131"/>
      <c r="C7" s="37">
        <v>2</v>
      </c>
      <c r="D7" s="36">
        <v>3</v>
      </c>
      <c r="E7" s="37">
        <v>4</v>
      </c>
      <c r="F7" s="41">
        <v>5</v>
      </c>
      <c r="G7" s="40">
        <v>6</v>
      </c>
      <c r="H7" s="41">
        <v>7</v>
      </c>
      <c r="I7" s="37">
        <v>8</v>
      </c>
      <c r="J7" s="36">
        <v>9</v>
      </c>
      <c r="K7" s="37">
        <v>10</v>
      </c>
      <c r="L7" s="36">
        <v>11</v>
      </c>
      <c r="M7" s="37">
        <v>12</v>
      </c>
      <c r="N7" s="101">
        <v>13</v>
      </c>
    </row>
    <row r="8" spans="1:17" ht="11.25" customHeight="1" x14ac:dyDescent="0.2">
      <c r="A8" s="134" t="s">
        <v>4</v>
      </c>
      <c r="B8" s="135"/>
      <c r="C8" s="4"/>
      <c r="D8" s="4"/>
      <c r="E8" s="4"/>
      <c r="F8" s="32"/>
      <c r="G8" s="32"/>
      <c r="H8" s="32"/>
      <c r="I8" s="6"/>
      <c r="J8" s="6"/>
      <c r="K8" s="6"/>
      <c r="L8" s="4"/>
      <c r="M8" s="4"/>
      <c r="N8" s="87"/>
    </row>
    <row r="9" spans="1:17" ht="10.5" customHeight="1" x14ac:dyDescent="0.2">
      <c r="A9" s="88" t="s">
        <v>139</v>
      </c>
      <c r="B9" s="17" t="s">
        <v>6</v>
      </c>
      <c r="C9" s="4"/>
      <c r="D9" s="4"/>
      <c r="E9" s="4"/>
      <c r="F9" s="32">
        <f>+'15'!C9+'15'!F9+'15'!I9+'15'!L9+'16'!C9+'16'!F9+'16'!I9+'16'!L9+'17'!C9+'17'!F9+'17'!I9+'17'!L9+'18'!C9+'18'!F9+'18'!I9+'18'!L9+'19'!C9</f>
        <v>0</v>
      </c>
      <c r="G9" s="32">
        <f>+'15'!D9+'15'!G9+'15'!J9+'15'!M9+'16'!D9+'16'!G9+'16'!J9+'16'!M9+'17'!D9+'17'!G9+'17'!J9+'17'!M9+'18'!D9+'18'!G9+'18'!J9+'18'!M9+'19'!D9</f>
        <v>0</v>
      </c>
      <c r="H9" s="32">
        <f>+'15'!E9+'15'!H9+'15'!K9+'15'!N9+'16'!E9+'16'!H9+'16'!K9+'16'!N9+'17'!E9+'17'!H9+'17'!K9+'17'!N9+'18'!E9+'18'!H9+'18'!K9+'18'!N9+'19'!E9</f>
        <v>0</v>
      </c>
      <c r="I9" s="4"/>
      <c r="J9" s="4"/>
      <c r="K9" s="4"/>
      <c r="L9" s="32"/>
      <c r="M9" s="32"/>
      <c r="N9" s="89"/>
    </row>
    <row r="10" spans="1:17" ht="10.5" customHeight="1" x14ac:dyDescent="0.2">
      <c r="A10" s="88" t="s">
        <v>140</v>
      </c>
      <c r="B10" s="17" t="s">
        <v>113</v>
      </c>
      <c r="C10" s="4"/>
      <c r="D10" s="4"/>
      <c r="E10" s="4"/>
      <c r="F10" s="32">
        <f>+'15'!C10+'15'!F10+'15'!I10+'15'!L10+'16'!C10+'16'!F10+'16'!I10+'16'!L10+'17'!C10+'17'!F10+'17'!I10+'17'!L10+'18'!C10+'18'!F10+'18'!I10+'18'!L10+'19'!C10</f>
        <v>0</v>
      </c>
      <c r="G10" s="32">
        <f>+'15'!D10+'15'!G10+'15'!J10+'15'!M10+'16'!D10+'16'!G10+'16'!J10+'16'!M10+'17'!D10+'17'!G10+'17'!J10+'17'!M10+'18'!D10+'18'!G10+'18'!J10+'18'!M10+'19'!D10</f>
        <v>0</v>
      </c>
      <c r="H10" s="32">
        <f>+'15'!E10+'15'!H10+'15'!K10+'15'!N10+'16'!E10+'16'!H10+'16'!K10+'16'!N10+'17'!E10+'17'!H10+'17'!K10+'17'!N10+'18'!E10+'18'!H10+'18'!K10+'18'!N10+'19'!E10</f>
        <v>0</v>
      </c>
      <c r="I10" s="4"/>
      <c r="J10" s="4"/>
      <c r="K10" s="4"/>
      <c r="L10" s="32"/>
      <c r="M10" s="32"/>
      <c r="N10" s="89"/>
    </row>
    <row r="11" spans="1:17" ht="10.5" customHeight="1" x14ac:dyDescent="0.2">
      <c r="A11" s="88" t="s">
        <v>141</v>
      </c>
      <c r="B11" s="17" t="s">
        <v>7</v>
      </c>
      <c r="C11" s="4"/>
      <c r="D11" s="4"/>
      <c r="E11" s="4"/>
      <c r="F11" s="32">
        <f>+'15'!C11+'15'!F11+'15'!I11+'15'!L11+'16'!C11+'16'!F11+'16'!I11+'16'!L11+'17'!C11+'17'!F11+'17'!I11+'17'!L11+'18'!C11+'18'!F11+'18'!I11+'18'!L11+'19'!C11</f>
        <v>0</v>
      </c>
      <c r="G11" s="32">
        <f>+'15'!D11+'15'!G11+'15'!J11+'15'!M11+'16'!D11+'16'!G11+'16'!J11+'16'!M11+'17'!D11+'17'!G11+'17'!J11+'17'!M11+'18'!D11+'18'!G11+'18'!J11+'18'!M11+'19'!D11</f>
        <v>0</v>
      </c>
      <c r="H11" s="32">
        <f>+'15'!E11+'15'!H11+'15'!K11+'15'!N11+'16'!E11+'16'!H11+'16'!K11+'16'!N11+'17'!E11+'17'!H11+'17'!K11+'17'!N11+'18'!E11+'18'!H11+'18'!K11+'18'!N11+'19'!E11</f>
        <v>0</v>
      </c>
      <c r="I11" s="4"/>
      <c r="J11" s="4"/>
      <c r="K11" s="4"/>
      <c r="L11" s="32"/>
      <c r="M11" s="32"/>
      <c r="N11" s="89"/>
    </row>
    <row r="12" spans="1:17" ht="10.5" customHeight="1" x14ac:dyDescent="0.2">
      <c r="A12" s="88" t="s">
        <v>142</v>
      </c>
      <c r="B12" s="17" t="s">
        <v>8</v>
      </c>
      <c r="C12" s="4"/>
      <c r="D12" s="4"/>
      <c r="E12" s="4"/>
      <c r="F12" s="32">
        <f>+'15'!C12+'15'!F12+'15'!I12+'15'!L12+'16'!C12+'16'!F12+'16'!I12+'16'!L12+'17'!C12+'17'!F12+'17'!I12+'17'!L12+'18'!C12+'18'!F12+'18'!I12+'18'!L12+'19'!C12</f>
        <v>0</v>
      </c>
      <c r="G12" s="32">
        <f>+'15'!D12+'15'!G12+'15'!J12+'15'!M12+'16'!D12+'16'!G12+'16'!J12+'16'!M12+'17'!D12+'17'!G12+'17'!J12+'17'!M12+'18'!D12+'18'!G12+'18'!J12+'18'!M12+'19'!D12</f>
        <v>0</v>
      </c>
      <c r="H12" s="32">
        <f>+'15'!E12+'15'!H12+'15'!K12+'15'!N12+'16'!E12+'16'!H12+'16'!K12+'16'!N12+'17'!E12+'17'!H12+'17'!K12+'17'!N12+'18'!E12+'18'!H12+'18'!K12+'18'!N12+'19'!E12</f>
        <v>0</v>
      </c>
      <c r="I12" s="4"/>
      <c r="J12" s="4"/>
      <c r="K12" s="4"/>
      <c r="L12" s="32"/>
      <c r="M12" s="32"/>
      <c r="N12" s="89"/>
    </row>
    <row r="13" spans="1:17" ht="10.5" customHeight="1" thickBot="1" x14ac:dyDescent="0.25">
      <c r="A13" s="88" t="s">
        <v>143</v>
      </c>
      <c r="B13" s="17" t="s">
        <v>9</v>
      </c>
      <c r="C13" s="4">
        <v>0</v>
      </c>
      <c r="D13" s="39">
        <v>0</v>
      </c>
      <c r="E13" s="4">
        <v>0</v>
      </c>
      <c r="F13" s="32">
        <f>+'15'!C13+'15'!F13+'15'!I13+'15'!L13+'16'!C13+'16'!F13+'16'!I13+'16'!L13+'17'!C13+'17'!F13+'17'!I13+'17'!L13+'18'!C13+'18'!F13+'18'!I13+'18'!L13+'19'!C13</f>
        <v>939049</v>
      </c>
      <c r="G13" s="32">
        <f>+'15'!D13+'15'!G13+'15'!J13+'15'!M13+'16'!D13+'16'!G13+'16'!J13+'16'!M13+'17'!D13+'17'!G13+'17'!J13+'17'!M13+'18'!D13+'18'!G13+'18'!J13+'18'!M13+'19'!D13</f>
        <v>256385</v>
      </c>
      <c r="H13" s="32">
        <f>+'15'!E13+'15'!H13+'15'!K13+'15'!N13+'16'!E13+'16'!H13+'16'!K13+'16'!N13+'17'!E13+'17'!H13+'17'!K13+'17'!N13+'18'!E13+'18'!H13+'18'!K13+'18'!N13+'19'!E13</f>
        <v>0</v>
      </c>
      <c r="I13" s="4"/>
      <c r="J13" s="4"/>
      <c r="K13" s="4"/>
      <c r="L13" s="32"/>
      <c r="M13" s="32"/>
      <c r="N13" s="89"/>
    </row>
    <row r="14" spans="1:17" ht="10.5" customHeight="1" thickBot="1" x14ac:dyDescent="0.25">
      <c r="A14" s="71" t="s">
        <v>10</v>
      </c>
      <c r="B14" s="24" t="s">
        <v>115</v>
      </c>
      <c r="C14" s="42">
        <f>+C9+C10+C11+C12+C13</f>
        <v>0</v>
      </c>
      <c r="D14" s="42">
        <f t="shared" ref="D14:N14" si="0">+D9+D10+D11+D12+D13</f>
        <v>0</v>
      </c>
      <c r="E14" s="42">
        <f t="shared" si="0"/>
        <v>0</v>
      </c>
      <c r="F14" s="42">
        <f t="shared" si="0"/>
        <v>939049</v>
      </c>
      <c r="G14" s="42">
        <f t="shared" si="0"/>
        <v>256385</v>
      </c>
      <c r="H14" s="42">
        <f t="shared" si="0"/>
        <v>0</v>
      </c>
      <c r="I14" s="42">
        <f t="shared" si="0"/>
        <v>0</v>
      </c>
      <c r="J14" s="42">
        <f t="shared" si="0"/>
        <v>0</v>
      </c>
      <c r="K14" s="42">
        <f t="shared" si="0"/>
        <v>0</v>
      </c>
      <c r="L14" s="42">
        <f t="shared" si="0"/>
        <v>0</v>
      </c>
      <c r="M14" s="42">
        <f t="shared" si="0"/>
        <v>0</v>
      </c>
      <c r="N14" s="74">
        <f t="shared" si="0"/>
        <v>0</v>
      </c>
    </row>
    <row r="15" spans="1:17" ht="10.5" customHeight="1" x14ac:dyDescent="0.2">
      <c r="A15" s="88" t="s">
        <v>144</v>
      </c>
      <c r="B15" s="17" t="s">
        <v>114</v>
      </c>
      <c r="C15" s="4"/>
      <c r="D15" s="103"/>
      <c r="E15" s="4"/>
      <c r="F15" s="32">
        <f>+'15'!C15+'15'!F15+'15'!I15+'15'!L15+'16'!C15+'16'!F15+'16'!I15+'16'!L15+'17'!C15+'17'!F15+'17'!I15+'17'!L15+'18'!C15+'18'!F15+'18'!I15+'18'!L15+'19'!C15</f>
        <v>0</v>
      </c>
      <c r="G15" s="32">
        <f>+'15'!D15+'15'!G15+'15'!J15+'15'!M15+'16'!D15+'16'!G15+'16'!J15+'16'!M15+'17'!D15+'17'!G15+'17'!J15+'17'!M15+'18'!D15+'18'!G15+'18'!J15+'18'!M15+'19'!D15</f>
        <v>0</v>
      </c>
      <c r="H15" s="32">
        <f>+'15'!E15+'15'!H15+'15'!K15+'15'!N15+'16'!E15+'16'!H15+'16'!K15+'16'!N15+'17'!E15+'17'!H15+'17'!K15+'17'!N15+'18'!E15+'18'!H15+'18'!K15+'18'!N15+'19'!E15</f>
        <v>0</v>
      </c>
      <c r="I15" s="4"/>
      <c r="J15" s="4"/>
      <c r="K15" s="4"/>
      <c r="L15" s="32"/>
      <c r="M15" s="32"/>
      <c r="N15" s="89"/>
    </row>
    <row r="16" spans="1:17" ht="10.5" customHeight="1" x14ac:dyDescent="0.2">
      <c r="A16" s="88" t="s">
        <v>145</v>
      </c>
      <c r="B16" s="17" t="s">
        <v>11</v>
      </c>
      <c r="C16" s="4"/>
      <c r="D16" s="4"/>
      <c r="E16" s="4"/>
      <c r="F16" s="32">
        <f>+'15'!C16+'15'!F16+'15'!I16+'15'!L16+'16'!C16+'16'!F16+'16'!I16+'16'!L16+'17'!C16+'17'!F16+'17'!I16+'17'!L16+'18'!C16+'18'!F16+'18'!I16+'18'!L16+'19'!C16</f>
        <v>0</v>
      </c>
      <c r="G16" s="32">
        <f>+'15'!D16+'15'!G16+'15'!J16+'15'!M16+'16'!D16+'16'!G16+'16'!J16+'16'!M16+'17'!D16+'17'!G16+'17'!J16+'17'!M16+'18'!D16+'18'!G16+'18'!J16+'18'!M16+'19'!D16</f>
        <v>0</v>
      </c>
      <c r="H16" s="32">
        <f>+'15'!E16+'15'!H16+'15'!K16+'15'!N16+'16'!E16+'16'!H16+'16'!K16+'16'!N16+'17'!E16+'17'!H16+'17'!K16+'17'!N16+'18'!E16+'18'!H16+'18'!K16+'18'!N16+'19'!E16</f>
        <v>0</v>
      </c>
      <c r="I16" s="4"/>
      <c r="J16" s="4"/>
      <c r="K16" s="4"/>
      <c r="L16" s="32"/>
      <c r="M16" s="32"/>
      <c r="N16" s="89"/>
    </row>
    <row r="17" spans="1:18" s="13" customFormat="1" ht="10.5" customHeight="1" thickBot="1" x14ac:dyDescent="0.25">
      <c r="A17" s="88" t="s">
        <v>146</v>
      </c>
      <c r="B17" s="17" t="s">
        <v>12</v>
      </c>
      <c r="C17" s="4"/>
      <c r="D17" s="4"/>
      <c r="E17" s="4"/>
      <c r="F17" s="32">
        <f>+'15'!C17+'15'!F17+'15'!I17+'15'!L17+'16'!C17+'16'!F17+'16'!I17+'16'!L17+'17'!C17+'17'!F17+'17'!I17+'17'!L17+'18'!C17+'18'!F17+'18'!I17+'18'!L17+'19'!C17</f>
        <v>2574484</v>
      </c>
      <c r="G17" s="32">
        <f>+'15'!D17+'15'!G17+'15'!J17+'15'!M17+'16'!D17+'16'!G17+'16'!J17+'16'!M17+'17'!D17+'17'!G17+'17'!J17+'17'!M17+'18'!D17+'18'!G17+'18'!J17+'18'!M17+'19'!D17</f>
        <v>9004628</v>
      </c>
      <c r="H17" s="32">
        <f>+'15'!E17+'15'!H17+'15'!K17+'15'!N17+'16'!E17+'16'!H17+'16'!K17+'16'!N17+'17'!E17+'17'!H17+'17'!K17+'17'!N17+'18'!E17+'18'!H17+'18'!K17+'18'!N17+'19'!E17</f>
        <v>0</v>
      </c>
      <c r="I17" s="4"/>
      <c r="J17" s="4"/>
      <c r="K17" s="4"/>
      <c r="L17" s="32"/>
      <c r="M17" s="32"/>
      <c r="N17" s="89"/>
    </row>
    <row r="18" spans="1:18" ht="10.5" customHeight="1" thickBot="1" x14ac:dyDescent="0.25">
      <c r="A18" s="71" t="s">
        <v>13</v>
      </c>
      <c r="B18" s="24" t="s">
        <v>116</v>
      </c>
      <c r="C18" s="42">
        <f>+C15+C16+C17</f>
        <v>0</v>
      </c>
      <c r="D18" s="42">
        <f t="shared" ref="D18:N18" si="1">+D15+D16+D17</f>
        <v>0</v>
      </c>
      <c r="E18" s="42">
        <f t="shared" si="1"/>
        <v>0</v>
      </c>
      <c r="F18" s="42">
        <f t="shared" si="1"/>
        <v>2574484</v>
      </c>
      <c r="G18" s="42">
        <f t="shared" si="1"/>
        <v>9004628</v>
      </c>
      <c r="H18" s="42">
        <f t="shared" si="1"/>
        <v>0</v>
      </c>
      <c r="I18" s="42">
        <f t="shared" si="1"/>
        <v>0</v>
      </c>
      <c r="J18" s="42">
        <f t="shared" si="1"/>
        <v>0</v>
      </c>
      <c r="K18" s="42">
        <f t="shared" si="1"/>
        <v>0</v>
      </c>
      <c r="L18" s="42">
        <f t="shared" si="1"/>
        <v>0</v>
      </c>
      <c r="M18" s="42">
        <f t="shared" si="1"/>
        <v>0</v>
      </c>
      <c r="N18" s="74">
        <f t="shared" si="1"/>
        <v>0</v>
      </c>
    </row>
    <row r="19" spans="1:18" ht="10.5" customHeight="1" x14ac:dyDescent="0.2">
      <c r="A19" s="90" t="s">
        <v>147</v>
      </c>
      <c r="B19" s="46" t="s">
        <v>117</v>
      </c>
      <c r="C19" s="6"/>
      <c r="D19" s="6"/>
      <c r="E19" s="6"/>
      <c r="F19" s="32">
        <f>+'15'!C19+'15'!F19+'15'!I19+'15'!L19+'16'!C19+'16'!F19+'16'!I19+'16'!L19+'17'!C19+'17'!F19+'17'!I19+'17'!L19+'18'!C19+'18'!F19+'18'!I19+'18'!L19+'19'!C19</f>
        <v>0</v>
      </c>
      <c r="G19" s="32">
        <f>+'15'!D19+'15'!G19+'15'!J19+'15'!M19+'16'!D19+'16'!G19+'16'!J19+'16'!M19+'17'!D19+'17'!G19+'17'!J19+'17'!M19+'18'!D19+'18'!G19+'18'!J19+'18'!M19+'19'!D19</f>
        <v>0</v>
      </c>
      <c r="H19" s="32">
        <f>+'15'!E19+'15'!H19+'15'!K19+'15'!N19+'16'!E19+'16'!H19+'16'!K19+'16'!N19+'17'!E19+'17'!H19+'17'!K19+'17'!N19+'18'!E19+'18'!H19+'18'!K19+'18'!N19+'19'!E19</f>
        <v>0</v>
      </c>
      <c r="I19" s="6"/>
      <c r="J19" s="6"/>
      <c r="K19" s="6"/>
      <c r="L19" s="32"/>
      <c r="M19" s="32"/>
      <c r="N19" s="89"/>
    </row>
    <row r="20" spans="1:18" ht="10.5" customHeight="1" thickBot="1" x14ac:dyDescent="0.25">
      <c r="A20" s="91" t="s">
        <v>173</v>
      </c>
      <c r="B20" s="48" t="s">
        <v>174</v>
      </c>
      <c r="C20" s="6"/>
      <c r="D20" s="6"/>
      <c r="E20" s="6"/>
      <c r="F20" s="32">
        <f>+'15'!C20+'15'!F20+'15'!I20+'15'!L20+'16'!C20+'16'!F20+'16'!I20+'16'!L20+'17'!C20+'17'!F20+'17'!I20+'17'!L20+'18'!C20+'18'!F20+'18'!I20+'18'!L20+'19'!C20</f>
        <v>0</v>
      </c>
      <c r="G20" s="32">
        <f>+'15'!D20+'15'!G20+'15'!J20+'15'!M20+'16'!D20+'16'!G20+'16'!J20+'16'!M20+'17'!D20+'17'!G20+'17'!J20+'17'!M20+'18'!D20+'18'!G20+'18'!J20+'18'!M20+'19'!D20</f>
        <v>0</v>
      </c>
      <c r="H20" s="32">
        <f>+'15'!E20+'15'!H20+'15'!K20+'15'!N20+'16'!E20+'16'!H20+'16'!K20+'16'!N20+'17'!E20+'17'!H20+'17'!K20+'17'!N20+'18'!E20+'18'!H20+'18'!K20+'18'!N20+'19'!E20</f>
        <v>0</v>
      </c>
      <c r="I20" s="6"/>
      <c r="J20" s="6"/>
      <c r="K20" s="6"/>
      <c r="L20" s="32"/>
      <c r="M20" s="32"/>
      <c r="N20" s="89"/>
    </row>
    <row r="21" spans="1:18" ht="10.5" customHeight="1" thickBot="1" x14ac:dyDescent="0.25">
      <c r="A21" s="71" t="s">
        <v>15</v>
      </c>
      <c r="B21" s="24" t="s">
        <v>118</v>
      </c>
      <c r="C21" s="42">
        <f>+C19+C20</f>
        <v>0</v>
      </c>
      <c r="D21" s="42">
        <f t="shared" ref="D21:N21" si="2">+D19+D20</f>
        <v>0</v>
      </c>
      <c r="E21" s="42">
        <f t="shared" si="2"/>
        <v>0</v>
      </c>
      <c r="F21" s="42">
        <f t="shared" si="2"/>
        <v>0</v>
      </c>
      <c r="G21" s="42">
        <f t="shared" si="2"/>
        <v>0</v>
      </c>
      <c r="H21" s="42">
        <f t="shared" si="2"/>
        <v>0</v>
      </c>
      <c r="I21" s="42">
        <f t="shared" si="2"/>
        <v>0</v>
      </c>
      <c r="J21" s="42">
        <f t="shared" si="2"/>
        <v>0</v>
      </c>
      <c r="K21" s="42">
        <f t="shared" si="2"/>
        <v>0</v>
      </c>
      <c r="L21" s="42">
        <f t="shared" si="2"/>
        <v>0</v>
      </c>
      <c r="M21" s="42">
        <f t="shared" si="2"/>
        <v>0</v>
      </c>
      <c r="N21" s="74">
        <f t="shared" si="2"/>
        <v>0</v>
      </c>
    </row>
    <row r="22" spans="1:18" ht="10.5" customHeight="1" x14ac:dyDescent="0.2">
      <c r="A22" s="88" t="s">
        <v>149</v>
      </c>
      <c r="B22" s="17" t="s">
        <v>19</v>
      </c>
      <c r="C22" s="6"/>
      <c r="D22" s="6"/>
      <c r="E22" s="6"/>
      <c r="F22" s="32">
        <f>+'15'!C22+'15'!F22+'15'!I22+'15'!L22+'16'!C22+'16'!F22+'16'!I22+'16'!L22+'17'!C22+'17'!F22+'17'!I22+'17'!L22+'18'!C22+'18'!F22+'18'!I22+'18'!L22+'19'!C22</f>
        <v>0</v>
      </c>
      <c r="G22" s="32">
        <f>+'15'!D22+'15'!G22+'15'!J22+'15'!M22+'16'!D22+'16'!G22+'16'!J22+'16'!M22+'17'!D22+'17'!G22+'17'!J22+'17'!M22+'18'!D22+'18'!G22+'18'!J22+'18'!M22+'19'!D22</f>
        <v>0</v>
      </c>
      <c r="H22" s="32">
        <f>+'15'!E22+'15'!H22+'15'!K22+'15'!N22+'16'!E22+'16'!H22+'16'!K22+'16'!N22+'17'!E22+'17'!H22+'17'!K22+'17'!N22+'18'!E22+'18'!H22+'18'!K22+'18'!N22+'19'!E22</f>
        <v>0</v>
      </c>
      <c r="I22" s="6"/>
      <c r="J22" s="6"/>
      <c r="K22" s="6"/>
      <c r="L22" s="32"/>
      <c r="M22" s="32"/>
      <c r="N22" s="89"/>
    </row>
    <row r="23" spans="1:18" ht="10.5" customHeight="1" x14ac:dyDescent="0.2">
      <c r="A23" s="92" t="s">
        <v>150</v>
      </c>
      <c r="B23" s="17" t="s">
        <v>176</v>
      </c>
      <c r="C23" s="6"/>
      <c r="D23" s="6"/>
      <c r="E23" s="6"/>
      <c r="F23" s="32">
        <f>+'15'!C23+'15'!F23+'15'!I23+'15'!L23+'16'!C23+'16'!F23+'16'!I23+'16'!L23+'17'!C23+'17'!F23+'17'!I23+'17'!L23+'18'!C23+'18'!F23+'18'!I23+'18'!L23+'19'!C23</f>
        <v>0</v>
      </c>
      <c r="G23" s="32">
        <f>+'15'!D23+'15'!G23+'15'!J23+'15'!M23+'16'!D23+'16'!G23+'16'!J23+'16'!M23+'17'!D23+'17'!G23+'17'!J23+'17'!M23+'18'!D23+'18'!G23+'18'!J23+'18'!M23+'19'!D23</f>
        <v>0</v>
      </c>
      <c r="H23" s="32">
        <f>+'15'!E23+'15'!H23+'15'!K23+'15'!N23+'16'!E23+'16'!H23+'16'!K23+'16'!N23+'17'!E23+'17'!H23+'17'!K23+'17'!N23+'18'!E23+'18'!H23+'18'!K23+'18'!N23+'19'!E23</f>
        <v>0</v>
      </c>
      <c r="I23" s="6"/>
      <c r="J23" s="6"/>
      <c r="K23" s="6"/>
      <c r="L23" s="32"/>
      <c r="M23" s="32"/>
      <c r="N23" s="89"/>
    </row>
    <row r="24" spans="1:18" s="13" customFormat="1" ht="10.5" customHeight="1" thickBot="1" x14ac:dyDescent="0.25">
      <c r="A24" s="88" t="s">
        <v>147</v>
      </c>
      <c r="B24" s="17" t="s">
        <v>20</v>
      </c>
      <c r="C24" s="4"/>
      <c r="D24" s="4"/>
      <c r="E24" s="6"/>
      <c r="F24" s="32">
        <f>+'15'!C24+'15'!F24+'15'!I24+'15'!L24+'16'!C24+'16'!F24+'16'!I24+'16'!L24+'17'!C24+'17'!F24+'17'!I24+'17'!L24+'18'!C24+'18'!F24+'18'!I24+'18'!L24+'19'!C24</f>
        <v>0</v>
      </c>
      <c r="G24" s="32">
        <f>+'15'!D24+'15'!G24+'15'!J24+'15'!M24+'16'!D24+'16'!G24+'16'!J24+'16'!M24+'17'!D24+'17'!G24+'17'!J24+'17'!M24+'18'!D24+'18'!G24+'18'!J24+'18'!M24+'19'!D24</f>
        <v>0</v>
      </c>
      <c r="H24" s="32">
        <f>+'15'!E24+'15'!H24+'15'!K24+'15'!N24+'16'!E24+'16'!H24+'16'!K24+'16'!N24+'17'!E24+'17'!H24+'17'!K24+'17'!N24+'18'!E24+'18'!H24+'18'!K24+'18'!N24+'19'!E24</f>
        <v>0</v>
      </c>
      <c r="I24" s="4"/>
      <c r="J24" s="4"/>
      <c r="K24" s="6"/>
      <c r="L24" s="32"/>
      <c r="M24" s="32"/>
      <c r="N24" s="89"/>
    </row>
    <row r="25" spans="1:18" ht="10.5" customHeight="1" thickBot="1" x14ac:dyDescent="0.25">
      <c r="A25" s="71" t="s">
        <v>18</v>
      </c>
      <c r="B25" s="18" t="s">
        <v>119</v>
      </c>
      <c r="C25" s="42">
        <f>+C22+C23+C24</f>
        <v>0</v>
      </c>
      <c r="D25" s="42">
        <f t="shared" ref="D25:N25" si="3">+D22+D23+D24</f>
        <v>0</v>
      </c>
      <c r="E25" s="42">
        <f t="shared" si="3"/>
        <v>0</v>
      </c>
      <c r="F25" s="42">
        <f t="shared" si="3"/>
        <v>0</v>
      </c>
      <c r="G25" s="42">
        <f t="shared" si="3"/>
        <v>0</v>
      </c>
      <c r="H25" s="42">
        <f t="shared" si="3"/>
        <v>0</v>
      </c>
      <c r="I25" s="42">
        <f t="shared" si="3"/>
        <v>0</v>
      </c>
      <c r="J25" s="42">
        <f t="shared" si="3"/>
        <v>0</v>
      </c>
      <c r="K25" s="42">
        <f t="shared" si="3"/>
        <v>0</v>
      </c>
      <c r="L25" s="42">
        <f t="shared" si="3"/>
        <v>0</v>
      </c>
      <c r="M25" s="42">
        <f t="shared" si="3"/>
        <v>0</v>
      </c>
      <c r="N25" s="74">
        <f t="shared" si="3"/>
        <v>0</v>
      </c>
    </row>
    <row r="26" spans="1:18" ht="10.5" customHeight="1" thickBot="1" x14ac:dyDescent="0.25">
      <c r="A26" s="93" t="s">
        <v>148</v>
      </c>
      <c r="B26" s="17" t="s">
        <v>135</v>
      </c>
      <c r="C26" s="6"/>
      <c r="D26" s="6"/>
      <c r="E26" s="6"/>
      <c r="F26" s="32">
        <f>+'15'!C26+'15'!F26+'15'!I26+'15'!L26+'16'!C26+'16'!F26+'16'!I26+'16'!L26+'17'!C26+'17'!F26+'17'!I26+'17'!L26+'18'!C26+'18'!F26+'18'!I26+'18'!L26+'19'!C26</f>
        <v>0</v>
      </c>
      <c r="G26" s="32">
        <f>+'15'!D26+'15'!G26+'15'!J26+'15'!M26+'16'!D26+'16'!G26+'16'!J26+'16'!M26+'17'!D26+'17'!G26+'17'!J26+'17'!M26+'18'!D26+'18'!G26+'18'!J26+'18'!M26+'19'!D26</f>
        <v>0</v>
      </c>
      <c r="H26" s="32">
        <f>+'15'!E26+'15'!H26+'15'!K26+'15'!N26+'16'!E26+'16'!H26+'16'!K26+'16'!N26+'17'!E26+'17'!H26+'17'!K26+'17'!N26+'18'!E26+'18'!H26+'18'!K26+'18'!N26+'19'!E26</f>
        <v>0</v>
      </c>
      <c r="I26" s="6"/>
      <c r="J26" s="6"/>
      <c r="K26" s="6"/>
      <c r="L26" s="32"/>
      <c r="M26" s="32"/>
      <c r="N26" s="89"/>
    </row>
    <row r="27" spans="1:18" ht="10.5" customHeight="1" thickBot="1" x14ac:dyDescent="0.25">
      <c r="A27" s="71" t="s">
        <v>132</v>
      </c>
      <c r="B27" s="18" t="s">
        <v>133</v>
      </c>
      <c r="C27" s="42">
        <f>+C21+C25</f>
        <v>0</v>
      </c>
      <c r="D27" s="42">
        <f t="shared" ref="D27:N27" si="4">+D21+D25</f>
        <v>0</v>
      </c>
      <c r="E27" s="42">
        <f t="shared" si="4"/>
        <v>0</v>
      </c>
      <c r="F27" s="42">
        <f t="shared" si="4"/>
        <v>0</v>
      </c>
      <c r="G27" s="42">
        <f t="shared" si="4"/>
        <v>0</v>
      </c>
      <c r="H27" s="42">
        <f t="shared" si="4"/>
        <v>0</v>
      </c>
      <c r="I27" s="42">
        <f t="shared" si="4"/>
        <v>0</v>
      </c>
      <c r="J27" s="42">
        <f t="shared" si="4"/>
        <v>0</v>
      </c>
      <c r="K27" s="42">
        <f t="shared" si="4"/>
        <v>0</v>
      </c>
      <c r="L27" s="42">
        <f t="shared" si="4"/>
        <v>0</v>
      </c>
      <c r="M27" s="42">
        <f t="shared" si="4"/>
        <v>0</v>
      </c>
      <c r="N27" s="74">
        <f t="shared" si="4"/>
        <v>0</v>
      </c>
    </row>
    <row r="28" spans="1:18" s="13" customFormat="1" ht="10.5" customHeight="1" x14ac:dyDescent="0.2">
      <c r="A28" s="94"/>
      <c r="B28" s="22" t="s">
        <v>136</v>
      </c>
      <c r="C28" s="6">
        <f>+C14++C18+C26+C27</f>
        <v>0</v>
      </c>
      <c r="D28" s="6">
        <f t="shared" ref="D28:N28" si="5">+D14++D18+D26+D27</f>
        <v>0</v>
      </c>
      <c r="E28" s="6">
        <f t="shared" si="5"/>
        <v>0</v>
      </c>
      <c r="F28" s="6">
        <f t="shared" si="5"/>
        <v>3513533</v>
      </c>
      <c r="G28" s="6">
        <f t="shared" si="5"/>
        <v>9261013</v>
      </c>
      <c r="H28" s="6">
        <f t="shared" si="5"/>
        <v>0</v>
      </c>
      <c r="I28" s="6">
        <f t="shared" si="5"/>
        <v>0</v>
      </c>
      <c r="J28" s="6">
        <f t="shared" si="5"/>
        <v>0</v>
      </c>
      <c r="K28" s="6">
        <f t="shared" si="5"/>
        <v>0</v>
      </c>
      <c r="L28" s="6">
        <f t="shared" si="5"/>
        <v>0</v>
      </c>
      <c r="M28" s="6">
        <f t="shared" si="5"/>
        <v>0</v>
      </c>
      <c r="N28" s="99">
        <f t="shared" si="5"/>
        <v>0</v>
      </c>
    </row>
    <row r="29" spans="1:18" ht="10.5" customHeight="1" x14ac:dyDescent="0.2">
      <c r="A29" s="126" t="s">
        <v>21</v>
      </c>
      <c r="B29" s="127"/>
      <c r="C29" s="4"/>
      <c r="D29" s="4"/>
      <c r="E29" s="4"/>
      <c r="F29" s="32">
        <f>+'15'!C29+'15'!F29+'15'!I29+'15'!L29+'16'!C29+'16'!F29+'16'!I29+'16'!L29+'17'!C29+'17'!F29+'17'!I29+'17'!L29+'18'!C29+'18'!F29+'18'!I29+'18'!L29+'19'!C29</f>
        <v>0</v>
      </c>
      <c r="G29" s="32">
        <f>+'15'!D29+'15'!G29+'15'!J29+'15'!M29+'16'!D29+'16'!G29+'16'!J29+'16'!M29+'17'!D29+'17'!G29+'17'!J29+'17'!M29+'18'!D29+'18'!G29+'18'!J29+'18'!M29+'19'!D29</f>
        <v>0</v>
      </c>
      <c r="H29" s="32">
        <f>+'15'!E29+'15'!H29+'15'!K29+'15'!N29+'16'!E29+'16'!H29+'16'!K29+'16'!N29+'17'!E29+'17'!H29+'17'!K29+'17'!N29+'18'!E29+'18'!H29+'18'!K29+'18'!N29+'19'!E29</f>
        <v>0</v>
      </c>
      <c r="I29" s="4"/>
      <c r="J29" s="4"/>
      <c r="K29" s="4"/>
      <c r="L29" s="32"/>
      <c r="M29" s="32"/>
      <c r="N29" s="89"/>
      <c r="R29" s="27"/>
    </row>
    <row r="30" spans="1:18" ht="10.5" customHeight="1" x14ac:dyDescent="0.2">
      <c r="A30" s="88" t="s">
        <v>151</v>
      </c>
      <c r="B30" s="17" t="s">
        <v>120</v>
      </c>
      <c r="C30" s="4"/>
      <c r="D30" s="4"/>
      <c r="E30" s="4"/>
      <c r="F30" s="32">
        <f>+'15'!C30+'15'!F30+'15'!I30+'15'!L30+'16'!C30+'16'!F30+'16'!I30+'16'!L30+'17'!C30+'17'!F30+'17'!I30+'17'!L30+'18'!C30+'18'!F30+'18'!I30+'18'!L30+'19'!C30</f>
        <v>0</v>
      </c>
      <c r="G30" s="32">
        <f>+'15'!D30+'15'!G30+'15'!J30+'15'!M30+'16'!D30+'16'!G30+'16'!J30+'16'!M30+'17'!D30+'17'!G30+'17'!J30+'17'!M30+'18'!D30+'18'!G30+'18'!J30+'18'!M30+'19'!D30</f>
        <v>0</v>
      </c>
      <c r="H30" s="32">
        <f>+'15'!E30+'15'!H30+'15'!K30+'15'!N30+'16'!E30+'16'!H30+'16'!K30+'16'!N30+'17'!E30+'17'!H30+'17'!K30+'17'!N30+'18'!E30+'18'!H30+'18'!K30+'18'!N30+'19'!E30</f>
        <v>0</v>
      </c>
      <c r="I30" s="4"/>
      <c r="J30" s="4"/>
      <c r="K30" s="4"/>
      <c r="L30" s="32"/>
      <c r="M30" s="32"/>
      <c r="N30" s="89"/>
    </row>
    <row r="31" spans="1:18" ht="10.5" customHeight="1" x14ac:dyDescent="0.2">
      <c r="A31" s="88" t="s">
        <v>152</v>
      </c>
      <c r="B31" s="17" t="s">
        <v>121</v>
      </c>
      <c r="C31" s="4"/>
      <c r="D31" s="4"/>
      <c r="E31" s="4"/>
      <c r="F31" s="32">
        <f>+'15'!C31+'15'!F31+'15'!I31+'15'!L31+'16'!C31+'16'!F31+'16'!I31+'16'!L31+'17'!C31+'17'!F31+'17'!I31+'17'!L31+'18'!C31+'18'!F31+'18'!I31+'18'!L31+'19'!C31</f>
        <v>0</v>
      </c>
      <c r="G31" s="32">
        <f>+'15'!D31+'15'!G31+'15'!J31+'15'!M31+'16'!D31+'16'!G31+'16'!J31+'16'!M31+'17'!D31+'17'!G31+'17'!J31+'17'!M31+'18'!D31+'18'!G31+'18'!J31+'18'!M31+'19'!D31</f>
        <v>0</v>
      </c>
      <c r="H31" s="32">
        <f>+'15'!E31+'15'!H31+'15'!K31+'15'!N31+'16'!E31+'16'!H31+'16'!K31+'16'!N31+'17'!E31+'17'!H31+'17'!K31+'17'!N31+'18'!E31+'18'!H31+'18'!K31+'18'!N31+'19'!E31</f>
        <v>0</v>
      </c>
      <c r="I31" s="4"/>
      <c r="J31" s="4"/>
      <c r="K31" s="4"/>
      <c r="L31" s="32"/>
      <c r="M31" s="32"/>
      <c r="N31" s="89"/>
    </row>
    <row r="32" spans="1:18" ht="10.5" customHeight="1" x14ac:dyDescent="0.2">
      <c r="A32" s="88" t="s">
        <v>154</v>
      </c>
      <c r="B32" s="17" t="s">
        <v>122</v>
      </c>
      <c r="C32" s="4"/>
      <c r="D32" s="4"/>
      <c r="E32" s="4"/>
      <c r="F32" s="32">
        <f>+'15'!C32+'15'!F32+'15'!I32+'15'!L32+'16'!C32+'16'!F32+'16'!I32+'16'!L32+'17'!C32+'17'!F32+'17'!I32+'17'!L32+'18'!C32+'18'!F32+'18'!I32+'18'!L32+'19'!C32</f>
        <v>0</v>
      </c>
      <c r="G32" s="32">
        <f>+'15'!D32+'15'!G32+'15'!J32+'15'!M32+'16'!D32+'16'!G32+'16'!J32+'16'!M32+'17'!D32+'17'!G32+'17'!J32+'17'!M32+'18'!D32+'18'!G32+'18'!J32+'18'!M32+'19'!D32</f>
        <v>0</v>
      </c>
      <c r="H32" s="32">
        <f>+'15'!E32+'15'!H32+'15'!K32+'15'!N32+'16'!E32+'16'!H32+'16'!K32+'16'!N32+'17'!E32+'17'!H32+'17'!K32+'17'!N32+'18'!E32+'18'!H32+'18'!K32+'18'!N32+'19'!E32</f>
        <v>0</v>
      </c>
      <c r="I32" s="4"/>
      <c r="J32" s="4"/>
      <c r="K32" s="4"/>
      <c r="L32" s="32"/>
      <c r="M32" s="32"/>
      <c r="N32" s="89"/>
    </row>
    <row r="33" spans="1:37" ht="10.5" customHeight="1" x14ac:dyDescent="0.2">
      <c r="A33" s="95" t="s">
        <v>5</v>
      </c>
      <c r="B33" s="79" t="s">
        <v>123</v>
      </c>
      <c r="C33" s="44">
        <f t="shared" ref="C33:N33" si="6">+C30+C31+C32</f>
        <v>0</v>
      </c>
      <c r="D33" s="44">
        <f t="shared" si="6"/>
        <v>0</v>
      </c>
      <c r="E33" s="44">
        <f t="shared" si="6"/>
        <v>0</v>
      </c>
      <c r="F33" s="44">
        <f t="shared" si="6"/>
        <v>0</v>
      </c>
      <c r="G33" s="44">
        <f t="shared" si="6"/>
        <v>0</v>
      </c>
      <c r="H33" s="44">
        <f t="shared" si="6"/>
        <v>0</v>
      </c>
      <c r="I33" s="44">
        <f t="shared" si="6"/>
        <v>0</v>
      </c>
      <c r="J33" s="44">
        <f t="shared" si="6"/>
        <v>0</v>
      </c>
      <c r="K33" s="44">
        <f t="shared" si="6"/>
        <v>0</v>
      </c>
      <c r="L33" s="44">
        <f t="shared" si="6"/>
        <v>0</v>
      </c>
      <c r="M33" s="44">
        <f t="shared" si="6"/>
        <v>0</v>
      </c>
      <c r="N33" s="100">
        <f t="shared" si="6"/>
        <v>0</v>
      </c>
    </row>
    <row r="34" spans="1:37" ht="10.5" customHeight="1" x14ac:dyDescent="0.2">
      <c r="A34" s="88" t="s">
        <v>155</v>
      </c>
      <c r="B34" s="17" t="s">
        <v>22</v>
      </c>
      <c r="C34" s="4"/>
      <c r="D34" s="4"/>
      <c r="E34" s="4"/>
      <c r="F34" s="32">
        <f>+'15'!C34+'15'!F34+'15'!I34+'15'!L34+'16'!C34+'16'!F34+'16'!I34+'16'!L34+'17'!C34+'17'!F34+'17'!I34+'17'!L34+'18'!C34+'18'!F34+'18'!I34+'18'!L34+'19'!C34</f>
        <v>0</v>
      </c>
      <c r="G34" s="32">
        <f>+'15'!D34+'15'!G34+'15'!J34+'15'!M34+'16'!D34+'16'!G34+'16'!J34+'16'!M34+'17'!D34+'17'!G34+'17'!J34+'17'!M34+'18'!D34+'18'!G34+'18'!J34+'18'!M34+'19'!D34</f>
        <v>0</v>
      </c>
      <c r="H34" s="32">
        <f>+'15'!E34+'15'!H34+'15'!K34+'15'!N34+'16'!E34+'16'!H34+'16'!K34+'16'!N34+'17'!E34+'17'!H34+'17'!K34+'17'!N34+'18'!E34+'18'!H34+'18'!K34+'18'!N34+'19'!E34</f>
        <v>0</v>
      </c>
      <c r="I34" s="4"/>
      <c r="J34" s="4"/>
      <c r="K34" s="4"/>
      <c r="L34" s="32"/>
      <c r="M34" s="32"/>
      <c r="N34" s="89"/>
    </row>
    <row r="35" spans="1:37" ht="10.5" customHeight="1" x14ac:dyDescent="0.2">
      <c r="A35" s="88" t="s">
        <v>156</v>
      </c>
      <c r="B35" s="17" t="s">
        <v>124</v>
      </c>
      <c r="C35" s="4"/>
      <c r="D35" s="4"/>
      <c r="E35" s="4"/>
      <c r="F35" s="32">
        <f>+'15'!C35+'15'!F35+'15'!I35+'15'!L35+'16'!C35+'16'!F35+'16'!I35+'16'!L35+'17'!C35+'17'!F35+'17'!I35+'17'!L35+'18'!C35+'18'!F35+'18'!I35+'18'!L35+'19'!C35</f>
        <v>0</v>
      </c>
      <c r="G35" s="32">
        <f>+'15'!D35+'15'!G35+'15'!J35+'15'!M35+'16'!D35+'16'!G35+'16'!J35+'16'!M35+'17'!D35+'17'!G35+'17'!J35+'17'!M35+'18'!D35+'18'!G35+'18'!J35+'18'!M35+'19'!D35</f>
        <v>0</v>
      </c>
      <c r="H35" s="32">
        <f>+'15'!E35+'15'!H35+'15'!K35+'15'!N35+'16'!E35+'16'!H35+'16'!K35+'16'!N35+'17'!E35+'17'!H35+'17'!K35+'17'!N35+'18'!E35+'18'!H35+'18'!K35+'18'!N35+'19'!E35</f>
        <v>0</v>
      </c>
      <c r="I35" s="4"/>
      <c r="J35" s="4"/>
      <c r="K35" s="4"/>
      <c r="L35" s="32"/>
      <c r="M35" s="32"/>
      <c r="N35" s="89"/>
    </row>
    <row r="36" spans="1:37" ht="10.5" customHeight="1" thickBot="1" x14ac:dyDescent="0.25">
      <c r="A36" s="88" t="s">
        <v>158</v>
      </c>
      <c r="B36" s="17" t="s">
        <v>23</v>
      </c>
      <c r="C36" s="4"/>
      <c r="D36" s="4"/>
      <c r="E36" s="4"/>
      <c r="F36" s="32">
        <f>+'15'!C36+'15'!F36+'15'!I36+'15'!L36+'16'!C36+'16'!F36+'16'!I36+'16'!L36+'17'!C36+'17'!F36+'17'!I36+'17'!L36+'18'!C36+'18'!F36+'18'!I36+'18'!L36+'19'!C36</f>
        <v>0</v>
      </c>
      <c r="G36" s="32">
        <f>+'15'!D36+'15'!G36+'15'!J36+'15'!M36+'16'!D36+'16'!G36+'16'!J36+'16'!M36+'17'!D36+'17'!G36+'17'!J36+'17'!M36+'18'!D36+'18'!G36+'18'!J36+'18'!M36+'19'!D36</f>
        <v>0</v>
      </c>
      <c r="H36" s="32">
        <f>+'15'!E36+'15'!H36+'15'!K36+'15'!N36+'16'!E36+'16'!H36+'16'!K36+'16'!N36+'17'!E36+'17'!H36+'17'!K36+'17'!N36+'18'!E36+'18'!H36+'18'!K36+'18'!N36+'19'!E36</f>
        <v>0</v>
      </c>
      <c r="I36" s="4"/>
      <c r="J36" s="4"/>
      <c r="K36" s="4"/>
      <c r="L36" s="32"/>
      <c r="M36" s="32"/>
      <c r="N36" s="89"/>
    </row>
    <row r="37" spans="1:37" ht="10.5" customHeight="1" thickBot="1" x14ac:dyDescent="0.25">
      <c r="A37" s="71" t="s">
        <v>10</v>
      </c>
      <c r="B37" s="24" t="s">
        <v>126</v>
      </c>
      <c r="C37" s="42">
        <f>+C33+C34+C35+C36</f>
        <v>0</v>
      </c>
      <c r="D37" s="42">
        <f t="shared" ref="D37:N37" si="7">+D33+D34+D35+D36</f>
        <v>0</v>
      </c>
      <c r="E37" s="42">
        <f t="shared" si="7"/>
        <v>0</v>
      </c>
      <c r="F37" s="42">
        <f t="shared" si="7"/>
        <v>0</v>
      </c>
      <c r="G37" s="42">
        <f t="shared" si="7"/>
        <v>0</v>
      </c>
      <c r="H37" s="42">
        <f t="shared" si="7"/>
        <v>0</v>
      </c>
      <c r="I37" s="42">
        <f t="shared" si="7"/>
        <v>0</v>
      </c>
      <c r="J37" s="42">
        <f t="shared" si="7"/>
        <v>0</v>
      </c>
      <c r="K37" s="42">
        <f t="shared" si="7"/>
        <v>0</v>
      </c>
      <c r="L37" s="42">
        <f t="shared" si="7"/>
        <v>0</v>
      </c>
      <c r="M37" s="42">
        <f t="shared" si="7"/>
        <v>0</v>
      </c>
      <c r="N37" s="74">
        <f t="shared" si="7"/>
        <v>0</v>
      </c>
      <c r="AA37" s="1"/>
      <c r="AB37" s="1"/>
      <c r="AC37" s="1"/>
      <c r="AG37" s="1"/>
      <c r="AH37" s="1"/>
      <c r="AI37" s="1"/>
      <c r="AJ37" s="1"/>
      <c r="AK37" s="1"/>
    </row>
    <row r="38" spans="1:37" ht="10.5" customHeight="1" x14ac:dyDescent="0.2">
      <c r="A38" s="88" t="s">
        <v>153</v>
      </c>
      <c r="B38" s="17" t="s">
        <v>25</v>
      </c>
      <c r="C38" s="4"/>
      <c r="D38" s="4"/>
      <c r="E38" s="4"/>
      <c r="F38" s="32">
        <f>+'15'!C38+'15'!F38+'15'!I38+'15'!L38+'16'!C38+'16'!F38+'16'!I38+'16'!L38+'17'!C38+'17'!F38+'17'!I38+'17'!L38+'18'!C38+'18'!F38+'18'!I38+'18'!L38+'19'!C38</f>
        <v>0</v>
      </c>
      <c r="G38" s="32">
        <f>+'15'!D38+'15'!G38+'15'!J38+'15'!M38+'16'!D38+'16'!G38+'16'!J38+'16'!M38+'17'!D38+'17'!G38+'17'!J38+'17'!M38+'18'!D38+'18'!G38+'18'!J38+'18'!M38+'19'!D38</f>
        <v>0</v>
      </c>
      <c r="H38" s="32">
        <f>+'15'!E38+'15'!H38+'15'!K38+'15'!N38+'16'!E38+'16'!H38+'16'!K38+'16'!N38+'17'!E38+'17'!H38+'17'!K38+'17'!N38+'18'!E38+'18'!H38+'18'!K38+'18'!N38+'19'!E38</f>
        <v>0</v>
      </c>
      <c r="I38" s="4"/>
      <c r="J38" s="4"/>
      <c r="K38" s="4"/>
      <c r="L38" s="32"/>
      <c r="M38" s="32"/>
      <c r="N38" s="89"/>
      <c r="AA38" s="1"/>
      <c r="AB38" s="1"/>
      <c r="AC38" s="1"/>
      <c r="AG38" s="1"/>
      <c r="AH38" s="1"/>
      <c r="AI38" s="1"/>
      <c r="AJ38" s="1"/>
      <c r="AK38" s="1"/>
    </row>
    <row r="39" spans="1:37" ht="10.5" customHeight="1" x14ac:dyDescent="0.2">
      <c r="A39" s="88" t="s">
        <v>157</v>
      </c>
      <c r="B39" s="17" t="s">
        <v>125</v>
      </c>
      <c r="C39" s="4"/>
      <c r="D39" s="4"/>
      <c r="E39" s="4"/>
      <c r="F39" s="32">
        <f>+'15'!C39+'15'!F39+'15'!I39+'15'!L39+'16'!C39+'16'!F39+'16'!I39+'16'!L39+'17'!C39+'17'!F39+'17'!I39+'17'!L39+'18'!C39+'18'!F39+'18'!I39+'18'!L39+'19'!C39</f>
        <v>0</v>
      </c>
      <c r="G39" s="32">
        <f>+'15'!D39+'15'!G39+'15'!J39+'15'!M39+'16'!D39+'16'!G39+'16'!J39+'16'!M39+'17'!D39+'17'!G39+'17'!J39+'17'!M39+'18'!D39+'18'!G39+'18'!J39+'18'!M39+'19'!D39</f>
        <v>0</v>
      </c>
      <c r="H39" s="32">
        <f>+'15'!E39+'15'!H39+'15'!K39+'15'!N39+'16'!E39+'16'!H39+'16'!K39+'16'!N39+'17'!E39+'17'!H39+'17'!K39+'17'!N39+'18'!E39+'18'!H39+'18'!K39+'18'!N39+'19'!E39</f>
        <v>0</v>
      </c>
      <c r="I39" s="4"/>
      <c r="J39" s="4"/>
      <c r="K39" s="4"/>
      <c r="L39" s="32"/>
      <c r="M39" s="32"/>
      <c r="N39" s="89"/>
      <c r="AA39" s="1"/>
      <c r="AB39" s="1"/>
      <c r="AC39" s="1"/>
      <c r="AG39" s="1"/>
      <c r="AH39" s="1"/>
      <c r="AI39" s="1"/>
      <c r="AJ39" s="1"/>
      <c r="AK39" s="1"/>
    </row>
    <row r="40" spans="1:37" s="13" customFormat="1" ht="10.5" customHeight="1" thickBot="1" x14ac:dyDescent="0.25">
      <c r="A40" s="88" t="s">
        <v>159</v>
      </c>
      <c r="B40" s="17" t="s">
        <v>26</v>
      </c>
      <c r="C40" s="4"/>
      <c r="D40" s="4"/>
      <c r="E40" s="4"/>
      <c r="F40" s="32">
        <f>+'15'!C40+'15'!F40+'15'!I40+'15'!L40+'16'!C40+'16'!F40+'16'!I40+'16'!L40+'17'!C40+'17'!F40+'17'!I40+'17'!L40+'18'!C40+'18'!F40+'18'!I40+'18'!L40+'19'!C40</f>
        <v>0</v>
      </c>
      <c r="G40" s="32">
        <f>+'15'!D40+'15'!G40+'15'!J40+'15'!M40+'16'!D40+'16'!G40+'16'!J40+'16'!M40+'17'!D40+'17'!G40+'17'!J40+'17'!M40+'18'!D40+'18'!G40+'18'!J40+'18'!M40+'19'!D40</f>
        <v>0</v>
      </c>
      <c r="H40" s="32">
        <f>+'15'!E40+'15'!H40+'15'!K40+'15'!N40+'16'!E40+'16'!H40+'16'!K40+'16'!N40+'17'!E40+'17'!H40+'17'!K40+'17'!N40+'18'!E40+'18'!H40+'18'!K40+'18'!N40+'19'!E40</f>
        <v>0</v>
      </c>
      <c r="I40" s="4"/>
      <c r="J40" s="4"/>
      <c r="K40" s="4"/>
      <c r="L40" s="32"/>
      <c r="M40" s="32"/>
      <c r="N40" s="89"/>
      <c r="AA40" s="5"/>
      <c r="AB40" s="5"/>
      <c r="AC40" s="5"/>
      <c r="AG40" s="5"/>
      <c r="AH40" s="5"/>
      <c r="AI40" s="5"/>
      <c r="AJ40" s="5"/>
      <c r="AK40" s="5"/>
    </row>
    <row r="41" spans="1:37" ht="10.5" customHeight="1" thickBot="1" x14ac:dyDescent="0.25">
      <c r="A41" s="71" t="s">
        <v>13</v>
      </c>
      <c r="B41" s="24" t="s">
        <v>127</v>
      </c>
      <c r="C41" s="42">
        <f>+C38+C39+C40</f>
        <v>0</v>
      </c>
      <c r="D41" s="42">
        <f t="shared" ref="D41:N41" si="8">+D38+D39+D40</f>
        <v>0</v>
      </c>
      <c r="E41" s="42">
        <f t="shared" si="8"/>
        <v>0</v>
      </c>
      <c r="F41" s="42">
        <f t="shared" si="8"/>
        <v>0</v>
      </c>
      <c r="G41" s="42">
        <f t="shared" si="8"/>
        <v>0</v>
      </c>
      <c r="H41" s="42">
        <f t="shared" si="8"/>
        <v>0</v>
      </c>
      <c r="I41" s="42">
        <f t="shared" si="8"/>
        <v>0</v>
      </c>
      <c r="J41" s="42">
        <f t="shared" si="8"/>
        <v>0</v>
      </c>
      <c r="K41" s="42">
        <f t="shared" si="8"/>
        <v>0</v>
      </c>
      <c r="L41" s="42">
        <f t="shared" si="8"/>
        <v>0</v>
      </c>
      <c r="M41" s="42">
        <f t="shared" si="8"/>
        <v>0</v>
      </c>
      <c r="N41" s="74">
        <f t="shared" si="8"/>
        <v>0</v>
      </c>
      <c r="O41" s="1"/>
      <c r="P41" s="1"/>
      <c r="Q41" s="1"/>
      <c r="R41" s="1"/>
      <c r="S41" s="1"/>
      <c r="T41" s="1"/>
      <c r="U41" s="1"/>
      <c r="V41" s="1"/>
      <c r="W41" s="1"/>
      <c r="AA41" s="1"/>
      <c r="AB41" s="1"/>
    </row>
    <row r="42" spans="1:37" ht="10.5" customHeight="1" x14ac:dyDescent="0.2">
      <c r="A42" s="97" t="s">
        <v>167</v>
      </c>
      <c r="B42" s="46" t="s">
        <v>17</v>
      </c>
      <c r="C42" s="6"/>
      <c r="D42" s="6"/>
      <c r="E42" s="6"/>
      <c r="F42" s="32">
        <f>+'15'!C42+'15'!F42+'15'!I42+'15'!L42+'16'!C42+'16'!F42+'16'!I42+'16'!L42+'17'!C42+'17'!F42+'17'!I42+'17'!L42+'18'!C42+'18'!F42+'18'!I42+'18'!L42+'19'!C42</f>
        <v>0</v>
      </c>
      <c r="G42" s="32">
        <f>+'15'!D42+'15'!G42+'15'!J42+'15'!M42+'16'!D42+'16'!G42+'16'!J42+'16'!M42+'17'!D42+'17'!G42+'17'!J42+'17'!M42+'18'!D42+'18'!G42+'18'!J42+'18'!M42+'19'!D42</f>
        <v>0</v>
      </c>
      <c r="H42" s="32">
        <f>+'15'!E42+'15'!H42+'15'!K42+'15'!N42+'16'!E42+'16'!H42+'16'!K42+'16'!N42+'17'!E42+'17'!H42+'17'!K42+'17'!N42+'18'!E42+'18'!H42+'18'!K42+'18'!N42+'19'!E42</f>
        <v>0</v>
      </c>
      <c r="I42" s="6"/>
      <c r="J42" s="6"/>
      <c r="K42" s="6"/>
      <c r="L42" s="32"/>
      <c r="M42" s="32"/>
      <c r="N42" s="89"/>
      <c r="O42" s="1"/>
      <c r="P42" s="1"/>
      <c r="Q42" s="1"/>
      <c r="R42" s="1"/>
      <c r="S42" s="1"/>
      <c r="T42" s="1"/>
      <c r="U42" s="1"/>
      <c r="V42" s="1"/>
      <c r="W42" s="1"/>
      <c r="AA42" s="1"/>
      <c r="AB42" s="1"/>
    </row>
    <row r="43" spans="1:37" ht="10.5" customHeight="1" x14ac:dyDescent="0.2">
      <c r="A43" s="88" t="s">
        <v>190</v>
      </c>
      <c r="B43" s="113" t="s">
        <v>191</v>
      </c>
      <c r="C43" s="4"/>
      <c r="D43" s="4"/>
      <c r="E43" s="4"/>
      <c r="F43" s="32">
        <f>+'15'!C43+'15'!F43+'15'!I43+'15'!L43+'16'!C43+'16'!F43+'16'!I43+'16'!L43+'17'!C43+'17'!F43+'17'!I43+'17'!L43+'18'!C43+'18'!F43+'18'!I43+'18'!L43+'19'!C43</f>
        <v>0</v>
      </c>
      <c r="G43" s="32">
        <f>+'15'!D43+'15'!G43+'15'!J43+'15'!M43+'16'!D43+'16'!G43+'16'!J43+'16'!M43+'17'!D43+'17'!G43+'17'!J43+'17'!M43+'18'!D43+'18'!G43+'18'!J43+'18'!M43+'19'!D43</f>
        <v>0</v>
      </c>
      <c r="H43" s="32">
        <f>+'15'!E43+'15'!H43+'15'!K43+'15'!N43+'16'!E43+'16'!H43+'16'!K43+'16'!N43+'17'!E43+'17'!H43+'17'!K43+'17'!N43+'18'!E43+'18'!H43+'18'!K43+'18'!N43+'19'!E43</f>
        <v>0</v>
      </c>
      <c r="I43" s="4"/>
      <c r="J43" s="4"/>
      <c r="K43" s="4"/>
      <c r="L43" s="32"/>
      <c r="M43" s="32"/>
      <c r="N43" s="89"/>
    </row>
    <row r="44" spans="1:37" ht="10.5" customHeight="1" thickBot="1" x14ac:dyDescent="0.25">
      <c r="A44" s="98" t="s">
        <v>168</v>
      </c>
      <c r="B44" s="48" t="s">
        <v>128</v>
      </c>
      <c r="C44" s="6"/>
      <c r="D44" s="6"/>
      <c r="E44" s="6"/>
      <c r="F44" s="32">
        <f>+'15'!C44+'15'!F44+'15'!I44+'15'!L44+'16'!C44+'16'!F44+'16'!I44+'16'!L44+'17'!C44+'17'!F44+'17'!I44+'17'!L44+'18'!C44+'18'!F44+'18'!I44+'18'!L44+'19'!C44</f>
        <v>0</v>
      </c>
      <c r="G44" s="32">
        <f>+'15'!D44+'15'!G44+'15'!J44+'15'!M44+'16'!D44+'16'!G44+'16'!J44+'16'!M44+'17'!D44+'17'!G44+'17'!J44+'17'!M44+'18'!D44+'18'!G44+'18'!J44+'18'!M44+'19'!D44</f>
        <v>0</v>
      </c>
      <c r="H44" s="32">
        <f>+'15'!E44+'15'!H44+'15'!K44+'15'!N44+'16'!E44+'16'!H44+'16'!K44+'16'!N44+'17'!E44+'17'!H44+'17'!K44+'17'!N44+'18'!E44+'18'!H44+'18'!K44+'18'!N44+'19'!E44</f>
        <v>0</v>
      </c>
      <c r="I44" s="6"/>
      <c r="J44" s="6"/>
      <c r="K44" s="6"/>
      <c r="L44" s="32"/>
      <c r="M44" s="32"/>
      <c r="N44" s="89"/>
      <c r="O44" s="1"/>
      <c r="P44" s="1"/>
      <c r="Q44" s="1"/>
      <c r="R44" s="1"/>
      <c r="S44" s="1"/>
      <c r="T44" s="1"/>
      <c r="U44" s="1"/>
      <c r="V44" s="1"/>
      <c r="W44" s="1"/>
      <c r="AA44" s="1"/>
      <c r="AB44" s="1"/>
    </row>
    <row r="45" spans="1:37" ht="10.5" customHeight="1" thickBot="1" x14ac:dyDescent="0.25">
      <c r="A45" s="71" t="s">
        <v>15</v>
      </c>
      <c r="B45" s="24" t="s">
        <v>27</v>
      </c>
      <c r="C45" s="42">
        <f>SUM(C42:C44)</f>
        <v>0</v>
      </c>
      <c r="D45" s="42">
        <f t="shared" ref="D45:N45" si="9">SUM(D42:D44)</f>
        <v>0</v>
      </c>
      <c r="E45" s="42">
        <f t="shared" si="9"/>
        <v>0</v>
      </c>
      <c r="F45" s="42">
        <f t="shared" si="9"/>
        <v>0</v>
      </c>
      <c r="G45" s="42">
        <f t="shared" si="9"/>
        <v>0</v>
      </c>
      <c r="H45" s="42">
        <f t="shared" si="9"/>
        <v>0</v>
      </c>
      <c r="I45" s="42">
        <f t="shared" si="9"/>
        <v>0</v>
      </c>
      <c r="J45" s="42">
        <f t="shared" si="9"/>
        <v>0</v>
      </c>
      <c r="K45" s="42">
        <f t="shared" si="9"/>
        <v>0</v>
      </c>
      <c r="L45" s="42">
        <f t="shared" si="9"/>
        <v>0</v>
      </c>
      <c r="M45" s="42">
        <f t="shared" si="9"/>
        <v>0</v>
      </c>
      <c r="N45" s="74">
        <f t="shared" si="9"/>
        <v>0</v>
      </c>
    </row>
    <row r="46" spans="1:37" ht="10.5" customHeight="1" x14ac:dyDescent="0.2">
      <c r="A46" s="93" t="s">
        <v>167</v>
      </c>
      <c r="B46" s="23" t="s">
        <v>20</v>
      </c>
      <c r="C46" s="6"/>
      <c r="D46" s="6"/>
      <c r="E46" s="6"/>
      <c r="F46" s="32">
        <f>+'15'!C46+'15'!F46+'15'!I46+'15'!L46+'16'!C46+'16'!F46+'16'!I46+'16'!L46+'17'!C46+'17'!F46+'17'!I46+'17'!L46+'18'!C46+'18'!F46+'18'!I46+'18'!L46+'19'!C46</f>
        <v>0</v>
      </c>
      <c r="G46" s="32">
        <f>+'15'!D46+'15'!G46+'15'!J46+'15'!M46+'16'!D46+'16'!G46+'16'!J46+'16'!M46+'17'!D46+'17'!G46+'17'!J46+'17'!M46+'18'!D46+'18'!G46+'18'!J46+'18'!M46+'19'!D46</f>
        <v>0</v>
      </c>
      <c r="H46" s="32">
        <f>+'15'!E46+'15'!H46+'15'!K46+'15'!N46+'16'!E46+'16'!H46+'16'!K46+'16'!N46+'17'!E46+'17'!H46+'17'!K46+'17'!N46+'18'!E46+'18'!H46+'18'!K46+'18'!N46+'19'!E46</f>
        <v>0</v>
      </c>
      <c r="I46" s="6"/>
      <c r="J46" s="6"/>
      <c r="K46" s="6"/>
      <c r="L46" s="32"/>
      <c r="M46" s="32"/>
      <c r="N46" s="89"/>
    </row>
    <row r="47" spans="1:37" ht="10.5" customHeight="1" thickBot="1" x14ac:dyDescent="0.25">
      <c r="A47" s="93" t="s">
        <v>168</v>
      </c>
      <c r="B47" s="23" t="s">
        <v>129</v>
      </c>
      <c r="C47" s="6"/>
      <c r="D47" s="6"/>
      <c r="E47" s="6"/>
      <c r="F47" s="32">
        <f>+'15'!C47+'15'!F47+'15'!I47+'15'!L47+'16'!C47+'16'!F47+'16'!I47+'16'!L47+'17'!C47+'17'!F47+'17'!I47+'17'!L47+'18'!C47+'18'!F47+'18'!I47+'18'!L47+'19'!C47</f>
        <v>0</v>
      </c>
      <c r="G47" s="32">
        <f>+'15'!D47+'15'!G47+'15'!J47+'15'!M47+'16'!D47+'16'!G47+'16'!J47+'16'!M47+'17'!D47+'17'!G47+'17'!J47+'17'!M47+'18'!D47+'18'!G47+'18'!J47+'18'!M47+'19'!D47</f>
        <v>0</v>
      </c>
      <c r="H47" s="32">
        <f>+'15'!E47+'15'!H47+'15'!K47+'15'!N47+'16'!E47+'16'!H47+'16'!K47+'16'!N47+'17'!E47+'17'!H47+'17'!K47+'17'!N47+'18'!E47+'18'!H47+'18'!K47+'18'!N47+'19'!E47</f>
        <v>0</v>
      </c>
      <c r="I47" s="6"/>
      <c r="J47" s="6"/>
      <c r="K47" s="6"/>
      <c r="L47" s="32"/>
      <c r="M47" s="32"/>
      <c r="N47" s="89"/>
    </row>
    <row r="48" spans="1:37" ht="10.5" customHeight="1" thickBot="1" x14ac:dyDescent="0.25">
      <c r="A48" s="71" t="s">
        <v>18</v>
      </c>
      <c r="B48" s="24" t="s">
        <v>28</v>
      </c>
      <c r="C48" s="42">
        <f>+C46+C47</f>
        <v>0</v>
      </c>
      <c r="D48" s="42">
        <f t="shared" ref="D48:N48" si="10">+D46+D47</f>
        <v>0</v>
      </c>
      <c r="E48" s="42">
        <f t="shared" si="10"/>
        <v>0</v>
      </c>
      <c r="F48" s="42">
        <f t="shared" si="10"/>
        <v>0</v>
      </c>
      <c r="G48" s="42">
        <f t="shared" si="10"/>
        <v>0</v>
      </c>
      <c r="H48" s="42">
        <f t="shared" si="10"/>
        <v>0</v>
      </c>
      <c r="I48" s="42">
        <f t="shared" si="10"/>
        <v>0</v>
      </c>
      <c r="J48" s="42">
        <f t="shared" si="10"/>
        <v>0</v>
      </c>
      <c r="K48" s="42">
        <f t="shared" si="10"/>
        <v>0</v>
      </c>
      <c r="L48" s="42">
        <f t="shared" si="10"/>
        <v>0</v>
      </c>
      <c r="M48" s="42">
        <f t="shared" si="10"/>
        <v>0</v>
      </c>
      <c r="N48" s="74">
        <f t="shared" si="10"/>
        <v>0</v>
      </c>
    </row>
    <row r="49" spans="1:26" ht="10.5" customHeight="1" thickBot="1" x14ac:dyDescent="0.25">
      <c r="A49" s="93" t="s">
        <v>160</v>
      </c>
      <c r="B49" s="23" t="s">
        <v>179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99"/>
    </row>
    <row r="50" spans="1:26" ht="10.5" customHeight="1" thickBot="1" x14ac:dyDescent="0.25">
      <c r="A50" s="71" t="s">
        <v>132</v>
      </c>
      <c r="B50" s="24" t="s">
        <v>134</v>
      </c>
      <c r="C50" s="42">
        <f>+C45+C48</f>
        <v>0</v>
      </c>
      <c r="D50" s="42">
        <f t="shared" ref="D50:N50" si="11">+D45+D48</f>
        <v>0</v>
      </c>
      <c r="E50" s="42">
        <f t="shared" si="11"/>
        <v>0</v>
      </c>
      <c r="F50" s="42">
        <f t="shared" si="11"/>
        <v>0</v>
      </c>
      <c r="G50" s="42">
        <f t="shared" si="11"/>
        <v>0</v>
      </c>
      <c r="H50" s="42">
        <f t="shared" si="11"/>
        <v>0</v>
      </c>
      <c r="I50" s="42">
        <f t="shared" si="11"/>
        <v>0</v>
      </c>
      <c r="J50" s="42">
        <f t="shared" si="11"/>
        <v>0</v>
      </c>
      <c r="K50" s="42">
        <f t="shared" si="11"/>
        <v>0</v>
      </c>
      <c r="L50" s="42">
        <f t="shared" si="11"/>
        <v>0</v>
      </c>
      <c r="M50" s="42">
        <f t="shared" si="11"/>
        <v>0</v>
      </c>
      <c r="N50" s="74">
        <f t="shared" si="11"/>
        <v>0</v>
      </c>
    </row>
    <row r="51" spans="1:26" s="21" customFormat="1" ht="10.5" customHeight="1" thickBot="1" x14ac:dyDescent="0.25">
      <c r="A51" s="71"/>
      <c r="B51" s="73" t="s">
        <v>137</v>
      </c>
      <c r="C51" s="42">
        <f>+C37+C41+C49+C50</f>
        <v>0</v>
      </c>
      <c r="D51" s="42">
        <f t="shared" ref="D51:N51" si="12">+D37+D41+D49+D50</f>
        <v>0</v>
      </c>
      <c r="E51" s="42">
        <f t="shared" si="12"/>
        <v>0</v>
      </c>
      <c r="F51" s="42">
        <f t="shared" si="12"/>
        <v>0</v>
      </c>
      <c r="G51" s="42">
        <f t="shared" si="12"/>
        <v>0</v>
      </c>
      <c r="H51" s="42">
        <f t="shared" si="12"/>
        <v>0</v>
      </c>
      <c r="I51" s="42">
        <f t="shared" si="12"/>
        <v>0</v>
      </c>
      <c r="J51" s="42">
        <f t="shared" si="12"/>
        <v>0</v>
      </c>
      <c r="K51" s="42">
        <f t="shared" si="12"/>
        <v>0</v>
      </c>
      <c r="L51" s="42">
        <f t="shared" si="12"/>
        <v>0</v>
      </c>
      <c r="M51" s="42">
        <f t="shared" si="12"/>
        <v>0</v>
      </c>
      <c r="N51" s="74">
        <f t="shared" si="12"/>
        <v>0</v>
      </c>
      <c r="X51" s="13"/>
      <c r="Y51" s="13"/>
      <c r="Z51" s="13"/>
    </row>
    <row r="52" spans="1:26" ht="12" customHeight="1" thickBot="1" x14ac:dyDescent="0.25">
      <c r="A52" s="76"/>
      <c r="B52" s="77" t="s">
        <v>29</v>
      </c>
      <c r="C52" s="50"/>
      <c r="D52" s="50"/>
      <c r="E52" s="50"/>
      <c r="F52" s="55">
        <f>+'15'!C52+'15'!F52+'15'!I52+'15'!L52+'16'!C52+'16'!F52+'16'!I52+'16'!L52+'17'!C52+'17'!F52+'17'!I52+'17'!L52+'18'!C52+'18'!F52+'18'!I52+'18'!L52+'19'!C52</f>
        <v>0</v>
      </c>
      <c r="G52" s="55">
        <f>+'15'!D52+'15'!G52+'15'!J52+'15'!M52+'16'!D52+'16'!G52+'16'!J52+'16'!M52+'17'!D52+'17'!G52+'17'!J52+'17'!M52+'18'!D52+'18'!G52+'18'!J52+'18'!M52+'19'!D52</f>
        <v>0</v>
      </c>
      <c r="H52" s="55">
        <f>+'15'!E52+'15'!H52+'15'!K52+'15'!N52+'16'!E52+'16'!H52+'16'!K52+'16'!N52+'17'!E52+'17'!H52+'17'!K52+'17'!N52+'18'!E52+'18'!H52+'18'!K52+'18'!N52+'19'!E52</f>
        <v>0</v>
      </c>
      <c r="I52" s="50"/>
      <c r="J52" s="50"/>
      <c r="K52" s="50"/>
      <c r="L52" s="51"/>
      <c r="M52" s="51"/>
      <c r="N52" s="52"/>
    </row>
    <row r="53" spans="1:26" ht="12" customHeight="1" thickBot="1" x14ac:dyDescent="0.25">
      <c r="A53" s="78"/>
      <c r="B53" s="77" t="s">
        <v>30</v>
      </c>
      <c r="C53" s="53"/>
      <c r="D53" s="50"/>
      <c r="E53" s="53"/>
      <c r="F53" s="55">
        <f>+'15'!C53+'15'!F53+'15'!I53+'15'!L53+'16'!C53+'16'!F53+'16'!I53+'16'!L53+'17'!C53+'17'!F53+'17'!I53+'17'!L53+'18'!C53+'18'!F53+'18'!I53+'18'!L53+'19'!C53</f>
        <v>0</v>
      </c>
      <c r="G53" s="55">
        <f>+'15'!D53+'15'!G53+'15'!J53+'15'!M53+'16'!D53+'16'!G53+'16'!J53+'16'!M53+'17'!D53+'17'!G53+'17'!J53+'17'!M53+'18'!D53+'18'!G53+'18'!J53+'18'!M53+'19'!D53</f>
        <v>0</v>
      </c>
      <c r="H53" s="55">
        <f>+'15'!E53+'15'!H53+'15'!K53+'15'!N53+'16'!E53+'16'!H53+'16'!K53+'16'!N53+'17'!E53+'17'!H53+'17'!K53+'17'!N53+'18'!E53+'18'!H53+'18'!K53+'18'!N53+'19'!E53</f>
        <v>0</v>
      </c>
      <c r="I53" s="53"/>
      <c r="J53" s="53"/>
      <c r="K53" s="53"/>
      <c r="L53" s="53"/>
      <c r="M53" s="50"/>
      <c r="N53" s="54"/>
    </row>
    <row r="54" spans="1:26" x14ac:dyDescent="0.2">
      <c r="H54" s="14"/>
      <c r="K54" s="14"/>
    </row>
    <row r="55" spans="1:26" x14ac:dyDescent="0.2">
      <c r="H55" s="14"/>
      <c r="K55" s="14"/>
    </row>
    <row r="56" spans="1:26" x14ac:dyDescent="0.2">
      <c r="H56" s="14"/>
      <c r="K56" s="14"/>
    </row>
    <row r="57" spans="1:26" x14ac:dyDescent="0.2">
      <c r="K57" s="14"/>
    </row>
    <row r="58" spans="1:26" x14ac:dyDescent="0.2">
      <c r="K58" s="14"/>
    </row>
    <row r="59" spans="1:26" x14ac:dyDescent="0.2">
      <c r="K59" s="14"/>
    </row>
    <row r="60" spans="1:26" x14ac:dyDescent="0.2">
      <c r="X60" s="1"/>
      <c r="Y60" s="1"/>
      <c r="Z60" s="1"/>
    </row>
    <row r="61" spans="1:26" x14ac:dyDescent="0.2">
      <c r="X61" s="1"/>
      <c r="Y61" s="1"/>
      <c r="Z61" s="1"/>
    </row>
    <row r="62" spans="1:26" x14ac:dyDescent="0.2">
      <c r="X62" s="1"/>
      <c r="Y62" s="1"/>
      <c r="Z62" s="1"/>
    </row>
    <row r="63" spans="1:26" x14ac:dyDescent="0.2">
      <c r="X63" s="1"/>
      <c r="Y63" s="1"/>
      <c r="Z63" s="1"/>
    </row>
    <row r="64" spans="1:26" x14ac:dyDescent="0.2">
      <c r="X64" s="5"/>
      <c r="Y64" s="5"/>
      <c r="Z64" s="5"/>
    </row>
    <row r="65" spans="24:26" x14ac:dyDescent="0.2">
      <c r="X65" s="5"/>
      <c r="Y65" s="5"/>
      <c r="Z65" s="5"/>
    </row>
    <row r="66" spans="24:26" x14ac:dyDescent="0.2">
      <c r="X66" s="1"/>
      <c r="Y66" s="1"/>
      <c r="Z66" s="1"/>
    </row>
    <row r="67" spans="24:26" x14ac:dyDescent="0.2">
      <c r="X67" s="1"/>
      <c r="Y67" s="1"/>
      <c r="Z67" s="1"/>
    </row>
    <row r="68" spans="24:26" x14ac:dyDescent="0.2">
      <c r="X68" s="1"/>
      <c r="Y68" s="1"/>
      <c r="Z68" s="1"/>
    </row>
    <row r="69" spans="24:26" x14ac:dyDescent="0.2">
      <c r="X69" s="1"/>
      <c r="Y69" s="1"/>
      <c r="Z69" s="1"/>
    </row>
    <row r="70" spans="24:26" x14ac:dyDescent="0.2">
      <c r="X70" s="1"/>
      <c r="Y70" s="1"/>
      <c r="Z70" s="1"/>
    </row>
    <row r="71" spans="24:26" x14ac:dyDescent="0.2">
      <c r="X71" s="1"/>
      <c r="Y71" s="1"/>
      <c r="Z71" s="1"/>
    </row>
    <row r="72" spans="24:26" x14ac:dyDescent="0.2">
      <c r="X72" s="1"/>
      <c r="Y72" s="1"/>
      <c r="Z72" s="1"/>
    </row>
    <row r="73" spans="24:26" x14ac:dyDescent="0.2">
      <c r="X73" s="1"/>
      <c r="Y73" s="1"/>
      <c r="Z73" s="1"/>
    </row>
    <row r="74" spans="24:26" x14ac:dyDescent="0.2">
      <c r="X74" s="1"/>
      <c r="Y74" s="1"/>
      <c r="Z74" s="1"/>
    </row>
    <row r="75" spans="24:26" x14ac:dyDescent="0.2">
      <c r="X75" s="1"/>
      <c r="Y75" s="1"/>
      <c r="Z75" s="1"/>
    </row>
    <row r="76" spans="24:26" x14ac:dyDescent="0.2">
      <c r="X76" s="1"/>
      <c r="Y76" s="1"/>
      <c r="Z76" s="1"/>
    </row>
    <row r="77" spans="24:26" x14ac:dyDescent="0.2">
      <c r="X77" s="1"/>
      <c r="Y77" s="1"/>
      <c r="Z77" s="1"/>
    </row>
  </sheetData>
  <sheetProtection selectLockedCells="1" selectUnlockedCells="1"/>
  <mergeCells count="25">
    <mergeCell ref="A1:N1"/>
    <mergeCell ref="I3:K3"/>
    <mergeCell ref="L3:N3"/>
    <mergeCell ref="I4:K4"/>
    <mergeCell ref="L4:N4"/>
    <mergeCell ref="N5:N6"/>
    <mergeCell ref="M5:M6"/>
    <mergeCell ref="L5:L6"/>
    <mergeCell ref="K5:K6"/>
    <mergeCell ref="J5:J6"/>
    <mergeCell ref="F3:H3"/>
    <mergeCell ref="C4:E4"/>
    <mergeCell ref="F4:H4"/>
    <mergeCell ref="I5:I6"/>
    <mergeCell ref="F5:F6"/>
    <mergeCell ref="G5:G6"/>
    <mergeCell ref="H5:H6"/>
    <mergeCell ref="C5:C6"/>
    <mergeCell ref="D5:D6"/>
    <mergeCell ref="A7:B7"/>
    <mergeCell ref="A8:B8"/>
    <mergeCell ref="A29:B29"/>
    <mergeCell ref="E5:E6"/>
    <mergeCell ref="A3:B6"/>
    <mergeCell ref="C3:E3"/>
  </mergeCells>
  <phoneticPr fontId="19" type="noConversion"/>
  <printOptions horizontalCentered="1"/>
  <pageMargins left="0.27559055118110237" right="0.27559055118110237" top="0.39370078740157483" bottom="0.19685039370078741" header="0.15748031496062992" footer="0.15748031496062992"/>
  <pageSetup paperSize="9" scale="89" firstPageNumber="0" orientation="landscape" r:id="rId1"/>
  <headerFooter alignWithMargins="0">
    <oddHeader>&amp;R2.sz.melléklet</oddHeader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3"/>
  <sheetViews>
    <sheetView zoomScale="92" zoomScaleNormal="92" workbookViewId="0">
      <pane ySplit="7" topLeftCell="A8" activePane="bottomLeft" state="frozen"/>
      <selection activeCell="C5" sqref="C5:N6"/>
      <selection pane="bottomLeft" activeCell="H11" sqref="H11"/>
    </sheetView>
  </sheetViews>
  <sheetFormatPr defaultRowHeight="12.75" x14ac:dyDescent="0.2"/>
  <cols>
    <col min="1" max="1" width="7.42578125" style="8" customWidth="1"/>
    <col min="2" max="2" width="33.85546875" style="8" customWidth="1"/>
    <col min="3" max="15" width="10" style="8" customWidth="1"/>
    <col min="16" max="16" width="9.140625" style="8" customWidth="1"/>
    <col min="17" max="16384" width="9.140625" style="8"/>
  </cols>
  <sheetData>
    <row r="1" spans="1:16" ht="11.25" customHeight="1" x14ac:dyDescent="0.2">
      <c r="A1" s="136" t="s">
        <v>192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</row>
    <row r="2" spans="1:16" ht="8.25" customHeight="1" thickBot="1" x14ac:dyDescent="0.25">
      <c r="N2" s="9" t="s">
        <v>0</v>
      </c>
    </row>
    <row r="3" spans="1:16" ht="9.75" customHeight="1" thickBot="1" x14ac:dyDescent="0.25">
      <c r="A3" s="137" t="s">
        <v>1</v>
      </c>
      <c r="B3" s="138"/>
      <c r="C3" s="141">
        <v>1006</v>
      </c>
      <c r="D3" s="141"/>
      <c r="E3" s="141"/>
      <c r="F3" s="141">
        <v>1007</v>
      </c>
      <c r="G3" s="141"/>
      <c r="H3" s="141"/>
      <c r="I3" s="141">
        <v>1009</v>
      </c>
      <c r="J3" s="141"/>
      <c r="K3" s="141"/>
      <c r="L3" s="145">
        <v>1006</v>
      </c>
      <c r="M3" s="145"/>
      <c r="N3" s="146"/>
    </row>
    <row r="4" spans="1:16" s="10" customFormat="1" ht="24" customHeight="1" thickBot="1" x14ac:dyDescent="0.25">
      <c r="A4" s="139"/>
      <c r="B4" s="140"/>
      <c r="C4" s="144" t="s">
        <v>33</v>
      </c>
      <c r="D4" s="144"/>
      <c r="E4" s="144"/>
      <c r="F4" s="133" t="s">
        <v>34</v>
      </c>
      <c r="G4" s="133"/>
      <c r="H4" s="133"/>
      <c r="I4" s="133" t="s">
        <v>35</v>
      </c>
      <c r="J4" s="133"/>
      <c r="K4" s="133"/>
      <c r="L4" s="133" t="s">
        <v>183</v>
      </c>
      <c r="M4" s="133"/>
      <c r="N4" s="147"/>
    </row>
    <row r="5" spans="1:16" ht="12.75" customHeight="1" thickBot="1" x14ac:dyDescent="0.25">
      <c r="A5" s="139"/>
      <c r="B5" s="140"/>
      <c r="C5" s="128" t="s">
        <v>193</v>
      </c>
      <c r="D5" s="128" t="s">
        <v>194</v>
      </c>
      <c r="E5" s="128" t="s">
        <v>195</v>
      </c>
      <c r="F5" s="128" t="s">
        <v>193</v>
      </c>
      <c r="G5" s="128" t="s">
        <v>194</v>
      </c>
      <c r="H5" s="128" t="s">
        <v>195</v>
      </c>
      <c r="I5" s="128" t="s">
        <v>193</v>
      </c>
      <c r="J5" s="128" t="s">
        <v>194</v>
      </c>
      <c r="K5" s="128" t="s">
        <v>195</v>
      </c>
      <c r="L5" s="128" t="s">
        <v>193</v>
      </c>
      <c r="M5" s="128" t="s">
        <v>194</v>
      </c>
      <c r="N5" s="128" t="s">
        <v>195</v>
      </c>
    </row>
    <row r="6" spans="1:16" ht="18.75" customHeight="1" thickBot="1" x14ac:dyDescent="0.25">
      <c r="A6" s="139"/>
      <c r="B6" s="140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</row>
    <row r="7" spans="1:16" ht="10.5" customHeight="1" thickBot="1" x14ac:dyDescent="0.25">
      <c r="A7" s="130">
        <v>1</v>
      </c>
      <c r="B7" s="131"/>
      <c r="C7" s="37">
        <v>2</v>
      </c>
      <c r="D7" s="36">
        <v>3</v>
      </c>
      <c r="E7" s="37">
        <v>4</v>
      </c>
      <c r="F7" s="36">
        <v>5</v>
      </c>
      <c r="G7" s="37">
        <v>6</v>
      </c>
      <c r="H7" s="36">
        <v>7</v>
      </c>
      <c r="I7" s="37">
        <v>8</v>
      </c>
      <c r="J7" s="36">
        <v>9</v>
      </c>
      <c r="K7" s="37">
        <v>10</v>
      </c>
      <c r="L7" s="36">
        <v>11</v>
      </c>
      <c r="M7" s="37">
        <v>12</v>
      </c>
      <c r="N7" s="101">
        <v>13</v>
      </c>
    </row>
    <row r="8" spans="1:16" ht="11.25" customHeight="1" x14ac:dyDescent="0.2">
      <c r="A8" s="134" t="s">
        <v>4</v>
      </c>
      <c r="B8" s="135"/>
      <c r="C8" s="4"/>
      <c r="D8" s="4"/>
      <c r="E8" s="4"/>
      <c r="F8" s="4"/>
      <c r="G8" s="4"/>
      <c r="H8" s="4"/>
      <c r="I8" s="6"/>
      <c r="J8" s="6"/>
      <c r="K8" s="6"/>
      <c r="L8" s="4"/>
      <c r="M8" s="4"/>
      <c r="N8" s="87"/>
    </row>
    <row r="9" spans="1:16" ht="10.5" customHeight="1" x14ac:dyDescent="0.2">
      <c r="A9" s="88" t="s">
        <v>139</v>
      </c>
      <c r="B9" s="17" t="s">
        <v>6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87"/>
    </row>
    <row r="10" spans="1:16" ht="10.5" customHeight="1" x14ac:dyDescent="0.2">
      <c r="A10" s="88" t="s">
        <v>140</v>
      </c>
      <c r="B10" s="17" t="s">
        <v>113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87"/>
    </row>
    <row r="11" spans="1:16" ht="10.5" customHeight="1" x14ac:dyDescent="0.2">
      <c r="A11" s="88" t="s">
        <v>141</v>
      </c>
      <c r="B11" s="17" t="s">
        <v>7</v>
      </c>
      <c r="C11" s="4">
        <v>710378</v>
      </c>
      <c r="D11" s="4">
        <v>811378</v>
      </c>
      <c r="E11" s="4">
        <v>811179</v>
      </c>
      <c r="F11" s="4">
        <v>724423</v>
      </c>
      <c r="G11" s="4">
        <v>724423</v>
      </c>
      <c r="H11" s="4">
        <v>648371</v>
      </c>
      <c r="I11" s="4">
        <v>4162025</v>
      </c>
      <c r="J11" s="4">
        <v>4082512</v>
      </c>
      <c r="K11" s="4">
        <f>3624235+6041-185791</f>
        <v>3444485</v>
      </c>
      <c r="L11" s="4">
        <v>0</v>
      </c>
      <c r="M11" s="4">
        <v>0</v>
      </c>
      <c r="N11" s="87"/>
      <c r="P11" s="1"/>
    </row>
    <row r="12" spans="1:16" ht="10.5" customHeight="1" x14ac:dyDescent="0.2">
      <c r="A12" s="88" t="s">
        <v>142</v>
      </c>
      <c r="B12" s="17" t="s">
        <v>8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87"/>
    </row>
    <row r="13" spans="1:16" ht="10.5" customHeight="1" thickBot="1" x14ac:dyDescent="0.25">
      <c r="A13" s="88" t="s">
        <v>143</v>
      </c>
      <c r="B13" s="17" t="s">
        <v>9</v>
      </c>
      <c r="C13" s="4"/>
      <c r="D13" s="39"/>
      <c r="E13" s="4"/>
      <c r="F13" s="4"/>
      <c r="G13" s="4"/>
      <c r="H13" s="4"/>
      <c r="I13" s="4"/>
      <c r="J13" s="4"/>
      <c r="K13" s="4"/>
      <c r="L13" s="4"/>
      <c r="M13" s="4"/>
      <c r="N13" s="87"/>
    </row>
    <row r="14" spans="1:16" ht="10.5" customHeight="1" thickBot="1" x14ac:dyDescent="0.25">
      <c r="A14" s="71" t="s">
        <v>10</v>
      </c>
      <c r="B14" s="24" t="s">
        <v>115</v>
      </c>
      <c r="C14" s="42">
        <f>+C9+C10+C11+C12+C13</f>
        <v>710378</v>
      </c>
      <c r="D14" s="42">
        <f>+D9+D10+D11+D12+D13</f>
        <v>811378</v>
      </c>
      <c r="E14" s="42">
        <f t="shared" ref="E14:N14" si="0">+E9+E10+E11+E12+E13</f>
        <v>811179</v>
      </c>
      <c r="F14" s="42">
        <f t="shared" si="0"/>
        <v>724423</v>
      </c>
      <c r="G14" s="42">
        <f>+G9+G10+G11+G12+G13</f>
        <v>724423</v>
      </c>
      <c r="H14" s="42">
        <f t="shared" si="0"/>
        <v>648371</v>
      </c>
      <c r="I14" s="42">
        <f t="shared" si="0"/>
        <v>4162025</v>
      </c>
      <c r="J14" s="42">
        <f>+J9+J10+J11+J12+J13</f>
        <v>4082512</v>
      </c>
      <c r="K14" s="42">
        <f t="shared" si="0"/>
        <v>3444485</v>
      </c>
      <c r="L14" s="42">
        <f t="shared" si="0"/>
        <v>0</v>
      </c>
      <c r="M14" s="42">
        <f t="shared" si="0"/>
        <v>0</v>
      </c>
      <c r="N14" s="74">
        <f t="shared" si="0"/>
        <v>0</v>
      </c>
    </row>
    <row r="15" spans="1:16" ht="10.5" customHeight="1" x14ac:dyDescent="0.2">
      <c r="A15" s="88" t="s">
        <v>144</v>
      </c>
      <c r="B15" s="17" t="s">
        <v>114</v>
      </c>
      <c r="C15" s="4"/>
      <c r="D15" s="103"/>
      <c r="E15" s="4"/>
      <c r="F15" s="4"/>
      <c r="G15" s="4"/>
      <c r="H15" s="4"/>
      <c r="I15" s="4"/>
      <c r="J15" s="4"/>
      <c r="K15" s="4"/>
      <c r="L15" s="4"/>
      <c r="M15" s="4"/>
      <c r="N15" s="87"/>
    </row>
    <row r="16" spans="1:16" ht="10.5" customHeight="1" x14ac:dyDescent="0.2">
      <c r="A16" s="88" t="s">
        <v>145</v>
      </c>
      <c r="B16" s="17" t="s">
        <v>11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87"/>
    </row>
    <row r="17" spans="1:14" s="13" customFormat="1" ht="10.5" customHeight="1" thickBot="1" x14ac:dyDescent="0.25">
      <c r="A17" s="88" t="s">
        <v>146</v>
      </c>
      <c r="B17" s="17" t="s">
        <v>12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87"/>
    </row>
    <row r="18" spans="1:14" ht="10.5" customHeight="1" thickBot="1" x14ac:dyDescent="0.25">
      <c r="A18" s="71" t="s">
        <v>13</v>
      </c>
      <c r="B18" s="24" t="s">
        <v>116</v>
      </c>
      <c r="C18" s="42">
        <f>+C15+C16+C17</f>
        <v>0</v>
      </c>
      <c r="D18" s="42">
        <f t="shared" ref="D18:N18" si="1">+D15+D16+D17</f>
        <v>0</v>
      </c>
      <c r="E18" s="42">
        <f t="shared" si="1"/>
        <v>0</v>
      </c>
      <c r="F18" s="42">
        <f t="shared" si="1"/>
        <v>0</v>
      </c>
      <c r="G18" s="42">
        <f t="shared" si="1"/>
        <v>0</v>
      </c>
      <c r="H18" s="42">
        <f t="shared" si="1"/>
        <v>0</v>
      </c>
      <c r="I18" s="42">
        <f t="shared" si="1"/>
        <v>0</v>
      </c>
      <c r="J18" s="42">
        <f t="shared" si="1"/>
        <v>0</v>
      </c>
      <c r="K18" s="42">
        <f t="shared" si="1"/>
        <v>0</v>
      </c>
      <c r="L18" s="42">
        <f t="shared" si="1"/>
        <v>0</v>
      </c>
      <c r="M18" s="42">
        <f t="shared" si="1"/>
        <v>0</v>
      </c>
      <c r="N18" s="74">
        <f t="shared" si="1"/>
        <v>0</v>
      </c>
    </row>
    <row r="19" spans="1:14" ht="10.5" customHeight="1" x14ac:dyDescent="0.2">
      <c r="A19" s="90" t="s">
        <v>147</v>
      </c>
      <c r="B19" s="46" t="s">
        <v>117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99"/>
    </row>
    <row r="20" spans="1:14" ht="10.5" customHeight="1" thickBot="1" x14ac:dyDescent="0.25">
      <c r="A20" s="91" t="s">
        <v>173</v>
      </c>
      <c r="B20" s="48" t="s">
        <v>174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99"/>
    </row>
    <row r="21" spans="1:14" ht="10.5" customHeight="1" thickBot="1" x14ac:dyDescent="0.25">
      <c r="A21" s="71" t="s">
        <v>15</v>
      </c>
      <c r="B21" s="24" t="s">
        <v>118</v>
      </c>
      <c r="C21" s="42">
        <f>+C19+C20</f>
        <v>0</v>
      </c>
      <c r="D21" s="42">
        <f t="shared" ref="D21:N21" si="2">+D19+D20</f>
        <v>0</v>
      </c>
      <c r="E21" s="42">
        <f t="shared" si="2"/>
        <v>0</v>
      </c>
      <c r="F21" s="42">
        <f t="shared" si="2"/>
        <v>0</v>
      </c>
      <c r="G21" s="42">
        <f t="shared" si="2"/>
        <v>0</v>
      </c>
      <c r="H21" s="42">
        <f t="shared" si="2"/>
        <v>0</v>
      </c>
      <c r="I21" s="42">
        <f t="shared" si="2"/>
        <v>0</v>
      </c>
      <c r="J21" s="42">
        <f t="shared" si="2"/>
        <v>0</v>
      </c>
      <c r="K21" s="42">
        <f t="shared" si="2"/>
        <v>0</v>
      </c>
      <c r="L21" s="42">
        <f t="shared" si="2"/>
        <v>0</v>
      </c>
      <c r="M21" s="42">
        <f t="shared" si="2"/>
        <v>0</v>
      </c>
      <c r="N21" s="74">
        <f t="shared" si="2"/>
        <v>0</v>
      </c>
    </row>
    <row r="22" spans="1:14" ht="10.5" customHeight="1" x14ac:dyDescent="0.2">
      <c r="A22" s="88" t="s">
        <v>149</v>
      </c>
      <c r="B22" s="17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99"/>
    </row>
    <row r="23" spans="1:14" ht="10.5" customHeight="1" x14ac:dyDescent="0.2">
      <c r="A23" s="92" t="s">
        <v>150</v>
      </c>
      <c r="B23" s="17" t="s">
        <v>176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99"/>
    </row>
    <row r="24" spans="1:14" s="13" customFormat="1" ht="10.5" customHeight="1" thickBot="1" x14ac:dyDescent="0.25">
      <c r="A24" s="88" t="s">
        <v>147</v>
      </c>
      <c r="B24" s="17" t="s">
        <v>20</v>
      </c>
      <c r="C24" s="4"/>
      <c r="D24" s="4"/>
      <c r="E24" s="6"/>
      <c r="F24" s="4"/>
      <c r="G24" s="4"/>
      <c r="H24" s="6"/>
      <c r="I24" s="4"/>
      <c r="J24" s="4"/>
      <c r="K24" s="6"/>
      <c r="L24" s="6"/>
      <c r="M24" s="6"/>
      <c r="N24" s="99"/>
    </row>
    <row r="25" spans="1:14" ht="10.5" customHeight="1" thickBot="1" x14ac:dyDescent="0.25">
      <c r="A25" s="71" t="s">
        <v>18</v>
      </c>
      <c r="B25" s="18" t="s">
        <v>119</v>
      </c>
      <c r="C25" s="42">
        <f>+C22+C23+C24</f>
        <v>0</v>
      </c>
      <c r="D25" s="42">
        <f t="shared" ref="D25:N25" si="3">+D22+D23+D24</f>
        <v>0</v>
      </c>
      <c r="E25" s="42">
        <f t="shared" si="3"/>
        <v>0</v>
      </c>
      <c r="F25" s="42">
        <f t="shared" si="3"/>
        <v>0</v>
      </c>
      <c r="G25" s="42">
        <f t="shared" si="3"/>
        <v>0</v>
      </c>
      <c r="H25" s="42">
        <f t="shared" si="3"/>
        <v>0</v>
      </c>
      <c r="I25" s="42">
        <f t="shared" si="3"/>
        <v>0</v>
      </c>
      <c r="J25" s="42">
        <f t="shared" si="3"/>
        <v>0</v>
      </c>
      <c r="K25" s="42">
        <f t="shared" si="3"/>
        <v>0</v>
      </c>
      <c r="L25" s="42">
        <f t="shared" si="3"/>
        <v>0</v>
      </c>
      <c r="M25" s="42">
        <f t="shared" si="3"/>
        <v>0</v>
      </c>
      <c r="N25" s="74">
        <f t="shared" si="3"/>
        <v>0</v>
      </c>
    </row>
    <row r="26" spans="1:14" ht="10.5" customHeight="1" thickBot="1" x14ac:dyDescent="0.25">
      <c r="A26" s="93" t="s">
        <v>148</v>
      </c>
      <c r="B26" s="17" t="s">
        <v>135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99"/>
    </row>
    <row r="27" spans="1:14" ht="10.5" customHeight="1" thickBot="1" x14ac:dyDescent="0.25">
      <c r="A27" s="71" t="s">
        <v>132</v>
      </c>
      <c r="B27" s="18" t="s">
        <v>133</v>
      </c>
      <c r="C27" s="42">
        <f>+C21+C25</f>
        <v>0</v>
      </c>
      <c r="D27" s="42">
        <f t="shared" ref="D27:N27" si="4">+D21+D25</f>
        <v>0</v>
      </c>
      <c r="E27" s="42">
        <f t="shared" si="4"/>
        <v>0</v>
      </c>
      <c r="F27" s="42">
        <f t="shared" si="4"/>
        <v>0</v>
      </c>
      <c r="G27" s="42">
        <f t="shared" si="4"/>
        <v>0</v>
      </c>
      <c r="H27" s="42">
        <f t="shared" si="4"/>
        <v>0</v>
      </c>
      <c r="I27" s="42">
        <f t="shared" si="4"/>
        <v>0</v>
      </c>
      <c r="J27" s="42">
        <f t="shared" si="4"/>
        <v>0</v>
      </c>
      <c r="K27" s="42">
        <f t="shared" si="4"/>
        <v>0</v>
      </c>
      <c r="L27" s="42">
        <f t="shared" si="4"/>
        <v>0</v>
      </c>
      <c r="M27" s="42">
        <f t="shared" si="4"/>
        <v>0</v>
      </c>
      <c r="N27" s="74">
        <f t="shared" si="4"/>
        <v>0</v>
      </c>
    </row>
    <row r="28" spans="1:14" s="13" customFormat="1" ht="10.5" customHeight="1" x14ac:dyDescent="0.2">
      <c r="A28" s="94"/>
      <c r="B28" s="22" t="s">
        <v>136</v>
      </c>
      <c r="C28" s="6">
        <f>+C14++C18+C26+C27</f>
        <v>710378</v>
      </c>
      <c r="D28" s="6">
        <f>+D14++D18+D26+D27</f>
        <v>811378</v>
      </c>
      <c r="E28" s="6">
        <f t="shared" ref="E28:N28" si="5">+E14++E18+E26+E27</f>
        <v>811179</v>
      </c>
      <c r="F28" s="6">
        <f t="shared" si="5"/>
        <v>724423</v>
      </c>
      <c r="G28" s="6">
        <f>+G14++G18+G26+G27</f>
        <v>724423</v>
      </c>
      <c r="H28" s="6">
        <f t="shared" si="5"/>
        <v>648371</v>
      </c>
      <c r="I28" s="6">
        <f t="shared" si="5"/>
        <v>4162025</v>
      </c>
      <c r="J28" s="6">
        <f>+J14++J18+J26+J27</f>
        <v>4082512</v>
      </c>
      <c r="K28" s="6">
        <f t="shared" si="5"/>
        <v>3444485</v>
      </c>
      <c r="L28" s="6">
        <f t="shared" si="5"/>
        <v>0</v>
      </c>
      <c r="M28" s="6">
        <f t="shared" si="5"/>
        <v>0</v>
      </c>
      <c r="N28" s="99">
        <f t="shared" si="5"/>
        <v>0</v>
      </c>
    </row>
    <row r="29" spans="1:14" ht="10.5" customHeight="1" x14ac:dyDescent="0.2">
      <c r="A29" s="126" t="s">
        <v>21</v>
      </c>
      <c r="B29" s="127"/>
      <c r="C29" s="4"/>
      <c r="D29" s="4"/>
      <c r="E29" s="4"/>
      <c r="F29" s="4"/>
      <c r="G29" s="4"/>
      <c r="H29" s="4"/>
      <c r="I29" s="4"/>
      <c r="J29" s="4"/>
      <c r="K29" s="4"/>
      <c r="L29" s="6"/>
      <c r="M29" s="6"/>
      <c r="N29" s="87"/>
    </row>
    <row r="30" spans="1:14" ht="10.5" customHeight="1" x14ac:dyDescent="0.2">
      <c r="A30" s="88" t="s">
        <v>151</v>
      </c>
      <c r="B30" s="17" t="s">
        <v>120</v>
      </c>
      <c r="C30" s="4"/>
      <c r="D30" s="4"/>
      <c r="E30" s="4"/>
      <c r="F30" s="4"/>
      <c r="G30" s="4"/>
      <c r="H30" s="4"/>
      <c r="I30" s="4"/>
      <c r="J30" s="4"/>
      <c r="K30" s="4"/>
      <c r="L30" s="6"/>
      <c r="M30" s="6"/>
      <c r="N30" s="87"/>
    </row>
    <row r="31" spans="1:14" ht="10.5" customHeight="1" x14ac:dyDescent="0.2">
      <c r="A31" s="88" t="s">
        <v>152</v>
      </c>
      <c r="B31" s="17" t="s">
        <v>121</v>
      </c>
      <c r="C31" s="4"/>
      <c r="D31" s="4"/>
      <c r="E31" s="4"/>
      <c r="F31" s="4"/>
      <c r="G31" s="4"/>
      <c r="H31" s="4"/>
      <c r="I31" s="4"/>
      <c r="J31" s="4"/>
      <c r="K31" s="4"/>
      <c r="L31" s="6"/>
      <c r="M31" s="6"/>
      <c r="N31" s="87"/>
    </row>
    <row r="32" spans="1:14" ht="10.5" customHeight="1" x14ac:dyDescent="0.2">
      <c r="A32" s="88" t="s">
        <v>154</v>
      </c>
      <c r="B32" s="17" t="s">
        <v>122</v>
      </c>
      <c r="C32" s="4"/>
      <c r="D32" s="4"/>
      <c r="E32" s="4"/>
      <c r="F32" s="4"/>
      <c r="G32" s="4"/>
      <c r="H32" s="4"/>
      <c r="I32" s="4"/>
      <c r="J32" s="4"/>
      <c r="K32" s="4"/>
      <c r="L32" s="6"/>
      <c r="M32" s="6"/>
      <c r="N32" s="87"/>
    </row>
    <row r="33" spans="1:18" ht="10.5" customHeight="1" x14ac:dyDescent="0.2">
      <c r="A33" s="95" t="s">
        <v>5</v>
      </c>
      <c r="B33" s="79" t="s">
        <v>123</v>
      </c>
      <c r="C33" s="44">
        <f t="shared" ref="C33:N33" si="6">+C30+C31+C32</f>
        <v>0</v>
      </c>
      <c r="D33" s="44">
        <f t="shared" si="6"/>
        <v>0</v>
      </c>
      <c r="E33" s="44">
        <f t="shared" si="6"/>
        <v>0</v>
      </c>
      <c r="F33" s="44">
        <f t="shared" si="6"/>
        <v>0</v>
      </c>
      <c r="G33" s="44">
        <f t="shared" si="6"/>
        <v>0</v>
      </c>
      <c r="H33" s="44">
        <f t="shared" si="6"/>
        <v>0</v>
      </c>
      <c r="I33" s="44">
        <f t="shared" si="6"/>
        <v>0</v>
      </c>
      <c r="J33" s="44">
        <f t="shared" si="6"/>
        <v>0</v>
      </c>
      <c r="K33" s="44">
        <f t="shared" si="6"/>
        <v>0</v>
      </c>
      <c r="L33" s="44">
        <f t="shared" si="6"/>
        <v>0</v>
      </c>
      <c r="M33" s="44">
        <f t="shared" si="6"/>
        <v>0</v>
      </c>
      <c r="N33" s="100">
        <f t="shared" si="6"/>
        <v>0</v>
      </c>
    </row>
    <row r="34" spans="1:18" ht="10.5" customHeight="1" x14ac:dyDescent="0.2">
      <c r="A34" s="88" t="s">
        <v>155</v>
      </c>
      <c r="B34" s="17" t="s">
        <v>22</v>
      </c>
      <c r="C34" s="4"/>
      <c r="D34" s="4"/>
      <c r="E34" s="4"/>
      <c r="F34" s="4"/>
      <c r="G34" s="4"/>
      <c r="H34" s="4"/>
      <c r="I34" s="4"/>
      <c r="J34" s="4"/>
      <c r="K34" s="4"/>
      <c r="L34" s="6"/>
      <c r="M34" s="6"/>
      <c r="N34" s="87"/>
    </row>
    <row r="35" spans="1:18" ht="10.5" customHeight="1" x14ac:dyDescent="0.2">
      <c r="A35" s="88" t="s">
        <v>156</v>
      </c>
      <c r="B35" s="17" t="s">
        <v>124</v>
      </c>
      <c r="C35" s="4"/>
      <c r="D35" s="4"/>
      <c r="E35" s="4"/>
      <c r="F35" s="4"/>
      <c r="G35" s="4"/>
      <c r="H35" s="4"/>
      <c r="I35" s="4"/>
      <c r="J35" s="4"/>
      <c r="K35" s="4"/>
      <c r="L35" s="6"/>
      <c r="M35" s="6"/>
      <c r="N35" s="87"/>
    </row>
    <row r="36" spans="1:18" ht="10.5" customHeight="1" thickBot="1" x14ac:dyDescent="0.25">
      <c r="A36" s="88" t="s">
        <v>158</v>
      </c>
      <c r="B36" s="17" t="s">
        <v>23</v>
      </c>
      <c r="C36" s="4"/>
      <c r="D36" s="4"/>
      <c r="E36" s="4"/>
      <c r="F36" s="4"/>
      <c r="G36" s="4"/>
      <c r="H36" s="4"/>
      <c r="I36" s="4"/>
      <c r="J36" s="4"/>
      <c r="K36" s="4"/>
      <c r="L36" s="6"/>
      <c r="M36" s="6"/>
      <c r="N36" s="87"/>
    </row>
    <row r="37" spans="1:18" ht="10.5" customHeight="1" thickBot="1" x14ac:dyDescent="0.25">
      <c r="A37" s="71" t="s">
        <v>10</v>
      </c>
      <c r="B37" s="24" t="s">
        <v>126</v>
      </c>
      <c r="C37" s="42">
        <f>+C33+C34+C35+C36</f>
        <v>0</v>
      </c>
      <c r="D37" s="42">
        <f t="shared" ref="D37:N37" si="7">+D33+D34+D35+D36</f>
        <v>0</v>
      </c>
      <c r="E37" s="42">
        <f t="shared" si="7"/>
        <v>0</v>
      </c>
      <c r="F37" s="42">
        <f t="shared" si="7"/>
        <v>0</v>
      </c>
      <c r="G37" s="42">
        <f t="shared" si="7"/>
        <v>0</v>
      </c>
      <c r="H37" s="42">
        <f t="shared" si="7"/>
        <v>0</v>
      </c>
      <c r="I37" s="42">
        <f t="shared" si="7"/>
        <v>0</v>
      </c>
      <c r="J37" s="42">
        <f t="shared" si="7"/>
        <v>0</v>
      </c>
      <c r="K37" s="42">
        <f t="shared" si="7"/>
        <v>0</v>
      </c>
      <c r="L37" s="42">
        <f t="shared" si="7"/>
        <v>0</v>
      </c>
      <c r="M37" s="42">
        <f t="shared" si="7"/>
        <v>0</v>
      </c>
      <c r="N37" s="74">
        <f t="shared" si="7"/>
        <v>0</v>
      </c>
      <c r="O37" s="1"/>
      <c r="P37" s="1"/>
      <c r="Q37" s="1"/>
      <c r="R37" s="1"/>
    </row>
    <row r="38" spans="1:18" ht="10.5" customHeight="1" x14ac:dyDescent="0.2">
      <c r="A38" s="88" t="s">
        <v>153</v>
      </c>
      <c r="B38" s="17" t="s">
        <v>25</v>
      </c>
      <c r="C38" s="4"/>
      <c r="D38" s="4"/>
      <c r="E38" s="4"/>
      <c r="F38" s="4"/>
      <c r="G38" s="4"/>
      <c r="H38" s="4"/>
      <c r="I38" s="4"/>
      <c r="J38" s="4"/>
      <c r="K38" s="4"/>
      <c r="L38" s="6"/>
      <c r="M38" s="6"/>
      <c r="N38" s="87"/>
      <c r="O38" s="1"/>
      <c r="P38" s="1"/>
      <c r="Q38" s="1"/>
      <c r="R38" s="1"/>
    </row>
    <row r="39" spans="1:18" ht="10.5" customHeight="1" x14ac:dyDescent="0.2">
      <c r="A39" s="88" t="s">
        <v>157</v>
      </c>
      <c r="B39" s="17" t="s">
        <v>125</v>
      </c>
      <c r="C39" s="4"/>
      <c r="D39" s="4"/>
      <c r="E39" s="4"/>
      <c r="F39" s="4"/>
      <c r="G39" s="4"/>
      <c r="H39" s="4"/>
      <c r="I39" s="4"/>
      <c r="J39" s="4"/>
      <c r="K39" s="4"/>
      <c r="L39" s="6"/>
      <c r="M39" s="6"/>
      <c r="N39" s="87"/>
      <c r="O39" s="1"/>
      <c r="P39" s="1"/>
      <c r="Q39" s="1"/>
      <c r="R39" s="1"/>
    </row>
    <row r="40" spans="1:18" s="13" customFormat="1" ht="10.5" customHeight="1" thickBot="1" x14ac:dyDescent="0.25">
      <c r="A40" s="88" t="s">
        <v>159</v>
      </c>
      <c r="B40" s="17" t="s">
        <v>26</v>
      </c>
      <c r="C40" s="4"/>
      <c r="D40" s="4"/>
      <c r="E40" s="4"/>
      <c r="F40" s="4"/>
      <c r="G40" s="4"/>
      <c r="H40" s="4"/>
      <c r="I40" s="4"/>
      <c r="J40" s="4"/>
      <c r="K40" s="4"/>
      <c r="L40" s="6"/>
      <c r="M40" s="6"/>
      <c r="N40" s="87"/>
      <c r="O40" s="5"/>
      <c r="P40" s="5"/>
      <c r="Q40" s="5"/>
      <c r="R40" s="5"/>
    </row>
    <row r="41" spans="1:18" ht="10.5" customHeight="1" thickBot="1" x14ac:dyDescent="0.25">
      <c r="A41" s="71" t="s">
        <v>13</v>
      </c>
      <c r="B41" s="24" t="s">
        <v>127</v>
      </c>
      <c r="C41" s="42">
        <f>+C38+C39+C40</f>
        <v>0</v>
      </c>
      <c r="D41" s="42">
        <f t="shared" ref="D41:N41" si="8">+D38+D39+D40</f>
        <v>0</v>
      </c>
      <c r="E41" s="42">
        <f t="shared" si="8"/>
        <v>0</v>
      </c>
      <c r="F41" s="42">
        <f t="shared" si="8"/>
        <v>0</v>
      </c>
      <c r="G41" s="42">
        <f t="shared" si="8"/>
        <v>0</v>
      </c>
      <c r="H41" s="42">
        <f t="shared" si="8"/>
        <v>0</v>
      </c>
      <c r="I41" s="42">
        <f t="shared" si="8"/>
        <v>0</v>
      </c>
      <c r="J41" s="42">
        <f t="shared" si="8"/>
        <v>0</v>
      </c>
      <c r="K41" s="42">
        <f t="shared" si="8"/>
        <v>0</v>
      </c>
      <c r="L41" s="42">
        <f t="shared" si="8"/>
        <v>0</v>
      </c>
      <c r="M41" s="42">
        <f t="shared" si="8"/>
        <v>0</v>
      </c>
      <c r="N41" s="74">
        <f t="shared" si="8"/>
        <v>0</v>
      </c>
      <c r="O41" s="1"/>
      <c r="P41" s="1"/>
      <c r="Q41" s="1"/>
      <c r="R41" s="1"/>
    </row>
    <row r="42" spans="1:18" ht="10.5" customHeight="1" x14ac:dyDescent="0.2">
      <c r="A42" s="97" t="s">
        <v>167</v>
      </c>
      <c r="B42" s="46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99"/>
      <c r="O42" s="1"/>
      <c r="P42" s="1"/>
      <c r="Q42" s="1"/>
      <c r="R42" s="1"/>
    </row>
    <row r="43" spans="1:18" ht="10.5" customHeight="1" x14ac:dyDescent="0.2">
      <c r="A43" s="88" t="s">
        <v>190</v>
      </c>
      <c r="B43" s="113" t="s">
        <v>191</v>
      </c>
      <c r="C43" s="4"/>
      <c r="D43" s="4"/>
      <c r="E43" s="4"/>
      <c r="F43" s="4"/>
      <c r="G43" s="4"/>
      <c r="H43" s="4"/>
      <c r="I43" s="4"/>
      <c r="J43" s="4"/>
      <c r="K43" s="4"/>
      <c r="L43" s="6"/>
      <c r="M43" s="6"/>
      <c r="N43" s="87"/>
    </row>
    <row r="44" spans="1:18" ht="10.5" customHeight="1" thickBot="1" x14ac:dyDescent="0.25">
      <c r="A44" s="98" t="s">
        <v>168</v>
      </c>
      <c r="B44" s="48" t="s">
        <v>128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99"/>
      <c r="O44" s="1"/>
      <c r="P44" s="1"/>
      <c r="Q44" s="1"/>
      <c r="R44" s="1"/>
    </row>
    <row r="45" spans="1:18" ht="10.5" customHeight="1" thickBot="1" x14ac:dyDescent="0.25">
      <c r="A45" s="71" t="s">
        <v>15</v>
      </c>
      <c r="B45" s="24" t="s">
        <v>27</v>
      </c>
      <c r="C45" s="42">
        <f>SUM(C42:C44)</f>
        <v>0</v>
      </c>
      <c r="D45" s="42">
        <f t="shared" ref="D45:N45" si="9">SUM(D42:D44)</f>
        <v>0</v>
      </c>
      <c r="E45" s="42">
        <f t="shared" si="9"/>
        <v>0</v>
      </c>
      <c r="F45" s="42">
        <f t="shared" si="9"/>
        <v>0</v>
      </c>
      <c r="G45" s="42">
        <f t="shared" si="9"/>
        <v>0</v>
      </c>
      <c r="H45" s="42">
        <f t="shared" si="9"/>
        <v>0</v>
      </c>
      <c r="I45" s="42">
        <f t="shared" si="9"/>
        <v>0</v>
      </c>
      <c r="J45" s="42">
        <f t="shared" si="9"/>
        <v>0</v>
      </c>
      <c r="K45" s="42">
        <f t="shared" si="9"/>
        <v>0</v>
      </c>
      <c r="L45" s="42">
        <f t="shared" si="9"/>
        <v>0</v>
      </c>
      <c r="M45" s="42">
        <f t="shared" si="9"/>
        <v>0</v>
      </c>
      <c r="N45" s="74">
        <f t="shared" si="9"/>
        <v>0</v>
      </c>
    </row>
    <row r="46" spans="1:18" ht="10.5" customHeight="1" x14ac:dyDescent="0.2">
      <c r="A46" s="93" t="s">
        <v>167</v>
      </c>
      <c r="B46" s="23" t="s">
        <v>20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99"/>
    </row>
    <row r="47" spans="1:18" ht="10.5" customHeight="1" thickBot="1" x14ac:dyDescent="0.25">
      <c r="A47" s="93" t="s">
        <v>168</v>
      </c>
      <c r="B47" s="23" t="s">
        <v>129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99"/>
    </row>
    <row r="48" spans="1:18" ht="10.5" customHeight="1" thickBot="1" x14ac:dyDescent="0.25">
      <c r="A48" s="71" t="s">
        <v>18</v>
      </c>
      <c r="B48" s="24" t="s">
        <v>28</v>
      </c>
      <c r="C48" s="42">
        <f>+C46+C47</f>
        <v>0</v>
      </c>
      <c r="D48" s="42">
        <f t="shared" ref="D48:N48" si="10">+D46+D47</f>
        <v>0</v>
      </c>
      <c r="E48" s="42">
        <f t="shared" si="10"/>
        <v>0</v>
      </c>
      <c r="F48" s="42">
        <f t="shared" si="10"/>
        <v>0</v>
      </c>
      <c r="G48" s="42">
        <f t="shared" si="10"/>
        <v>0</v>
      </c>
      <c r="H48" s="42">
        <f t="shared" si="10"/>
        <v>0</v>
      </c>
      <c r="I48" s="42">
        <f t="shared" si="10"/>
        <v>0</v>
      </c>
      <c r="J48" s="42">
        <f t="shared" si="10"/>
        <v>0</v>
      </c>
      <c r="K48" s="42">
        <f t="shared" si="10"/>
        <v>0</v>
      </c>
      <c r="L48" s="42">
        <f t="shared" si="10"/>
        <v>0</v>
      </c>
      <c r="M48" s="42">
        <f t="shared" si="10"/>
        <v>0</v>
      </c>
      <c r="N48" s="74">
        <f t="shared" si="10"/>
        <v>0</v>
      </c>
    </row>
    <row r="49" spans="1:14" ht="10.5" customHeight="1" thickBot="1" x14ac:dyDescent="0.25">
      <c r="A49" s="93" t="s">
        <v>160</v>
      </c>
      <c r="B49" s="23" t="s">
        <v>179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99"/>
    </row>
    <row r="50" spans="1:14" ht="10.5" customHeight="1" thickBot="1" x14ac:dyDescent="0.25">
      <c r="A50" s="71" t="s">
        <v>132</v>
      </c>
      <c r="B50" s="24" t="s">
        <v>134</v>
      </c>
      <c r="C50" s="42">
        <f>+C45+C48</f>
        <v>0</v>
      </c>
      <c r="D50" s="42">
        <f t="shared" ref="D50:N50" si="11">+D45+D48</f>
        <v>0</v>
      </c>
      <c r="E50" s="42">
        <f t="shared" si="11"/>
        <v>0</v>
      </c>
      <c r="F50" s="42">
        <f t="shared" si="11"/>
        <v>0</v>
      </c>
      <c r="G50" s="42">
        <f t="shared" si="11"/>
        <v>0</v>
      </c>
      <c r="H50" s="42">
        <f t="shared" si="11"/>
        <v>0</v>
      </c>
      <c r="I50" s="42">
        <f t="shared" si="11"/>
        <v>0</v>
      </c>
      <c r="J50" s="42">
        <f t="shared" si="11"/>
        <v>0</v>
      </c>
      <c r="K50" s="42">
        <f t="shared" si="11"/>
        <v>0</v>
      </c>
      <c r="L50" s="42">
        <f t="shared" si="11"/>
        <v>0</v>
      </c>
      <c r="M50" s="42">
        <f t="shared" si="11"/>
        <v>0</v>
      </c>
      <c r="N50" s="74">
        <f t="shared" si="11"/>
        <v>0</v>
      </c>
    </row>
    <row r="51" spans="1:14" s="21" customFormat="1" ht="10.5" customHeight="1" thickBot="1" x14ac:dyDescent="0.25">
      <c r="A51" s="71"/>
      <c r="B51" s="73" t="s">
        <v>137</v>
      </c>
      <c r="C51" s="42">
        <f>+C37+C41+C49+C50</f>
        <v>0</v>
      </c>
      <c r="D51" s="42">
        <f t="shared" ref="D51:N51" si="12">+D37+D41+D49+D50</f>
        <v>0</v>
      </c>
      <c r="E51" s="42">
        <f t="shared" si="12"/>
        <v>0</v>
      </c>
      <c r="F51" s="42">
        <f t="shared" si="12"/>
        <v>0</v>
      </c>
      <c r="G51" s="42">
        <f t="shared" si="12"/>
        <v>0</v>
      </c>
      <c r="H51" s="42">
        <f t="shared" si="12"/>
        <v>0</v>
      </c>
      <c r="I51" s="42">
        <f t="shared" si="12"/>
        <v>0</v>
      </c>
      <c r="J51" s="42">
        <f t="shared" si="12"/>
        <v>0</v>
      </c>
      <c r="K51" s="42">
        <f t="shared" si="12"/>
        <v>0</v>
      </c>
      <c r="L51" s="42">
        <f t="shared" si="12"/>
        <v>0</v>
      </c>
      <c r="M51" s="42">
        <f t="shared" si="12"/>
        <v>0</v>
      </c>
      <c r="N51" s="74">
        <f t="shared" si="12"/>
        <v>0</v>
      </c>
    </row>
    <row r="52" spans="1:14" ht="12" customHeight="1" thickBot="1" x14ac:dyDescent="0.25">
      <c r="A52" s="76"/>
      <c r="B52" s="77" t="s">
        <v>29</v>
      </c>
      <c r="C52" s="50"/>
      <c r="D52" s="50"/>
      <c r="E52" s="50"/>
      <c r="F52" s="50"/>
      <c r="G52" s="50"/>
      <c r="H52" s="50"/>
      <c r="I52" s="50"/>
      <c r="J52" s="50"/>
      <c r="K52" s="50"/>
      <c r="L52" s="51"/>
      <c r="M52" s="51"/>
      <c r="N52" s="52"/>
    </row>
    <row r="53" spans="1:14" ht="12" customHeight="1" thickBot="1" x14ac:dyDescent="0.25">
      <c r="A53" s="78"/>
      <c r="B53" s="77" t="s">
        <v>30</v>
      </c>
      <c r="C53" s="53"/>
      <c r="D53" s="50"/>
      <c r="E53" s="53"/>
      <c r="F53" s="53"/>
      <c r="G53" s="50"/>
      <c r="H53" s="53"/>
      <c r="I53" s="53"/>
      <c r="J53" s="53"/>
      <c r="K53" s="53"/>
      <c r="L53" s="53"/>
      <c r="M53" s="50"/>
      <c r="N53" s="54"/>
    </row>
  </sheetData>
  <sheetProtection selectLockedCells="1" selectUnlockedCells="1"/>
  <mergeCells count="25">
    <mergeCell ref="J5:J6"/>
    <mergeCell ref="K5:K6"/>
    <mergeCell ref="L3:N3"/>
    <mergeCell ref="L4:N4"/>
    <mergeCell ref="L5:L6"/>
    <mergeCell ref="M5:M6"/>
    <mergeCell ref="N5:N6"/>
    <mergeCell ref="A1:N1"/>
    <mergeCell ref="I3:K3"/>
    <mergeCell ref="I4:K4"/>
    <mergeCell ref="I5:I6"/>
    <mergeCell ref="A3:B6"/>
    <mergeCell ref="C3:E3"/>
    <mergeCell ref="F3:H3"/>
    <mergeCell ref="C4:E4"/>
    <mergeCell ref="F4:H4"/>
    <mergeCell ref="F5:F6"/>
    <mergeCell ref="A29:B29"/>
    <mergeCell ref="E5:E6"/>
    <mergeCell ref="G5:G6"/>
    <mergeCell ref="H5:H6"/>
    <mergeCell ref="C5:C6"/>
    <mergeCell ref="D5:D6"/>
    <mergeCell ref="A7:B7"/>
    <mergeCell ref="A8:B8"/>
  </mergeCells>
  <phoneticPr fontId="19" type="noConversion"/>
  <printOptions horizontalCentered="1"/>
  <pageMargins left="0.27559055118110237" right="0.27559055118110237" top="0.39370078740157483" bottom="0.19685039370078741" header="0.15748031496062992" footer="0.15748031496062992"/>
  <pageSetup paperSize="9" scale="89" firstPageNumber="0" orientation="landscape" r:id="rId1"/>
  <headerFooter alignWithMargins="0">
    <oddHeader>&amp;R2.sz.melléklet</oddHeader>
    <oddFooter>&amp;R&amp;A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N77"/>
  <sheetViews>
    <sheetView zoomScale="92" zoomScaleNormal="92" workbookViewId="0">
      <pane ySplit="7" topLeftCell="A8" activePane="bottomLeft" state="frozen"/>
      <selection activeCell="C5" sqref="C5:N6"/>
      <selection pane="bottomLeft" activeCell="E23" sqref="E23"/>
    </sheetView>
  </sheetViews>
  <sheetFormatPr defaultRowHeight="12.75" x14ac:dyDescent="0.2"/>
  <cols>
    <col min="1" max="1" width="7.42578125" style="8" customWidth="1"/>
    <col min="2" max="2" width="33.85546875" style="8" customWidth="1"/>
    <col min="3" max="15" width="10" style="8" customWidth="1"/>
    <col min="16" max="16" width="9.140625" style="8" customWidth="1"/>
    <col min="17" max="17" width="9.28515625" style="8" customWidth="1"/>
    <col min="18" max="20" width="9.140625" style="8" customWidth="1"/>
    <col min="21" max="16384" width="9.140625" style="8"/>
  </cols>
  <sheetData>
    <row r="1" spans="1:20" ht="11.25" customHeight="1" x14ac:dyDescent="0.2">
      <c r="A1" s="136" t="s">
        <v>192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1"/>
      <c r="P1" s="11"/>
      <c r="Q1" s="11"/>
    </row>
    <row r="2" spans="1:20" ht="8.25" customHeight="1" thickBot="1" x14ac:dyDescent="0.25">
      <c r="H2" s="9"/>
      <c r="M2" s="9" t="s">
        <v>0</v>
      </c>
      <c r="T2" s="9"/>
    </row>
    <row r="3" spans="1:20" ht="9" customHeight="1" thickBot="1" x14ac:dyDescent="0.25">
      <c r="A3" s="137" t="s">
        <v>1</v>
      </c>
      <c r="B3" s="138"/>
      <c r="C3" s="141">
        <v>1401</v>
      </c>
      <c r="D3" s="141"/>
      <c r="E3" s="141"/>
      <c r="F3" s="141">
        <v>1402</v>
      </c>
      <c r="G3" s="141"/>
      <c r="H3" s="141"/>
      <c r="I3" s="151">
        <v>1403</v>
      </c>
      <c r="J3" s="151"/>
      <c r="K3" s="151"/>
      <c r="L3" s="181">
        <v>1400</v>
      </c>
      <c r="M3" s="181"/>
      <c r="N3" s="183"/>
    </row>
    <row r="4" spans="1:20" s="33" customFormat="1" ht="23.25" customHeight="1" thickBot="1" x14ac:dyDescent="0.25">
      <c r="A4" s="139"/>
      <c r="B4" s="140"/>
      <c r="C4" s="161" t="s">
        <v>181</v>
      </c>
      <c r="D4" s="161"/>
      <c r="E4" s="161"/>
      <c r="F4" s="161" t="s">
        <v>83</v>
      </c>
      <c r="G4" s="161"/>
      <c r="H4" s="161"/>
      <c r="I4" s="161" t="s">
        <v>138</v>
      </c>
      <c r="J4" s="161"/>
      <c r="K4" s="161"/>
      <c r="L4" s="184" t="s">
        <v>84</v>
      </c>
      <c r="M4" s="184"/>
      <c r="N4" s="185"/>
    </row>
    <row r="5" spans="1:20" ht="12.75" customHeight="1" thickBot="1" x14ac:dyDescent="0.25">
      <c r="A5" s="139"/>
      <c r="B5" s="140"/>
      <c r="C5" s="128" t="s">
        <v>193</v>
      </c>
      <c r="D5" s="128" t="s">
        <v>194</v>
      </c>
      <c r="E5" s="128" t="s">
        <v>195</v>
      </c>
      <c r="F5" s="128" t="s">
        <v>193</v>
      </c>
      <c r="G5" s="128" t="s">
        <v>194</v>
      </c>
      <c r="H5" s="128" t="s">
        <v>195</v>
      </c>
      <c r="I5" s="128" t="s">
        <v>193</v>
      </c>
      <c r="J5" s="128" t="s">
        <v>194</v>
      </c>
      <c r="K5" s="128" t="s">
        <v>195</v>
      </c>
      <c r="L5" s="128" t="s">
        <v>193</v>
      </c>
      <c r="M5" s="128" t="s">
        <v>194</v>
      </c>
      <c r="N5" s="128" t="s">
        <v>195</v>
      </c>
    </row>
    <row r="6" spans="1:20" ht="18.75" customHeight="1" thickBot="1" x14ac:dyDescent="0.25">
      <c r="A6" s="139"/>
      <c r="B6" s="140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</row>
    <row r="7" spans="1:20" ht="10.5" customHeight="1" thickBot="1" x14ac:dyDescent="0.25">
      <c r="A7" s="130">
        <v>1</v>
      </c>
      <c r="B7" s="131"/>
      <c r="C7" s="37">
        <v>2</v>
      </c>
      <c r="D7" s="36">
        <v>3</v>
      </c>
      <c r="E7" s="37">
        <v>4</v>
      </c>
      <c r="F7" s="36">
        <v>5</v>
      </c>
      <c r="G7" s="37">
        <v>6</v>
      </c>
      <c r="H7" s="36">
        <v>7</v>
      </c>
      <c r="I7" s="37">
        <v>8</v>
      </c>
      <c r="J7" s="36">
        <v>9</v>
      </c>
      <c r="K7" s="37">
        <v>10</v>
      </c>
      <c r="L7" s="41">
        <v>11</v>
      </c>
      <c r="M7" s="40">
        <v>12</v>
      </c>
      <c r="N7" s="86">
        <v>13</v>
      </c>
    </row>
    <row r="8" spans="1:20" ht="11.25" customHeight="1" x14ac:dyDescent="0.2">
      <c r="A8" s="134" t="s">
        <v>4</v>
      </c>
      <c r="B8" s="135"/>
      <c r="C8" s="4"/>
      <c r="D8" s="4"/>
      <c r="E8" s="4"/>
      <c r="F8" s="4"/>
      <c r="G8" s="4"/>
      <c r="H8" s="4"/>
      <c r="I8" s="6"/>
      <c r="J8" s="6"/>
      <c r="K8" s="6"/>
      <c r="L8" s="32"/>
      <c r="M8" s="32"/>
      <c r="N8" s="89"/>
    </row>
    <row r="9" spans="1:20" ht="10.5" customHeight="1" x14ac:dyDescent="0.2">
      <c r="A9" s="88" t="s">
        <v>139</v>
      </c>
      <c r="B9" s="17" t="s">
        <v>6</v>
      </c>
      <c r="C9" s="4"/>
      <c r="D9" s="4"/>
      <c r="E9" s="4"/>
      <c r="F9" s="29"/>
      <c r="G9" s="29"/>
      <c r="H9" s="4"/>
      <c r="I9" s="4"/>
      <c r="J9" s="4"/>
      <c r="K9" s="4"/>
      <c r="L9" s="32">
        <f>+C9+F9+I9</f>
        <v>0</v>
      </c>
      <c r="M9" s="32">
        <f>+D9+G9+J9</f>
        <v>0</v>
      </c>
      <c r="N9" s="89">
        <f>+E9+H9+K9</f>
        <v>0</v>
      </c>
    </row>
    <row r="10" spans="1:20" ht="10.5" customHeight="1" x14ac:dyDescent="0.2">
      <c r="A10" s="88" t="s">
        <v>140</v>
      </c>
      <c r="B10" s="17" t="s">
        <v>113</v>
      </c>
      <c r="C10" s="4"/>
      <c r="D10" s="4"/>
      <c r="E10" s="4"/>
      <c r="F10" s="29"/>
      <c r="G10" s="29"/>
      <c r="H10" s="4"/>
      <c r="I10" s="4"/>
      <c r="J10" s="4"/>
      <c r="K10" s="4"/>
      <c r="L10" s="32">
        <f t="shared" ref="L10:L53" si="0">+C10+F10+I10</f>
        <v>0</v>
      </c>
      <c r="M10" s="32">
        <f t="shared" ref="M10:M53" si="1">+D10+G10+J10</f>
        <v>0</v>
      </c>
      <c r="N10" s="89">
        <f t="shared" ref="N10:N53" si="2">+E10+H10+K10</f>
        <v>0</v>
      </c>
    </row>
    <row r="11" spans="1:20" ht="10.5" customHeight="1" x14ac:dyDescent="0.2">
      <c r="A11" s="88" t="s">
        <v>141</v>
      </c>
      <c r="B11" s="17" t="s">
        <v>7</v>
      </c>
      <c r="C11" s="4"/>
      <c r="D11" s="4"/>
      <c r="E11" s="4"/>
      <c r="F11" s="29"/>
      <c r="G11" s="29"/>
      <c r="H11" s="4"/>
      <c r="I11" s="4"/>
      <c r="J11" s="4"/>
      <c r="K11" s="4"/>
      <c r="L11" s="32">
        <f t="shared" si="0"/>
        <v>0</v>
      </c>
      <c r="M11" s="32">
        <f t="shared" si="1"/>
        <v>0</v>
      </c>
      <c r="N11" s="89">
        <f t="shared" si="2"/>
        <v>0</v>
      </c>
    </row>
    <row r="12" spans="1:20" ht="10.5" customHeight="1" x14ac:dyDescent="0.2">
      <c r="A12" s="88" t="s">
        <v>142</v>
      </c>
      <c r="B12" s="17" t="s">
        <v>8</v>
      </c>
      <c r="C12" s="4"/>
      <c r="D12" s="4"/>
      <c r="E12" s="4"/>
      <c r="F12" s="29"/>
      <c r="G12" s="29"/>
      <c r="H12" s="4"/>
      <c r="I12" s="4"/>
      <c r="J12" s="4"/>
      <c r="K12" s="4"/>
      <c r="L12" s="32">
        <f t="shared" si="0"/>
        <v>0</v>
      </c>
      <c r="M12" s="32">
        <f t="shared" si="1"/>
        <v>0</v>
      </c>
      <c r="N12" s="89">
        <f t="shared" si="2"/>
        <v>0</v>
      </c>
    </row>
    <row r="13" spans="1:20" ht="10.5" customHeight="1" thickBot="1" x14ac:dyDescent="0.25">
      <c r="A13" s="88" t="s">
        <v>143</v>
      </c>
      <c r="B13" s="17" t="s">
        <v>9</v>
      </c>
      <c r="C13" s="4"/>
      <c r="D13" s="39"/>
      <c r="E13" s="4"/>
      <c r="F13" s="29"/>
      <c r="G13" s="29"/>
      <c r="H13" s="4"/>
      <c r="I13" s="4"/>
      <c r="J13" s="4"/>
      <c r="K13" s="4"/>
      <c r="L13" s="32">
        <f t="shared" si="0"/>
        <v>0</v>
      </c>
      <c r="M13" s="32">
        <f t="shared" si="1"/>
        <v>0</v>
      </c>
      <c r="N13" s="89">
        <f t="shared" si="2"/>
        <v>0</v>
      </c>
      <c r="P13" s="15"/>
    </row>
    <row r="14" spans="1:20" ht="10.5" customHeight="1" thickBot="1" x14ac:dyDescent="0.25">
      <c r="A14" s="71" t="s">
        <v>10</v>
      </c>
      <c r="B14" s="24" t="s">
        <v>115</v>
      </c>
      <c r="C14" s="42">
        <f>+C9+C10+C11+C12+C13</f>
        <v>0</v>
      </c>
      <c r="D14" s="42">
        <f t="shared" ref="D14:N14" si="3">+D9+D10+D11+D12+D13</f>
        <v>0</v>
      </c>
      <c r="E14" s="42">
        <f t="shared" si="3"/>
        <v>0</v>
      </c>
      <c r="F14" s="42">
        <f t="shared" si="3"/>
        <v>0</v>
      </c>
      <c r="G14" s="42">
        <f t="shared" si="3"/>
        <v>0</v>
      </c>
      <c r="H14" s="42">
        <f t="shared" si="3"/>
        <v>0</v>
      </c>
      <c r="I14" s="42">
        <f t="shared" si="3"/>
        <v>0</v>
      </c>
      <c r="J14" s="42">
        <f t="shared" si="3"/>
        <v>0</v>
      </c>
      <c r="K14" s="42">
        <f t="shared" si="3"/>
        <v>0</v>
      </c>
      <c r="L14" s="42">
        <f t="shared" si="3"/>
        <v>0</v>
      </c>
      <c r="M14" s="42">
        <f t="shared" si="3"/>
        <v>0</v>
      </c>
      <c r="N14" s="74">
        <f t="shared" si="3"/>
        <v>0</v>
      </c>
    </row>
    <row r="15" spans="1:20" ht="10.5" customHeight="1" x14ac:dyDescent="0.2">
      <c r="A15" s="88" t="s">
        <v>144</v>
      </c>
      <c r="B15" s="17" t="s">
        <v>114</v>
      </c>
      <c r="C15" s="4"/>
      <c r="D15" s="103"/>
      <c r="E15" s="4"/>
      <c r="F15" s="29"/>
      <c r="G15" s="29"/>
      <c r="H15" s="4"/>
      <c r="I15" s="4"/>
      <c r="J15" s="4"/>
      <c r="K15" s="4"/>
      <c r="L15" s="32">
        <f t="shared" si="0"/>
        <v>0</v>
      </c>
      <c r="M15" s="32">
        <f t="shared" si="1"/>
        <v>0</v>
      </c>
      <c r="N15" s="89">
        <f t="shared" si="2"/>
        <v>0</v>
      </c>
    </row>
    <row r="16" spans="1:20" ht="10.5" customHeight="1" x14ac:dyDescent="0.2">
      <c r="A16" s="88" t="s">
        <v>145</v>
      </c>
      <c r="B16" s="17" t="s">
        <v>11</v>
      </c>
      <c r="C16" s="4"/>
      <c r="D16" s="4"/>
      <c r="E16" s="4"/>
      <c r="F16" s="29"/>
      <c r="G16" s="29"/>
      <c r="H16" s="4"/>
      <c r="I16" s="4"/>
      <c r="J16" s="4"/>
      <c r="K16" s="4"/>
      <c r="L16" s="32">
        <f t="shared" si="0"/>
        <v>0</v>
      </c>
      <c r="M16" s="32">
        <f t="shared" si="1"/>
        <v>0</v>
      </c>
      <c r="N16" s="89">
        <f t="shared" si="2"/>
        <v>0</v>
      </c>
    </row>
    <row r="17" spans="1:21" s="13" customFormat="1" ht="10.5" customHeight="1" thickBot="1" x14ac:dyDescent="0.25">
      <c r="A17" s="88" t="s">
        <v>146</v>
      </c>
      <c r="B17" s="17" t="s">
        <v>12</v>
      </c>
      <c r="C17" s="4"/>
      <c r="D17" s="4"/>
      <c r="E17" s="4"/>
      <c r="F17" s="29"/>
      <c r="G17" s="29"/>
      <c r="H17" s="4"/>
      <c r="I17" s="4"/>
      <c r="J17" s="4"/>
      <c r="K17" s="4"/>
      <c r="L17" s="32">
        <f t="shared" si="0"/>
        <v>0</v>
      </c>
      <c r="M17" s="32">
        <f t="shared" si="1"/>
        <v>0</v>
      </c>
      <c r="N17" s="89">
        <f t="shared" si="2"/>
        <v>0</v>
      </c>
    </row>
    <row r="18" spans="1:21" ht="10.5" customHeight="1" thickBot="1" x14ac:dyDescent="0.25">
      <c r="A18" s="71" t="s">
        <v>13</v>
      </c>
      <c r="B18" s="24" t="s">
        <v>116</v>
      </c>
      <c r="C18" s="42">
        <f>+C15+C16+C17</f>
        <v>0</v>
      </c>
      <c r="D18" s="42">
        <f t="shared" ref="D18:N18" si="4">+D15+D16+D17</f>
        <v>0</v>
      </c>
      <c r="E18" s="42">
        <f t="shared" si="4"/>
        <v>0</v>
      </c>
      <c r="F18" s="42">
        <f t="shared" si="4"/>
        <v>0</v>
      </c>
      <c r="G18" s="42">
        <f t="shared" si="4"/>
        <v>0</v>
      </c>
      <c r="H18" s="42">
        <f t="shared" si="4"/>
        <v>0</v>
      </c>
      <c r="I18" s="42">
        <f t="shared" si="4"/>
        <v>0</v>
      </c>
      <c r="J18" s="42">
        <f t="shared" si="4"/>
        <v>0</v>
      </c>
      <c r="K18" s="42">
        <f t="shared" si="4"/>
        <v>0</v>
      </c>
      <c r="L18" s="42">
        <f t="shared" si="4"/>
        <v>0</v>
      </c>
      <c r="M18" s="42">
        <f t="shared" si="4"/>
        <v>0</v>
      </c>
      <c r="N18" s="74">
        <f t="shared" si="4"/>
        <v>0</v>
      </c>
    </row>
    <row r="19" spans="1:21" ht="10.5" customHeight="1" x14ac:dyDescent="0.2">
      <c r="A19" s="90" t="s">
        <v>147</v>
      </c>
      <c r="B19" s="46" t="s">
        <v>117</v>
      </c>
      <c r="C19" s="6"/>
      <c r="D19" s="6"/>
      <c r="E19" s="6"/>
      <c r="F19" s="29"/>
      <c r="G19" s="29"/>
      <c r="H19" s="6"/>
      <c r="I19" s="6"/>
      <c r="J19" s="6"/>
      <c r="K19" s="6"/>
      <c r="L19" s="32">
        <f t="shared" si="0"/>
        <v>0</v>
      </c>
      <c r="M19" s="32">
        <f t="shared" si="1"/>
        <v>0</v>
      </c>
      <c r="N19" s="89">
        <f t="shared" si="2"/>
        <v>0</v>
      </c>
    </row>
    <row r="20" spans="1:21" ht="10.5" customHeight="1" thickBot="1" x14ac:dyDescent="0.25">
      <c r="A20" s="91" t="s">
        <v>173</v>
      </c>
      <c r="B20" s="48" t="s">
        <v>174</v>
      </c>
      <c r="C20" s="6"/>
      <c r="D20" s="6"/>
      <c r="E20" s="6"/>
      <c r="F20" s="29"/>
      <c r="G20" s="29"/>
      <c r="H20" s="6"/>
      <c r="I20" s="6"/>
      <c r="J20" s="6"/>
      <c r="K20" s="6"/>
      <c r="L20" s="32">
        <f t="shared" si="0"/>
        <v>0</v>
      </c>
      <c r="M20" s="32">
        <f t="shared" si="1"/>
        <v>0</v>
      </c>
      <c r="N20" s="89">
        <f t="shared" si="2"/>
        <v>0</v>
      </c>
    </row>
    <row r="21" spans="1:21" ht="10.5" customHeight="1" thickBot="1" x14ac:dyDescent="0.25">
      <c r="A21" s="71" t="s">
        <v>15</v>
      </c>
      <c r="B21" s="24" t="s">
        <v>118</v>
      </c>
      <c r="C21" s="42">
        <f>+C19+C20</f>
        <v>0</v>
      </c>
      <c r="D21" s="42">
        <f t="shared" ref="D21:N21" si="5">+D19+D20</f>
        <v>0</v>
      </c>
      <c r="E21" s="42">
        <f t="shared" si="5"/>
        <v>0</v>
      </c>
      <c r="F21" s="42">
        <f t="shared" si="5"/>
        <v>0</v>
      </c>
      <c r="G21" s="42">
        <f t="shared" si="5"/>
        <v>0</v>
      </c>
      <c r="H21" s="42">
        <f t="shared" si="5"/>
        <v>0</v>
      </c>
      <c r="I21" s="42">
        <f t="shared" si="5"/>
        <v>0</v>
      </c>
      <c r="J21" s="42">
        <f t="shared" si="5"/>
        <v>0</v>
      </c>
      <c r="K21" s="42">
        <f t="shared" si="5"/>
        <v>0</v>
      </c>
      <c r="L21" s="42">
        <f t="shared" si="5"/>
        <v>0</v>
      </c>
      <c r="M21" s="42">
        <f t="shared" si="5"/>
        <v>0</v>
      </c>
      <c r="N21" s="74">
        <f t="shared" si="5"/>
        <v>0</v>
      </c>
    </row>
    <row r="22" spans="1:21" ht="10.5" customHeight="1" x14ac:dyDescent="0.2">
      <c r="A22" s="88" t="s">
        <v>149</v>
      </c>
      <c r="B22" s="17" t="s">
        <v>19</v>
      </c>
      <c r="C22" s="4"/>
      <c r="D22" s="4"/>
      <c r="E22" s="4"/>
      <c r="F22" s="29"/>
      <c r="G22" s="29"/>
      <c r="H22" s="4"/>
      <c r="I22" s="4"/>
      <c r="J22" s="4"/>
      <c r="K22" s="4"/>
      <c r="L22" s="32">
        <f t="shared" si="0"/>
        <v>0</v>
      </c>
      <c r="M22" s="32">
        <f t="shared" si="1"/>
        <v>0</v>
      </c>
      <c r="N22" s="89">
        <f t="shared" si="2"/>
        <v>0</v>
      </c>
    </row>
    <row r="23" spans="1:21" ht="10.5" customHeight="1" x14ac:dyDescent="0.2">
      <c r="A23" s="92" t="s">
        <v>150</v>
      </c>
      <c r="B23" s="17" t="s">
        <v>176</v>
      </c>
      <c r="C23" s="29">
        <v>0</v>
      </c>
      <c r="D23" s="29">
        <v>0</v>
      </c>
      <c r="E23" s="4"/>
      <c r="F23" s="29"/>
      <c r="G23" s="29"/>
      <c r="H23" s="4"/>
      <c r="I23" s="6"/>
      <c r="J23" s="6"/>
      <c r="K23" s="4"/>
      <c r="L23" s="32">
        <f t="shared" si="0"/>
        <v>0</v>
      </c>
      <c r="M23" s="32">
        <f t="shared" si="1"/>
        <v>0</v>
      </c>
      <c r="N23" s="89">
        <f t="shared" si="2"/>
        <v>0</v>
      </c>
    </row>
    <row r="24" spans="1:21" s="13" customFormat="1" ht="10.5" customHeight="1" thickBot="1" x14ac:dyDescent="0.25">
      <c r="A24" s="88" t="s">
        <v>147</v>
      </c>
      <c r="B24" s="17" t="s">
        <v>20</v>
      </c>
      <c r="C24" s="4"/>
      <c r="D24" s="4"/>
      <c r="E24" s="4"/>
      <c r="F24" s="29"/>
      <c r="G24" s="29"/>
      <c r="H24" s="4"/>
      <c r="I24" s="4"/>
      <c r="J24" s="4"/>
      <c r="K24" s="4"/>
      <c r="L24" s="32">
        <f t="shared" si="0"/>
        <v>0</v>
      </c>
      <c r="M24" s="32">
        <f t="shared" si="1"/>
        <v>0</v>
      </c>
      <c r="N24" s="89">
        <f t="shared" si="2"/>
        <v>0</v>
      </c>
    </row>
    <row r="25" spans="1:21" ht="10.5" customHeight="1" thickBot="1" x14ac:dyDescent="0.25">
      <c r="A25" s="71" t="s">
        <v>18</v>
      </c>
      <c r="B25" s="18" t="s">
        <v>119</v>
      </c>
      <c r="C25" s="42">
        <f>+C22+C23+C24</f>
        <v>0</v>
      </c>
      <c r="D25" s="42">
        <f t="shared" ref="D25:N25" si="6">+D22+D23+D24</f>
        <v>0</v>
      </c>
      <c r="E25" s="42">
        <f t="shared" si="6"/>
        <v>0</v>
      </c>
      <c r="F25" s="42">
        <f t="shared" si="6"/>
        <v>0</v>
      </c>
      <c r="G25" s="42">
        <f t="shared" si="6"/>
        <v>0</v>
      </c>
      <c r="H25" s="42">
        <f t="shared" si="6"/>
        <v>0</v>
      </c>
      <c r="I25" s="42">
        <f t="shared" si="6"/>
        <v>0</v>
      </c>
      <c r="J25" s="42">
        <f t="shared" si="6"/>
        <v>0</v>
      </c>
      <c r="K25" s="42">
        <f t="shared" si="6"/>
        <v>0</v>
      </c>
      <c r="L25" s="42">
        <f t="shared" si="6"/>
        <v>0</v>
      </c>
      <c r="M25" s="42">
        <f t="shared" si="6"/>
        <v>0</v>
      </c>
      <c r="N25" s="74">
        <f t="shared" si="6"/>
        <v>0</v>
      </c>
    </row>
    <row r="26" spans="1:21" ht="10.5" customHeight="1" thickBot="1" x14ac:dyDescent="0.25">
      <c r="A26" s="93" t="s">
        <v>148</v>
      </c>
      <c r="B26" s="17" t="s">
        <v>135</v>
      </c>
      <c r="C26" s="6"/>
      <c r="D26" s="6"/>
      <c r="E26" s="6"/>
      <c r="F26" s="6"/>
      <c r="G26" s="6"/>
      <c r="H26" s="6"/>
      <c r="I26" s="6"/>
      <c r="J26" s="6"/>
      <c r="K26" s="6"/>
      <c r="L26" s="32">
        <f t="shared" si="0"/>
        <v>0</v>
      </c>
      <c r="M26" s="32">
        <f t="shared" si="1"/>
        <v>0</v>
      </c>
      <c r="N26" s="89">
        <f t="shared" si="2"/>
        <v>0</v>
      </c>
    </row>
    <row r="27" spans="1:21" ht="10.5" customHeight="1" thickBot="1" x14ac:dyDescent="0.25">
      <c r="A27" s="71" t="s">
        <v>132</v>
      </c>
      <c r="B27" s="18" t="s">
        <v>133</v>
      </c>
      <c r="C27" s="42">
        <f>+C21+C25</f>
        <v>0</v>
      </c>
      <c r="D27" s="42">
        <f t="shared" ref="D27:N27" si="7">+D21+D25</f>
        <v>0</v>
      </c>
      <c r="E27" s="42">
        <f t="shared" si="7"/>
        <v>0</v>
      </c>
      <c r="F27" s="42">
        <f t="shared" si="7"/>
        <v>0</v>
      </c>
      <c r="G27" s="42">
        <f t="shared" si="7"/>
        <v>0</v>
      </c>
      <c r="H27" s="42">
        <f t="shared" si="7"/>
        <v>0</v>
      </c>
      <c r="I27" s="42">
        <f t="shared" si="7"/>
        <v>0</v>
      </c>
      <c r="J27" s="42">
        <f t="shared" si="7"/>
        <v>0</v>
      </c>
      <c r="K27" s="42">
        <f t="shared" si="7"/>
        <v>0</v>
      </c>
      <c r="L27" s="42">
        <f t="shared" si="7"/>
        <v>0</v>
      </c>
      <c r="M27" s="42">
        <f t="shared" si="7"/>
        <v>0</v>
      </c>
      <c r="N27" s="74">
        <f t="shared" si="7"/>
        <v>0</v>
      </c>
    </row>
    <row r="28" spans="1:21" s="13" customFormat="1" ht="10.5" customHeight="1" x14ac:dyDescent="0.2">
      <c r="A28" s="94"/>
      <c r="B28" s="22" t="s">
        <v>136</v>
      </c>
      <c r="C28" s="6">
        <f>+C14++C18+C26+C27</f>
        <v>0</v>
      </c>
      <c r="D28" s="6">
        <f t="shared" ref="D28:N28" si="8">+D14++D18+D26+D27</f>
        <v>0</v>
      </c>
      <c r="E28" s="6">
        <f t="shared" si="8"/>
        <v>0</v>
      </c>
      <c r="F28" s="6">
        <f t="shared" si="8"/>
        <v>0</v>
      </c>
      <c r="G28" s="6">
        <f t="shared" si="8"/>
        <v>0</v>
      </c>
      <c r="H28" s="6">
        <f t="shared" si="8"/>
        <v>0</v>
      </c>
      <c r="I28" s="6">
        <f t="shared" si="8"/>
        <v>0</v>
      </c>
      <c r="J28" s="6">
        <f t="shared" si="8"/>
        <v>0</v>
      </c>
      <c r="K28" s="6">
        <f t="shared" si="8"/>
        <v>0</v>
      </c>
      <c r="L28" s="6">
        <f t="shared" si="8"/>
        <v>0</v>
      </c>
      <c r="M28" s="6">
        <f t="shared" si="8"/>
        <v>0</v>
      </c>
      <c r="N28" s="99">
        <f t="shared" si="8"/>
        <v>0</v>
      </c>
    </row>
    <row r="29" spans="1:21" ht="10.5" customHeight="1" x14ac:dyDescent="0.2">
      <c r="A29" s="126" t="s">
        <v>21</v>
      </c>
      <c r="B29" s="127"/>
      <c r="C29" s="4"/>
      <c r="D29" s="4"/>
      <c r="E29" s="4"/>
      <c r="F29" s="29"/>
      <c r="G29" s="29"/>
      <c r="H29" s="4"/>
      <c r="I29" s="4"/>
      <c r="J29" s="4"/>
      <c r="K29" s="4"/>
      <c r="L29" s="32">
        <f t="shared" si="0"/>
        <v>0</v>
      </c>
      <c r="M29" s="32">
        <f t="shared" si="1"/>
        <v>0</v>
      </c>
      <c r="N29" s="89">
        <f t="shared" si="2"/>
        <v>0</v>
      </c>
      <c r="U29" s="27"/>
    </row>
    <row r="30" spans="1:21" ht="10.5" customHeight="1" x14ac:dyDescent="0.2">
      <c r="A30" s="88" t="s">
        <v>151</v>
      </c>
      <c r="B30" s="17" t="s">
        <v>120</v>
      </c>
      <c r="C30" s="4"/>
      <c r="D30" s="4"/>
      <c r="E30" s="4"/>
      <c r="F30" s="29"/>
      <c r="G30" s="29"/>
      <c r="H30" s="4"/>
      <c r="I30" s="4"/>
      <c r="J30" s="4"/>
      <c r="K30" s="4"/>
      <c r="L30" s="32">
        <f t="shared" si="0"/>
        <v>0</v>
      </c>
      <c r="M30" s="32">
        <f t="shared" si="1"/>
        <v>0</v>
      </c>
      <c r="N30" s="89">
        <f t="shared" si="2"/>
        <v>0</v>
      </c>
    </row>
    <row r="31" spans="1:21" ht="10.5" customHeight="1" x14ac:dyDescent="0.2">
      <c r="A31" s="88" t="s">
        <v>152</v>
      </c>
      <c r="B31" s="17" t="s">
        <v>121</v>
      </c>
      <c r="C31" s="4"/>
      <c r="D31" s="4"/>
      <c r="E31" s="4"/>
      <c r="F31" s="29"/>
      <c r="G31" s="29"/>
      <c r="H31" s="4"/>
      <c r="I31" s="4"/>
      <c r="J31" s="4"/>
      <c r="K31" s="4"/>
      <c r="L31" s="32">
        <f t="shared" si="0"/>
        <v>0</v>
      </c>
      <c r="M31" s="32">
        <f t="shared" si="1"/>
        <v>0</v>
      </c>
      <c r="N31" s="89">
        <f t="shared" si="2"/>
        <v>0</v>
      </c>
    </row>
    <row r="32" spans="1:21" ht="10.5" customHeight="1" x14ac:dyDescent="0.2">
      <c r="A32" s="88" t="s">
        <v>154</v>
      </c>
      <c r="B32" s="17" t="s">
        <v>122</v>
      </c>
      <c r="C32" s="4"/>
      <c r="D32" s="4"/>
      <c r="E32" s="4"/>
      <c r="F32" s="29"/>
      <c r="G32" s="29"/>
      <c r="H32" s="4"/>
      <c r="I32" s="4"/>
      <c r="J32" s="4"/>
      <c r="K32" s="4"/>
      <c r="L32" s="32">
        <f t="shared" si="0"/>
        <v>0</v>
      </c>
      <c r="M32" s="32">
        <f t="shared" si="1"/>
        <v>0</v>
      </c>
      <c r="N32" s="89">
        <f t="shared" si="2"/>
        <v>0</v>
      </c>
    </row>
    <row r="33" spans="1:40" ht="10.5" customHeight="1" x14ac:dyDescent="0.2">
      <c r="A33" s="95" t="s">
        <v>5</v>
      </c>
      <c r="B33" s="79" t="s">
        <v>123</v>
      </c>
      <c r="C33" s="44">
        <f t="shared" ref="C33:N33" si="9">+C30+C31+C32</f>
        <v>0</v>
      </c>
      <c r="D33" s="44">
        <f t="shared" si="9"/>
        <v>0</v>
      </c>
      <c r="E33" s="44">
        <f t="shared" si="9"/>
        <v>0</v>
      </c>
      <c r="F33" s="44">
        <f t="shared" si="9"/>
        <v>0</v>
      </c>
      <c r="G33" s="44">
        <f t="shared" si="9"/>
        <v>0</v>
      </c>
      <c r="H33" s="44">
        <f t="shared" si="9"/>
        <v>0</v>
      </c>
      <c r="I33" s="44">
        <f t="shared" si="9"/>
        <v>0</v>
      </c>
      <c r="J33" s="44">
        <f t="shared" si="9"/>
        <v>0</v>
      </c>
      <c r="K33" s="44">
        <f t="shared" si="9"/>
        <v>0</v>
      </c>
      <c r="L33" s="44">
        <f t="shared" si="9"/>
        <v>0</v>
      </c>
      <c r="M33" s="44">
        <f t="shared" si="9"/>
        <v>0</v>
      </c>
      <c r="N33" s="100">
        <f t="shared" si="9"/>
        <v>0</v>
      </c>
    </row>
    <row r="34" spans="1:40" ht="10.5" customHeight="1" x14ac:dyDescent="0.2">
      <c r="A34" s="88" t="s">
        <v>155</v>
      </c>
      <c r="B34" s="17" t="s">
        <v>22</v>
      </c>
      <c r="C34" s="4"/>
      <c r="D34" s="4"/>
      <c r="E34" s="4"/>
      <c r="F34" s="29"/>
      <c r="G34" s="29"/>
      <c r="H34" s="4"/>
      <c r="I34" s="4"/>
      <c r="J34" s="4"/>
      <c r="K34" s="4"/>
      <c r="L34" s="32">
        <f t="shared" si="0"/>
        <v>0</v>
      </c>
      <c r="M34" s="32">
        <f t="shared" si="1"/>
        <v>0</v>
      </c>
      <c r="N34" s="89">
        <f t="shared" si="2"/>
        <v>0</v>
      </c>
    </row>
    <row r="35" spans="1:40" ht="10.5" customHeight="1" x14ac:dyDescent="0.2">
      <c r="A35" s="88" t="s">
        <v>156</v>
      </c>
      <c r="B35" s="17" t="s">
        <v>124</v>
      </c>
      <c r="C35" s="4"/>
      <c r="D35" s="4"/>
      <c r="E35" s="4"/>
      <c r="F35" s="29"/>
      <c r="G35" s="29"/>
      <c r="H35" s="4"/>
      <c r="I35" s="4"/>
      <c r="J35" s="4"/>
      <c r="K35" s="4"/>
      <c r="L35" s="32">
        <f t="shared" si="0"/>
        <v>0</v>
      </c>
      <c r="M35" s="32">
        <f t="shared" si="1"/>
        <v>0</v>
      </c>
      <c r="N35" s="89">
        <f t="shared" si="2"/>
        <v>0</v>
      </c>
    </row>
    <row r="36" spans="1:40" ht="10.5" customHeight="1" thickBot="1" x14ac:dyDescent="0.25">
      <c r="A36" s="88" t="s">
        <v>158</v>
      </c>
      <c r="B36" s="17" t="s">
        <v>23</v>
      </c>
      <c r="C36" s="4"/>
      <c r="D36" s="4"/>
      <c r="E36" s="4"/>
      <c r="F36" s="29"/>
      <c r="G36" s="29"/>
      <c r="H36" s="4"/>
      <c r="I36" s="4"/>
      <c r="J36" s="4"/>
      <c r="K36" s="4"/>
      <c r="L36" s="32">
        <f t="shared" si="0"/>
        <v>0</v>
      </c>
      <c r="M36" s="32">
        <f t="shared" si="1"/>
        <v>0</v>
      </c>
      <c r="N36" s="89">
        <f t="shared" si="2"/>
        <v>0</v>
      </c>
    </row>
    <row r="37" spans="1:40" ht="10.5" customHeight="1" thickBot="1" x14ac:dyDescent="0.25">
      <c r="A37" s="71" t="s">
        <v>10</v>
      </c>
      <c r="B37" s="24" t="s">
        <v>126</v>
      </c>
      <c r="C37" s="42">
        <f>+C33+C34+C35+C36</f>
        <v>0</v>
      </c>
      <c r="D37" s="42">
        <f t="shared" ref="D37:N37" si="10">+D33+D34+D35+D36</f>
        <v>0</v>
      </c>
      <c r="E37" s="42">
        <f t="shared" si="10"/>
        <v>0</v>
      </c>
      <c r="F37" s="42">
        <f t="shared" si="10"/>
        <v>0</v>
      </c>
      <c r="G37" s="42">
        <f t="shared" si="10"/>
        <v>0</v>
      </c>
      <c r="H37" s="42">
        <f t="shared" si="10"/>
        <v>0</v>
      </c>
      <c r="I37" s="42">
        <f t="shared" si="10"/>
        <v>0</v>
      </c>
      <c r="J37" s="42">
        <f t="shared" si="10"/>
        <v>0</v>
      </c>
      <c r="K37" s="42">
        <f t="shared" si="10"/>
        <v>0</v>
      </c>
      <c r="L37" s="42">
        <f t="shared" si="10"/>
        <v>0</v>
      </c>
      <c r="M37" s="42">
        <f t="shared" si="10"/>
        <v>0</v>
      </c>
      <c r="N37" s="74">
        <f t="shared" si="10"/>
        <v>0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 x14ac:dyDescent="0.2">
      <c r="A38" s="88" t="s">
        <v>153</v>
      </c>
      <c r="B38" s="17" t="s">
        <v>25</v>
      </c>
      <c r="C38" s="4"/>
      <c r="D38" s="4"/>
      <c r="E38" s="4"/>
      <c r="F38" s="29"/>
      <c r="G38" s="29"/>
      <c r="H38" s="4"/>
      <c r="I38" s="4"/>
      <c r="J38" s="4"/>
      <c r="K38" s="4"/>
      <c r="L38" s="32">
        <f t="shared" si="0"/>
        <v>0</v>
      </c>
      <c r="M38" s="32">
        <f t="shared" si="1"/>
        <v>0</v>
      </c>
      <c r="N38" s="89">
        <f t="shared" si="2"/>
        <v>0</v>
      </c>
      <c r="AD38" s="1"/>
      <c r="AE38" s="1"/>
      <c r="AF38" s="1"/>
      <c r="AJ38" s="1"/>
      <c r="AK38" s="1"/>
      <c r="AL38" s="1"/>
      <c r="AM38" s="1"/>
      <c r="AN38" s="1"/>
    </row>
    <row r="39" spans="1:40" ht="10.5" customHeight="1" x14ac:dyDescent="0.2">
      <c r="A39" s="88" t="s">
        <v>157</v>
      </c>
      <c r="B39" s="17" t="s">
        <v>125</v>
      </c>
      <c r="C39" s="4"/>
      <c r="D39" s="4"/>
      <c r="E39" s="4"/>
      <c r="F39" s="29"/>
      <c r="G39" s="29"/>
      <c r="H39" s="4"/>
      <c r="I39" s="4"/>
      <c r="J39" s="4"/>
      <c r="K39" s="4"/>
      <c r="L39" s="32">
        <f t="shared" si="0"/>
        <v>0</v>
      </c>
      <c r="M39" s="32">
        <f t="shared" si="1"/>
        <v>0</v>
      </c>
      <c r="N39" s="89">
        <f t="shared" si="2"/>
        <v>0</v>
      </c>
      <c r="AD39" s="1"/>
      <c r="AE39" s="1"/>
      <c r="AF39" s="1"/>
      <c r="AJ39" s="1"/>
      <c r="AK39" s="1"/>
      <c r="AL39" s="1"/>
      <c r="AM39" s="1"/>
      <c r="AN39" s="1"/>
    </row>
    <row r="40" spans="1:40" s="13" customFormat="1" ht="10.5" customHeight="1" thickBot="1" x14ac:dyDescent="0.25">
      <c r="A40" s="88" t="s">
        <v>159</v>
      </c>
      <c r="B40" s="17" t="s">
        <v>26</v>
      </c>
      <c r="C40" s="4"/>
      <c r="D40" s="4"/>
      <c r="E40" s="4"/>
      <c r="F40" s="29"/>
      <c r="G40" s="29"/>
      <c r="H40" s="4"/>
      <c r="I40" s="4"/>
      <c r="J40" s="4"/>
      <c r="K40" s="4"/>
      <c r="L40" s="32">
        <f t="shared" si="0"/>
        <v>0</v>
      </c>
      <c r="M40" s="32">
        <f t="shared" si="1"/>
        <v>0</v>
      </c>
      <c r="N40" s="89">
        <f t="shared" si="2"/>
        <v>0</v>
      </c>
      <c r="AD40" s="5"/>
      <c r="AE40" s="5"/>
      <c r="AF40" s="5"/>
      <c r="AJ40" s="5"/>
      <c r="AK40" s="5"/>
      <c r="AL40" s="5"/>
      <c r="AM40" s="5"/>
      <c r="AN40" s="5"/>
    </row>
    <row r="41" spans="1:40" ht="10.5" customHeight="1" thickBot="1" x14ac:dyDescent="0.25">
      <c r="A41" s="71" t="s">
        <v>13</v>
      </c>
      <c r="B41" s="24" t="s">
        <v>127</v>
      </c>
      <c r="C41" s="42">
        <f>+C38+C39+C40</f>
        <v>0</v>
      </c>
      <c r="D41" s="42">
        <f t="shared" ref="D41:N41" si="11">+D38+D39+D40</f>
        <v>0</v>
      </c>
      <c r="E41" s="42">
        <f t="shared" si="11"/>
        <v>0</v>
      </c>
      <c r="F41" s="42">
        <f t="shared" si="11"/>
        <v>0</v>
      </c>
      <c r="G41" s="42">
        <f t="shared" si="11"/>
        <v>0</v>
      </c>
      <c r="H41" s="42">
        <f t="shared" si="11"/>
        <v>0</v>
      </c>
      <c r="I41" s="42">
        <f t="shared" si="11"/>
        <v>0</v>
      </c>
      <c r="J41" s="42">
        <f t="shared" si="11"/>
        <v>0</v>
      </c>
      <c r="K41" s="42">
        <f t="shared" si="11"/>
        <v>0</v>
      </c>
      <c r="L41" s="42">
        <f t="shared" si="11"/>
        <v>0</v>
      </c>
      <c r="M41" s="42">
        <f t="shared" si="11"/>
        <v>0</v>
      </c>
      <c r="N41" s="74">
        <f t="shared" si="11"/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40" ht="10.5" customHeight="1" x14ac:dyDescent="0.2">
      <c r="A42" s="97" t="s">
        <v>167</v>
      </c>
      <c r="B42" s="46" t="s">
        <v>17</v>
      </c>
      <c r="C42" s="6"/>
      <c r="D42" s="6"/>
      <c r="E42" s="6"/>
      <c r="F42" s="29"/>
      <c r="G42" s="29"/>
      <c r="H42" s="6"/>
      <c r="I42" s="6"/>
      <c r="J42" s="6"/>
      <c r="K42" s="6"/>
      <c r="L42" s="32">
        <f t="shared" si="0"/>
        <v>0</v>
      </c>
      <c r="M42" s="32">
        <f t="shared" si="1"/>
        <v>0</v>
      </c>
      <c r="N42" s="89">
        <f t="shared" si="2"/>
        <v>0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40" ht="10.5" customHeight="1" x14ac:dyDescent="0.2">
      <c r="A43" s="88" t="s">
        <v>190</v>
      </c>
      <c r="B43" s="113" t="s">
        <v>191</v>
      </c>
      <c r="C43" s="4"/>
      <c r="D43" s="4"/>
      <c r="E43" s="4"/>
      <c r="F43" s="29"/>
      <c r="G43" s="29"/>
      <c r="H43" s="4"/>
      <c r="I43" s="4"/>
      <c r="J43" s="4"/>
      <c r="K43" s="4"/>
      <c r="L43" s="32">
        <f>+C43+F43+I43</f>
        <v>0</v>
      </c>
      <c r="M43" s="32">
        <f>+D43+G43+J43</f>
        <v>0</v>
      </c>
      <c r="N43" s="89">
        <f>+E43+H43+K43</f>
        <v>0</v>
      </c>
    </row>
    <row r="44" spans="1:40" ht="10.5" customHeight="1" thickBot="1" x14ac:dyDescent="0.25">
      <c r="A44" s="98" t="s">
        <v>168</v>
      </c>
      <c r="B44" s="48" t="s">
        <v>128</v>
      </c>
      <c r="C44" s="6"/>
      <c r="D44" s="6"/>
      <c r="E44" s="6"/>
      <c r="F44" s="6"/>
      <c r="G44" s="6"/>
      <c r="H44" s="6"/>
      <c r="I44" s="6"/>
      <c r="J44" s="6"/>
      <c r="K44" s="6"/>
      <c r="L44" s="32">
        <f t="shared" si="0"/>
        <v>0</v>
      </c>
      <c r="M44" s="32">
        <f t="shared" si="1"/>
        <v>0</v>
      </c>
      <c r="N44" s="89">
        <f t="shared" si="2"/>
        <v>0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D44" s="1"/>
      <c r="AE44" s="1"/>
    </row>
    <row r="45" spans="1:40" ht="10.5" customHeight="1" thickBot="1" x14ac:dyDescent="0.25">
      <c r="A45" s="71" t="s">
        <v>15</v>
      </c>
      <c r="B45" s="24" t="s">
        <v>27</v>
      </c>
      <c r="C45" s="42">
        <f>SUM(C42:C44)</f>
        <v>0</v>
      </c>
      <c r="D45" s="42">
        <f t="shared" ref="D45:N45" si="12">SUM(D42:D44)</f>
        <v>0</v>
      </c>
      <c r="E45" s="42">
        <f t="shared" si="12"/>
        <v>0</v>
      </c>
      <c r="F45" s="42">
        <f t="shared" si="12"/>
        <v>0</v>
      </c>
      <c r="G45" s="42">
        <f t="shared" si="12"/>
        <v>0</v>
      </c>
      <c r="H45" s="42">
        <f t="shared" si="12"/>
        <v>0</v>
      </c>
      <c r="I45" s="42">
        <f t="shared" si="12"/>
        <v>0</v>
      </c>
      <c r="J45" s="42">
        <f t="shared" si="12"/>
        <v>0</v>
      </c>
      <c r="K45" s="42">
        <f t="shared" si="12"/>
        <v>0</v>
      </c>
      <c r="L45" s="42">
        <f t="shared" si="12"/>
        <v>0</v>
      </c>
      <c r="M45" s="42">
        <f t="shared" si="12"/>
        <v>0</v>
      </c>
      <c r="N45" s="74">
        <f t="shared" si="12"/>
        <v>0</v>
      </c>
    </row>
    <row r="46" spans="1:40" ht="10.5" customHeight="1" x14ac:dyDescent="0.2">
      <c r="A46" s="93" t="s">
        <v>167</v>
      </c>
      <c r="B46" s="23" t="s">
        <v>20</v>
      </c>
      <c r="C46" s="6"/>
      <c r="D46" s="6"/>
      <c r="E46" s="6"/>
      <c r="F46" s="29"/>
      <c r="G46" s="29"/>
      <c r="H46" s="6"/>
      <c r="I46" s="6"/>
      <c r="J46" s="6"/>
      <c r="K46" s="6"/>
      <c r="L46" s="32">
        <f t="shared" si="0"/>
        <v>0</v>
      </c>
      <c r="M46" s="32">
        <f t="shared" si="1"/>
        <v>0</v>
      </c>
      <c r="N46" s="89">
        <f t="shared" si="2"/>
        <v>0</v>
      </c>
    </row>
    <row r="47" spans="1:40" ht="10.5" customHeight="1" thickBot="1" x14ac:dyDescent="0.25">
      <c r="A47" s="93" t="s">
        <v>168</v>
      </c>
      <c r="B47" s="23" t="s">
        <v>129</v>
      </c>
      <c r="C47" s="6"/>
      <c r="D47" s="6"/>
      <c r="E47" s="6"/>
      <c r="F47" s="29"/>
      <c r="G47" s="29"/>
      <c r="H47" s="6"/>
      <c r="I47" s="6"/>
      <c r="J47" s="6"/>
      <c r="K47" s="6"/>
      <c r="L47" s="32">
        <f t="shared" si="0"/>
        <v>0</v>
      </c>
      <c r="M47" s="32">
        <f t="shared" si="1"/>
        <v>0</v>
      </c>
      <c r="N47" s="89">
        <f t="shared" si="2"/>
        <v>0</v>
      </c>
    </row>
    <row r="48" spans="1:40" ht="10.5" customHeight="1" thickBot="1" x14ac:dyDescent="0.25">
      <c r="A48" s="71" t="s">
        <v>18</v>
      </c>
      <c r="B48" s="24" t="s">
        <v>28</v>
      </c>
      <c r="C48" s="42">
        <f>+C46+C47</f>
        <v>0</v>
      </c>
      <c r="D48" s="42">
        <f t="shared" ref="D48:N48" si="13">+D46+D47</f>
        <v>0</v>
      </c>
      <c r="E48" s="42">
        <f t="shared" si="13"/>
        <v>0</v>
      </c>
      <c r="F48" s="42">
        <f t="shared" si="13"/>
        <v>0</v>
      </c>
      <c r="G48" s="42">
        <f t="shared" si="13"/>
        <v>0</v>
      </c>
      <c r="H48" s="42">
        <f t="shared" si="13"/>
        <v>0</v>
      </c>
      <c r="I48" s="42">
        <f t="shared" si="13"/>
        <v>0</v>
      </c>
      <c r="J48" s="42">
        <f t="shared" si="13"/>
        <v>0</v>
      </c>
      <c r="K48" s="42">
        <f t="shared" si="13"/>
        <v>0</v>
      </c>
      <c r="L48" s="42">
        <f t="shared" si="13"/>
        <v>0</v>
      </c>
      <c r="M48" s="42">
        <f t="shared" si="13"/>
        <v>0</v>
      </c>
      <c r="N48" s="74">
        <f t="shared" si="13"/>
        <v>0</v>
      </c>
    </row>
    <row r="49" spans="1:29" ht="10.5" customHeight="1" thickBot="1" x14ac:dyDescent="0.25">
      <c r="A49" s="93" t="s">
        <v>160</v>
      </c>
      <c r="B49" s="23" t="s">
        <v>179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99"/>
    </row>
    <row r="50" spans="1:29" ht="10.5" customHeight="1" thickBot="1" x14ac:dyDescent="0.25">
      <c r="A50" s="71" t="s">
        <v>132</v>
      </c>
      <c r="B50" s="24" t="s">
        <v>134</v>
      </c>
      <c r="C50" s="42">
        <f>+C45+C48</f>
        <v>0</v>
      </c>
      <c r="D50" s="42">
        <f t="shared" ref="D50:N50" si="14">+D45+D48</f>
        <v>0</v>
      </c>
      <c r="E50" s="42">
        <f t="shared" si="14"/>
        <v>0</v>
      </c>
      <c r="F50" s="42">
        <f t="shared" si="14"/>
        <v>0</v>
      </c>
      <c r="G50" s="42">
        <f t="shared" si="14"/>
        <v>0</v>
      </c>
      <c r="H50" s="42">
        <f t="shared" si="14"/>
        <v>0</v>
      </c>
      <c r="I50" s="42">
        <f t="shared" si="14"/>
        <v>0</v>
      </c>
      <c r="J50" s="42">
        <f t="shared" si="14"/>
        <v>0</v>
      </c>
      <c r="K50" s="42">
        <f t="shared" si="14"/>
        <v>0</v>
      </c>
      <c r="L50" s="42">
        <f t="shared" si="14"/>
        <v>0</v>
      </c>
      <c r="M50" s="42">
        <f t="shared" si="14"/>
        <v>0</v>
      </c>
      <c r="N50" s="74">
        <f t="shared" si="14"/>
        <v>0</v>
      </c>
    </row>
    <row r="51" spans="1:29" s="21" customFormat="1" ht="10.5" customHeight="1" thickBot="1" x14ac:dyDescent="0.25">
      <c r="A51" s="71"/>
      <c r="B51" s="73" t="s">
        <v>137</v>
      </c>
      <c r="C51" s="42">
        <f>+C37+C41+C49+C50</f>
        <v>0</v>
      </c>
      <c r="D51" s="42">
        <f t="shared" ref="D51:N51" si="15">+D37+D41+D49+D50</f>
        <v>0</v>
      </c>
      <c r="E51" s="42">
        <f t="shared" si="15"/>
        <v>0</v>
      </c>
      <c r="F51" s="42">
        <f t="shared" si="15"/>
        <v>0</v>
      </c>
      <c r="G51" s="42">
        <f t="shared" si="15"/>
        <v>0</v>
      </c>
      <c r="H51" s="42">
        <f t="shared" si="15"/>
        <v>0</v>
      </c>
      <c r="I51" s="42">
        <f t="shared" si="15"/>
        <v>0</v>
      </c>
      <c r="J51" s="42">
        <f t="shared" si="15"/>
        <v>0</v>
      </c>
      <c r="K51" s="42">
        <f t="shared" si="15"/>
        <v>0</v>
      </c>
      <c r="L51" s="42">
        <f t="shared" si="15"/>
        <v>0</v>
      </c>
      <c r="M51" s="42">
        <f t="shared" si="15"/>
        <v>0</v>
      </c>
      <c r="N51" s="74">
        <f t="shared" si="15"/>
        <v>0</v>
      </c>
      <c r="AA51" s="13"/>
      <c r="AB51" s="13"/>
      <c r="AC51" s="13"/>
    </row>
    <row r="52" spans="1:29" ht="12" customHeight="1" thickBot="1" x14ac:dyDescent="0.25">
      <c r="A52" s="76"/>
      <c r="B52" s="77" t="s">
        <v>29</v>
      </c>
      <c r="C52" s="50"/>
      <c r="D52" s="50"/>
      <c r="E52" s="50"/>
      <c r="F52" s="50"/>
      <c r="G52" s="50"/>
      <c r="H52" s="50"/>
      <c r="I52" s="50"/>
      <c r="J52" s="50"/>
      <c r="K52" s="50"/>
      <c r="L52" s="55">
        <f t="shared" si="0"/>
        <v>0</v>
      </c>
      <c r="M52" s="55">
        <f t="shared" si="1"/>
        <v>0</v>
      </c>
      <c r="N52" s="56">
        <f t="shared" si="2"/>
        <v>0</v>
      </c>
    </row>
    <row r="53" spans="1:29" ht="12" customHeight="1" thickBot="1" x14ac:dyDescent="0.25">
      <c r="A53" s="78"/>
      <c r="B53" s="77" t="s">
        <v>30</v>
      </c>
      <c r="C53" s="53"/>
      <c r="D53" s="50"/>
      <c r="E53" s="53"/>
      <c r="F53" s="53"/>
      <c r="G53" s="50"/>
      <c r="H53" s="53"/>
      <c r="I53" s="53"/>
      <c r="J53" s="53"/>
      <c r="K53" s="53"/>
      <c r="L53" s="55">
        <f t="shared" si="0"/>
        <v>0</v>
      </c>
      <c r="M53" s="55">
        <f t="shared" si="1"/>
        <v>0</v>
      </c>
      <c r="N53" s="56">
        <f t="shared" si="2"/>
        <v>0</v>
      </c>
    </row>
    <row r="54" spans="1:29" x14ac:dyDescent="0.2">
      <c r="H54" s="14"/>
      <c r="K54" s="14"/>
    </row>
    <row r="55" spans="1:29" x14ac:dyDescent="0.2">
      <c r="H55" s="14"/>
      <c r="K55" s="14"/>
    </row>
    <row r="56" spans="1:29" x14ac:dyDescent="0.2">
      <c r="H56" s="14"/>
      <c r="K56" s="14"/>
    </row>
    <row r="57" spans="1:29" x14ac:dyDescent="0.2">
      <c r="K57" s="14"/>
    </row>
    <row r="58" spans="1:29" x14ac:dyDescent="0.2">
      <c r="K58" s="14"/>
    </row>
    <row r="59" spans="1:29" x14ac:dyDescent="0.2">
      <c r="K59" s="14"/>
    </row>
    <row r="60" spans="1:29" x14ac:dyDescent="0.2">
      <c r="AA60" s="1"/>
      <c r="AB60" s="1"/>
      <c r="AC60" s="1"/>
    </row>
    <row r="61" spans="1:29" x14ac:dyDescent="0.2">
      <c r="AA61" s="1"/>
      <c r="AB61" s="1"/>
      <c r="AC61" s="1"/>
    </row>
    <row r="62" spans="1:29" x14ac:dyDescent="0.2">
      <c r="AA62" s="1"/>
      <c r="AB62" s="1"/>
      <c r="AC62" s="1"/>
    </row>
    <row r="63" spans="1:29" x14ac:dyDescent="0.2">
      <c r="AA63" s="1"/>
      <c r="AB63" s="1"/>
      <c r="AC63" s="1"/>
    </row>
    <row r="64" spans="1:29" x14ac:dyDescent="0.2">
      <c r="AA64" s="5"/>
      <c r="AB64" s="5"/>
      <c r="AC64" s="5"/>
    </row>
    <row r="65" spans="27:29" x14ac:dyDescent="0.2">
      <c r="AA65" s="5"/>
      <c r="AB65" s="5"/>
      <c r="AC65" s="5"/>
    </row>
    <row r="66" spans="27:29" x14ac:dyDescent="0.2">
      <c r="AA66" s="1"/>
      <c r="AB66" s="1"/>
      <c r="AC66" s="1"/>
    </row>
    <row r="67" spans="27:29" x14ac:dyDescent="0.2">
      <c r="AA67" s="1"/>
      <c r="AB67" s="1"/>
      <c r="AC67" s="1"/>
    </row>
    <row r="68" spans="27:29" x14ac:dyDescent="0.2">
      <c r="AA68" s="1"/>
      <c r="AB68" s="1"/>
      <c r="AC68" s="1"/>
    </row>
    <row r="69" spans="27:29" x14ac:dyDescent="0.2">
      <c r="AA69" s="1"/>
      <c r="AB69" s="1"/>
      <c r="AC69" s="1"/>
    </row>
    <row r="70" spans="27:29" x14ac:dyDescent="0.2">
      <c r="AA70" s="1"/>
      <c r="AB70" s="1"/>
      <c r="AC70" s="1"/>
    </row>
    <row r="71" spans="27:29" x14ac:dyDescent="0.2">
      <c r="AA71" s="1"/>
      <c r="AB71" s="1"/>
      <c r="AC71" s="1"/>
    </row>
    <row r="72" spans="27:29" x14ac:dyDescent="0.2">
      <c r="AA72" s="1"/>
      <c r="AB72" s="1"/>
      <c r="AC72" s="1"/>
    </row>
    <row r="73" spans="27:29" x14ac:dyDescent="0.2">
      <c r="AA73" s="1"/>
      <c r="AB73" s="1"/>
      <c r="AC73" s="1"/>
    </row>
    <row r="74" spans="27:29" x14ac:dyDescent="0.2">
      <c r="AA74" s="1"/>
      <c r="AB74" s="1"/>
      <c r="AC74" s="1"/>
    </row>
    <row r="75" spans="27:29" x14ac:dyDescent="0.2">
      <c r="AA75" s="1"/>
      <c r="AB75" s="1"/>
      <c r="AC75" s="1"/>
    </row>
    <row r="76" spans="27:29" x14ac:dyDescent="0.2">
      <c r="AA76" s="1"/>
      <c r="AB76" s="1"/>
      <c r="AC76" s="1"/>
    </row>
    <row r="77" spans="27:29" x14ac:dyDescent="0.2">
      <c r="AA77" s="1"/>
      <c r="AB77" s="1"/>
      <c r="AC77" s="1"/>
    </row>
  </sheetData>
  <sheetProtection selectLockedCells="1" selectUnlockedCells="1"/>
  <mergeCells count="25"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G5:G6"/>
    <mergeCell ref="H5:H6"/>
    <mergeCell ref="I5:I6"/>
    <mergeCell ref="J5:J6"/>
    <mergeCell ref="A7:B7"/>
    <mergeCell ref="A8:B8"/>
    <mergeCell ref="A29:B29"/>
    <mergeCell ref="K5:K6"/>
    <mergeCell ref="C5:C6"/>
    <mergeCell ref="D5:D6"/>
    <mergeCell ref="E5:E6"/>
    <mergeCell ref="F5:F6"/>
  </mergeCells>
  <phoneticPr fontId="19" type="noConversion"/>
  <printOptions horizontalCentered="1"/>
  <pageMargins left="0.27559055118110237" right="0.27559055118110237" top="0.39370078740157483" bottom="0.19685039370078741" header="0.15748031496062992" footer="0.15748031496062992"/>
  <pageSetup paperSize="9" scale="89" firstPageNumber="0" orientation="landscape" r:id="rId1"/>
  <headerFooter alignWithMargins="0">
    <oddHeader>&amp;R2.sz.melléklet</oddHeader>
    <oddFooter>&amp;R&amp;A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4"/>
  <sheetViews>
    <sheetView zoomScale="92" zoomScaleNormal="92" workbookViewId="0">
      <pane ySplit="7" topLeftCell="A11" activePane="bottomLeft" state="frozen"/>
      <selection activeCell="C5" sqref="C5:N6"/>
      <selection pane="bottomLeft" activeCell="K36" sqref="K36"/>
    </sheetView>
  </sheetViews>
  <sheetFormatPr defaultRowHeight="12.75" x14ac:dyDescent="0.2"/>
  <cols>
    <col min="1" max="1" width="7.42578125" style="8" customWidth="1"/>
    <col min="2" max="2" width="33.85546875" style="8" customWidth="1"/>
    <col min="3" max="5" width="10" style="8" customWidth="1"/>
    <col min="6" max="6" width="8.85546875" style="8" customWidth="1"/>
    <col min="7" max="7" width="9.42578125" style="8" customWidth="1"/>
    <col min="8" max="8" width="9" style="8" customWidth="1"/>
    <col min="9" max="11" width="11.28515625" style="8" customWidth="1"/>
    <col min="12" max="15" width="10" style="8" customWidth="1"/>
    <col min="16" max="16" width="9.140625" style="8" customWidth="1"/>
    <col min="17" max="16384" width="9.140625" style="8"/>
  </cols>
  <sheetData>
    <row r="1" spans="1:18" ht="11.25" customHeight="1" x14ac:dyDescent="0.2">
      <c r="A1" s="136" t="s">
        <v>192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1"/>
      <c r="P1" s="11"/>
    </row>
    <row r="2" spans="1:18" ht="8.25" customHeight="1" thickBot="1" x14ac:dyDescent="0.25">
      <c r="H2" s="9"/>
      <c r="M2" s="9" t="s">
        <v>0</v>
      </c>
    </row>
    <row r="3" spans="1:18" ht="9" customHeight="1" x14ac:dyDescent="0.2">
      <c r="A3" s="137" t="s">
        <v>1</v>
      </c>
      <c r="B3" s="138"/>
      <c r="C3" s="141">
        <v>1501</v>
      </c>
      <c r="D3" s="141"/>
      <c r="E3" s="141"/>
      <c r="F3" s="141">
        <v>1502</v>
      </c>
      <c r="G3" s="141"/>
      <c r="H3" s="141"/>
      <c r="I3" s="151">
        <v>1503</v>
      </c>
      <c r="J3" s="151"/>
      <c r="K3" s="151"/>
      <c r="L3" s="186">
        <v>1504</v>
      </c>
      <c r="M3" s="186"/>
      <c r="N3" s="187"/>
    </row>
    <row r="4" spans="1:18" s="33" customFormat="1" ht="23.25" customHeight="1" thickBot="1" x14ac:dyDescent="0.25">
      <c r="A4" s="139"/>
      <c r="B4" s="140"/>
      <c r="C4" s="161" t="s">
        <v>85</v>
      </c>
      <c r="D4" s="161"/>
      <c r="E4" s="161"/>
      <c r="F4" s="188" t="s">
        <v>86</v>
      </c>
      <c r="G4" s="188"/>
      <c r="H4" s="188"/>
      <c r="I4" s="161" t="s">
        <v>87</v>
      </c>
      <c r="J4" s="161"/>
      <c r="K4" s="161"/>
      <c r="L4" s="161" t="s">
        <v>88</v>
      </c>
      <c r="M4" s="161"/>
      <c r="N4" s="150"/>
      <c r="Q4" s="7"/>
      <c r="R4" s="7"/>
    </row>
    <row r="5" spans="1:18" ht="12.75" customHeight="1" thickBot="1" x14ac:dyDescent="0.25">
      <c r="A5" s="139"/>
      <c r="B5" s="140"/>
      <c r="C5" s="128" t="s">
        <v>193</v>
      </c>
      <c r="D5" s="128" t="s">
        <v>194</v>
      </c>
      <c r="E5" s="128" t="s">
        <v>195</v>
      </c>
      <c r="F5" s="128" t="s">
        <v>193</v>
      </c>
      <c r="G5" s="128" t="s">
        <v>194</v>
      </c>
      <c r="H5" s="128" t="s">
        <v>195</v>
      </c>
      <c r="I5" s="128" t="s">
        <v>193</v>
      </c>
      <c r="J5" s="128" t="s">
        <v>194</v>
      </c>
      <c r="K5" s="128" t="s">
        <v>195</v>
      </c>
      <c r="L5" s="128" t="s">
        <v>193</v>
      </c>
      <c r="M5" s="128" t="s">
        <v>194</v>
      </c>
      <c r="N5" s="128" t="s">
        <v>195</v>
      </c>
    </row>
    <row r="6" spans="1:18" ht="18.75" customHeight="1" thickBot="1" x14ac:dyDescent="0.25">
      <c r="A6" s="139"/>
      <c r="B6" s="140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</row>
    <row r="7" spans="1:18" ht="10.5" customHeight="1" thickBot="1" x14ac:dyDescent="0.25">
      <c r="A7" s="130">
        <v>1</v>
      </c>
      <c r="B7" s="131"/>
      <c r="C7" s="37">
        <v>2</v>
      </c>
      <c r="D7" s="36">
        <v>3</v>
      </c>
      <c r="E7" s="37">
        <v>4</v>
      </c>
      <c r="F7" s="36">
        <v>5</v>
      </c>
      <c r="G7" s="37">
        <v>6</v>
      </c>
      <c r="H7" s="36">
        <v>7</v>
      </c>
      <c r="I7" s="37">
        <v>8</v>
      </c>
      <c r="J7" s="36">
        <v>9</v>
      </c>
      <c r="K7" s="37">
        <v>10</v>
      </c>
      <c r="L7" s="36">
        <v>11</v>
      </c>
      <c r="M7" s="37">
        <v>12</v>
      </c>
      <c r="N7" s="101">
        <v>13</v>
      </c>
    </row>
    <row r="8" spans="1:18" ht="11.25" customHeight="1" x14ac:dyDescent="0.2">
      <c r="A8" s="134" t="s">
        <v>4</v>
      </c>
      <c r="B8" s="135"/>
      <c r="C8" s="4"/>
      <c r="D8" s="4"/>
      <c r="E8" s="4"/>
      <c r="F8" s="4"/>
      <c r="G8" s="4"/>
      <c r="H8" s="4"/>
      <c r="I8" s="6"/>
      <c r="J8" s="6"/>
      <c r="K8" s="6"/>
      <c r="L8" s="4"/>
      <c r="M8" s="4"/>
      <c r="N8" s="87"/>
    </row>
    <row r="9" spans="1:18" ht="10.5" customHeight="1" x14ac:dyDescent="0.2">
      <c r="A9" s="88" t="s">
        <v>139</v>
      </c>
      <c r="B9" s="17" t="s">
        <v>6</v>
      </c>
      <c r="C9" s="4"/>
      <c r="D9" s="4"/>
      <c r="E9" s="4"/>
      <c r="F9" s="4"/>
      <c r="G9" s="4"/>
      <c r="H9" s="4"/>
      <c r="I9" s="4"/>
      <c r="J9" s="4"/>
      <c r="K9" s="4"/>
      <c r="L9" s="6"/>
      <c r="M9" s="6"/>
      <c r="N9" s="87"/>
    </row>
    <row r="10" spans="1:18" ht="10.5" customHeight="1" x14ac:dyDescent="0.2">
      <c r="A10" s="88" t="s">
        <v>140</v>
      </c>
      <c r="B10" s="17" t="s">
        <v>113</v>
      </c>
      <c r="C10" s="4"/>
      <c r="D10" s="4"/>
      <c r="E10" s="4"/>
      <c r="F10" s="4"/>
      <c r="G10" s="4"/>
      <c r="H10" s="4"/>
      <c r="I10" s="4"/>
      <c r="J10" s="4"/>
      <c r="K10" s="4"/>
      <c r="L10" s="6"/>
      <c r="M10" s="6"/>
      <c r="N10" s="87"/>
    </row>
    <row r="11" spans="1:18" ht="10.5" customHeight="1" x14ac:dyDescent="0.2">
      <c r="A11" s="88" t="s">
        <v>141</v>
      </c>
      <c r="B11" s="17" t="s">
        <v>7</v>
      </c>
      <c r="C11" s="4"/>
      <c r="D11" s="4"/>
      <c r="E11" s="4"/>
      <c r="F11" s="4"/>
      <c r="G11" s="4"/>
      <c r="H11" s="4"/>
      <c r="I11" s="4"/>
      <c r="J11" s="4"/>
      <c r="K11" s="4"/>
      <c r="L11" s="6"/>
      <c r="M11" s="6"/>
      <c r="N11" s="87"/>
    </row>
    <row r="12" spans="1:18" ht="10.5" customHeight="1" x14ac:dyDescent="0.2">
      <c r="A12" s="88" t="s">
        <v>142</v>
      </c>
      <c r="B12" s="17" t="s">
        <v>8</v>
      </c>
      <c r="C12" s="4"/>
      <c r="D12" s="4"/>
      <c r="E12" s="4"/>
      <c r="F12" s="4"/>
      <c r="G12" s="4"/>
      <c r="H12" s="4"/>
      <c r="I12" s="4"/>
      <c r="J12" s="4"/>
      <c r="K12" s="4"/>
      <c r="L12" s="6"/>
      <c r="M12" s="6"/>
      <c r="N12" s="87"/>
    </row>
    <row r="13" spans="1:18" ht="10.5" customHeight="1" x14ac:dyDescent="0.2">
      <c r="A13" s="88" t="s">
        <v>143</v>
      </c>
      <c r="B13" s="17" t="s">
        <v>9</v>
      </c>
      <c r="C13" s="4"/>
      <c r="D13" s="39"/>
      <c r="E13" s="4"/>
      <c r="F13" s="4"/>
      <c r="G13" s="4"/>
      <c r="H13" s="4"/>
      <c r="I13" s="4"/>
      <c r="J13" s="4"/>
      <c r="K13" s="4"/>
      <c r="L13" s="6"/>
      <c r="M13" s="6"/>
      <c r="N13" s="87"/>
      <c r="P13" s="15"/>
    </row>
    <row r="14" spans="1:18" ht="10.5" customHeight="1" x14ac:dyDescent="0.2">
      <c r="A14" s="71" t="s">
        <v>10</v>
      </c>
      <c r="B14" s="24" t="s">
        <v>115</v>
      </c>
      <c r="C14" s="42">
        <f>+C9+C10+C11+C12+C13</f>
        <v>0</v>
      </c>
      <c r="D14" s="42">
        <f t="shared" ref="D14:N14" si="0">+D9+D10+D11+D12+D13</f>
        <v>0</v>
      </c>
      <c r="E14" s="42">
        <f t="shared" si="0"/>
        <v>0</v>
      </c>
      <c r="F14" s="42">
        <f t="shared" si="0"/>
        <v>0</v>
      </c>
      <c r="G14" s="42">
        <f t="shared" si="0"/>
        <v>0</v>
      </c>
      <c r="H14" s="42">
        <f t="shared" si="0"/>
        <v>0</v>
      </c>
      <c r="I14" s="42">
        <f t="shared" si="0"/>
        <v>0</v>
      </c>
      <c r="J14" s="42">
        <f t="shared" si="0"/>
        <v>0</v>
      </c>
      <c r="K14" s="42">
        <f t="shared" si="0"/>
        <v>0</v>
      </c>
      <c r="L14" s="42">
        <f t="shared" si="0"/>
        <v>0</v>
      </c>
      <c r="M14" s="42">
        <f t="shared" si="0"/>
        <v>0</v>
      </c>
      <c r="N14" s="74">
        <f t="shared" si="0"/>
        <v>0</v>
      </c>
    </row>
    <row r="15" spans="1:18" ht="10.5" customHeight="1" x14ac:dyDescent="0.2">
      <c r="A15" s="88" t="s">
        <v>144</v>
      </c>
      <c r="B15" s="17" t="s">
        <v>114</v>
      </c>
      <c r="C15" s="4"/>
      <c r="D15" s="103"/>
      <c r="E15" s="4"/>
      <c r="F15" s="4"/>
      <c r="G15" s="4"/>
      <c r="H15" s="4"/>
      <c r="I15" s="4"/>
      <c r="J15" s="4"/>
      <c r="K15" s="4"/>
      <c r="L15" s="6"/>
      <c r="M15" s="6"/>
      <c r="N15" s="87"/>
    </row>
    <row r="16" spans="1:18" ht="10.5" customHeight="1" x14ac:dyDescent="0.2">
      <c r="A16" s="88" t="s">
        <v>145</v>
      </c>
      <c r="B16" s="17" t="s">
        <v>11</v>
      </c>
      <c r="C16" s="4"/>
      <c r="D16" s="4"/>
      <c r="E16" s="4"/>
      <c r="F16" s="4"/>
      <c r="G16" s="4"/>
      <c r="H16" s="4"/>
      <c r="I16" s="4"/>
      <c r="J16" s="4"/>
      <c r="K16" s="4"/>
      <c r="L16" s="6"/>
      <c r="M16" s="6"/>
      <c r="N16" s="87"/>
    </row>
    <row r="17" spans="1:21" s="13" customFormat="1" ht="10.5" customHeight="1" x14ac:dyDescent="0.2">
      <c r="A17" s="88" t="s">
        <v>146</v>
      </c>
      <c r="B17" s="17" t="s">
        <v>12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87"/>
    </row>
    <row r="18" spans="1:21" ht="10.5" customHeight="1" thickBot="1" x14ac:dyDescent="0.25">
      <c r="A18" s="71" t="s">
        <v>13</v>
      </c>
      <c r="B18" s="24" t="s">
        <v>116</v>
      </c>
      <c r="C18" s="42">
        <f>+C15+C16+C17</f>
        <v>0</v>
      </c>
      <c r="D18" s="42">
        <f t="shared" ref="D18:N18" si="1">+D15+D16+D17</f>
        <v>0</v>
      </c>
      <c r="E18" s="42">
        <f t="shared" si="1"/>
        <v>0</v>
      </c>
      <c r="F18" s="42">
        <f t="shared" si="1"/>
        <v>0</v>
      </c>
      <c r="G18" s="42">
        <f t="shared" si="1"/>
        <v>0</v>
      </c>
      <c r="H18" s="42">
        <f t="shared" si="1"/>
        <v>0</v>
      </c>
      <c r="I18" s="42">
        <f t="shared" si="1"/>
        <v>0</v>
      </c>
      <c r="J18" s="42">
        <f t="shared" si="1"/>
        <v>0</v>
      </c>
      <c r="K18" s="42">
        <f t="shared" si="1"/>
        <v>0</v>
      </c>
      <c r="L18" s="42">
        <f t="shared" si="1"/>
        <v>0</v>
      </c>
      <c r="M18" s="42">
        <f t="shared" si="1"/>
        <v>0</v>
      </c>
      <c r="N18" s="74">
        <f t="shared" si="1"/>
        <v>0</v>
      </c>
    </row>
    <row r="19" spans="1:21" ht="10.5" customHeight="1" x14ac:dyDescent="0.2">
      <c r="A19" s="90" t="s">
        <v>147</v>
      </c>
      <c r="B19" s="46" t="s">
        <v>117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99"/>
    </row>
    <row r="20" spans="1:21" ht="10.5" customHeight="1" thickBot="1" x14ac:dyDescent="0.25">
      <c r="A20" s="91" t="s">
        <v>173</v>
      </c>
      <c r="B20" s="48" t="s">
        <v>174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99"/>
    </row>
    <row r="21" spans="1:21" ht="10.5" customHeight="1" thickBot="1" x14ac:dyDescent="0.25">
      <c r="A21" s="71" t="s">
        <v>15</v>
      </c>
      <c r="B21" s="24" t="s">
        <v>118</v>
      </c>
      <c r="C21" s="42">
        <f>+C19+C20</f>
        <v>0</v>
      </c>
      <c r="D21" s="42">
        <f t="shared" ref="D21:N21" si="2">+D19+D20</f>
        <v>0</v>
      </c>
      <c r="E21" s="42">
        <f t="shared" si="2"/>
        <v>0</v>
      </c>
      <c r="F21" s="42">
        <f t="shared" si="2"/>
        <v>0</v>
      </c>
      <c r="G21" s="42">
        <f t="shared" si="2"/>
        <v>0</v>
      </c>
      <c r="H21" s="42">
        <f t="shared" si="2"/>
        <v>0</v>
      </c>
      <c r="I21" s="42">
        <f t="shared" si="2"/>
        <v>0</v>
      </c>
      <c r="J21" s="42">
        <f t="shared" si="2"/>
        <v>0</v>
      </c>
      <c r="K21" s="42">
        <f t="shared" si="2"/>
        <v>0</v>
      </c>
      <c r="L21" s="42">
        <f t="shared" si="2"/>
        <v>0</v>
      </c>
      <c r="M21" s="42">
        <f t="shared" si="2"/>
        <v>0</v>
      </c>
      <c r="N21" s="74">
        <f t="shared" si="2"/>
        <v>0</v>
      </c>
    </row>
    <row r="22" spans="1:21" ht="10.5" customHeight="1" x14ac:dyDescent="0.2">
      <c r="A22" s="88" t="s">
        <v>149</v>
      </c>
      <c r="B22" s="17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99"/>
    </row>
    <row r="23" spans="1:21" ht="10.5" customHeight="1" x14ac:dyDescent="0.2">
      <c r="A23" s="92" t="s">
        <v>150</v>
      </c>
      <c r="B23" s="17" t="s">
        <v>176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99"/>
    </row>
    <row r="24" spans="1:21" s="13" customFormat="1" ht="10.5" customHeight="1" thickBot="1" x14ac:dyDescent="0.25">
      <c r="A24" s="88" t="s">
        <v>147</v>
      </c>
      <c r="B24" s="17" t="s">
        <v>20</v>
      </c>
      <c r="C24" s="4"/>
      <c r="D24" s="4"/>
      <c r="E24" s="6"/>
      <c r="F24" s="4"/>
      <c r="G24" s="4"/>
      <c r="H24" s="6"/>
      <c r="I24" s="4"/>
      <c r="J24" s="4"/>
      <c r="K24" s="6"/>
      <c r="L24" s="6"/>
      <c r="M24" s="6"/>
      <c r="N24" s="99"/>
    </row>
    <row r="25" spans="1:21" ht="10.5" customHeight="1" thickBot="1" x14ac:dyDescent="0.25">
      <c r="A25" s="71" t="s">
        <v>18</v>
      </c>
      <c r="B25" s="18" t="s">
        <v>119</v>
      </c>
      <c r="C25" s="42">
        <f>+C22+C23+C24</f>
        <v>0</v>
      </c>
      <c r="D25" s="42">
        <f t="shared" ref="D25:N25" si="3">+D22+D23+D24</f>
        <v>0</v>
      </c>
      <c r="E25" s="42">
        <f t="shared" si="3"/>
        <v>0</v>
      </c>
      <c r="F25" s="42">
        <f t="shared" si="3"/>
        <v>0</v>
      </c>
      <c r="G25" s="42">
        <f t="shared" si="3"/>
        <v>0</v>
      </c>
      <c r="H25" s="42">
        <f t="shared" si="3"/>
        <v>0</v>
      </c>
      <c r="I25" s="42">
        <f t="shared" si="3"/>
        <v>0</v>
      </c>
      <c r="J25" s="42">
        <f t="shared" si="3"/>
        <v>0</v>
      </c>
      <c r="K25" s="42">
        <f t="shared" si="3"/>
        <v>0</v>
      </c>
      <c r="L25" s="42">
        <f t="shared" si="3"/>
        <v>0</v>
      </c>
      <c r="M25" s="42">
        <f t="shared" si="3"/>
        <v>0</v>
      </c>
      <c r="N25" s="74">
        <f t="shared" si="3"/>
        <v>0</v>
      </c>
    </row>
    <row r="26" spans="1:21" ht="10.5" customHeight="1" thickBot="1" x14ac:dyDescent="0.25">
      <c r="A26" s="93" t="s">
        <v>148</v>
      </c>
      <c r="B26" s="17" t="s">
        <v>135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99"/>
    </row>
    <row r="27" spans="1:21" ht="10.5" customHeight="1" thickBot="1" x14ac:dyDescent="0.25">
      <c r="A27" s="71" t="s">
        <v>132</v>
      </c>
      <c r="B27" s="18" t="s">
        <v>133</v>
      </c>
      <c r="C27" s="42">
        <f>+C21+C25</f>
        <v>0</v>
      </c>
      <c r="D27" s="42">
        <f t="shared" ref="D27:N27" si="4">+D21+D25</f>
        <v>0</v>
      </c>
      <c r="E27" s="42">
        <f t="shared" si="4"/>
        <v>0</v>
      </c>
      <c r="F27" s="42">
        <f t="shared" si="4"/>
        <v>0</v>
      </c>
      <c r="G27" s="42">
        <f t="shared" si="4"/>
        <v>0</v>
      </c>
      <c r="H27" s="42">
        <f t="shared" si="4"/>
        <v>0</v>
      </c>
      <c r="I27" s="42">
        <f t="shared" si="4"/>
        <v>0</v>
      </c>
      <c r="J27" s="42">
        <f t="shared" si="4"/>
        <v>0</v>
      </c>
      <c r="K27" s="42">
        <f t="shared" si="4"/>
        <v>0</v>
      </c>
      <c r="L27" s="42">
        <f t="shared" si="4"/>
        <v>0</v>
      </c>
      <c r="M27" s="42">
        <f t="shared" si="4"/>
        <v>0</v>
      </c>
      <c r="N27" s="74">
        <f t="shared" si="4"/>
        <v>0</v>
      </c>
    </row>
    <row r="28" spans="1:21" s="13" customFormat="1" ht="10.5" customHeight="1" x14ac:dyDescent="0.2">
      <c r="A28" s="94"/>
      <c r="B28" s="22" t="s">
        <v>136</v>
      </c>
      <c r="C28" s="6">
        <f>+C14++C18+C26+C27</f>
        <v>0</v>
      </c>
      <c r="D28" s="6">
        <f t="shared" ref="D28:N28" si="5">+D14++D18+D26+D27</f>
        <v>0</v>
      </c>
      <c r="E28" s="6">
        <f t="shared" si="5"/>
        <v>0</v>
      </c>
      <c r="F28" s="6">
        <f t="shared" si="5"/>
        <v>0</v>
      </c>
      <c r="G28" s="6">
        <f t="shared" si="5"/>
        <v>0</v>
      </c>
      <c r="H28" s="6">
        <f t="shared" si="5"/>
        <v>0</v>
      </c>
      <c r="I28" s="6">
        <f t="shared" si="5"/>
        <v>0</v>
      </c>
      <c r="J28" s="6">
        <f t="shared" si="5"/>
        <v>0</v>
      </c>
      <c r="K28" s="6">
        <f t="shared" si="5"/>
        <v>0</v>
      </c>
      <c r="L28" s="6">
        <f t="shared" si="5"/>
        <v>0</v>
      </c>
      <c r="M28" s="6">
        <f t="shared" si="5"/>
        <v>0</v>
      </c>
      <c r="N28" s="99">
        <f t="shared" si="5"/>
        <v>0</v>
      </c>
    </row>
    <row r="29" spans="1:21" ht="10.5" customHeight="1" x14ac:dyDescent="0.2">
      <c r="A29" s="126" t="s">
        <v>21</v>
      </c>
      <c r="B29" s="127"/>
      <c r="C29" s="4"/>
      <c r="D29" s="4"/>
      <c r="E29" s="4"/>
      <c r="F29" s="4"/>
      <c r="G29" s="4"/>
      <c r="H29" s="4"/>
      <c r="I29" s="4"/>
      <c r="J29" s="4"/>
      <c r="K29" s="4"/>
      <c r="L29" s="6"/>
      <c r="M29" s="6"/>
      <c r="N29" s="87"/>
      <c r="U29" s="27"/>
    </row>
    <row r="30" spans="1:21" ht="10.5" customHeight="1" x14ac:dyDescent="0.2">
      <c r="A30" s="88" t="s">
        <v>151</v>
      </c>
      <c r="B30" s="17" t="s">
        <v>120</v>
      </c>
      <c r="C30" s="4">
        <v>2758072</v>
      </c>
      <c r="D30" s="4">
        <v>2015337</v>
      </c>
      <c r="E30" s="4">
        <f>2015337</f>
        <v>2015337</v>
      </c>
      <c r="F30" s="4"/>
      <c r="G30" s="4"/>
      <c r="H30" s="4"/>
      <c r="I30" s="4"/>
      <c r="J30" s="4"/>
      <c r="K30" s="4"/>
      <c r="L30" s="6"/>
      <c r="M30" s="6"/>
      <c r="N30" s="87"/>
    </row>
    <row r="31" spans="1:21" ht="10.5" customHeight="1" x14ac:dyDescent="0.2">
      <c r="A31" s="88" t="s">
        <v>152</v>
      </c>
      <c r="B31" s="17" t="s">
        <v>121</v>
      </c>
      <c r="C31" s="4"/>
      <c r="D31" s="4"/>
      <c r="E31" s="4"/>
      <c r="F31" s="4"/>
      <c r="G31" s="4"/>
      <c r="H31" s="4"/>
      <c r="I31" s="4"/>
      <c r="J31" s="4"/>
      <c r="K31" s="4"/>
      <c r="L31" s="6"/>
      <c r="M31" s="6"/>
      <c r="N31" s="87"/>
      <c r="R31" s="1"/>
    </row>
    <row r="32" spans="1:21" ht="10.5" customHeight="1" x14ac:dyDescent="0.2">
      <c r="A32" s="88" t="s">
        <v>154</v>
      </c>
      <c r="B32" s="17" t="s">
        <v>122</v>
      </c>
      <c r="C32" s="4"/>
      <c r="D32" s="4"/>
      <c r="E32" s="4"/>
      <c r="F32" s="4">
        <v>0</v>
      </c>
      <c r="G32" s="4">
        <v>700</v>
      </c>
      <c r="H32" s="4">
        <v>700</v>
      </c>
      <c r="I32" s="4"/>
      <c r="J32" s="4"/>
      <c r="K32" s="4"/>
      <c r="L32" s="6"/>
      <c r="M32" s="6"/>
      <c r="N32" s="87"/>
    </row>
    <row r="33" spans="1:35" ht="10.5" customHeight="1" x14ac:dyDescent="0.2">
      <c r="A33" s="95" t="s">
        <v>5</v>
      </c>
      <c r="B33" s="79" t="s">
        <v>123</v>
      </c>
      <c r="C33" s="44">
        <f t="shared" ref="C33:N33" si="6">+C30+C31+C32</f>
        <v>2758072</v>
      </c>
      <c r="D33" s="44">
        <f t="shared" si="6"/>
        <v>2015337</v>
      </c>
      <c r="E33" s="44">
        <f t="shared" si="6"/>
        <v>2015337</v>
      </c>
      <c r="F33" s="44">
        <f t="shared" si="6"/>
        <v>0</v>
      </c>
      <c r="G33" s="44">
        <f t="shared" si="6"/>
        <v>700</v>
      </c>
      <c r="H33" s="44">
        <f t="shared" si="6"/>
        <v>700</v>
      </c>
      <c r="I33" s="44">
        <f t="shared" si="6"/>
        <v>0</v>
      </c>
      <c r="J33" s="44">
        <f t="shared" si="6"/>
        <v>0</v>
      </c>
      <c r="K33" s="44">
        <f t="shared" si="6"/>
        <v>0</v>
      </c>
      <c r="L33" s="44">
        <f t="shared" si="6"/>
        <v>0</v>
      </c>
      <c r="M33" s="44">
        <f t="shared" si="6"/>
        <v>0</v>
      </c>
      <c r="N33" s="100">
        <f t="shared" si="6"/>
        <v>0</v>
      </c>
    </row>
    <row r="34" spans="1:35" ht="10.5" customHeight="1" x14ac:dyDescent="0.2">
      <c r="A34" s="88" t="s">
        <v>155</v>
      </c>
      <c r="B34" s="17" t="s">
        <v>22</v>
      </c>
      <c r="C34" s="4"/>
      <c r="D34" s="4"/>
      <c r="E34" s="4"/>
      <c r="F34" s="4"/>
      <c r="G34" s="4"/>
      <c r="H34" s="4"/>
      <c r="I34" s="4">
        <v>6869080</v>
      </c>
      <c r="J34" s="4">
        <v>5083022</v>
      </c>
      <c r="K34" s="4">
        <f>5080922</f>
        <v>5080922</v>
      </c>
      <c r="L34" s="4"/>
      <c r="M34" s="4"/>
      <c r="N34" s="87">
        <v>2100</v>
      </c>
    </row>
    <row r="35" spans="1:35" ht="10.5" customHeight="1" x14ac:dyDescent="0.2">
      <c r="A35" s="88" t="s">
        <v>156</v>
      </c>
      <c r="B35" s="17" t="s">
        <v>124</v>
      </c>
      <c r="C35" s="4"/>
      <c r="D35" s="4"/>
      <c r="E35" s="4"/>
      <c r="F35" s="4"/>
      <c r="G35" s="4"/>
      <c r="H35" s="4"/>
      <c r="I35" s="4">
        <v>7769553</v>
      </c>
      <c r="J35" s="4">
        <v>6064996</v>
      </c>
      <c r="K35" s="4">
        <f>6092263+9276</f>
        <v>6101539</v>
      </c>
      <c r="L35" s="4"/>
      <c r="M35" s="4"/>
      <c r="N35" s="87"/>
      <c r="S35" s="1"/>
    </row>
    <row r="36" spans="1:35" ht="10.5" customHeight="1" x14ac:dyDescent="0.2">
      <c r="A36" s="88" t="s">
        <v>158</v>
      </c>
      <c r="B36" s="17" t="s">
        <v>23</v>
      </c>
      <c r="C36" s="4"/>
      <c r="D36" s="4"/>
      <c r="E36" s="4"/>
      <c r="F36" s="4"/>
      <c r="G36" s="4"/>
      <c r="H36" s="4"/>
      <c r="I36" s="4"/>
      <c r="J36" s="4"/>
      <c r="K36" s="4"/>
      <c r="L36" s="6"/>
      <c r="M36" s="6"/>
      <c r="N36" s="87"/>
    </row>
    <row r="37" spans="1:35" ht="10.5" customHeight="1" x14ac:dyDescent="0.2">
      <c r="A37" s="71" t="s">
        <v>10</v>
      </c>
      <c r="B37" s="24" t="s">
        <v>126</v>
      </c>
      <c r="C37" s="42">
        <f>+C33+C34+C35+C36</f>
        <v>2758072</v>
      </c>
      <c r="D37" s="42">
        <f t="shared" ref="D37:N37" si="7">+D33+D34+D35+D36</f>
        <v>2015337</v>
      </c>
      <c r="E37" s="42">
        <f t="shared" si="7"/>
        <v>2015337</v>
      </c>
      <c r="F37" s="42">
        <f t="shared" si="7"/>
        <v>0</v>
      </c>
      <c r="G37" s="42">
        <f t="shared" si="7"/>
        <v>700</v>
      </c>
      <c r="H37" s="42">
        <f t="shared" si="7"/>
        <v>700</v>
      </c>
      <c r="I37" s="42">
        <f t="shared" si="7"/>
        <v>14638633</v>
      </c>
      <c r="J37" s="42">
        <f t="shared" si="7"/>
        <v>11148018</v>
      </c>
      <c r="K37" s="42">
        <f t="shared" si="7"/>
        <v>11182461</v>
      </c>
      <c r="L37" s="42">
        <f t="shared" si="7"/>
        <v>0</v>
      </c>
      <c r="M37" s="42">
        <f t="shared" si="7"/>
        <v>0</v>
      </c>
      <c r="N37" s="74">
        <f t="shared" si="7"/>
        <v>2100</v>
      </c>
      <c r="Y37" s="1"/>
      <c r="Z37" s="1"/>
      <c r="AA37" s="1"/>
      <c r="AE37" s="1"/>
      <c r="AF37" s="1"/>
      <c r="AG37" s="1"/>
      <c r="AH37" s="1"/>
      <c r="AI37" s="1"/>
    </row>
    <row r="38" spans="1:35" ht="10.5" customHeight="1" x14ac:dyDescent="0.2">
      <c r="A38" s="88" t="s">
        <v>153</v>
      </c>
      <c r="B38" s="17" t="s">
        <v>25</v>
      </c>
      <c r="C38" s="4"/>
      <c r="D38" s="4"/>
      <c r="E38" s="4"/>
      <c r="F38" s="4"/>
      <c r="G38" s="4"/>
      <c r="H38" s="4"/>
      <c r="I38" s="4"/>
      <c r="J38" s="4"/>
      <c r="K38" s="4"/>
      <c r="L38" s="6"/>
      <c r="M38" s="6"/>
      <c r="N38" s="87"/>
      <c r="Y38" s="1"/>
      <c r="Z38" s="1"/>
      <c r="AA38" s="1"/>
      <c r="AE38" s="1"/>
      <c r="AF38" s="1"/>
      <c r="AG38" s="1"/>
      <c r="AH38" s="1"/>
      <c r="AI38" s="1"/>
    </row>
    <row r="39" spans="1:35" ht="10.5" customHeight="1" x14ac:dyDescent="0.2">
      <c r="A39" s="88" t="s">
        <v>157</v>
      </c>
      <c r="B39" s="17" t="s">
        <v>125</v>
      </c>
      <c r="C39" s="4"/>
      <c r="D39" s="4"/>
      <c r="E39" s="4"/>
      <c r="F39" s="4"/>
      <c r="G39" s="4"/>
      <c r="H39" s="4"/>
      <c r="I39" s="4"/>
      <c r="J39" s="4"/>
      <c r="K39" s="4"/>
      <c r="L39" s="6"/>
      <c r="M39" s="6"/>
      <c r="N39" s="87"/>
      <c r="Y39" s="1"/>
      <c r="Z39" s="1"/>
      <c r="AA39" s="1"/>
      <c r="AE39" s="1"/>
      <c r="AF39" s="1"/>
      <c r="AG39" s="1"/>
      <c r="AH39" s="1"/>
      <c r="AI39" s="1"/>
    </row>
    <row r="40" spans="1:35" s="13" customFormat="1" ht="10.5" customHeight="1" x14ac:dyDescent="0.2">
      <c r="A40" s="88" t="s">
        <v>159</v>
      </c>
      <c r="B40" s="17" t="s">
        <v>26</v>
      </c>
      <c r="C40" s="4"/>
      <c r="D40" s="4"/>
      <c r="E40" s="4"/>
      <c r="F40" s="4"/>
      <c r="G40" s="4"/>
      <c r="H40" s="4"/>
      <c r="I40" s="4"/>
      <c r="J40" s="4"/>
      <c r="K40" s="4"/>
      <c r="L40" s="6"/>
      <c r="M40" s="6"/>
      <c r="N40" s="87"/>
      <c r="Y40" s="5"/>
      <c r="Z40" s="5"/>
      <c r="AA40" s="5"/>
      <c r="AE40" s="5"/>
      <c r="AF40" s="5"/>
      <c r="AG40" s="5"/>
      <c r="AH40" s="5"/>
      <c r="AI40" s="5"/>
    </row>
    <row r="41" spans="1:35" ht="10.5" customHeight="1" thickBot="1" x14ac:dyDescent="0.25">
      <c r="A41" s="71" t="s">
        <v>13</v>
      </c>
      <c r="B41" s="24" t="s">
        <v>127</v>
      </c>
      <c r="C41" s="42">
        <f>+C38+C39+C40</f>
        <v>0</v>
      </c>
      <c r="D41" s="42">
        <f t="shared" ref="D41:N41" si="8">+D38+D39+D40</f>
        <v>0</v>
      </c>
      <c r="E41" s="42">
        <f t="shared" si="8"/>
        <v>0</v>
      </c>
      <c r="F41" s="42">
        <f t="shared" si="8"/>
        <v>0</v>
      </c>
      <c r="G41" s="42">
        <f t="shared" si="8"/>
        <v>0</v>
      </c>
      <c r="H41" s="42">
        <f t="shared" si="8"/>
        <v>0</v>
      </c>
      <c r="I41" s="42">
        <f t="shared" si="8"/>
        <v>0</v>
      </c>
      <c r="J41" s="42">
        <f t="shared" si="8"/>
        <v>0</v>
      </c>
      <c r="K41" s="42">
        <f t="shared" si="8"/>
        <v>0</v>
      </c>
      <c r="L41" s="42">
        <f t="shared" si="8"/>
        <v>0</v>
      </c>
      <c r="M41" s="42">
        <f t="shared" si="8"/>
        <v>0</v>
      </c>
      <c r="N41" s="74">
        <f t="shared" si="8"/>
        <v>0</v>
      </c>
      <c r="O41" s="1"/>
      <c r="P41" s="1"/>
      <c r="Q41" s="1"/>
      <c r="R41" s="1"/>
      <c r="S41" s="1"/>
      <c r="T41" s="1"/>
      <c r="U41" s="1"/>
      <c r="Y41" s="1"/>
      <c r="Z41" s="1"/>
    </row>
    <row r="42" spans="1:35" ht="10.5" customHeight="1" x14ac:dyDescent="0.2">
      <c r="A42" s="97" t="s">
        <v>167</v>
      </c>
      <c r="B42" s="46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99"/>
      <c r="O42" s="1"/>
      <c r="P42" s="1"/>
      <c r="Q42" s="1"/>
      <c r="R42" s="1"/>
      <c r="S42" s="1"/>
      <c r="T42" s="1"/>
      <c r="U42" s="1"/>
      <c r="Y42" s="1"/>
      <c r="Z42" s="1"/>
    </row>
    <row r="43" spans="1:35" ht="10.5" customHeight="1" x14ac:dyDescent="0.2">
      <c r="A43" s="88" t="s">
        <v>190</v>
      </c>
      <c r="B43" s="113" t="s">
        <v>191</v>
      </c>
      <c r="C43" s="4"/>
      <c r="D43" s="4"/>
      <c r="E43" s="4"/>
      <c r="F43" s="4"/>
      <c r="G43" s="4"/>
      <c r="H43" s="4"/>
      <c r="I43" s="4"/>
      <c r="J43" s="4"/>
      <c r="K43" s="4"/>
      <c r="L43" s="6"/>
      <c r="M43" s="6"/>
      <c r="N43" s="87"/>
      <c r="R43" s="1"/>
    </row>
    <row r="44" spans="1:35" ht="10.5" customHeight="1" thickBot="1" x14ac:dyDescent="0.25">
      <c r="A44" s="98" t="s">
        <v>168</v>
      </c>
      <c r="B44" s="48" t="s">
        <v>128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99"/>
      <c r="O44" s="1"/>
      <c r="P44" s="1"/>
      <c r="Q44" s="1"/>
      <c r="R44" s="1"/>
      <c r="S44" s="1"/>
      <c r="T44" s="1"/>
      <c r="U44" s="1"/>
      <c r="Y44" s="1"/>
      <c r="Z44" s="1"/>
    </row>
    <row r="45" spans="1:35" ht="10.5" customHeight="1" thickBot="1" x14ac:dyDescent="0.25">
      <c r="A45" s="71" t="s">
        <v>15</v>
      </c>
      <c r="B45" s="24" t="s">
        <v>27</v>
      </c>
      <c r="C45" s="42">
        <f>SUM(C42:C44)</f>
        <v>0</v>
      </c>
      <c r="D45" s="42">
        <f t="shared" ref="D45:N45" si="9">SUM(D42:D44)</f>
        <v>0</v>
      </c>
      <c r="E45" s="42">
        <f t="shared" si="9"/>
        <v>0</v>
      </c>
      <c r="F45" s="42">
        <f t="shared" si="9"/>
        <v>0</v>
      </c>
      <c r="G45" s="42">
        <f t="shared" si="9"/>
        <v>0</v>
      </c>
      <c r="H45" s="42">
        <f t="shared" si="9"/>
        <v>0</v>
      </c>
      <c r="I45" s="42">
        <f t="shared" si="9"/>
        <v>0</v>
      </c>
      <c r="J45" s="42">
        <f t="shared" si="9"/>
        <v>0</v>
      </c>
      <c r="K45" s="42">
        <f t="shared" si="9"/>
        <v>0</v>
      </c>
      <c r="L45" s="42">
        <f t="shared" si="9"/>
        <v>0</v>
      </c>
      <c r="M45" s="42">
        <f t="shared" si="9"/>
        <v>0</v>
      </c>
      <c r="N45" s="74">
        <f t="shared" si="9"/>
        <v>0</v>
      </c>
    </row>
    <row r="46" spans="1:35" ht="10.5" customHeight="1" x14ac:dyDescent="0.2">
      <c r="A46" s="93" t="s">
        <v>167</v>
      </c>
      <c r="B46" s="23" t="s">
        <v>20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99"/>
    </row>
    <row r="47" spans="1:35" ht="10.5" customHeight="1" thickBot="1" x14ac:dyDescent="0.25">
      <c r="A47" s="93" t="s">
        <v>168</v>
      </c>
      <c r="B47" s="23" t="s">
        <v>129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99"/>
    </row>
    <row r="48" spans="1:35" ht="10.5" customHeight="1" thickBot="1" x14ac:dyDescent="0.25">
      <c r="A48" s="71" t="s">
        <v>18</v>
      </c>
      <c r="B48" s="24" t="s">
        <v>28</v>
      </c>
      <c r="C48" s="42">
        <f>+C46+C47</f>
        <v>0</v>
      </c>
      <c r="D48" s="42">
        <f t="shared" ref="D48:N48" si="10">+D46+D47</f>
        <v>0</v>
      </c>
      <c r="E48" s="42">
        <f t="shared" si="10"/>
        <v>0</v>
      </c>
      <c r="F48" s="42">
        <f t="shared" si="10"/>
        <v>0</v>
      </c>
      <c r="G48" s="42">
        <f t="shared" si="10"/>
        <v>0</v>
      </c>
      <c r="H48" s="42">
        <f t="shared" si="10"/>
        <v>0</v>
      </c>
      <c r="I48" s="42">
        <f t="shared" si="10"/>
        <v>0</v>
      </c>
      <c r="J48" s="42">
        <f t="shared" si="10"/>
        <v>0</v>
      </c>
      <c r="K48" s="42">
        <f t="shared" si="10"/>
        <v>0</v>
      </c>
      <c r="L48" s="42">
        <f t="shared" si="10"/>
        <v>0</v>
      </c>
      <c r="M48" s="42">
        <f t="shared" si="10"/>
        <v>0</v>
      </c>
      <c r="N48" s="74">
        <f t="shared" si="10"/>
        <v>0</v>
      </c>
    </row>
    <row r="49" spans="1:24" ht="10.5" customHeight="1" thickBot="1" x14ac:dyDescent="0.25">
      <c r="A49" s="93" t="s">
        <v>160</v>
      </c>
      <c r="B49" s="23" t="s">
        <v>179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99"/>
    </row>
    <row r="50" spans="1:24" ht="10.5" customHeight="1" thickBot="1" x14ac:dyDescent="0.25">
      <c r="A50" s="71" t="s">
        <v>132</v>
      </c>
      <c r="B50" s="24" t="s">
        <v>134</v>
      </c>
      <c r="C50" s="42">
        <f>+C45+C48</f>
        <v>0</v>
      </c>
      <c r="D50" s="42">
        <f t="shared" ref="D50:N50" si="11">+D45+D48</f>
        <v>0</v>
      </c>
      <c r="E50" s="42">
        <f t="shared" si="11"/>
        <v>0</v>
      </c>
      <c r="F50" s="42">
        <f t="shared" si="11"/>
        <v>0</v>
      </c>
      <c r="G50" s="42">
        <f t="shared" si="11"/>
        <v>0</v>
      </c>
      <c r="H50" s="42">
        <f t="shared" si="11"/>
        <v>0</v>
      </c>
      <c r="I50" s="42">
        <f t="shared" si="11"/>
        <v>0</v>
      </c>
      <c r="J50" s="42">
        <f t="shared" si="11"/>
        <v>0</v>
      </c>
      <c r="K50" s="42">
        <f t="shared" si="11"/>
        <v>0</v>
      </c>
      <c r="L50" s="42">
        <f t="shared" si="11"/>
        <v>0</v>
      </c>
      <c r="M50" s="42">
        <f t="shared" si="11"/>
        <v>0</v>
      </c>
      <c r="N50" s="74">
        <f t="shared" si="11"/>
        <v>0</v>
      </c>
    </row>
    <row r="51" spans="1:24" s="21" customFormat="1" ht="10.5" customHeight="1" thickBot="1" x14ac:dyDescent="0.25">
      <c r="A51" s="71"/>
      <c r="B51" s="73" t="s">
        <v>137</v>
      </c>
      <c r="C51" s="42">
        <f>+C37+C41+C49+C50</f>
        <v>2758072</v>
      </c>
      <c r="D51" s="42">
        <f t="shared" ref="D51:N51" si="12">+D37+D41+D49+D50</f>
        <v>2015337</v>
      </c>
      <c r="E51" s="42">
        <f t="shared" si="12"/>
        <v>2015337</v>
      </c>
      <c r="F51" s="42">
        <f t="shared" si="12"/>
        <v>0</v>
      </c>
      <c r="G51" s="42">
        <f t="shared" si="12"/>
        <v>700</v>
      </c>
      <c r="H51" s="42">
        <f t="shared" si="12"/>
        <v>700</v>
      </c>
      <c r="I51" s="42">
        <f t="shared" si="12"/>
        <v>14638633</v>
      </c>
      <c r="J51" s="42">
        <f t="shared" si="12"/>
        <v>11148018</v>
      </c>
      <c r="K51" s="42">
        <f t="shared" si="12"/>
        <v>11182461</v>
      </c>
      <c r="L51" s="42">
        <f t="shared" si="12"/>
        <v>0</v>
      </c>
      <c r="M51" s="42">
        <f t="shared" si="12"/>
        <v>0</v>
      </c>
      <c r="N51" s="74">
        <f t="shared" si="12"/>
        <v>2100</v>
      </c>
      <c r="V51" s="13"/>
      <c r="W51" s="13"/>
      <c r="X51" s="13"/>
    </row>
    <row r="52" spans="1:24" ht="12" customHeight="1" thickBot="1" x14ac:dyDescent="0.25">
      <c r="A52" s="76"/>
      <c r="B52" s="77" t="s">
        <v>29</v>
      </c>
      <c r="C52" s="50"/>
      <c r="D52" s="50"/>
      <c r="E52" s="50"/>
      <c r="F52" s="50"/>
      <c r="G52" s="50"/>
      <c r="H52" s="50"/>
      <c r="I52" s="50"/>
      <c r="J52" s="50"/>
      <c r="K52" s="50"/>
      <c r="L52" s="51"/>
      <c r="M52" s="51"/>
      <c r="N52" s="52"/>
    </row>
    <row r="53" spans="1:24" ht="12" customHeight="1" thickBot="1" x14ac:dyDescent="0.25">
      <c r="A53" s="78"/>
      <c r="B53" s="77" t="s">
        <v>30</v>
      </c>
      <c r="C53" s="53"/>
      <c r="D53" s="50"/>
      <c r="E53" s="53"/>
      <c r="F53" s="53"/>
      <c r="G53" s="50"/>
      <c r="H53" s="53"/>
      <c r="I53" s="53"/>
      <c r="J53" s="53"/>
      <c r="K53" s="53"/>
      <c r="L53" s="53"/>
      <c r="M53" s="50"/>
      <c r="N53" s="54"/>
    </row>
    <row r="54" spans="1:24" x14ac:dyDescent="0.2">
      <c r="H54" s="14"/>
      <c r="K54" s="14"/>
    </row>
    <row r="55" spans="1:24" x14ac:dyDescent="0.2">
      <c r="H55" s="14"/>
      <c r="K55" s="14"/>
    </row>
    <row r="56" spans="1:24" x14ac:dyDescent="0.2">
      <c r="K56" s="14"/>
    </row>
    <row r="57" spans="1:24" x14ac:dyDescent="0.2">
      <c r="V57" s="1"/>
      <c r="W57" s="1"/>
      <c r="X57" s="1"/>
    </row>
    <row r="58" spans="1:24" x14ac:dyDescent="0.2">
      <c r="V58" s="1"/>
      <c r="W58" s="1"/>
      <c r="X58" s="1"/>
    </row>
    <row r="59" spans="1:24" x14ac:dyDescent="0.2">
      <c r="V59" s="1"/>
      <c r="W59" s="1"/>
      <c r="X59" s="1"/>
    </row>
    <row r="60" spans="1:24" x14ac:dyDescent="0.2">
      <c r="V60" s="1"/>
      <c r="W60" s="1"/>
      <c r="X60" s="1"/>
    </row>
    <row r="61" spans="1:24" x14ac:dyDescent="0.2">
      <c r="V61" s="5"/>
      <c r="W61" s="5"/>
      <c r="X61" s="5"/>
    </row>
    <row r="62" spans="1:24" x14ac:dyDescent="0.2">
      <c r="V62" s="5"/>
      <c r="W62" s="5"/>
      <c r="X62" s="5"/>
    </row>
    <row r="63" spans="1:24" x14ac:dyDescent="0.2">
      <c r="V63" s="1"/>
      <c r="W63" s="1"/>
      <c r="X63" s="1"/>
    </row>
    <row r="64" spans="1:24" x14ac:dyDescent="0.2">
      <c r="V64" s="1"/>
      <c r="W64" s="1"/>
      <c r="X64" s="1"/>
    </row>
    <row r="65" spans="22:24" x14ac:dyDescent="0.2">
      <c r="V65" s="1"/>
      <c r="W65" s="1"/>
      <c r="X65" s="1"/>
    </row>
    <row r="66" spans="22:24" x14ac:dyDescent="0.2">
      <c r="V66" s="1"/>
      <c r="W66" s="1"/>
      <c r="X66" s="1"/>
    </row>
    <row r="67" spans="22:24" x14ac:dyDescent="0.2">
      <c r="V67" s="1"/>
      <c r="W67" s="1"/>
      <c r="X67" s="1"/>
    </row>
    <row r="68" spans="22:24" x14ac:dyDescent="0.2">
      <c r="V68" s="1"/>
      <c r="W68" s="1"/>
      <c r="X68" s="1"/>
    </row>
    <row r="69" spans="22:24" x14ac:dyDescent="0.2">
      <c r="V69" s="1"/>
      <c r="W69" s="1"/>
      <c r="X69" s="1"/>
    </row>
    <row r="70" spans="22:24" x14ac:dyDescent="0.2">
      <c r="V70" s="1"/>
      <c r="W70" s="1"/>
      <c r="X70" s="1"/>
    </row>
    <row r="71" spans="22:24" x14ac:dyDescent="0.2">
      <c r="V71" s="1"/>
      <c r="W71" s="1"/>
      <c r="X71" s="1"/>
    </row>
    <row r="72" spans="22:24" x14ac:dyDescent="0.2">
      <c r="V72" s="1"/>
      <c r="W72" s="1"/>
      <c r="X72" s="1"/>
    </row>
    <row r="73" spans="22:24" x14ac:dyDescent="0.2">
      <c r="V73" s="1"/>
      <c r="W73" s="1"/>
      <c r="X73" s="1"/>
    </row>
    <row r="74" spans="22:24" x14ac:dyDescent="0.2">
      <c r="V74" s="1"/>
      <c r="W74" s="1"/>
      <c r="X74" s="1"/>
    </row>
  </sheetData>
  <sheetProtection selectLockedCells="1" selectUnlockedCells="1"/>
  <mergeCells count="25"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G5:G6"/>
    <mergeCell ref="H5:H6"/>
    <mergeCell ref="I5:I6"/>
    <mergeCell ref="J5:J6"/>
    <mergeCell ref="A7:B7"/>
    <mergeCell ref="A8:B8"/>
    <mergeCell ref="A29:B29"/>
    <mergeCell ref="K5:K6"/>
    <mergeCell ref="C5:C6"/>
    <mergeCell ref="D5:D6"/>
    <mergeCell ref="E5:E6"/>
    <mergeCell ref="F5:F6"/>
  </mergeCells>
  <phoneticPr fontId="19" type="noConversion"/>
  <printOptions horizontalCentered="1"/>
  <pageMargins left="0.27559055118110237" right="0.27559055118110237" top="0.39370078740157483" bottom="0.19685039370078741" header="0.15748031496062992" footer="0.15748031496062992"/>
  <pageSetup paperSize="9" scale="89" firstPageNumber="0" orientation="landscape" r:id="rId1"/>
  <headerFooter alignWithMargins="0">
    <oddHeader>&amp;R2.sz.melléklet</oddHeader>
    <oddFooter>&amp;R&amp;A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E69"/>
  <sheetViews>
    <sheetView zoomScale="92" zoomScaleNormal="92" workbookViewId="0">
      <pane ySplit="7" topLeftCell="A11" activePane="bottomLeft" state="frozen"/>
      <selection activeCell="C5" sqref="C5:N6"/>
      <selection pane="bottomLeft" activeCell="K54" sqref="K54"/>
    </sheetView>
  </sheetViews>
  <sheetFormatPr defaultRowHeight="12.75" x14ac:dyDescent="0.2"/>
  <cols>
    <col min="1" max="1" width="7.42578125" style="8" customWidth="1"/>
    <col min="2" max="2" width="33.85546875" style="8" customWidth="1"/>
    <col min="3" max="11" width="10" style="8" customWidth="1"/>
    <col min="12" max="14" width="10.42578125" style="8" customWidth="1"/>
    <col min="15" max="15" width="10" style="8" customWidth="1"/>
    <col min="16" max="16384" width="9.140625" style="8"/>
  </cols>
  <sheetData>
    <row r="1" spans="1:15" ht="11.25" customHeight="1" x14ac:dyDescent="0.2">
      <c r="A1" s="136" t="s">
        <v>192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1"/>
    </row>
    <row r="2" spans="1:15" ht="8.25" customHeight="1" thickBot="1" x14ac:dyDescent="0.25">
      <c r="H2" s="9"/>
      <c r="M2" s="9" t="s">
        <v>0</v>
      </c>
    </row>
    <row r="3" spans="1:15" ht="9" customHeight="1" thickBot="1" x14ac:dyDescent="0.25">
      <c r="A3" s="137" t="s">
        <v>1</v>
      </c>
      <c r="B3" s="138"/>
      <c r="C3" s="141">
        <v>1505</v>
      </c>
      <c r="D3" s="141"/>
      <c r="E3" s="141"/>
      <c r="F3" s="141">
        <v>1506</v>
      </c>
      <c r="G3" s="141"/>
      <c r="H3" s="141"/>
      <c r="I3" s="151">
        <v>1507</v>
      </c>
      <c r="J3" s="151"/>
      <c r="K3" s="151"/>
      <c r="L3" s="181">
        <v>1500</v>
      </c>
      <c r="M3" s="181"/>
      <c r="N3" s="183"/>
    </row>
    <row r="4" spans="1:15" s="33" customFormat="1" ht="23.25" customHeight="1" thickBot="1" x14ac:dyDescent="0.25">
      <c r="A4" s="139"/>
      <c r="B4" s="140"/>
      <c r="C4" s="161" t="s">
        <v>89</v>
      </c>
      <c r="D4" s="161"/>
      <c r="E4" s="161"/>
      <c r="F4" s="161" t="s">
        <v>175</v>
      </c>
      <c r="G4" s="161"/>
      <c r="H4" s="161"/>
      <c r="I4" s="161" t="s">
        <v>171</v>
      </c>
      <c r="J4" s="161"/>
      <c r="K4" s="161"/>
      <c r="L4" s="184" t="s">
        <v>90</v>
      </c>
      <c r="M4" s="184"/>
      <c r="N4" s="185"/>
    </row>
    <row r="5" spans="1:15" ht="12.75" customHeight="1" thickBot="1" x14ac:dyDescent="0.25">
      <c r="A5" s="139"/>
      <c r="B5" s="140"/>
      <c r="C5" s="128" t="s">
        <v>193</v>
      </c>
      <c r="D5" s="128" t="s">
        <v>194</v>
      </c>
      <c r="E5" s="128" t="s">
        <v>195</v>
      </c>
      <c r="F5" s="128" t="s">
        <v>193</v>
      </c>
      <c r="G5" s="128" t="s">
        <v>194</v>
      </c>
      <c r="H5" s="128" t="s">
        <v>195</v>
      </c>
      <c r="I5" s="128" t="s">
        <v>193</v>
      </c>
      <c r="J5" s="128" t="s">
        <v>194</v>
      </c>
      <c r="K5" s="128" t="s">
        <v>195</v>
      </c>
      <c r="L5" s="128" t="s">
        <v>193</v>
      </c>
      <c r="M5" s="128" t="s">
        <v>194</v>
      </c>
      <c r="N5" s="128" t="s">
        <v>195</v>
      </c>
    </row>
    <row r="6" spans="1:15" ht="18.75" customHeight="1" thickBot="1" x14ac:dyDescent="0.25">
      <c r="A6" s="139"/>
      <c r="B6" s="140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</row>
    <row r="7" spans="1:15" ht="10.5" customHeight="1" thickBot="1" x14ac:dyDescent="0.25">
      <c r="A7" s="130">
        <v>1</v>
      </c>
      <c r="B7" s="131"/>
      <c r="C7" s="37">
        <v>2</v>
      </c>
      <c r="D7" s="36">
        <v>3</v>
      </c>
      <c r="E7" s="37">
        <v>4</v>
      </c>
      <c r="F7" s="36">
        <v>5</v>
      </c>
      <c r="G7" s="37">
        <v>6</v>
      </c>
      <c r="H7" s="36">
        <v>7</v>
      </c>
      <c r="I7" s="37">
        <v>8</v>
      </c>
      <c r="J7" s="36">
        <v>9</v>
      </c>
      <c r="K7" s="37">
        <v>10</v>
      </c>
      <c r="L7" s="41">
        <v>11</v>
      </c>
      <c r="M7" s="40">
        <v>12</v>
      </c>
      <c r="N7" s="86">
        <v>13</v>
      </c>
    </row>
    <row r="8" spans="1:15" ht="11.25" customHeight="1" x14ac:dyDescent="0.2">
      <c r="A8" s="134" t="s">
        <v>4</v>
      </c>
      <c r="B8" s="135"/>
      <c r="C8" s="4"/>
      <c r="D8" s="4"/>
      <c r="E8" s="4"/>
      <c r="F8" s="4"/>
      <c r="G8" s="4"/>
      <c r="H8" s="4"/>
      <c r="I8" s="6"/>
      <c r="J8" s="6"/>
      <c r="K8" s="6"/>
      <c r="L8" s="32"/>
      <c r="M8" s="32"/>
      <c r="N8" s="89"/>
    </row>
    <row r="9" spans="1:15" ht="10.5" customHeight="1" x14ac:dyDescent="0.2">
      <c r="A9" s="88" t="s">
        <v>139</v>
      </c>
      <c r="B9" s="17" t="s">
        <v>6</v>
      </c>
      <c r="C9" s="4"/>
      <c r="D9" s="4"/>
      <c r="E9" s="4"/>
      <c r="F9" s="4"/>
      <c r="G9" s="4"/>
      <c r="H9" s="4"/>
      <c r="I9" s="4"/>
      <c r="J9" s="4"/>
      <c r="K9" s="4"/>
      <c r="L9" s="32">
        <f>+'21'!C9+'21'!F9+'21'!I9+'21'!L9+'22'!C9+'22'!F9+'22'!I9</f>
        <v>0</v>
      </c>
      <c r="M9" s="32">
        <f>+'21'!D9+'21'!G9+'21'!J9+'21'!M9+'22'!D9+'22'!G9+'22'!J9</f>
        <v>0</v>
      </c>
      <c r="N9" s="89">
        <f>+'21'!E9+'21'!H9+'21'!K9+'21'!N9+'22'!E9+'22'!H9+'22'!K9</f>
        <v>0</v>
      </c>
    </row>
    <row r="10" spans="1:15" ht="10.5" customHeight="1" x14ac:dyDescent="0.2">
      <c r="A10" s="88" t="s">
        <v>140</v>
      </c>
      <c r="B10" s="17" t="s">
        <v>113</v>
      </c>
      <c r="C10" s="4"/>
      <c r="D10" s="4"/>
      <c r="E10" s="4"/>
      <c r="F10" s="4"/>
      <c r="G10" s="4"/>
      <c r="H10" s="4"/>
      <c r="I10" s="4"/>
      <c r="J10" s="4"/>
      <c r="K10" s="4"/>
      <c r="L10" s="32">
        <f>+'21'!C10+'21'!F10+'21'!I10+'21'!L10+'22'!C10+'22'!F10+'22'!I10</f>
        <v>0</v>
      </c>
      <c r="M10" s="32">
        <f>+'21'!D10+'21'!G10+'21'!J10+'21'!M10+'22'!D10+'22'!G10+'22'!J10</f>
        <v>0</v>
      </c>
      <c r="N10" s="89">
        <f>+'21'!E10+'21'!H10+'21'!K10+'21'!N10+'22'!E10+'22'!H10+'22'!K10</f>
        <v>0</v>
      </c>
    </row>
    <row r="11" spans="1:15" ht="10.5" customHeight="1" x14ac:dyDescent="0.2">
      <c r="A11" s="88" t="s">
        <v>141</v>
      </c>
      <c r="B11" s="17" t="s">
        <v>7</v>
      </c>
      <c r="C11" s="4"/>
      <c r="D11" s="4"/>
      <c r="E11" s="4"/>
      <c r="F11" s="4"/>
      <c r="G11" s="4"/>
      <c r="H11" s="4"/>
      <c r="I11" s="4"/>
      <c r="J11" s="4"/>
      <c r="K11" s="4"/>
      <c r="L11" s="32">
        <f>+'21'!C11+'21'!F11+'21'!I11+'21'!L11+'22'!C11+'22'!F11+'22'!I11</f>
        <v>0</v>
      </c>
      <c r="M11" s="32">
        <f>+'21'!D11+'21'!G11+'21'!J11+'21'!M11+'22'!D11+'22'!G11+'22'!J11</f>
        <v>0</v>
      </c>
      <c r="N11" s="89">
        <f>+'21'!E11+'21'!H11+'21'!K11+'21'!N11+'22'!E11+'22'!H11+'22'!K11</f>
        <v>0</v>
      </c>
    </row>
    <row r="12" spans="1:15" ht="10.5" customHeight="1" x14ac:dyDescent="0.2">
      <c r="A12" s="88" t="s">
        <v>142</v>
      </c>
      <c r="B12" s="17" t="s">
        <v>8</v>
      </c>
      <c r="C12" s="4"/>
      <c r="D12" s="4"/>
      <c r="E12" s="4"/>
      <c r="F12" s="4"/>
      <c r="G12" s="4"/>
      <c r="H12" s="4"/>
      <c r="I12" s="4"/>
      <c r="J12" s="4"/>
      <c r="K12" s="4"/>
      <c r="L12" s="32">
        <f>+'21'!C12+'21'!F12+'21'!I12+'21'!L12+'22'!C12+'22'!F12+'22'!I12</f>
        <v>0</v>
      </c>
      <c r="M12" s="32">
        <f>+'21'!D12+'21'!G12+'21'!J12+'21'!M12+'22'!D12+'22'!G12+'22'!J12</f>
        <v>0</v>
      </c>
      <c r="N12" s="89">
        <f>+'21'!E12+'21'!H12+'21'!K12+'21'!N12+'22'!E12+'22'!H12+'22'!K12</f>
        <v>0</v>
      </c>
    </row>
    <row r="13" spans="1:15" ht="10.5" customHeight="1" thickBot="1" x14ac:dyDescent="0.25">
      <c r="A13" s="88" t="s">
        <v>143</v>
      </c>
      <c r="B13" s="17" t="s">
        <v>9</v>
      </c>
      <c r="C13" s="4"/>
      <c r="D13" s="39"/>
      <c r="E13" s="4"/>
      <c r="F13" s="4"/>
      <c r="G13" s="4"/>
      <c r="H13" s="4"/>
      <c r="I13" s="4"/>
      <c r="J13" s="4"/>
      <c r="K13" s="4"/>
      <c r="L13" s="32">
        <f>+'21'!C13+'21'!F13+'21'!I13+'21'!L13+'22'!C13+'22'!F13+'22'!I13</f>
        <v>0</v>
      </c>
      <c r="M13" s="32">
        <f>+'21'!D13+'21'!G13+'21'!J13+'21'!M13+'22'!D13+'22'!G13+'22'!J13</f>
        <v>0</v>
      </c>
      <c r="N13" s="89">
        <f>+'21'!E13+'21'!H13+'21'!K13+'21'!N13+'22'!E13+'22'!H13+'22'!K13</f>
        <v>0</v>
      </c>
    </row>
    <row r="14" spans="1:15" ht="10.5" customHeight="1" thickBot="1" x14ac:dyDescent="0.25">
      <c r="A14" s="71" t="s">
        <v>10</v>
      </c>
      <c r="B14" s="24" t="s">
        <v>115</v>
      </c>
      <c r="C14" s="42">
        <f>+C9+C10+C11+C12+C13</f>
        <v>0</v>
      </c>
      <c r="D14" s="42">
        <f t="shared" ref="D14:N14" si="0">+D9+D10+D11+D12+D13</f>
        <v>0</v>
      </c>
      <c r="E14" s="42">
        <f t="shared" si="0"/>
        <v>0</v>
      </c>
      <c r="F14" s="42">
        <f t="shared" si="0"/>
        <v>0</v>
      </c>
      <c r="G14" s="42">
        <f t="shared" si="0"/>
        <v>0</v>
      </c>
      <c r="H14" s="42">
        <f t="shared" si="0"/>
        <v>0</v>
      </c>
      <c r="I14" s="42">
        <f t="shared" si="0"/>
        <v>0</v>
      </c>
      <c r="J14" s="42">
        <f t="shared" si="0"/>
        <v>0</v>
      </c>
      <c r="K14" s="42">
        <f t="shared" si="0"/>
        <v>0</v>
      </c>
      <c r="L14" s="42">
        <f t="shared" si="0"/>
        <v>0</v>
      </c>
      <c r="M14" s="42">
        <f t="shared" si="0"/>
        <v>0</v>
      </c>
      <c r="N14" s="74">
        <f t="shared" si="0"/>
        <v>0</v>
      </c>
    </row>
    <row r="15" spans="1:15" ht="10.5" customHeight="1" x14ac:dyDescent="0.2">
      <c r="A15" s="88" t="s">
        <v>144</v>
      </c>
      <c r="B15" s="17" t="s">
        <v>114</v>
      </c>
      <c r="C15" s="4"/>
      <c r="D15" s="103"/>
      <c r="E15" s="4"/>
      <c r="F15" s="4"/>
      <c r="G15" s="4"/>
      <c r="H15" s="4"/>
      <c r="I15" s="4"/>
      <c r="J15" s="4"/>
      <c r="K15" s="4"/>
      <c r="L15" s="32">
        <f>+'21'!C15+'21'!F15+'21'!I15+'21'!L15+'22'!C15+'22'!F15+'22'!I15</f>
        <v>0</v>
      </c>
      <c r="M15" s="32">
        <f>+'21'!D15+'21'!G15+'21'!J15+'21'!M15+'22'!D15+'22'!G15+'22'!J15</f>
        <v>0</v>
      </c>
      <c r="N15" s="89">
        <f>+'21'!E15+'21'!H15+'21'!K15+'21'!N15+'22'!E15+'22'!H15+'22'!K15</f>
        <v>0</v>
      </c>
    </row>
    <row r="16" spans="1:15" ht="10.5" customHeight="1" x14ac:dyDescent="0.2">
      <c r="A16" s="88" t="s">
        <v>145</v>
      </c>
      <c r="B16" s="17" t="s">
        <v>11</v>
      </c>
      <c r="C16" s="4"/>
      <c r="D16" s="4"/>
      <c r="E16" s="4"/>
      <c r="F16" s="4"/>
      <c r="G16" s="4"/>
      <c r="H16" s="4"/>
      <c r="I16" s="4"/>
      <c r="J16" s="4"/>
      <c r="K16" s="4"/>
      <c r="L16" s="32">
        <f>+'21'!C16+'21'!F16+'21'!I16+'21'!L16+'22'!C16+'22'!F16+'22'!I16</f>
        <v>0</v>
      </c>
      <c r="M16" s="32">
        <f>+'21'!D16+'21'!G16+'21'!J16+'21'!M16+'22'!D16+'22'!G16+'22'!J16</f>
        <v>0</v>
      </c>
      <c r="N16" s="89">
        <f>+'21'!E16+'21'!H16+'21'!K16+'21'!N16+'22'!E16+'22'!H16+'22'!K16</f>
        <v>0</v>
      </c>
    </row>
    <row r="17" spans="1:14" s="13" customFormat="1" ht="10.5" customHeight="1" thickBot="1" x14ac:dyDescent="0.25">
      <c r="A17" s="88" t="s">
        <v>146</v>
      </c>
      <c r="B17" s="17" t="s">
        <v>12</v>
      </c>
      <c r="C17" s="4"/>
      <c r="D17" s="4"/>
      <c r="E17" s="4"/>
      <c r="F17" s="4"/>
      <c r="G17" s="4"/>
      <c r="H17" s="4"/>
      <c r="I17" s="4"/>
      <c r="J17" s="4"/>
      <c r="K17" s="4"/>
      <c r="L17" s="32">
        <f>+'21'!C17+'21'!F17+'21'!I17+'21'!L17+'22'!C17+'22'!F17+'22'!I17</f>
        <v>0</v>
      </c>
      <c r="M17" s="32">
        <f>+'21'!D17+'21'!G17+'21'!J17+'21'!M17+'22'!D17+'22'!G17+'22'!J17</f>
        <v>0</v>
      </c>
      <c r="N17" s="89">
        <f>+'21'!E17+'21'!H17+'21'!K17+'21'!N17+'22'!E17+'22'!H17+'22'!K17</f>
        <v>0</v>
      </c>
    </row>
    <row r="18" spans="1:14" ht="10.5" customHeight="1" thickBot="1" x14ac:dyDescent="0.25">
      <c r="A18" s="71" t="s">
        <v>13</v>
      </c>
      <c r="B18" s="24" t="s">
        <v>116</v>
      </c>
      <c r="C18" s="42">
        <f>+C15+C16+C17</f>
        <v>0</v>
      </c>
      <c r="D18" s="42">
        <f t="shared" ref="D18:N18" si="1">+D15+D16+D17</f>
        <v>0</v>
      </c>
      <c r="E18" s="42">
        <f t="shared" si="1"/>
        <v>0</v>
      </c>
      <c r="F18" s="42">
        <f t="shared" si="1"/>
        <v>0</v>
      </c>
      <c r="G18" s="42">
        <f t="shared" si="1"/>
        <v>0</v>
      </c>
      <c r="H18" s="42">
        <f t="shared" si="1"/>
        <v>0</v>
      </c>
      <c r="I18" s="42">
        <f t="shared" si="1"/>
        <v>0</v>
      </c>
      <c r="J18" s="42">
        <f t="shared" si="1"/>
        <v>0</v>
      </c>
      <c r="K18" s="42">
        <f t="shared" si="1"/>
        <v>0</v>
      </c>
      <c r="L18" s="42">
        <f t="shared" si="1"/>
        <v>0</v>
      </c>
      <c r="M18" s="42">
        <f t="shared" si="1"/>
        <v>0</v>
      </c>
      <c r="N18" s="74">
        <f t="shared" si="1"/>
        <v>0</v>
      </c>
    </row>
    <row r="19" spans="1:14" ht="10.5" customHeight="1" x14ac:dyDescent="0.2">
      <c r="A19" s="90" t="s">
        <v>147</v>
      </c>
      <c r="B19" s="46" t="s">
        <v>117</v>
      </c>
      <c r="C19" s="6"/>
      <c r="D19" s="6"/>
      <c r="E19" s="6"/>
      <c r="F19" s="6"/>
      <c r="G19" s="6"/>
      <c r="H19" s="6"/>
      <c r="I19" s="6"/>
      <c r="J19" s="6"/>
      <c r="K19" s="6"/>
      <c r="L19" s="32">
        <f>+'21'!C19+'21'!F19+'21'!I19+'21'!L19+'22'!C19+'22'!F19+'22'!I19</f>
        <v>0</v>
      </c>
      <c r="M19" s="32">
        <f>+'21'!D19+'21'!G19+'21'!J19+'21'!M19+'22'!D19+'22'!G19+'22'!J19</f>
        <v>0</v>
      </c>
      <c r="N19" s="89">
        <f>+'21'!E19+'21'!H19+'21'!K19+'21'!N19+'22'!E19+'22'!H19+'22'!K19</f>
        <v>0</v>
      </c>
    </row>
    <row r="20" spans="1:14" ht="10.5" customHeight="1" thickBot="1" x14ac:dyDescent="0.25">
      <c r="A20" s="91" t="s">
        <v>173</v>
      </c>
      <c r="B20" s="48" t="s">
        <v>174</v>
      </c>
      <c r="C20" s="6"/>
      <c r="D20" s="6"/>
      <c r="E20" s="6"/>
      <c r="F20" s="6"/>
      <c r="G20" s="6"/>
      <c r="H20" s="6"/>
      <c r="I20" s="6"/>
      <c r="J20" s="6"/>
      <c r="K20" s="6"/>
      <c r="L20" s="32">
        <f>+'21'!C20+'21'!F20+'21'!I20+'21'!L20+'22'!C20+'22'!F20+'22'!I20</f>
        <v>0</v>
      </c>
      <c r="M20" s="32">
        <f>+'21'!D20+'21'!G20+'21'!J20+'21'!M20+'22'!D20+'22'!G20+'22'!J20</f>
        <v>0</v>
      </c>
      <c r="N20" s="89">
        <f>+'21'!E20+'21'!H20+'21'!K20+'21'!N20+'22'!E20+'22'!H20+'22'!K20</f>
        <v>0</v>
      </c>
    </row>
    <row r="21" spans="1:14" ht="10.5" customHeight="1" thickBot="1" x14ac:dyDescent="0.25">
      <c r="A21" s="71" t="s">
        <v>15</v>
      </c>
      <c r="B21" s="24" t="s">
        <v>118</v>
      </c>
      <c r="C21" s="42">
        <f>+C19+C20</f>
        <v>0</v>
      </c>
      <c r="D21" s="42">
        <f t="shared" ref="D21:N21" si="2">+D19+D20</f>
        <v>0</v>
      </c>
      <c r="E21" s="42">
        <f t="shared" si="2"/>
        <v>0</v>
      </c>
      <c r="F21" s="42">
        <f t="shared" si="2"/>
        <v>0</v>
      </c>
      <c r="G21" s="42">
        <f t="shared" si="2"/>
        <v>0</v>
      </c>
      <c r="H21" s="42">
        <f t="shared" si="2"/>
        <v>0</v>
      </c>
      <c r="I21" s="42">
        <f t="shared" si="2"/>
        <v>0</v>
      </c>
      <c r="J21" s="42">
        <f t="shared" si="2"/>
        <v>0</v>
      </c>
      <c r="K21" s="42">
        <f t="shared" si="2"/>
        <v>0</v>
      </c>
      <c r="L21" s="42">
        <f t="shared" si="2"/>
        <v>0</v>
      </c>
      <c r="M21" s="42">
        <f t="shared" si="2"/>
        <v>0</v>
      </c>
      <c r="N21" s="74">
        <f t="shared" si="2"/>
        <v>0</v>
      </c>
    </row>
    <row r="22" spans="1:14" ht="10.5" customHeight="1" x14ac:dyDescent="0.2">
      <c r="A22" s="88" t="s">
        <v>149</v>
      </c>
      <c r="B22" s="17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32">
        <f>+'21'!C22+'21'!F22+'21'!I22+'21'!L22+'22'!C22+'22'!F22+'22'!I22</f>
        <v>0</v>
      </c>
      <c r="M22" s="32">
        <f>+'21'!D22+'21'!G22+'21'!J22+'21'!M22+'22'!D22+'22'!G22+'22'!J22</f>
        <v>0</v>
      </c>
      <c r="N22" s="89">
        <f>+'21'!E22+'21'!H22+'21'!K22+'21'!N22+'22'!E22+'22'!H22+'22'!K22</f>
        <v>0</v>
      </c>
    </row>
    <row r="23" spans="1:14" ht="10.5" customHeight="1" x14ac:dyDescent="0.2">
      <c r="A23" s="92" t="s">
        <v>150</v>
      </c>
      <c r="B23" s="17" t="s">
        <v>176</v>
      </c>
      <c r="C23" s="6"/>
      <c r="D23" s="6"/>
      <c r="E23" s="6"/>
      <c r="F23" s="6"/>
      <c r="G23" s="6"/>
      <c r="H23" s="6"/>
      <c r="I23" s="6"/>
      <c r="J23" s="6"/>
      <c r="K23" s="6"/>
      <c r="L23" s="32">
        <f>+'21'!C23+'21'!F23+'21'!I23+'21'!L23+'22'!C23+'22'!F23+'22'!I23</f>
        <v>0</v>
      </c>
      <c r="M23" s="32">
        <f>+'21'!D23+'21'!G23+'21'!J23+'21'!M23+'22'!D23+'22'!G23+'22'!J23</f>
        <v>0</v>
      </c>
      <c r="N23" s="89">
        <f>+'21'!E23+'21'!H23+'21'!K23+'21'!N23+'22'!E23+'22'!H23+'22'!K23</f>
        <v>0</v>
      </c>
    </row>
    <row r="24" spans="1:14" s="13" customFormat="1" ht="10.5" customHeight="1" thickBot="1" x14ac:dyDescent="0.25">
      <c r="A24" s="88" t="s">
        <v>147</v>
      </c>
      <c r="B24" s="17" t="s">
        <v>20</v>
      </c>
      <c r="C24" s="4"/>
      <c r="D24" s="4"/>
      <c r="E24" s="6"/>
      <c r="F24" s="4"/>
      <c r="G24" s="4"/>
      <c r="H24" s="6"/>
      <c r="I24" s="4"/>
      <c r="J24" s="4"/>
      <c r="K24" s="6"/>
      <c r="L24" s="32">
        <f>+'21'!C24+'21'!F24+'21'!I24+'21'!L24+'22'!C24+'22'!F24+'22'!I24</f>
        <v>0</v>
      </c>
      <c r="M24" s="32">
        <f>+'21'!D24+'21'!G24+'21'!J24+'21'!M24+'22'!D24+'22'!G24+'22'!J24</f>
        <v>0</v>
      </c>
      <c r="N24" s="89">
        <f>+'21'!E24+'21'!H24+'21'!K24+'21'!N24+'22'!E24+'22'!H24+'22'!K24</f>
        <v>0</v>
      </c>
    </row>
    <row r="25" spans="1:14" ht="10.5" customHeight="1" thickBot="1" x14ac:dyDescent="0.25">
      <c r="A25" s="71" t="s">
        <v>18</v>
      </c>
      <c r="B25" s="18" t="s">
        <v>119</v>
      </c>
      <c r="C25" s="42">
        <f>+C22+C23+C24</f>
        <v>0</v>
      </c>
      <c r="D25" s="42">
        <f t="shared" ref="D25:N25" si="3">+D22+D23+D24</f>
        <v>0</v>
      </c>
      <c r="E25" s="42">
        <f t="shared" si="3"/>
        <v>0</v>
      </c>
      <c r="F25" s="42">
        <f t="shared" si="3"/>
        <v>0</v>
      </c>
      <c r="G25" s="42">
        <f t="shared" si="3"/>
        <v>0</v>
      </c>
      <c r="H25" s="42">
        <f t="shared" si="3"/>
        <v>0</v>
      </c>
      <c r="I25" s="42">
        <f t="shared" si="3"/>
        <v>0</v>
      </c>
      <c r="J25" s="42">
        <f t="shared" si="3"/>
        <v>0</v>
      </c>
      <c r="K25" s="42">
        <f t="shared" si="3"/>
        <v>0</v>
      </c>
      <c r="L25" s="42">
        <f t="shared" si="3"/>
        <v>0</v>
      </c>
      <c r="M25" s="42">
        <f t="shared" si="3"/>
        <v>0</v>
      </c>
      <c r="N25" s="74">
        <f t="shared" si="3"/>
        <v>0</v>
      </c>
    </row>
    <row r="26" spans="1:14" ht="10.5" customHeight="1" thickBot="1" x14ac:dyDescent="0.25">
      <c r="A26" s="93" t="s">
        <v>148</v>
      </c>
      <c r="B26" s="17" t="s">
        <v>135</v>
      </c>
      <c r="C26" s="6"/>
      <c r="D26" s="6"/>
      <c r="E26" s="6"/>
      <c r="F26" s="6"/>
      <c r="G26" s="6"/>
      <c r="H26" s="6"/>
      <c r="I26" s="6"/>
      <c r="J26" s="6"/>
      <c r="K26" s="6"/>
      <c r="L26" s="32">
        <f>+'21'!C26+'21'!F26+'21'!I26+'21'!L26+'22'!C26+'22'!F26+'22'!I26</f>
        <v>0</v>
      </c>
      <c r="M26" s="32">
        <f>+'21'!D26+'21'!G26+'21'!J26+'21'!M26+'22'!D26+'22'!G26+'22'!J26</f>
        <v>0</v>
      </c>
      <c r="N26" s="89">
        <f>+'21'!E26+'21'!H26+'21'!K26+'21'!N26+'22'!E26+'22'!H26+'22'!K26</f>
        <v>0</v>
      </c>
    </row>
    <row r="27" spans="1:14" ht="10.5" customHeight="1" thickBot="1" x14ac:dyDescent="0.25">
      <c r="A27" s="71" t="s">
        <v>132</v>
      </c>
      <c r="B27" s="18" t="s">
        <v>133</v>
      </c>
      <c r="C27" s="42">
        <f>+C21+C25</f>
        <v>0</v>
      </c>
      <c r="D27" s="42">
        <f t="shared" ref="D27:N27" si="4">+D21+D25</f>
        <v>0</v>
      </c>
      <c r="E27" s="42">
        <f t="shared" si="4"/>
        <v>0</v>
      </c>
      <c r="F27" s="42">
        <f t="shared" si="4"/>
        <v>0</v>
      </c>
      <c r="G27" s="42">
        <f t="shared" si="4"/>
        <v>0</v>
      </c>
      <c r="H27" s="42">
        <f t="shared" si="4"/>
        <v>0</v>
      </c>
      <c r="I27" s="42">
        <f t="shared" si="4"/>
        <v>0</v>
      </c>
      <c r="J27" s="42">
        <f t="shared" si="4"/>
        <v>0</v>
      </c>
      <c r="K27" s="42">
        <f t="shared" si="4"/>
        <v>0</v>
      </c>
      <c r="L27" s="42">
        <f t="shared" si="4"/>
        <v>0</v>
      </c>
      <c r="M27" s="42">
        <f t="shared" si="4"/>
        <v>0</v>
      </c>
      <c r="N27" s="74">
        <f t="shared" si="4"/>
        <v>0</v>
      </c>
    </row>
    <row r="28" spans="1:14" s="13" customFormat="1" ht="10.5" customHeight="1" x14ac:dyDescent="0.2">
      <c r="A28" s="94"/>
      <c r="B28" s="22" t="s">
        <v>136</v>
      </c>
      <c r="C28" s="6">
        <f>+C14++C18+C26+C27</f>
        <v>0</v>
      </c>
      <c r="D28" s="6">
        <f t="shared" ref="D28:N28" si="5">+D14++D18+D26+D27</f>
        <v>0</v>
      </c>
      <c r="E28" s="6">
        <f t="shared" si="5"/>
        <v>0</v>
      </c>
      <c r="F28" s="6">
        <f t="shared" si="5"/>
        <v>0</v>
      </c>
      <c r="G28" s="6">
        <f t="shared" si="5"/>
        <v>0</v>
      </c>
      <c r="H28" s="6">
        <f t="shared" si="5"/>
        <v>0</v>
      </c>
      <c r="I28" s="6">
        <f t="shared" si="5"/>
        <v>0</v>
      </c>
      <c r="J28" s="6">
        <f t="shared" si="5"/>
        <v>0</v>
      </c>
      <c r="K28" s="6">
        <f t="shared" si="5"/>
        <v>0</v>
      </c>
      <c r="L28" s="6">
        <f t="shared" si="5"/>
        <v>0</v>
      </c>
      <c r="M28" s="6">
        <f t="shared" si="5"/>
        <v>0</v>
      </c>
      <c r="N28" s="99">
        <f t="shared" si="5"/>
        <v>0</v>
      </c>
    </row>
    <row r="29" spans="1:14" ht="10.5" customHeight="1" x14ac:dyDescent="0.2">
      <c r="A29" s="126" t="s">
        <v>21</v>
      </c>
      <c r="B29" s="127"/>
      <c r="C29" s="4"/>
      <c r="D29" s="4"/>
      <c r="E29" s="4"/>
      <c r="F29" s="4"/>
      <c r="G29" s="4"/>
      <c r="H29" s="4"/>
      <c r="I29" s="4"/>
      <c r="J29" s="4"/>
      <c r="K29" s="4"/>
      <c r="L29" s="32">
        <f>+'21'!C29+'21'!F29+'21'!I29+'21'!L29+'22'!C29+'22'!F29+'22'!I29</f>
        <v>0</v>
      </c>
      <c r="M29" s="32">
        <f>+'21'!D29+'21'!G29+'21'!J29+'21'!M29+'22'!D29+'22'!G29+'22'!J29</f>
        <v>0</v>
      </c>
      <c r="N29" s="89">
        <f>+'21'!E29+'21'!H29+'21'!K29+'21'!N29+'22'!E29+'22'!H29+'22'!K29</f>
        <v>0</v>
      </c>
    </row>
    <row r="30" spans="1:14" ht="10.5" customHeight="1" x14ac:dyDescent="0.2">
      <c r="A30" s="88" t="s">
        <v>151</v>
      </c>
      <c r="B30" s="17" t="s">
        <v>120</v>
      </c>
      <c r="C30" s="4"/>
      <c r="D30" s="4"/>
      <c r="E30" s="4"/>
      <c r="F30" s="4"/>
      <c r="G30" s="4"/>
      <c r="H30" s="4"/>
      <c r="I30" s="4"/>
      <c r="J30" s="4"/>
      <c r="K30" s="4"/>
      <c r="L30" s="32">
        <f>+'21'!C30+'21'!F30+'21'!I30+'21'!L30+'22'!C30+'22'!F30+'22'!I30</f>
        <v>2758072</v>
      </c>
      <c r="M30" s="32">
        <f>+'21'!D30+'21'!G30+'21'!J30+'21'!M30+'22'!D30+'22'!G30+'22'!J30</f>
        <v>2015337</v>
      </c>
      <c r="N30" s="89">
        <f>+'21'!E30+'21'!H30+'21'!K30+'21'!N30+'22'!E30+'22'!H30+'22'!K30</f>
        <v>2015337</v>
      </c>
    </row>
    <row r="31" spans="1:14" ht="10.5" customHeight="1" x14ac:dyDescent="0.2">
      <c r="A31" s="88" t="s">
        <v>152</v>
      </c>
      <c r="B31" s="17" t="s">
        <v>121</v>
      </c>
      <c r="C31" s="4"/>
      <c r="D31" s="4"/>
      <c r="E31" s="4"/>
      <c r="F31" s="4"/>
      <c r="G31" s="4"/>
      <c r="H31" s="4">
        <v>193749</v>
      </c>
      <c r="I31" s="4"/>
      <c r="J31" s="4"/>
      <c r="K31" s="4"/>
      <c r="L31" s="32">
        <f>+'21'!C31+'21'!F31+'21'!I31+'21'!L31+'22'!C31+'22'!F31+'22'!I31</f>
        <v>0</v>
      </c>
      <c r="M31" s="32">
        <f>+'21'!D31+'21'!G31+'21'!J31+'21'!M31+'22'!D31+'22'!G31+'22'!J31</f>
        <v>0</v>
      </c>
      <c r="N31" s="89">
        <f>+'21'!E31+'21'!H31+'21'!K31+'21'!N31+'22'!E31+'22'!H31+'22'!K31</f>
        <v>193749</v>
      </c>
    </row>
    <row r="32" spans="1:14" ht="10.5" customHeight="1" x14ac:dyDescent="0.2">
      <c r="A32" s="88" t="s">
        <v>154</v>
      </c>
      <c r="B32" s="17" t="s">
        <v>122</v>
      </c>
      <c r="C32" s="4"/>
      <c r="D32" s="4"/>
      <c r="E32" s="4"/>
      <c r="F32" s="4"/>
      <c r="G32" s="4"/>
      <c r="H32" s="4"/>
      <c r="I32" s="4"/>
      <c r="J32" s="4"/>
      <c r="K32" s="4"/>
      <c r="L32" s="32">
        <f>+'21'!C32+'21'!F32+'21'!I32+'21'!L32+'22'!C32+'22'!F32+'22'!I32</f>
        <v>0</v>
      </c>
      <c r="M32" s="32">
        <f>+'21'!D32+'21'!G32+'21'!J32+'21'!M32+'22'!D32+'22'!G32+'22'!J32</f>
        <v>700</v>
      </c>
      <c r="N32" s="89">
        <f>+'21'!E32+'21'!H32+'21'!K32+'21'!N32+'22'!E32+'22'!H32+'22'!K32</f>
        <v>700</v>
      </c>
    </row>
    <row r="33" spans="1:31" ht="10.5" customHeight="1" x14ac:dyDescent="0.2">
      <c r="A33" s="95" t="s">
        <v>5</v>
      </c>
      <c r="B33" s="79" t="s">
        <v>123</v>
      </c>
      <c r="C33" s="44">
        <f t="shared" ref="C33:N33" si="6">+C30+C31+C32</f>
        <v>0</v>
      </c>
      <c r="D33" s="44">
        <f t="shared" si="6"/>
        <v>0</v>
      </c>
      <c r="E33" s="44">
        <f t="shared" si="6"/>
        <v>0</v>
      </c>
      <c r="F33" s="44">
        <f t="shared" si="6"/>
        <v>0</v>
      </c>
      <c r="G33" s="44">
        <f t="shared" si="6"/>
        <v>0</v>
      </c>
      <c r="H33" s="44">
        <f t="shared" si="6"/>
        <v>193749</v>
      </c>
      <c r="I33" s="44">
        <f t="shared" si="6"/>
        <v>0</v>
      </c>
      <c r="J33" s="44">
        <f t="shared" si="6"/>
        <v>0</v>
      </c>
      <c r="K33" s="44">
        <f t="shared" si="6"/>
        <v>0</v>
      </c>
      <c r="L33" s="44">
        <f t="shared" si="6"/>
        <v>2758072</v>
      </c>
      <c r="M33" s="44">
        <f t="shared" si="6"/>
        <v>2016037</v>
      </c>
      <c r="N33" s="100">
        <f t="shared" si="6"/>
        <v>2209786</v>
      </c>
    </row>
    <row r="34" spans="1:31" ht="10.5" customHeight="1" x14ac:dyDescent="0.2">
      <c r="A34" s="88" t="s">
        <v>155</v>
      </c>
      <c r="B34" s="17" t="s">
        <v>22</v>
      </c>
      <c r="C34" s="4"/>
      <c r="D34" s="4"/>
      <c r="E34" s="4"/>
      <c r="F34" s="4"/>
      <c r="G34" s="4"/>
      <c r="H34" s="4"/>
      <c r="I34" s="4"/>
      <c r="J34" s="4"/>
      <c r="K34" s="4"/>
      <c r="L34" s="32">
        <f>+'21'!C34+'21'!F34+'21'!I34+'21'!L34+'22'!C34+'22'!F34+'22'!I34</f>
        <v>6869080</v>
      </c>
      <c r="M34" s="32">
        <f>+'21'!D34+'21'!G34+'21'!J34+'21'!M34+'22'!D34+'22'!G34+'22'!J34</f>
        <v>5083022</v>
      </c>
      <c r="N34" s="89">
        <f>+'21'!E34+'21'!H34+'21'!K34+'21'!N34+'22'!E34+'22'!H34+'22'!K34</f>
        <v>5083022</v>
      </c>
    </row>
    <row r="35" spans="1:31" ht="10.5" customHeight="1" x14ac:dyDescent="0.2">
      <c r="A35" s="88" t="s">
        <v>156</v>
      </c>
      <c r="B35" s="17" t="s">
        <v>124</v>
      </c>
      <c r="C35" s="4"/>
      <c r="D35" s="4"/>
      <c r="E35" s="4"/>
      <c r="F35" s="4">
        <v>0</v>
      </c>
      <c r="G35" s="4">
        <v>193748</v>
      </c>
      <c r="H35" s="4"/>
      <c r="I35" s="4"/>
      <c r="J35" s="4"/>
      <c r="K35" s="4"/>
      <c r="L35" s="32">
        <f>+'21'!C35+'21'!F35+'21'!I35+'21'!L35+'22'!C35+'22'!F35+'22'!I35</f>
        <v>7769553</v>
      </c>
      <c r="M35" s="32">
        <f>+'21'!D35+'21'!G35+'21'!J35+'21'!M35+'22'!D35+'22'!G35+'22'!J35</f>
        <v>6258744</v>
      </c>
      <c r="N35" s="89">
        <f>+'21'!E35+'21'!H35+'21'!K35+'21'!N35+'22'!E35+'22'!H35+'22'!K35</f>
        <v>6101539</v>
      </c>
    </row>
    <row r="36" spans="1:31" ht="10.5" customHeight="1" thickBot="1" x14ac:dyDescent="0.25">
      <c r="A36" s="88" t="s">
        <v>158</v>
      </c>
      <c r="B36" s="17" t="s">
        <v>23</v>
      </c>
      <c r="C36" s="4">
        <v>0</v>
      </c>
      <c r="D36" s="4"/>
      <c r="E36" s="4">
        <f>+C36+D36</f>
        <v>0</v>
      </c>
      <c r="F36" s="4"/>
      <c r="G36" s="4"/>
      <c r="H36" s="4"/>
      <c r="I36" s="4"/>
      <c r="J36" s="4"/>
      <c r="K36" s="4"/>
      <c r="L36" s="32">
        <f>+'21'!C36+'21'!F36+'21'!I36+'21'!L36+'22'!C36+'22'!F36+'22'!I36</f>
        <v>0</v>
      </c>
      <c r="M36" s="32">
        <f>+'21'!D36+'21'!G36+'21'!J36+'21'!M36+'22'!D36+'22'!G36+'22'!J36</f>
        <v>0</v>
      </c>
      <c r="N36" s="89">
        <f>+'21'!E36+'21'!H36+'21'!K36+'21'!N36+'22'!E36+'22'!H36+'22'!K36</f>
        <v>0</v>
      </c>
    </row>
    <row r="37" spans="1:31" ht="10.5" customHeight="1" thickBot="1" x14ac:dyDescent="0.25">
      <c r="A37" s="71" t="s">
        <v>10</v>
      </c>
      <c r="B37" s="24" t="s">
        <v>126</v>
      </c>
      <c r="C37" s="42">
        <f>+C33+C34+C35+C36</f>
        <v>0</v>
      </c>
      <c r="D37" s="42">
        <f t="shared" ref="D37:N37" si="7">+D33+D34+D35+D36</f>
        <v>0</v>
      </c>
      <c r="E37" s="42">
        <f t="shared" si="7"/>
        <v>0</v>
      </c>
      <c r="F37" s="42">
        <f t="shared" si="7"/>
        <v>0</v>
      </c>
      <c r="G37" s="42">
        <f t="shared" si="7"/>
        <v>193748</v>
      </c>
      <c r="H37" s="42">
        <f t="shared" si="7"/>
        <v>193749</v>
      </c>
      <c r="I37" s="42">
        <f t="shared" si="7"/>
        <v>0</v>
      </c>
      <c r="J37" s="42">
        <f t="shared" si="7"/>
        <v>0</v>
      </c>
      <c r="K37" s="42">
        <f t="shared" si="7"/>
        <v>0</v>
      </c>
      <c r="L37" s="42">
        <f t="shared" si="7"/>
        <v>17396705</v>
      </c>
      <c r="M37" s="42">
        <f t="shared" si="7"/>
        <v>13357803</v>
      </c>
      <c r="N37" s="74">
        <f t="shared" si="7"/>
        <v>13394347</v>
      </c>
      <c r="U37" s="1"/>
      <c r="V37" s="1"/>
      <c r="W37" s="1"/>
      <c r="AA37" s="1"/>
      <c r="AB37" s="1"/>
      <c r="AC37" s="1"/>
      <c r="AD37" s="1"/>
      <c r="AE37" s="1"/>
    </row>
    <row r="38" spans="1:31" ht="10.5" customHeight="1" x14ac:dyDescent="0.2">
      <c r="A38" s="88" t="s">
        <v>153</v>
      </c>
      <c r="B38" s="17" t="s">
        <v>25</v>
      </c>
      <c r="C38" s="4"/>
      <c r="D38" s="4"/>
      <c r="E38" s="4"/>
      <c r="F38" s="4"/>
      <c r="G38" s="4"/>
      <c r="H38" s="4"/>
      <c r="I38" s="4"/>
      <c r="J38" s="4"/>
      <c r="K38" s="4"/>
      <c r="L38" s="32">
        <f>+'21'!C38+'21'!F38+'21'!I38+'21'!L38+'22'!C38+'22'!F38+'22'!I38</f>
        <v>0</v>
      </c>
      <c r="M38" s="32">
        <f>+'21'!D38+'21'!G38+'21'!J38+'21'!M38+'22'!D38+'22'!G38+'22'!J38</f>
        <v>0</v>
      </c>
      <c r="N38" s="89">
        <f>+'21'!E38+'21'!H38+'21'!K38+'21'!N38+'22'!E38+'22'!H38+'22'!K38</f>
        <v>0</v>
      </c>
      <c r="U38" s="1"/>
      <c r="V38" s="1"/>
      <c r="W38" s="1"/>
      <c r="AA38" s="1"/>
      <c r="AB38" s="1"/>
      <c r="AC38" s="1"/>
      <c r="AD38" s="1"/>
      <c r="AE38" s="1"/>
    </row>
    <row r="39" spans="1:31" ht="10.5" customHeight="1" x14ac:dyDescent="0.2">
      <c r="A39" s="88" t="s">
        <v>157</v>
      </c>
      <c r="B39" s="17" t="s">
        <v>125</v>
      </c>
      <c r="C39" s="4"/>
      <c r="D39" s="4"/>
      <c r="E39" s="4"/>
      <c r="F39" s="4"/>
      <c r="G39" s="4"/>
      <c r="H39" s="4"/>
      <c r="I39" s="4"/>
      <c r="J39" s="4"/>
      <c r="K39" s="4"/>
      <c r="L39" s="32">
        <f>+'21'!C39+'21'!F39+'21'!I39+'21'!L39+'22'!C39+'22'!F39+'22'!I39</f>
        <v>0</v>
      </c>
      <c r="M39" s="32">
        <f>+'21'!D39+'21'!G39+'21'!J39+'21'!M39+'22'!D39+'22'!G39+'22'!J39</f>
        <v>0</v>
      </c>
      <c r="N39" s="89">
        <f>+'21'!E39+'21'!H39+'21'!K39+'21'!N39+'22'!E39+'22'!H39+'22'!K39</f>
        <v>0</v>
      </c>
      <c r="U39" s="1"/>
      <c r="V39" s="1"/>
      <c r="W39" s="1"/>
      <c r="AA39" s="1"/>
      <c r="AB39" s="1"/>
      <c r="AC39" s="1"/>
      <c r="AD39" s="1"/>
      <c r="AE39" s="1"/>
    </row>
    <row r="40" spans="1:31" s="13" customFormat="1" ht="10.5" customHeight="1" thickBot="1" x14ac:dyDescent="0.25">
      <c r="A40" s="88" t="s">
        <v>159</v>
      </c>
      <c r="B40" s="17" t="s">
        <v>26</v>
      </c>
      <c r="C40" s="4"/>
      <c r="D40" s="4"/>
      <c r="E40" s="4"/>
      <c r="F40" s="4"/>
      <c r="G40" s="4"/>
      <c r="H40" s="4"/>
      <c r="I40" s="4"/>
      <c r="J40" s="4"/>
      <c r="K40" s="4"/>
      <c r="L40" s="32">
        <f>+'21'!C40+'21'!F40+'21'!I40+'21'!L40+'22'!C40+'22'!F40+'22'!I40</f>
        <v>0</v>
      </c>
      <c r="M40" s="32">
        <f>+'21'!D40+'21'!G40+'21'!J40+'21'!M40+'22'!D40+'22'!G40+'22'!J40</f>
        <v>0</v>
      </c>
      <c r="N40" s="89">
        <f>+'21'!E40+'21'!H40+'21'!K40+'21'!N40+'22'!E40+'22'!H40+'22'!K40</f>
        <v>0</v>
      </c>
      <c r="U40" s="5"/>
      <c r="V40" s="5"/>
      <c r="W40" s="5"/>
      <c r="AA40" s="5"/>
      <c r="AB40" s="5"/>
      <c r="AC40" s="5"/>
      <c r="AD40" s="5"/>
      <c r="AE40" s="5"/>
    </row>
    <row r="41" spans="1:31" ht="10.5" customHeight="1" thickBot="1" x14ac:dyDescent="0.25">
      <c r="A41" s="71" t="s">
        <v>13</v>
      </c>
      <c r="B41" s="24" t="s">
        <v>127</v>
      </c>
      <c r="C41" s="42">
        <f>+C38+C39+C40</f>
        <v>0</v>
      </c>
      <c r="D41" s="42">
        <f t="shared" ref="D41:N41" si="8">+D38+D39+D40</f>
        <v>0</v>
      </c>
      <c r="E41" s="42">
        <f t="shared" si="8"/>
        <v>0</v>
      </c>
      <c r="F41" s="42">
        <f t="shared" si="8"/>
        <v>0</v>
      </c>
      <c r="G41" s="42">
        <f t="shared" si="8"/>
        <v>0</v>
      </c>
      <c r="H41" s="42">
        <f t="shared" si="8"/>
        <v>0</v>
      </c>
      <c r="I41" s="42">
        <f t="shared" si="8"/>
        <v>0</v>
      </c>
      <c r="J41" s="42">
        <f t="shared" si="8"/>
        <v>0</v>
      </c>
      <c r="K41" s="42">
        <f t="shared" si="8"/>
        <v>0</v>
      </c>
      <c r="L41" s="42">
        <f t="shared" si="8"/>
        <v>0</v>
      </c>
      <c r="M41" s="42">
        <f t="shared" si="8"/>
        <v>0</v>
      </c>
      <c r="N41" s="74">
        <f t="shared" si="8"/>
        <v>0</v>
      </c>
      <c r="O41" s="1"/>
      <c r="P41" s="1"/>
      <c r="Q41" s="1"/>
      <c r="U41" s="1"/>
      <c r="V41" s="1"/>
    </row>
    <row r="42" spans="1:31" ht="10.5" customHeight="1" x14ac:dyDescent="0.2">
      <c r="A42" s="97" t="s">
        <v>167</v>
      </c>
      <c r="B42" s="46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32">
        <f>+'21'!C42+'21'!F42+'21'!I42+'21'!L42+'22'!C42+'22'!F42+'22'!I42</f>
        <v>0</v>
      </c>
      <c r="M42" s="32">
        <f>+'21'!D42+'21'!G42+'21'!J42+'21'!M42+'22'!D42+'22'!G42+'22'!J42</f>
        <v>0</v>
      </c>
      <c r="N42" s="89">
        <f>+'21'!E42+'21'!H42+'21'!K42+'21'!N42+'22'!E42+'22'!H42+'22'!K42</f>
        <v>0</v>
      </c>
      <c r="O42" s="1"/>
      <c r="P42" s="1"/>
      <c r="Q42" s="1"/>
      <c r="U42" s="1"/>
      <c r="V42" s="1"/>
    </row>
    <row r="43" spans="1:31" ht="10.5" customHeight="1" x14ac:dyDescent="0.2">
      <c r="A43" s="88" t="s">
        <v>190</v>
      </c>
      <c r="B43" s="113" t="s">
        <v>191</v>
      </c>
      <c r="C43" s="4"/>
      <c r="D43" s="4"/>
      <c r="E43" s="4"/>
      <c r="F43" s="4"/>
      <c r="G43" s="4"/>
      <c r="H43" s="4"/>
      <c r="I43" s="4"/>
      <c r="J43" s="4"/>
      <c r="K43" s="4"/>
      <c r="L43" s="32">
        <f>+'21'!C43+'21'!F43+'21'!I43+'21'!L43+'22'!C43+'22'!F43+'22'!I43</f>
        <v>0</v>
      </c>
      <c r="M43" s="32">
        <f>+'21'!D43+'21'!G43+'21'!J43+'21'!M43+'22'!D43+'22'!G43+'22'!J43</f>
        <v>0</v>
      </c>
      <c r="N43" s="89">
        <f>+'21'!E43+'21'!H43+'21'!K43+'21'!N43+'22'!E43+'22'!H43+'22'!K43</f>
        <v>0</v>
      </c>
    </row>
    <row r="44" spans="1:31" ht="10.5" customHeight="1" thickBot="1" x14ac:dyDescent="0.25">
      <c r="A44" s="98" t="s">
        <v>168</v>
      </c>
      <c r="B44" s="48" t="s">
        <v>128</v>
      </c>
      <c r="C44" s="6"/>
      <c r="D44" s="6"/>
      <c r="E44" s="6"/>
      <c r="F44" s="6"/>
      <c r="G44" s="6"/>
      <c r="H44" s="6"/>
      <c r="I44" s="29">
        <v>100000</v>
      </c>
      <c r="J44" s="29">
        <v>3312702</v>
      </c>
      <c r="K44" s="29">
        <v>3312702</v>
      </c>
      <c r="L44" s="32">
        <f>+'21'!C44+'21'!F44+'21'!I44+'21'!L44+'22'!C44+'22'!F44+'22'!I44</f>
        <v>100000</v>
      </c>
      <c r="M44" s="32">
        <f>+'21'!D44+'21'!G44+'21'!J44+'21'!M44+'22'!D44+'22'!G44+'22'!J44</f>
        <v>3312702</v>
      </c>
      <c r="N44" s="89">
        <f>+'21'!E44+'21'!H44+'21'!K44+'21'!N44+'22'!E44+'22'!H44+'22'!K44</f>
        <v>3312702</v>
      </c>
      <c r="O44" s="1"/>
      <c r="P44" s="1"/>
      <c r="Q44" s="1"/>
      <c r="U44" s="1"/>
      <c r="V44" s="1"/>
    </row>
    <row r="45" spans="1:31" ht="10.5" customHeight="1" thickBot="1" x14ac:dyDescent="0.25">
      <c r="A45" s="71" t="s">
        <v>15</v>
      </c>
      <c r="B45" s="24" t="s">
        <v>27</v>
      </c>
      <c r="C45" s="42">
        <f>SUM(C42:C44)</f>
        <v>0</v>
      </c>
      <c r="D45" s="42">
        <f t="shared" ref="D45:N45" si="9">SUM(D42:D44)</f>
        <v>0</v>
      </c>
      <c r="E45" s="42">
        <f t="shared" si="9"/>
        <v>0</v>
      </c>
      <c r="F45" s="42">
        <f t="shared" si="9"/>
        <v>0</v>
      </c>
      <c r="G45" s="42">
        <f t="shared" si="9"/>
        <v>0</v>
      </c>
      <c r="H45" s="42">
        <f t="shared" si="9"/>
        <v>0</v>
      </c>
      <c r="I45" s="42">
        <f t="shared" si="9"/>
        <v>100000</v>
      </c>
      <c r="J45" s="42">
        <f t="shared" si="9"/>
        <v>3312702</v>
      </c>
      <c r="K45" s="42">
        <f t="shared" si="9"/>
        <v>3312702</v>
      </c>
      <c r="L45" s="42">
        <f t="shared" si="9"/>
        <v>100000</v>
      </c>
      <c r="M45" s="42">
        <f t="shared" si="9"/>
        <v>3312702</v>
      </c>
      <c r="N45" s="74">
        <f t="shared" si="9"/>
        <v>3312702</v>
      </c>
    </row>
    <row r="46" spans="1:31" ht="10.5" customHeight="1" x14ac:dyDescent="0.2">
      <c r="A46" s="93" t="s">
        <v>167</v>
      </c>
      <c r="B46" s="23" t="s">
        <v>20</v>
      </c>
      <c r="C46" s="6"/>
      <c r="D46" s="6"/>
      <c r="E46" s="6"/>
      <c r="F46" s="6"/>
      <c r="G46" s="6"/>
      <c r="H46" s="6"/>
      <c r="I46" s="6"/>
      <c r="J46" s="6"/>
      <c r="K46" s="6"/>
      <c r="L46" s="32">
        <f>+'21'!C46+'21'!F46+'21'!I46+'21'!L46+'22'!C46+'22'!F46+'22'!I46</f>
        <v>0</v>
      </c>
      <c r="M46" s="32">
        <f>+'21'!D46+'21'!G46+'21'!J46+'21'!M46+'22'!D46+'22'!G46+'22'!J46</f>
        <v>0</v>
      </c>
      <c r="N46" s="89">
        <f>+'21'!E46+'21'!H46+'21'!K46+'21'!N46+'22'!E46+'22'!H46+'22'!K46</f>
        <v>0</v>
      </c>
    </row>
    <row r="47" spans="1:31" ht="10.5" customHeight="1" thickBot="1" x14ac:dyDescent="0.25">
      <c r="A47" s="93" t="s">
        <v>168</v>
      </c>
      <c r="B47" s="23" t="s">
        <v>129</v>
      </c>
      <c r="C47" s="6"/>
      <c r="D47" s="6"/>
      <c r="E47" s="6"/>
      <c r="F47" s="6"/>
      <c r="G47" s="6"/>
      <c r="H47" s="6"/>
      <c r="I47" s="6"/>
      <c r="J47" s="6"/>
      <c r="K47" s="6"/>
      <c r="L47" s="32">
        <f>+'21'!C47+'21'!F47+'21'!I47+'21'!L47+'22'!C47+'22'!F47+'22'!I47</f>
        <v>0</v>
      </c>
      <c r="M47" s="32">
        <f>+'21'!D47+'21'!G47+'21'!J47+'21'!M47+'22'!D47+'22'!G47+'22'!J47</f>
        <v>0</v>
      </c>
      <c r="N47" s="89">
        <f>+'21'!E47+'21'!H47+'21'!K47+'21'!N47+'22'!E47+'22'!H47+'22'!K47</f>
        <v>0</v>
      </c>
    </row>
    <row r="48" spans="1:31" ht="10.5" customHeight="1" thickBot="1" x14ac:dyDescent="0.25">
      <c r="A48" s="71" t="s">
        <v>18</v>
      </c>
      <c r="B48" s="24" t="s">
        <v>28</v>
      </c>
      <c r="C48" s="42">
        <f>+C46+C47</f>
        <v>0</v>
      </c>
      <c r="D48" s="42">
        <f t="shared" ref="D48:N48" si="10">+D46+D47</f>
        <v>0</v>
      </c>
      <c r="E48" s="42">
        <f t="shared" si="10"/>
        <v>0</v>
      </c>
      <c r="F48" s="42">
        <f t="shared" si="10"/>
        <v>0</v>
      </c>
      <c r="G48" s="42">
        <f t="shared" si="10"/>
        <v>0</v>
      </c>
      <c r="H48" s="42">
        <f t="shared" si="10"/>
        <v>0</v>
      </c>
      <c r="I48" s="42">
        <f t="shared" si="10"/>
        <v>0</v>
      </c>
      <c r="J48" s="42">
        <f t="shared" si="10"/>
        <v>0</v>
      </c>
      <c r="K48" s="42">
        <f t="shared" si="10"/>
        <v>0</v>
      </c>
      <c r="L48" s="42">
        <f t="shared" si="10"/>
        <v>0</v>
      </c>
      <c r="M48" s="42">
        <f t="shared" si="10"/>
        <v>0</v>
      </c>
      <c r="N48" s="74">
        <f t="shared" si="10"/>
        <v>0</v>
      </c>
    </row>
    <row r="49" spans="1:20" ht="10.5" customHeight="1" thickBot="1" x14ac:dyDescent="0.25">
      <c r="A49" s="93" t="s">
        <v>160</v>
      </c>
      <c r="B49" s="23" t="s">
        <v>179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99"/>
    </row>
    <row r="50" spans="1:20" ht="10.5" customHeight="1" thickBot="1" x14ac:dyDescent="0.25">
      <c r="A50" s="71" t="s">
        <v>132</v>
      </c>
      <c r="B50" s="24" t="s">
        <v>134</v>
      </c>
      <c r="C50" s="42">
        <f>+C45+C48</f>
        <v>0</v>
      </c>
      <c r="D50" s="42">
        <f t="shared" ref="D50:N50" si="11">+D45+D48</f>
        <v>0</v>
      </c>
      <c r="E50" s="42">
        <f t="shared" si="11"/>
        <v>0</v>
      </c>
      <c r="F50" s="42">
        <f t="shared" si="11"/>
        <v>0</v>
      </c>
      <c r="G50" s="42">
        <f t="shared" si="11"/>
        <v>0</v>
      </c>
      <c r="H50" s="42">
        <f t="shared" si="11"/>
        <v>0</v>
      </c>
      <c r="I50" s="42">
        <f t="shared" si="11"/>
        <v>100000</v>
      </c>
      <c r="J50" s="42">
        <f t="shared" si="11"/>
        <v>3312702</v>
      </c>
      <c r="K50" s="42">
        <f t="shared" si="11"/>
        <v>3312702</v>
      </c>
      <c r="L50" s="42">
        <f t="shared" si="11"/>
        <v>100000</v>
      </c>
      <c r="M50" s="42">
        <f t="shared" si="11"/>
        <v>3312702</v>
      </c>
      <c r="N50" s="74">
        <f t="shared" si="11"/>
        <v>3312702</v>
      </c>
    </row>
    <row r="51" spans="1:20" s="21" customFormat="1" ht="10.5" customHeight="1" thickBot="1" x14ac:dyDescent="0.25">
      <c r="A51" s="71"/>
      <c r="B51" s="73" t="s">
        <v>137</v>
      </c>
      <c r="C51" s="42">
        <f>+C37+C41+C49+C50</f>
        <v>0</v>
      </c>
      <c r="D51" s="42">
        <f t="shared" ref="D51:N51" si="12">+D37+D41+D49+D50</f>
        <v>0</v>
      </c>
      <c r="E51" s="42">
        <f t="shared" si="12"/>
        <v>0</v>
      </c>
      <c r="F51" s="42">
        <f t="shared" si="12"/>
        <v>0</v>
      </c>
      <c r="G51" s="42">
        <f t="shared" si="12"/>
        <v>193748</v>
      </c>
      <c r="H51" s="42">
        <f t="shared" si="12"/>
        <v>193749</v>
      </c>
      <c r="I51" s="42">
        <f t="shared" si="12"/>
        <v>100000</v>
      </c>
      <c r="J51" s="42">
        <f t="shared" si="12"/>
        <v>3312702</v>
      </c>
      <c r="K51" s="42">
        <f t="shared" si="12"/>
        <v>3312702</v>
      </c>
      <c r="L51" s="42">
        <f t="shared" si="12"/>
        <v>17496705</v>
      </c>
      <c r="M51" s="42">
        <f t="shared" si="12"/>
        <v>16670505</v>
      </c>
      <c r="N51" s="74">
        <f t="shared" si="12"/>
        <v>16707049</v>
      </c>
      <c r="R51" s="13"/>
      <c r="S51" s="13"/>
      <c r="T51" s="13"/>
    </row>
    <row r="52" spans="1:20" ht="12" customHeight="1" thickBot="1" x14ac:dyDescent="0.25">
      <c r="A52" s="76"/>
      <c r="B52" s="77" t="s">
        <v>29</v>
      </c>
      <c r="C52" s="50"/>
      <c r="D52" s="50"/>
      <c r="E52" s="50"/>
      <c r="F52" s="50"/>
      <c r="G52" s="50"/>
      <c r="H52" s="50"/>
      <c r="I52" s="50"/>
      <c r="J52" s="50"/>
      <c r="K52" s="50"/>
      <c r="L52" s="55">
        <f>+'21'!C52+'21'!F52+'21'!I52+'21'!L52+'22'!C52+'22'!F52+'22'!I52</f>
        <v>0</v>
      </c>
      <c r="M52" s="55">
        <f>+'21'!D52+'21'!G52+'21'!J52+'21'!M52+'22'!D52+'22'!G52+'22'!J52</f>
        <v>0</v>
      </c>
      <c r="N52" s="56">
        <f>+'21'!E52+'21'!H52+'21'!K52+'21'!N52+'22'!E52+'22'!H52+'22'!K52</f>
        <v>0</v>
      </c>
    </row>
    <row r="53" spans="1:20" ht="12" customHeight="1" thickBot="1" x14ac:dyDescent="0.25">
      <c r="A53" s="78"/>
      <c r="B53" s="77" t="s">
        <v>30</v>
      </c>
      <c r="C53" s="53"/>
      <c r="D53" s="50"/>
      <c r="E53" s="53"/>
      <c r="F53" s="53"/>
      <c r="G53" s="50"/>
      <c r="H53" s="53"/>
      <c r="I53" s="53"/>
      <c r="J53" s="53"/>
      <c r="K53" s="53"/>
      <c r="L53" s="55">
        <f>+'21'!C53+'21'!F53+'21'!I53+'21'!L53+'22'!C53+'22'!F53+'22'!I53</f>
        <v>0</v>
      </c>
      <c r="M53" s="55">
        <f>+'21'!D53+'21'!G53+'21'!J53+'21'!M53+'22'!D53+'22'!G53+'22'!J53</f>
        <v>0</v>
      </c>
      <c r="N53" s="56">
        <f>+'21'!E53+'21'!H53+'21'!K53+'21'!N53+'22'!E53+'22'!H53+'22'!K53</f>
        <v>0</v>
      </c>
    </row>
    <row r="54" spans="1:20" x14ac:dyDescent="0.2">
      <c r="H54" s="14"/>
      <c r="K54" s="14"/>
    </row>
    <row r="55" spans="1:20" x14ac:dyDescent="0.2">
      <c r="R55" s="1"/>
      <c r="S55" s="1"/>
      <c r="T55" s="1"/>
    </row>
    <row r="56" spans="1:20" x14ac:dyDescent="0.2">
      <c r="R56" s="5"/>
      <c r="S56" s="5"/>
      <c r="T56" s="5"/>
    </row>
    <row r="57" spans="1:20" x14ac:dyDescent="0.2">
      <c r="R57" s="5"/>
      <c r="S57" s="5"/>
      <c r="T57" s="5"/>
    </row>
    <row r="58" spans="1:20" x14ac:dyDescent="0.2">
      <c r="R58" s="1"/>
      <c r="S58" s="1"/>
      <c r="T58" s="1"/>
    </row>
    <row r="59" spans="1:20" x14ac:dyDescent="0.2">
      <c r="R59" s="1"/>
      <c r="S59" s="1"/>
      <c r="T59" s="1"/>
    </row>
    <row r="60" spans="1:20" x14ac:dyDescent="0.2">
      <c r="R60" s="1"/>
      <c r="S60" s="1"/>
      <c r="T60" s="1"/>
    </row>
    <row r="61" spans="1:20" x14ac:dyDescent="0.2">
      <c r="R61" s="1"/>
      <c r="S61" s="1"/>
      <c r="T61" s="1"/>
    </row>
    <row r="62" spans="1:20" x14ac:dyDescent="0.2">
      <c r="R62" s="1"/>
      <c r="S62" s="1"/>
      <c r="T62" s="1"/>
    </row>
    <row r="63" spans="1:20" x14ac:dyDescent="0.2">
      <c r="R63" s="1"/>
      <c r="S63" s="1"/>
      <c r="T63" s="1"/>
    </row>
    <row r="64" spans="1:20" x14ac:dyDescent="0.2">
      <c r="R64" s="1"/>
      <c r="S64" s="1"/>
      <c r="T64" s="1"/>
    </row>
    <row r="65" spans="18:20" x14ac:dyDescent="0.2">
      <c r="R65" s="1"/>
      <c r="S65" s="1"/>
      <c r="T65" s="1"/>
    </row>
    <row r="66" spans="18:20" x14ac:dyDescent="0.2">
      <c r="R66" s="1"/>
      <c r="S66" s="1"/>
      <c r="T66" s="1"/>
    </row>
    <row r="67" spans="18:20" x14ac:dyDescent="0.2">
      <c r="R67" s="1"/>
      <c r="S67" s="1"/>
      <c r="T67" s="1"/>
    </row>
    <row r="68" spans="18:20" x14ac:dyDescent="0.2">
      <c r="R68" s="1"/>
      <c r="S68" s="1"/>
      <c r="T68" s="1"/>
    </row>
    <row r="69" spans="18:20" x14ac:dyDescent="0.2">
      <c r="R69" s="1"/>
      <c r="S69" s="1"/>
      <c r="T69" s="1"/>
    </row>
  </sheetData>
  <sheetProtection selectLockedCells="1" selectUnlockedCells="1"/>
  <mergeCells count="25"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G5:G6"/>
    <mergeCell ref="H5:H6"/>
    <mergeCell ref="I5:I6"/>
    <mergeCell ref="J5:J6"/>
    <mergeCell ref="A7:B7"/>
    <mergeCell ref="A8:B8"/>
    <mergeCell ref="A29:B29"/>
    <mergeCell ref="K5:K6"/>
    <mergeCell ref="C5:C6"/>
    <mergeCell ref="D5:D6"/>
    <mergeCell ref="E5:E6"/>
    <mergeCell ref="F5:F6"/>
  </mergeCells>
  <phoneticPr fontId="19" type="noConversion"/>
  <printOptions horizontalCentered="1"/>
  <pageMargins left="0.27559055118110237" right="0.27559055118110237" top="0.39370078740157483" bottom="0.19685039370078741" header="0.15748031496062992" footer="0.15748031496062992"/>
  <pageSetup paperSize="9" scale="89" firstPageNumber="0" orientation="landscape" r:id="rId1"/>
  <headerFooter alignWithMargins="0">
    <oddHeader>&amp;R2.sz.melléklet</oddHeader>
    <oddFooter>&amp;R&amp;A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6"/>
  <sheetViews>
    <sheetView zoomScale="92" zoomScaleNormal="92" workbookViewId="0">
      <pane ySplit="7" topLeftCell="A8" activePane="bottomLeft" state="frozen"/>
      <selection activeCell="C5" sqref="C5:N6"/>
      <selection pane="bottomLeft" activeCell="E40" sqref="E40"/>
    </sheetView>
  </sheetViews>
  <sheetFormatPr defaultRowHeight="12.75" x14ac:dyDescent="0.2"/>
  <cols>
    <col min="1" max="1" width="7.42578125" style="8" customWidth="1"/>
    <col min="2" max="2" width="33.85546875" style="8" customWidth="1"/>
    <col min="3" max="15" width="10" style="8" customWidth="1"/>
    <col min="16" max="16" width="9.140625" style="8" customWidth="1"/>
    <col min="17" max="17" width="9.28515625" style="8" customWidth="1"/>
    <col min="18" max="20" width="9.140625" style="8" customWidth="1"/>
    <col min="21" max="16384" width="9.140625" style="8"/>
  </cols>
  <sheetData>
    <row r="1" spans="1:20" ht="11.25" customHeight="1" x14ac:dyDescent="0.2">
      <c r="A1" s="136" t="s">
        <v>192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1"/>
      <c r="P1" s="11"/>
      <c r="Q1" s="11"/>
    </row>
    <row r="2" spans="1:20" ht="8.25" customHeight="1" thickBot="1" x14ac:dyDescent="0.25">
      <c r="H2" s="9"/>
      <c r="M2" s="9" t="s">
        <v>0</v>
      </c>
      <c r="T2" s="9"/>
    </row>
    <row r="3" spans="1:20" ht="10.5" customHeight="1" x14ac:dyDescent="0.2">
      <c r="A3" s="137" t="s">
        <v>1</v>
      </c>
      <c r="B3" s="138"/>
      <c r="C3" s="141">
        <v>1601</v>
      </c>
      <c r="D3" s="141"/>
      <c r="E3" s="141"/>
      <c r="F3" s="141">
        <v>1602</v>
      </c>
      <c r="G3" s="141"/>
      <c r="H3" s="141"/>
      <c r="I3" s="151">
        <v>1603</v>
      </c>
      <c r="J3" s="151"/>
      <c r="K3" s="151"/>
      <c r="L3" s="186">
        <v>1604</v>
      </c>
      <c r="M3" s="186"/>
      <c r="N3" s="187"/>
    </row>
    <row r="4" spans="1:20" s="33" customFormat="1" ht="23.25" customHeight="1" thickBot="1" x14ac:dyDescent="0.25">
      <c r="A4" s="139"/>
      <c r="B4" s="140"/>
      <c r="C4" s="161" t="s">
        <v>24</v>
      </c>
      <c r="D4" s="161"/>
      <c r="E4" s="161"/>
      <c r="F4" s="161" t="s">
        <v>25</v>
      </c>
      <c r="G4" s="161"/>
      <c r="H4" s="161"/>
      <c r="I4" s="161" t="s">
        <v>26</v>
      </c>
      <c r="J4" s="161"/>
      <c r="K4" s="161"/>
      <c r="L4" s="188" t="s">
        <v>178</v>
      </c>
      <c r="M4" s="188"/>
      <c r="N4" s="189"/>
    </row>
    <row r="5" spans="1:20" ht="12.75" customHeight="1" thickBot="1" x14ac:dyDescent="0.25">
      <c r="A5" s="139"/>
      <c r="B5" s="140"/>
      <c r="C5" s="128" t="s">
        <v>193</v>
      </c>
      <c r="D5" s="128" t="s">
        <v>194</v>
      </c>
      <c r="E5" s="128" t="s">
        <v>195</v>
      </c>
      <c r="F5" s="128" t="s">
        <v>193</v>
      </c>
      <c r="G5" s="128" t="s">
        <v>194</v>
      </c>
      <c r="H5" s="128" t="s">
        <v>195</v>
      </c>
      <c r="I5" s="128" t="s">
        <v>193</v>
      </c>
      <c r="J5" s="128" t="s">
        <v>194</v>
      </c>
      <c r="K5" s="128" t="s">
        <v>195</v>
      </c>
      <c r="L5" s="128" t="s">
        <v>193</v>
      </c>
      <c r="M5" s="128" t="s">
        <v>194</v>
      </c>
      <c r="N5" s="128" t="s">
        <v>195</v>
      </c>
    </row>
    <row r="6" spans="1:20" ht="18.75" customHeight="1" thickBot="1" x14ac:dyDescent="0.25">
      <c r="A6" s="139"/>
      <c r="B6" s="140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</row>
    <row r="7" spans="1:20" ht="10.5" customHeight="1" thickBot="1" x14ac:dyDescent="0.25">
      <c r="A7" s="130">
        <v>1</v>
      </c>
      <c r="B7" s="131"/>
      <c r="C7" s="37">
        <v>2</v>
      </c>
      <c r="D7" s="36">
        <v>3</v>
      </c>
      <c r="E7" s="37">
        <v>4</v>
      </c>
      <c r="F7" s="36">
        <v>5</v>
      </c>
      <c r="G7" s="37">
        <v>6</v>
      </c>
      <c r="H7" s="36">
        <v>7</v>
      </c>
      <c r="I7" s="37">
        <v>8</v>
      </c>
      <c r="J7" s="36">
        <v>9</v>
      </c>
      <c r="K7" s="37">
        <v>10</v>
      </c>
      <c r="L7" s="36">
        <v>11</v>
      </c>
      <c r="M7" s="37">
        <v>12</v>
      </c>
      <c r="N7" s="101">
        <v>13</v>
      </c>
    </row>
    <row r="8" spans="1:20" ht="11.25" customHeight="1" x14ac:dyDescent="0.2">
      <c r="A8" s="134" t="s">
        <v>4</v>
      </c>
      <c r="B8" s="135"/>
      <c r="C8" s="4"/>
      <c r="D8" s="4"/>
      <c r="E8" s="4"/>
      <c r="F8" s="4"/>
      <c r="G8" s="4"/>
      <c r="H8" s="4"/>
      <c r="I8" s="6"/>
      <c r="J8" s="6"/>
      <c r="K8" s="6"/>
      <c r="L8" s="4"/>
      <c r="M8" s="4"/>
      <c r="N8" s="87"/>
    </row>
    <row r="9" spans="1:20" ht="10.5" customHeight="1" x14ac:dyDescent="0.2">
      <c r="A9" s="88" t="s">
        <v>139</v>
      </c>
      <c r="B9" s="17" t="s">
        <v>6</v>
      </c>
      <c r="C9" s="4"/>
      <c r="D9" s="4"/>
      <c r="E9" s="4"/>
      <c r="F9" s="4"/>
      <c r="G9" s="4"/>
      <c r="H9" s="4"/>
      <c r="I9" s="4"/>
      <c r="J9" s="4"/>
      <c r="K9" s="4"/>
      <c r="L9" s="6"/>
      <c r="M9" s="6"/>
      <c r="N9" s="87"/>
    </row>
    <row r="10" spans="1:20" ht="10.5" customHeight="1" x14ac:dyDescent="0.2">
      <c r="A10" s="88" t="s">
        <v>140</v>
      </c>
      <c r="B10" s="17" t="s">
        <v>113</v>
      </c>
      <c r="C10" s="4"/>
      <c r="D10" s="4"/>
      <c r="E10" s="4"/>
      <c r="F10" s="4"/>
      <c r="G10" s="4"/>
      <c r="H10" s="4"/>
      <c r="I10" s="4"/>
      <c r="J10" s="4"/>
      <c r="K10" s="4"/>
      <c r="L10" s="6"/>
      <c r="M10" s="6"/>
      <c r="N10" s="87"/>
    </row>
    <row r="11" spans="1:20" ht="10.5" customHeight="1" x14ac:dyDescent="0.2">
      <c r="A11" s="88" t="s">
        <v>141</v>
      </c>
      <c r="B11" s="17" t="s">
        <v>7</v>
      </c>
      <c r="C11" s="4"/>
      <c r="D11" s="4"/>
      <c r="E11" s="4"/>
      <c r="F11" s="4"/>
      <c r="G11" s="4"/>
      <c r="H11" s="4"/>
      <c r="I11" s="4"/>
      <c r="J11" s="4"/>
      <c r="K11" s="4"/>
      <c r="L11" s="6"/>
      <c r="M11" s="6"/>
      <c r="N11" s="87"/>
    </row>
    <row r="12" spans="1:20" ht="10.5" customHeight="1" x14ac:dyDescent="0.2">
      <c r="A12" s="88" t="s">
        <v>142</v>
      </c>
      <c r="B12" s="17" t="s">
        <v>8</v>
      </c>
      <c r="C12" s="4"/>
      <c r="D12" s="4"/>
      <c r="E12" s="4"/>
      <c r="F12" s="4"/>
      <c r="G12" s="4"/>
      <c r="H12" s="4"/>
      <c r="I12" s="4"/>
      <c r="J12" s="4"/>
      <c r="K12" s="4"/>
      <c r="L12" s="6"/>
      <c r="M12" s="6"/>
      <c r="N12" s="87"/>
    </row>
    <row r="13" spans="1:20" ht="10.5" customHeight="1" thickBot="1" x14ac:dyDescent="0.25">
      <c r="A13" s="88" t="s">
        <v>143</v>
      </c>
      <c r="B13" s="17" t="s">
        <v>9</v>
      </c>
      <c r="C13" s="4"/>
      <c r="D13" s="39"/>
      <c r="E13" s="4"/>
      <c r="F13" s="4"/>
      <c r="G13" s="4"/>
      <c r="H13" s="4"/>
      <c r="I13" s="4"/>
      <c r="J13" s="4"/>
      <c r="K13" s="4"/>
      <c r="L13" s="6"/>
      <c r="M13" s="6"/>
      <c r="N13" s="87"/>
      <c r="P13" s="15"/>
    </row>
    <row r="14" spans="1:20" ht="10.5" customHeight="1" thickBot="1" x14ac:dyDescent="0.25">
      <c r="A14" s="71" t="s">
        <v>10</v>
      </c>
      <c r="B14" s="24" t="s">
        <v>115</v>
      </c>
      <c r="C14" s="42">
        <f>+C9+C10+C11+C12+C13</f>
        <v>0</v>
      </c>
      <c r="D14" s="42">
        <f t="shared" ref="D14:N14" si="0">+D9+D10+D11+D12+D13</f>
        <v>0</v>
      </c>
      <c r="E14" s="42">
        <f t="shared" si="0"/>
        <v>0</v>
      </c>
      <c r="F14" s="42">
        <f t="shared" si="0"/>
        <v>0</v>
      </c>
      <c r="G14" s="42">
        <f t="shared" si="0"/>
        <v>0</v>
      </c>
      <c r="H14" s="42">
        <f t="shared" si="0"/>
        <v>0</v>
      </c>
      <c r="I14" s="42">
        <f t="shared" si="0"/>
        <v>0</v>
      </c>
      <c r="J14" s="42">
        <f t="shared" si="0"/>
        <v>0</v>
      </c>
      <c r="K14" s="42">
        <f t="shared" si="0"/>
        <v>0</v>
      </c>
      <c r="L14" s="42">
        <f t="shared" si="0"/>
        <v>0</v>
      </c>
      <c r="M14" s="42">
        <f t="shared" si="0"/>
        <v>0</v>
      </c>
      <c r="N14" s="74">
        <f t="shared" si="0"/>
        <v>0</v>
      </c>
    </row>
    <row r="15" spans="1:20" ht="10.5" customHeight="1" x14ac:dyDescent="0.2">
      <c r="A15" s="88" t="s">
        <v>144</v>
      </c>
      <c r="B15" s="17" t="s">
        <v>114</v>
      </c>
      <c r="C15" s="4"/>
      <c r="D15" s="103"/>
      <c r="E15" s="4"/>
      <c r="F15" s="4"/>
      <c r="G15" s="4"/>
      <c r="H15" s="4"/>
      <c r="I15" s="4"/>
      <c r="J15" s="4"/>
      <c r="K15" s="4"/>
      <c r="L15" s="6"/>
      <c r="M15" s="6"/>
      <c r="N15" s="87"/>
    </row>
    <row r="16" spans="1:20" ht="10.5" customHeight="1" x14ac:dyDescent="0.2">
      <c r="A16" s="88" t="s">
        <v>145</v>
      </c>
      <c r="B16" s="17" t="s">
        <v>11</v>
      </c>
      <c r="C16" s="4"/>
      <c r="D16" s="4"/>
      <c r="E16" s="4"/>
      <c r="F16" s="4"/>
      <c r="G16" s="4"/>
      <c r="H16" s="4"/>
      <c r="I16" s="4"/>
      <c r="J16" s="4"/>
      <c r="K16" s="4"/>
      <c r="L16" s="6"/>
      <c r="M16" s="6"/>
      <c r="N16" s="87"/>
    </row>
    <row r="17" spans="1:21" s="13" customFormat="1" ht="10.5" customHeight="1" thickBot="1" x14ac:dyDescent="0.25">
      <c r="A17" s="88" t="s">
        <v>146</v>
      </c>
      <c r="B17" s="17" t="s">
        <v>12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87"/>
    </row>
    <row r="18" spans="1:21" ht="10.5" customHeight="1" thickBot="1" x14ac:dyDescent="0.25">
      <c r="A18" s="71" t="s">
        <v>13</v>
      </c>
      <c r="B18" s="24" t="s">
        <v>116</v>
      </c>
      <c r="C18" s="42">
        <f>+C15+C16+C17</f>
        <v>0</v>
      </c>
      <c r="D18" s="42">
        <f t="shared" ref="D18:N18" si="1">+D15+D16+D17</f>
        <v>0</v>
      </c>
      <c r="E18" s="42">
        <f t="shared" si="1"/>
        <v>0</v>
      </c>
      <c r="F18" s="42">
        <f t="shared" si="1"/>
        <v>0</v>
      </c>
      <c r="G18" s="42">
        <f t="shared" si="1"/>
        <v>0</v>
      </c>
      <c r="H18" s="42">
        <f t="shared" si="1"/>
        <v>0</v>
      </c>
      <c r="I18" s="42">
        <f t="shared" si="1"/>
        <v>0</v>
      </c>
      <c r="J18" s="42">
        <f t="shared" si="1"/>
        <v>0</v>
      </c>
      <c r="K18" s="42">
        <f t="shared" si="1"/>
        <v>0</v>
      </c>
      <c r="L18" s="42">
        <f t="shared" si="1"/>
        <v>0</v>
      </c>
      <c r="M18" s="42">
        <f t="shared" si="1"/>
        <v>0</v>
      </c>
      <c r="N18" s="74">
        <f t="shared" si="1"/>
        <v>0</v>
      </c>
    </row>
    <row r="19" spans="1:21" ht="10.5" customHeight="1" x14ac:dyDescent="0.2">
      <c r="A19" s="90" t="s">
        <v>147</v>
      </c>
      <c r="B19" s="46" t="s">
        <v>117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99"/>
    </row>
    <row r="20" spans="1:21" ht="10.5" customHeight="1" thickBot="1" x14ac:dyDescent="0.25">
      <c r="A20" s="91" t="s">
        <v>173</v>
      </c>
      <c r="B20" s="48" t="s">
        <v>174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99"/>
    </row>
    <row r="21" spans="1:21" ht="10.5" customHeight="1" thickBot="1" x14ac:dyDescent="0.25">
      <c r="A21" s="71" t="s">
        <v>15</v>
      </c>
      <c r="B21" s="24" t="s">
        <v>118</v>
      </c>
      <c r="C21" s="42">
        <f>+C19+C20</f>
        <v>0</v>
      </c>
      <c r="D21" s="42">
        <f t="shared" ref="D21:N21" si="2">+D19+D20</f>
        <v>0</v>
      </c>
      <c r="E21" s="42">
        <f t="shared" si="2"/>
        <v>0</v>
      </c>
      <c r="F21" s="42">
        <f t="shared" si="2"/>
        <v>0</v>
      </c>
      <c r="G21" s="42">
        <f t="shared" si="2"/>
        <v>0</v>
      </c>
      <c r="H21" s="42">
        <f t="shared" si="2"/>
        <v>0</v>
      </c>
      <c r="I21" s="42">
        <f t="shared" si="2"/>
        <v>0</v>
      </c>
      <c r="J21" s="42">
        <f t="shared" si="2"/>
        <v>0</v>
      </c>
      <c r="K21" s="42">
        <f t="shared" si="2"/>
        <v>0</v>
      </c>
      <c r="L21" s="42">
        <f t="shared" si="2"/>
        <v>0</v>
      </c>
      <c r="M21" s="42">
        <f t="shared" si="2"/>
        <v>0</v>
      </c>
      <c r="N21" s="74">
        <f t="shared" si="2"/>
        <v>0</v>
      </c>
    </row>
    <row r="22" spans="1:21" ht="10.5" customHeight="1" x14ac:dyDescent="0.2">
      <c r="A22" s="88" t="s">
        <v>149</v>
      </c>
      <c r="B22" s="17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99"/>
    </row>
    <row r="23" spans="1:21" ht="10.5" customHeight="1" x14ac:dyDescent="0.2">
      <c r="A23" s="92" t="s">
        <v>150</v>
      </c>
      <c r="B23" s="17" t="s">
        <v>176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99"/>
    </row>
    <row r="24" spans="1:21" s="13" customFormat="1" ht="10.5" customHeight="1" thickBot="1" x14ac:dyDescent="0.25">
      <c r="A24" s="88" t="s">
        <v>147</v>
      </c>
      <c r="B24" s="17" t="s">
        <v>20</v>
      </c>
      <c r="C24" s="4"/>
      <c r="D24" s="4"/>
      <c r="E24" s="6"/>
      <c r="F24" s="4"/>
      <c r="G24" s="4"/>
      <c r="H24" s="6"/>
      <c r="I24" s="4"/>
      <c r="J24" s="4"/>
      <c r="K24" s="6"/>
      <c r="L24" s="6"/>
      <c r="M24" s="6"/>
      <c r="N24" s="99"/>
    </row>
    <row r="25" spans="1:21" ht="10.5" customHeight="1" thickBot="1" x14ac:dyDescent="0.25">
      <c r="A25" s="71" t="s">
        <v>18</v>
      </c>
      <c r="B25" s="18" t="s">
        <v>119</v>
      </c>
      <c r="C25" s="42">
        <f>+C22+C23+C24</f>
        <v>0</v>
      </c>
      <c r="D25" s="42">
        <f t="shared" ref="D25:N25" si="3">+D22+D23+D24</f>
        <v>0</v>
      </c>
      <c r="E25" s="42">
        <f t="shared" si="3"/>
        <v>0</v>
      </c>
      <c r="F25" s="42">
        <f t="shared" si="3"/>
        <v>0</v>
      </c>
      <c r="G25" s="42">
        <f t="shared" si="3"/>
        <v>0</v>
      </c>
      <c r="H25" s="42">
        <f t="shared" si="3"/>
        <v>0</v>
      </c>
      <c r="I25" s="42">
        <f t="shared" si="3"/>
        <v>0</v>
      </c>
      <c r="J25" s="42">
        <f t="shared" si="3"/>
        <v>0</v>
      </c>
      <c r="K25" s="42">
        <f t="shared" si="3"/>
        <v>0</v>
      </c>
      <c r="L25" s="42">
        <f t="shared" si="3"/>
        <v>0</v>
      </c>
      <c r="M25" s="42">
        <f t="shared" si="3"/>
        <v>0</v>
      </c>
      <c r="N25" s="74">
        <f t="shared" si="3"/>
        <v>0</v>
      </c>
    </row>
    <row r="26" spans="1:21" ht="10.5" customHeight="1" thickBot="1" x14ac:dyDescent="0.25">
      <c r="A26" s="93" t="s">
        <v>148</v>
      </c>
      <c r="B26" s="17" t="s">
        <v>135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99"/>
    </row>
    <row r="27" spans="1:21" ht="10.5" customHeight="1" thickBot="1" x14ac:dyDescent="0.25">
      <c r="A27" s="71" t="s">
        <v>132</v>
      </c>
      <c r="B27" s="18" t="s">
        <v>133</v>
      </c>
      <c r="C27" s="42">
        <f>+C21+C25</f>
        <v>0</v>
      </c>
      <c r="D27" s="42">
        <f t="shared" ref="D27:N27" si="4">+D21+D25</f>
        <v>0</v>
      </c>
      <c r="E27" s="42">
        <f t="shared" si="4"/>
        <v>0</v>
      </c>
      <c r="F27" s="42">
        <f t="shared" si="4"/>
        <v>0</v>
      </c>
      <c r="G27" s="42">
        <f t="shared" si="4"/>
        <v>0</v>
      </c>
      <c r="H27" s="42">
        <f t="shared" si="4"/>
        <v>0</v>
      </c>
      <c r="I27" s="42">
        <f t="shared" si="4"/>
        <v>0</v>
      </c>
      <c r="J27" s="42">
        <f t="shared" si="4"/>
        <v>0</v>
      </c>
      <c r="K27" s="42">
        <f t="shared" si="4"/>
        <v>0</v>
      </c>
      <c r="L27" s="42">
        <f t="shared" si="4"/>
        <v>0</v>
      </c>
      <c r="M27" s="42">
        <f t="shared" si="4"/>
        <v>0</v>
      </c>
      <c r="N27" s="74">
        <f t="shared" si="4"/>
        <v>0</v>
      </c>
    </row>
    <row r="28" spans="1:21" s="13" customFormat="1" ht="10.5" customHeight="1" x14ac:dyDescent="0.2">
      <c r="A28" s="94"/>
      <c r="B28" s="22" t="s">
        <v>136</v>
      </c>
      <c r="C28" s="6">
        <f>+C14++C18+C26+C27</f>
        <v>0</v>
      </c>
      <c r="D28" s="6">
        <f t="shared" ref="D28:N28" si="5">+D14++D18+D26+D27</f>
        <v>0</v>
      </c>
      <c r="E28" s="6">
        <f t="shared" si="5"/>
        <v>0</v>
      </c>
      <c r="F28" s="6">
        <f t="shared" si="5"/>
        <v>0</v>
      </c>
      <c r="G28" s="6">
        <f t="shared" si="5"/>
        <v>0</v>
      </c>
      <c r="H28" s="6">
        <f t="shared" si="5"/>
        <v>0</v>
      </c>
      <c r="I28" s="6">
        <f t="shared" si="5"/>
        <v>0</v>
      </c>
      <c r="J28" s="6">
        <f t="shared" si="5"/>
        <v>0</v>
      </c>
      <c r="K28" s="6">
        <f t="shared" si="5"/>
        <v>0</v>
      </c>
      <c r="L28" s="6">
        <f t="shared" si="5"/>
        <v>0</v>
      </c>
      <c r="M28" s="6">
        <f t="shared" si="5"/>
        <v>0</v>
      </c>
      <c r="N28" s="99">
        <f t="shared" si="5"/>
        <v>0</v>
      </c>
    </row>
    <row r="29" spans="1:21" ht="10.5" customHeight="1" x14ac:dyDescent="0.2">
      <c r="A29" s="126" t="s">
        <v>21</v>
      </c>
      <c r="B29" s="127"/>
      <c r="C29" s="4"/>
      <c r="D29" s="4"/>
      <c r="E29" s="4"/>
      <c r="F29" s="4"/>
      <c r="G29" s="4"/>
      <c r="H29" s="4"/>
      <c r="I29" s="4"/>
      <c r="J29" s="4"/>
      <c r="K29" s="4"/>
      <c r="L29" s="6"/>
      <c r="M29" s="6"/>
      <c r="N29" s="87"/>
      <c r="U29" s="27"/>
    </row>
    <row r="30" spans="1:21" ht="10.5" customHeight="1" x14ac:dyDescent="0.2">
      <c r="A30" s="88" t="s">
        <v>151</v>
      </c>
      <c r="B30" s="17" t="s">
        <v>120</v>
      </c>
      <c r="C30" s="4"/>
      <c r="D30" s="4"/>
      <c r="E30" s="4"/>
      <c r="F30" s="4"/>
      <c r="G30" s="4"/>
      <c r="H30" s="4"/>
      <c r="I30" s="4"/>
      <c r="J30" s="4"/>
      <c r="K30" s="4"/>
      <c r="L30" s="6"/>
      <c r="M30" s="6"/>
      <c r="N30" s="87"/>
    </row>
    <row r="31" spans="1:21" ht="10.5" customHeight="1" x14ac:dyDescent="0.2">
      <c r="A31" s="88" t="s">
        <v>152</v>
      </c>
      <c r="B31" s="17" t="s">
        <v>121</v>
      </c>
      <c r="C31" s="4"/>
      <c r="D31" s="4"/>
      <c r="E31" s="4"/>
      <c r="F31" s="4"/>
      <c r="G31" s="4"/>
      <c r="H31" s="4"/>
      <c r="I31" s="4"/>
      <c r="J31" s="4"/>
      <c r="K31" s="4"/>
      <c r="L31" s="6"/>
      <c r="M31" s="6"/>
      <c r="N31" s="87"/>
    </row>
    <row r="32" spans="1:21" ht="10.5" customHeight="1" x14ac:dyDescent="0.2">
      <c r="A32" s="88" t="s">
        <v>154</v>
      </c>
      <c r="B32" s="17" t="s">
        <v>122</v>
      </c>
      <c r="C32" s="4"/>
      <c r="D32" s="4"/>
      <c r="E32" s="4"/>
      <c r="F32" s="4"/>
      <c r="G32" s="4"/>
      <c r="H32" s="4"/>
      <c r="I32" s="4"/>
      <c r="J32" s="4"/>
      <c r="K32" s="4"/>
      <c r="L32" s="6"/>
      <c r="M32" s="6"/>
      <c r="N32" s="87"/>
    </row>
    <row r="33" spans="1:40" ht="10.5" customHeight="1" x14ac:dyDescent="0.2">
      <c r="A33" s="95" t="s">
        <v>5</v>
      </c>
      <c r="B33" s="79" t="s">
        <v>123</v>
      </c>
      <c r="C33" s="44">
        <f t="shared" ref="C33:N33" si="6">+C30+C31+C32</f>
        <v>0</v>
      </c>
      <c r="D33" s="44">
        <f t="shared" si="6"/>
        <v>0</v>
      </c>
      <c r="E33" s="44">
        <f t="shared" si="6"/>
        <v>0</v>
      </c>
      <c r="F33" s="44">
        <f t="shared" si="6"/>
        <v>0</v>
      </c>
      <c r="G33" s="44">
        <f t="shared" si="6"/>
        <v>0</v>
      </c>
      <c r="H33" s="44">
        <f t="shared" si="6"/>
        <v>0</v>
      </c>
      <c r="I33" s="44">
        <f t="shared" si="6"/>
        <v>0</v>
      </c>
      <c r="J33" s="44">
        <f t="shared" si="6"/>
        <v>0</v>
      </c>
      <c r="K33" s="44">
        <f t="shared" si="6"/>
        <v>0</v>
      </c>
      <c r="L33" s="44">
        <f t="shared" si="6"/>
        <v>0</v>
      </c>
      <c r="M33" s="44">
        <f t="shared" si="6"/>
        <v>0</v>
      </c>
      <c r="N33" s="100">
        <f t="shared" si="6"/>
        <v>0</v>
      </c>
    </row>
    <row r="34" spans="1:40" ht="10.5" customHeight="1" x14ac:dyDescent="0.2">
      <c r="A34" s="88" t="s">
        <v>155</v>
      </c>
      <c r="B34" s="17" t="s">
        <v>22</v>
      </c>
      <c r="C34" s="4"/>
      <c r="D34" s="4"/>
      <c r="E34" s="4"/>
      <c r="F34" s="4"/>
      <c r="G34" s="4"/>
      <c r="H34" s="4"/>
      <c r="I34" s="4"/>
      <c r="J34" s="4"/>
      <c r="K34" s="4"/>
      <c r="L34" s="6"/>
      <c r="M34" s="6"/>
      <c r="N34" s="87"/>
    </row>
    <row r="35" spans="1:40" ht="10.5" customHeight="1" x14ac:dyDescent="0.2">
      <c r="A35" s="88" t="s">
        <v>156</v>
      </c>
      <c r="B35" s="17" t="s">
        <v>124</v>
      </c>
      <c r="C35" s="4"/>
      <c r="D35" s="4"/>
      <c r="E35" s="4"/>
      <c r="F35" s="4"/>
      <c r="G35" s="4"/>
      <c r="H35" s="4"/>
      <c r="I35" s="4"/>
      <c r="J35" s="4"/>
      <c r="K35" s="4"/>
      <c r="L35" s="6"/>
      <c r="M35" s="6"/>
      <c r="N35" s="87"/>
    </row>
    <row r="36" spans="1:40" ht="10.5" customHeight="1" thickBot="1" x14ac:dyDescent="0.25">
      <c r="A36" s="88" t="s">
        <v>158</v>
      </c>
      <c r="B36" s="17" t="s">
        <v>23</v>
      </c>
      <c r="C36" s="4"/>
      <c r="D36" s="4"/>
      <c r="E36" s="4"/>
      <c r="F36" s="4"/>
      <c r="G36" s="4"/>
      <c r="H36" s="4"/>
      <c r="I36" s="4"/>
      <c r="J36" s="4"/>
      <c r="K36" s="4"/>
      <c r="L36" s="6"/>
      <c r="M36" s="6"/>
      <c r="N36" s="87"/>
    </row>
    <row r="37" spans="1:40" ht="10.5" customHeight="1" thickBot="1" x14ac:dyDescent="0.25">
      <c r="A37" s="71" t="s">
        <v>10</v>
      </c>
      <c r="B37" s="24" t="s">
        <v>126</v>
      </c>
      <c r="C37" s="42">
        <f>+C33+C34+C35+C36</f>
        <v>0</v>
      </c>
      <c r="D37" s="42">
        <f t="shared" ref="D37:N37" si="7">+D33+D34+D35+D36</f>
        <v>0</v>
      </c>
      <c r="E37" s="42">
        <f t="shared" si="7"/>
        <v>0</v>
      </c>
      <c r="F37" s="42">
        <f t="shared" si="7"/>
        <v>0</v>
      </c>
      <c r="G37" s="42">
        <f t="shared" si="7"/>
        <v>0</v>
      </c>
      <c r="H37" s="42">
        <f t="shared" si="7"/>
        <v>0</v>
      </c>
      <c r="I37" s="42">
        <f t="shared" si="7"/>
        <v>0</v>
      </c>
      <c r="J37" s="42">
        <f t="shared" si="7"/>
        <v>0</v>
      </c>
      <c r="K37" s="42">
        <f t="shared" si="7"/>
        <v>0</v>
      </c>
      <c r="L37" s="42">
        <f t="shared" si="7"/>
        <v>0</v>
      </c>
      <c r="M37" s="42">
        <f t="shared" si="7"/>
        <v>0</v>
      </c>
      <c r="N37" s="74">
        <f t="shared" si="7"/>
        <v>0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 x14ac:dyDescent="0.2">
      <c r="A38" s="88" t="s">
        <v>153</v>
      </c>
      <c r="B38" s="17" t="s">
        <v>25</v>
      </c>
      <c r="C38" s="4"/>
      <c r="D38" s="4"/>
      <c r="E38" s="4"/>
      <c r="F38" s="4">
        <v>300000</v>
      </c>
      <c r="G38" s="4">
        <v>6798314</v>
      </c>
      <c r="H38" s="4">
        <v>6798314</v>
      </c>
      <c r="I38" s="4"/>
      <c r="J38" s="4"/>
      <c r="K38" s="4"/>
      <c r="L38" s="6"/>
      <c r="M38" s="6"/>
      <c r="N38" s="87"/>
      <c r="AD38" s="1"/>
      <c r="AE38" s="1"/>
      <c r="AF38" s="1"/>
      <c r="AJ38" s="1"/>
      <c r="AK38" s="1"/>
      <c r="AL38" s="1"/>
      <c r="AM38" s="1"/>
      <c r="AN38" s="1"/>
    </row>
    <row r="39" spans="1:40" ht="10.5" customHeight="1" x14ac:dyDescent="0.2">
      <c r="A39" s="88" t="s">
        <v>157</v>
      </c>
      <c r="B39" s="17" t="s">
        <v>125</v>
      </c>
      <c r="C39" s="4">
        <v>235645</v>
      </c>
      <c r="D39" s="4">
        <v>2549555</v>
      </c>
      <c r="E39" s="4">
        <f>2569720+22292</f>
        <v>2592012</v>
      </c>
      <c r="F39" s="4"/>
      <c r="G39" s="4"/>
      <c r="H39" s="4"/>
      <c r="I39" s="4"/>
      <c r="J39" s="4"/>
      <c r="K39" s="4"/>
      <c r="L39" s="6"/>
      <c r="M39" s="6"/>
      <c r="N39" s="87"/>
      <c r="Q39" s="27"/>
      <c r="AD39" s="1"/>
      <c r="AE39" s="1"/>
      <c r="AF39" s="1"/>
      <c r="AJ39" s="1"/>
      <c r="AK39" s="1"/>
      <c r="AL39" s="1"/>
      <c r="AM39" s="1"/>
      <c r="AN39" s="1"/>
    </row>
    <row r="40" spans="1:40" s="13" customFormat="1" ht="10.5" customHeight="1" thickBot="1" x14ac:dyDescent="0.25">
      <c r="A40" s="88" t="s">
        <v>159</v>
      </c>
      <c r="B40" s="17" t="s">
        <v>26</v>
      </c>
      <c r="C40" s="4"/>
      <c r="D40" s="4"/>
      <c r="E40" s="4"/>
      <c r="F40" s="4"/>
      <c r="G40" s="4"/>
      <c r="H40" s="4"/>
      <c r="I40" s="4">
        <v>140000</v>
      </c>
      <c r="J40" s="4">
        <v>131496</v>
      </c>
      <c r="K40" s="4">
        <v>131496</v>
      </c>
      <c r="L40" s="6"/>
      <c r="M40" s="6"/>
      <c r="N40" s="87"/>
      <c r="AD40" s="5"/>
      <c r="AE40" s="5"/>
      <c r="AF40" s="5"/>
      <c r="AJ40" s="5"/>
      <c r="AK40" s="5"/>
      <c r="AL40" s="5"/>
      <c r="AM40" s="5"/>
      <c r="AN40" s="5"/>
    </row>
    <row r="41" spans="1:40" ht="10.5" customHeight="1" thickBot="1" x14ac:dyDescent="0.25">
      <c r="A41" s="71" t="s">
        <v>13</v>
      </c>
      <c r="B41" s="24" t="s">
        <v>127</v>
      </c>
      <c r="C41" s="42">
        <f>+C38+C39+C40</f>
        <v>235645</v>
      </c>
      <c r="D41" s="42">
        <f t="shared" ref="D41:N41" si="8">+D38+D39+D40</f>
        <v>2549555</v>
      </c>
      <c r="E41" s="42">
        <f t="shared" si="8"/>
        <v>2592012</v>
      </c>
      <c r="F41" s="42">
        <f t="shared" si="8"/>
        <v>300000</v>
      </c>
      <c r="G41" s="42">
        <f t="shared" si="8"/>
        <v>6798314</v>
      </c>
      <c r="H41" s="42">
        <f t="shared" si="8"/>
        <v>6798314</v>
      </c>
      <c r="I41" s="42">
        <f t="shared" si="8"/>
        <v>140000</v>
      </c>
      <c r="J41" s="42">
        <f t="shared" si="8"/>
        <v>131496</v>
      </c>
      <c r="K41" s="42">
        <f t="shared" si="8"/>
        <v>131496</v>
      </c>
      <c r="L41" s="42">
        <f t="shared" si="8"/>
        <v>0</v>
      </c>
      <c r="M41" s="42">
        <f t="shared" si="8"/>
        <v>0</v>
      </c>
      <c r="N41" s="74">
        <f t="shared" si="8"/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40" ht="10.5" customHeight="1" x14ac:dyDescent="0.2">
      <c r="A42" s="97" t="s">
        <v>167</v>
      </c>
      <c r="B42" s="46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99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40" ht="10.5" customHeight="1" x14ac:dyDescent="0.2">
      <c r="A43" s="88" t="s">
        <v>190</v>
      </c>
      <c r="B43" s="113" t="s">
        <v>191</v>
      </c>
      <c r="C43" s="4"/>
      <c r="D43" s="4"/>
      <c r="E43" s="4"/>
      <c r="F43" s="4"/>
      <c r="G43" s="4"/>
      <c r="H43" s="4"/>
      <c r="I43" s="4"/>
      <c r="J43" s="4"/>
      <c r="K43" s="4"/>
      <c r="L43" s="6"/>
      <c r="M43" s="6"/>
      <c r="N43" s="87"/>
    </row>
    <row r="44" spans="1:40" ht="10.5" customHeight="1" thickBot="1" x14ac:dyDescent="0.25">
      <c r="A44" s="98" t="s">
        <v>168</v>
      </c>
      <c r="B44" s="48" t="s">
        <v>128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99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D44" s="1"/>
      <c r="AE44" s="1"/>
    </row>
    <row r="45" spans="1:40" ht="10.5" customHeight="1" thickBot="1" x14ac:dyDescent="0.25">
      <c r="A45" s="71" t="s">
        <v>15</v>
      </c>
      <c r="B45" s="24" t="s">
        <v>27</v>
      </c>
      <c r="C45" s="42">
        <f>SUM(C42:C44)</f>
        <v>0</v>
      </c>
      <c r="D45" s="42">
        <f t="shared" ref="D45:N45" si="9">SUM(D42:D44)</f>
        <v>0</v>
      </c>
      <c r="E45" s="42">
        <f t="shared" si="9"/>
        <v>0</v>
      </c>
      <c r="F45" s="42">
        <f t="shared" si="9"/>
        <v>0</v>
      </c>
      <c r="G45" s="42">
        <f t="shared" si="9"/>
        <v>0</v>
      </c>
      <c r="H45" s="42">
        <f t="shared" si="9"/>
        <v>0</v>
      </c>
      <c r="I45" s="42">
        <f t="shared" si="9"/>
        <v>0</v>
      </c>
      <c r="J45" s="42">
        <f t="shared" si="9"/>
        <v>0</v>
      </c>
      <c r="K45" s="42">
        <f t="shared" si="9"/>
        <v>0</v>
      </c>
      <c r="L45" s="42">
        <f t="shared" si="9"/>
        <v>0</v>
      </c>
      <c r="M45" s="42">
        <f t="shared" si="9"/>
        <v>0</v>
      </c>
      <c r="N45" s="74">
        <f t="shared" si="9"/>
        <v>0</v>
      </c>
    </row>
    <row r="46" spans="1:40" ht="10.5" customHeight="1" x14ac:dyDescent="0.2">
      <c r="A46" s="93" t="s">
        <v>167</v>
      </c>
      <c r="B46" s="23" t="s">
        <v>20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99"/>
    </row>
    <row r="47" spans="1:40" ht="10.5" customHeight="1" thickBot="1" x14ac:dyDescent="0.25">
      <c r="A47" s="93" t="s">
        <v>168</v>
      </c>
      <c r="B47" s="23" t="s">
        <v>129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99"/>
    </row>
    <row r="48" spans="1:40" ht="10.5" customHeight="1" thickBot="1" x14ac:dyDescent="0.25">
      <c r="A48" s="71" t="s">
        <v>18</v>
      </c>
      <c r="B48" s="24" t="s">
        <v>28</v>
      </c>
      <c r="C48" s="42">
        <f>+C46+C47</f>
        <v>0</v>
      </c>
      <c r="D48" s="42">
        <f t="shared" ref="D48:N48" si="10">+D46+D47</f>
        <v>0</v>
      </c>
      <c r="E48" s="42">
        <f t="shared" si="10"/>
        <v>0</v>
      </c>
      <c r="F48" s="42">
        <f t="shared" si="10"/>
        <v>0</v>
      </c>
      <c r="G48" s="42">
        <f t="shared" si="10"/>
        <v>0</v>
      </c>
      <c r="H48" s="42">
        <f t="shared" si="10"/>
        <v>0</v>
      </c>
      <c r="I48" s="42">
        <f t="shared" si="10"/>
        <v>0</v>
      </c>
      <c r="J48" s="42">
        <f t="shared" si="10"/>
        <v>0</v>
      </c>
      <c r="K48" s="42">
        <f t="shared" si="10"/>
        <v>0</v>
      </c>
      <c r="L48" s="42">
        <f t="shared" si="10"/>
        <v>0</v>
      </c>
      <c r="M48" s="42">
        <f t="shared" si="10"/>
        <v>0</v>
      </c>
      <c r="N48" s="74">
        <f t="shared" si="10"/>
        <v>0</v>
      </c>
    </row>
    <row r="49" spans="1:29" ht="10.5" customHeight="1" thickBot="1" x14ac:dyDescent="0.25">
      <c r="A49" s="93" t="s">
        <v>160</v>
      </c>
      <c r="B49" s="23" t="s">
        <v>179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99"/>
    </row>
    <row r="50" spans="1:29" ht="10.5" customHeight="1" thickBot="1" x14ac:dyDescent="0.25">
      <c r="A50" s="71" t="s">
        <v>132</v>
      </c>
      <c r="B50" s="24" t="s">
        <v>134</v>
      </c>
      <c r="C50" s="42">
        <f>+C45+C48</f>
        <v>0</v>
      </c>
      <c r="D50" s="42">
        <f t="shared" ref="D50:N50" si="11">+D45+D48</f>
        <v>0</v>
      </c>
      <c r="E50" s="42">
        <f t="shared" si="11"/>
        <v>0</v>
      </c>
      <c r="F50" s="42">
        <f t="shared" si="11"/>
        <v>0</v>
      </c>
      <c r="G50" s="42">
        <f t="shared" si="11"/>
        <v>0</v>
      </c>
      <c r="H50" s="42">
        <f t="shared" si="11"/>
        <v>0</v>
      </c>
      <c r="I50" s="42">
        <f t="shared" si="11"/>
        <v>0</v>
      </c>
      <c r="J50" s="42">
        <f t="shared" si="11"/>
        <v>0</v>
      </c>
      <c r="K50" s="42">
        <f t="shared" si="11"/>
        <v>0</v>
      </c>
      <c r="L50" s="42">
        <f t="shared" si="11"/>
        <v>0</v>
      </c>
      <c r="M50" s="42">
        <f t="shared" si="11"/>
        <v>0</v>
      </c>
      <c r="N50" s="74">
        <f t="shared" si="11"/>
        <v>0</v>
      </c>
    </row>
    <row r="51" spans="1:29" s="21" customFormat="1" ht="10.5" customHeight="1" thickBot="1" x14ac:dyDescent="0.25">
      <c r="A51" s="71"/>
      <c r="B51" s="73" t="s">
        <v>137</v>
      </c>
      <c r="C51" s="42">
        <f>+C37+C41+C49+C50</f>
        <v>235645</v>
      </c>
      <c r="D51" s="42">
        <f t="shared" ref="D51:N51" si="12">+D37+D41+D49+D50</f>
        <v>2549555</v>
      </c>
      <c r="E51" s="42">
        <f t="shared" si="12"/>
        <v>2592012</v>
      </c>
      <c r="F51" s="42">
        <f t="shared" si="12"/>
        <v>300000</v>
      </c>
      <c r="G51" s="42">
        <f t="shared" si="12"/>
        <v>6798314</v>
      </c>
      <c r="H51" s="42">
        <f t="shared" si="12"/>
        <v>6798314</v>
      </c>
      <c r="I51" s="42">
        <f t="shared" si="12"/>
        <v>140000</v>
      </c>
      <c r="J51" s="42">
        <f t="shared" si="12"/>
        <v>131496</v>
      </c>
      <c r="K51" s="42">
        <f t="shared" si="12"/>
        <v>131496</v>
      </c>
      <c r="L51" s="42">
        <f t="shared" si="12"/>
        <v>0</v>
      </c>
      <c r="M51" s="42">
        <f t="shared" si="12"/>
        <v>0</v>
      </c>
      <c r="N51" s="74">
        <f t="shared" si="12"/>
        <v>0</v>
      </c>
      <c r="AA51" s="13"/>
      <c r="AB51" s="13"/>
      <c r="AC51" s="13"/>
    </row>
    <row r="52" spans="1:29" ht="12" customHeight="1" thickBot="1" x14ac:dyDescent="0.25">
      <c r="A52" s="76"/>
      <c r="B52" s="77" t="s">
        <v>29</v>
      </c>
      <c r="C52" s="50"/>
      <c r="D52" s="50"/>
      <c r="E52" s="50"/>
      <c r="F52" s="50"/>
      <c r="G52" s="50"/>
      <c r="H52" s="50"/>
      <c r="I52" s="50"/>
      <c r="J52" s="50"/>
      <c r="K52" s="50"/>
      <c r="L52" s="51"/>
      <c r="M52" s="51"/>
      <c r="N52" s="52"/>
    </row>
    <row r="53" spans="1:29" ht="12" customHeight="1" thickBot="1" x14ac:dyDescent="0.25">
      <c r="A53" s="78"/>
      <c r="B53" s="77" t="s">
        <v>30</v>
      </c>
      <c r="C53" s="53"/>
      <c r="D53" s="50"/>
      <c r="E53" s="53"/>
      <c r="F53" s="53"/>
      <c r="G53" s="50"/>
      <c r="H53" s="53"/>
      <c r="I53" s="53"/>
      <c r="J53" s="53"/>
      <c r="K53" s="53"/>
      <c r="L53" s="53"/>
      <c r="M53" s="50"/>
      <c r="N53" s="54"/>
    </row>
    <row r="54" spans="1:29" x14ac:dyDescent="0.2">
      <c r="H54" s="14"/>
      <c r="K54" s="14"/>
    </row>
    <row r="55" spans="1:29" x14ac:dyDescent="0.2">
      <c r="H55" s="14"/>
      <c r="K55" s="14"/>
    </row>
    <row r="56" spans="1:29" x14ac:dyDescent="0.2">
      <c r="K56" s="14"/>
    </row>
    <row r="57" spans="1:29" x14ac:dyDescent="0.2">
      <c r="K57" s="14"/>
    </row>
    <row r="58" spans="1:29" x14ac:dyDescent="0.2">
      <c r="K58" s="14"/>
    </row>
    <row r="59" spans="1:29" x14ac:dyDescent="0.2">
      <c r="AA59" s="1"/>
      <c r="AB59" s="1"/>
      <c r="AC59" s="1"/>
    </row>
    <row r="60" spans="1:29" x14ac:dyDescent="0.2">
      <c r="AA60" s="1"/>
      <c r="AB60" s="1"/>
      <c r="AC60" s="1"/>
    </row>
    <row r="61" spans="1:29" x14ac:dyDescent="0.2">
      <c r="AA61" s="1"/>
      <c r="AB61" s="1"/>
      <c r="AC61" s="1"/>
    </row>
    <row r="62" spans="1:29" x14ac:dyDescent="0.2">
      <c r="AA62" s="1"/>
      <c r="AB62" s="1"/>
      <c r="AC62" s="1"/>
    </row>
    <row r="63" spans="1:29" x14ac:dyDescent="0.2">
      <c r="AA63" s="5"/>
      <c r="AB63" s="5"/>
      <c r="AC63" s="5"/>
    </row>
    <row r="64" spans="1:29" x14ac:dyDescent="0.2">
      <c r="AA64" s="5"/>
      <c r="AB64" s="5"/>
      <c r="AC64" s="5"/>
    </row>
    <row r="65" spans="27:29" x14ac:dyDescent="0.2">
      <c r="AA65" s="1"/>
      <c r="AB65" s="1"/>
      <c r="AC65" s="1"/>
    </row>
    <row r="66" spans="27:29" x14ac:dyDescent="0.2">
      <c r="AA66" s="1"/>
      <c r="AB66" s="1"/>
      <c r="AC66" s="1"/>
    </row>
    <row r="67" spans="27:29" x14ac:dyDescent="0.2">
      <c r="AA67" s="1"/>
      <c r="AB67" s="1"/>
      <c r="AC67" s="1"/>
    </row>
    <row r="68" spans="27:29" x14ac:dyDescent="0.2">
      <c r="AA68" s="1"/>
      <c r="AB68" s="1"/>
      <c r="AC68" s="1"/>
    </row>
    <row r="69" spans="27:29" x14ac:dyDescent="0.2">
      <c r="AA69" s="1"/>
      <c r="AB69" s="1"/>
      <c r="AC69" s="1"/>
    </row>
    <row r="70" spans="27:29" x14ac:dyDescent="0.2">
      <c r="AA70" s="1"/>
      <c r="AB70" s="1"/>
      <c r="AC70" s="1"/>
    </row>
    <row r="71" spans="27:29" x14ac:dyDescent="0.2">
      <c r="AA71" s="1"/>
      <c r="AB71" s="1"/>
      <c r="AC71" s="1"/>
    </row>
    <row r="72" spans="27:29" x14ac:dyDescent="0.2">
      <c r="AA72" s="1"/>
      <c r="AB72" s="1"/>
      <c r="AC72" s="1"/>
    </row>
    <row r="73" spans="27:29" x14ac:dyDescent="0.2">
      <c r="AA73" s="1"/>
      <c r="AB73" s="1"/>
      <c r="AC73" s="1"/>
    </row>
    <row r="74" spans="27:29" x14ac:dyDescent="0.2">
      <c r="AA74" s="1"/>
      <c r="AB74" s="1"/>
      <c r="AC74" s="1"/>
    </row>
    <row r="75" spans="27:29" x14ac:dyDescent="0.2">
      <c r="AA75" s="1"/>
      <c r="AB75" s="1"/>
      <c r="AC75" s="1"/>
    </row>
    <row r="76" spans="27:29" x14ac:dyDescent="0.2">
      <c r="AA76" s="1"/>
      <c r="AB76" s="1"/>
      <c r="AC76" s="1"/>
    </row>
  </sheetData>
  <sheetProtection selectLockedCells="1" selectUnlockedCells="1"/>
  <mergeCells count="25"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G5:G6"/>
    <mergeCell ref="H5:H6"/>
    <mergeCell ref="I5:I6"/>
    <mergeCell ref="J5:J6"/>
    <mergeCell ref="A7:B7"/>
    <mergeCell ref="A8:B8"/>
    <mergeCell ref="A29:B29"/>
    <mergeCell ref="K5:K6"/>
    <mergeCell ref="C5:C6"/>
    <mergeCell ref="D5:D6"/>
    <mergeCell ref="E5:E6"/>
    <mergeCell ref="F5:F6"/>
  </mergeCells>
  <phoneticPr fontId="19" type="noConversion"/>
  <printOptions horizontalCentered="1"/>
  <pageMargins left="0.27559055118110237" right="0.27559055118110237" top="0.39370078740157483" bottom="0.19685039370078741" header="0.15748031496062992" footer="0.15748031496062992"/>
  <pageSetup paperSize="9" scale="89" firstPageNumber="0" orientation="landscape" r:id="rId1"/>
  <headerFooter alignWithMargins="0">
    <oddHeader>&amp;R2.sz.melléklet</oddHeader>
    <oddFooter>&amp;R&amp;A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B72"/>
  <sheetViews>
    <sheetView zoomScale="92" zoomScaleNormal="92" workbookViewId="0">
      <pane ySplit="7" topLeftCell="A14" activePane="bottomLeft" state="frozen"/>
      <selection activeCell="C5" sqref="C5:N6"/>
      <selection pane="bottomLeft" activeCell="M47" sqref="M47"/>
    </sheetView>
  </sheetViews>
  <sheetFormatPr defaultRowHeight="12.75" x14ac:dyDescent="0.2"/>
  <cols>
    <col min="1" max="1" width="7.42578125" style="8" customWidth="1"/>
    <col min="2" max="2" width="33.85546875" style="8" customWidth="1"/>
    <col min="3" max="11" width="10" style="8" customWidth="1"/>
    <col min="12" max="12" width="12" style="8" customWidth="1"/>
    <col min="13" max="13" width="11" style="8" customWidth="1"/>
    <col min="14" max="14" width="10.42578125" style="8" customWidth="1"/>
    <col min="15" max="15" width="10" style="8" customWidth="1"/>
    <col min="16" max="16384" width="9.140625" style="8"/>
  </cols>
  <sheetData>
    <row r="1" spans="1:15" ht="11.25" customHeight="1" x14ac:dyDescent="0.2">
      <c r="A1" s="136" t="s">
        <v>192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1"/>
    </row>
    <row r="2" spans="1:15" ht="8.25" customHeight="1" thickBot="1" x14ac:dyDescent="0.25">
      <c r="H2" s="9"/>
      <c r="M2" s="9" t="s">
        <v>0</v>
      </c>
    </row>
    <row r="3" spans="1:15" ht="9" customHeight="1" thickBot="1" x14ac:dyDescent="0.25">
      <c r="A3" s="137" t="s">
        <v>1</v>
      </c>
      <c r="B3" s="138"/>
      <c r="C3" s="141">
        <v>1605</v>
      </c>
      <c r="D3" s="141"/>
      <c r="E3" s="141"/>
      <c r="F3" s="141">
        <v>1606</v>
      </c>
      <c r="G3" s="141"/>
      <c r="H3" s="141"/>
      <c r="I3" s="151"/>
      <c r="J3" s="151"/>
      <c r="K3" s="151"/>
      <c r="L3" s="181">
        <v>1600</v>
      </c>
      <c r="M3" s="181"/>
      <c r="N3" s="183"/>
    </row>
    <row r="4" spans="1:15" s="33" customFormat="1" ht="23.25" customHeight="1" thickBot="1" x14ac:dyDescent="0.25">
      <c r="A4" s="139"/>
      <c r="B4" s="140"/>
      <c r="C4" s="161" t="s">
        <v>172</v>
      </c>
      <c r="D4" s="161"/>
      <c r="E4" s="161"/>
      <c r="F4" s="161" t="s">
        <v>177</v>
      </c>
      <c r="G4" s="161"/>
      <c r="H4" s="161"/>
      <c r="I4" s="161"/>
      <c r="J4" s="161"/>
      <c r="K4" s="161"/>
      <c r="L4" s="184" t="s">
        <v>91</v>
      </c>
      <c r="M4" s="184"/>
      <c r="N4" s="185"/>
    </row>
    <row r="5" spans="1:15" ht="12.75" customHeight="1" thickBot="1" x14ac:dyDescent="0.25">
      <c r="A5" s="139"/>
      <c r="B5" s="140"/>
      <c r="C5" s="128" t="s">
        <v>193</v>
      </c>
      <c r="D5" s="128" t="s">
        <v>194</v>
      </c>
      <c r="E5" s="128" t="s">
        <v>195</v>
      </c>
      <c r="F5" s="128" t="s">
        <v>193</v>
      </c>
      <c r="G5" s="128" t="s">
        <v>194</v>
      </c>
      <c r="H5" s="128" t="s">
        <v>195</v>
      </c>
      <c r="I5" s="128" t="s">
        <v>193</v>
      </c>
      <c r="J5" s="128" t="s">
        <v>194</v>
      </c>
      <c r="K5" s="128" t="s">
        <v>195</v>
      </c>
      <c r="L5" s="128" t="s">
        <v>193</v>
      </c>
      <c r="M5" s="128" t="s">
        <v>194</v>
      </c>
      <c r="N5" s="128" t="s">
        <v>195</v>
      </c>
    </row>
    <row r="6" spans="1:15" ht="18.75" customHeight="1" thickBot="1" x14ac:dyDescent="0.25">
      <c r="A6" s="139"/>
      <c r="B6" s="140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</row>
    <row r="7" spans="1:15" ht="10.5" customHeight="1" thickBot="1" x14ac:dyDescent="0.25">
      <c r="A7" s="130">
        <v>1</v>
      </c>
      <c r="B7" s="131"/>
      <c r="C7" s="37">
        <v>2</v>
      </c>
      <c r="D7" s="36">
        <v>3</v>
      </c>
      <c r="E7" s="37">
        <v>4</v>
      </c>
      <c r="F7" s="36">
        <v>5</v>
      </c>
      <c r="G7" s="37">
        <v>6</v>
      </c>
      <c r="H7" s="36">
        <v>7</v>
      </c>
      <c r="I7" s="37">
        <v>8</v>
      </c>
      <c r="J7" s="36">
        <v>9</v>
      </c>
      <c r="K7" s="37">
        <v>10</v>
      </c>
      <c r="L7" s="41">
        <v>11</v>
      </c>
      <c r="M7" s="40">
        <v>12</v>
      </c>
      <c r="N7" s="86">
        <v>13</v>
      </c>
    </row>
    <row r="8" spans="1:15" ht="11.25" customHeight="1" x14ac:dyDescent="0.2">
      <c r="A8" s="134" t="s">
        <v>4</v>
      </c>
      <c r="B8" s="135"/>
      <c r="C8" s="4"/>
      <c r="D8" s="4"/>
      <c r="E8" s="4"/>
      <c r="F8" s="4"/>
      <c r="G8" s="4"/>
      <c r="H8" s="4"/>
      <c r="I8" s="6"/>
      <c r="J8" s="6"/>
      <c r="K8" s="6"/>
      <c r="L8" s="32"/>
      <c r="M8" s="32"/>
      <c r="N8" s="89"/>
    </row>
    <row r="9" spans="1:15" ht="10.5" customHeight="1" x14ac:dyDescent="0.2">
      <c r="A9" s="88" t="s">
        <v>139</v>
      </c>
      <c r="B9" s="17" t="s">
        <v>6</v>
      </c>
      <c r="C9" s="4"/>
      <c r="D9" s="4"/>
      <c r="E9" s="4"/>
      <c r="F9" s="4"/>
      <c r="G9" s="4"/>
      <c r="H9" s="4"/>
      <c r="I9" s="4"/>
      <c r="J9" s="4"/>
      <c r="K9" s="4"/>
      <c r="L9" s="32">
        <f>+'23'!C9+'23'!F9+'23'!I9+'23'!L9+'24'!C9+'24'!F9+'24'!I9</f>
        <v>0</v>
      </c>
      <c r="M9" s="32">
        <f>+'23'!D9+'23'!G9+'23'!J9+'23'!M9+'24'!D9+'24'!G9+'24'!J9</f>
        <v>0</v>
      </c>
      <c r="N9" s="89">
        <f>+'23'!E9+'23'!H9+'23'!K9+'23'!N9+'24'!E9+'24'!H9+'24'!K9</f>
        <v>0</v>
      </c>
    </row>
    <row r="10" spans="1:15" ht="10.5" customHeight="1" x14ac:dyDescent="0.2">
      <c r="A10" s="88" t="s">
        <v>140</v>
      </c>
      <c r="B10" s="17" t="s">
        <v>113</v>
      </c>
      <c r="C10" s="4"/>
      <c r="D10" s="4"/>
      <c r="E10" s="4"/>
      <c r="F10" s="4"/>
      <c r="G10" s="4"/>
      <c r="H10" s="4"/>
      <c r="I10" s="4"/>
      <c r="J10" s="4"/>
      <c r="K10" s="4"/>
      <c r="L10" s="32">
        <f>+'23'!C10+'23'!F10+'23'!I10+'23'!L10+'24'!C10+'24'!F10+'24'!I10</f>
        <v>0</v>
      </c>
      <c r="M10" s="32">
        <f>+'23'!D10+'23'!G10+'23'!J10+'23'!M10+'24'!D10+'24'!G10+'24'!J10</f>
        <v>0</v>
      </c>
      <c r="N10" s="89">
        <f>+'23'!E10+'23'!H10+'23'!K10+'23'!N10+'24'!E10+'24'!H10+'24'!K10</f>
        <v>0</v>
      </c>
    </row>
    <row r="11" spans="1:15" ht="10.5" customHeight="1" x14ac:dyDescent="0.2">
      <c r="A11" s="88" t="s">
        <v>141</v>
      </c>
      <c r="B11" s="17" t="s">
        <v>7</v>
      </c>
      <c r="C11" s="4"/>
      <c r="D11" s="4"/>
      <c r="E11" s="4"/>
      <c r="F11" s="4"/>
      <c r="G11" s="4"/>
      <c r="H11" s="4"/>
      <c r="I11" s="4"/>
      <c r="J11" s="4"/>
      <c r="K11" s="4"/>
      <c r="L11" s="32">
        <f>+'23'!C11+'23'!F11+'23'!I11+'23'!L11+'24'!C11+'24'!F11+'24'!I11</f>
        <v>0</v>
      </c>
      <c r="M11" s="32">
        <f>+'23'!D11+'23'!G11+'23'!J11+'23'!M11+'24'!D11+'24'!G11+'24'!J11</f>
        <v>0</v>
      </c>
      <c r="N11" s="89">
        <f>+'23'!E11+'23'!H11+'23'!K11+'23'!N11+'24'!E11+'24'!H11+'24'!K11</f>
        <v>0</v>
      </c>
    </row>
    <row r="12" spans="1:15" ht="10.5" customHeight="1" x14ac:dyDescent="0.2">
      <c r="A12" s="88" t="s">
        <v>142</v>
      </c>
      <c r="B12" s="17" t="s">
        <v>8</v>
      </c>
      <c r="C12" s="4"/>
      <c r="D12" s="4"/>
      <c r="E12" s="4"/>
      <c r="F12" s="4"/>
      <c r="G12" s="4"/>
      <c r="H12" s="4"/>
      <c r="I12" s="4"/>
      <c r="J12" s="4"/>
      <c r="K12" s="4"/>
      <c r="L12" s="32">
        <f>+'23'!C12+'23'!F12+'23'!I12+'23'!L12+'24'!C12+'24'!F12+'24'!I12</f>
        <v>0</v>
      </c>
      <c r="M12" s="32">
        <f>+'23'!D12+'23'!G12+'23'!J12+'23'!M12+'24'!D12+'24'!G12+'24'!J12</f>
        <v>0</v>
      </c>
      <c r="N12" s="89">
        <f>+'23'!E12+'23'!H12+'23'!K12+'23'!N12+'24'!E12+'24'!H12+'24'!K12</f>
        <v>0</v>
      </c>
    </row>
    <row r="13" spans="1:15" ht="10.5" customHeight="1" thickBot="1" x14ac:dyDescent="0.25">
      <c r="A13" s="88" t="s">
        <v>143</v>
      </c>
      <c r="B13" s="17" t="s">
        <v>9</v>
      </c>
      <c r="C13" s="4"/>
      <c r="D13" s="39"/>
      <c r="E13" s="4"/>
      <c r="F13" s="4"/>
      <c r="G13" s="4"/>
      <c r="H13" s="4"/>
      <c r="I13" s="4"/>
      <c r="J13" s="4"/>
      <c r="K13" s="4"/>
      <c r="L13" s="32">
        <f>+'23'!C13+'23'!F13+'23'!I13+'23'!L13+'24'!C13+'24'!F13+'24'!I13</f>
        <v>0</v>
      </c>
      <c r="M13" s="32">
        <f>+'23'!D13+'23'!G13+'23'!J13+'23'!M13+'24'!D13+'24'!G13+'24'!J13</f>
        <v>0</v>
      </c>
      <c r="N13" s="89">
        <f>+'23'!E13+'23'!H13+'23'!K13+'23'!N13+'24'!E13+'24'!H13+'24'!K13</f>
        <v>0</v>
      </c>
    </row>
    <row r="14" spans="1:15" ht="10.5" customHeight="1" thickBot="1" x14ac:dyDescent="0.25">
      <c r="A14" s="71" t="s">
        <v>10</v>
      </c>
      <c r="B14" s="24" t="s">
        <v>115</v>
      </c>
      <c r="C14" s="42">
        <f>+C9+C10+C11+C12+C13</f>
        <v>0</v>
      </c>
      <c r="D14" s="42">
        <f t="shared" ref="D14:K14" si="0">+D9+D10+D11+D12+D13</f>
        <v>0</v>
      </c>
      <c r="E14" s="42">
        <f t="shared" si="0"/>
        <v>0</v>
      </c>
      <c r="F14" s="42">
        <f t="shared" si="0"/>
        <v>0</v>
      </c>
      <c r="G14" s="42">
        <f t="shared" si="0"/>
        <v>0</v>
      </c>
      <c r="H14" s="42">
        <f t="shared" si="0"/>
        <v>0</v>
      </c>
      <c r="I14" s="42">
        <f t="shared" si="0"/>
        <v>0</v>
      </c>
      <c r="J14" s="42">
        <f t="shared" si="0"/>
        <v>0</v>
      </c>
      <c r="K14" s="42">
        <f t="shared" si="0"/>
        <v>0</v>
      </c>
      <c r="L14" s="42">
        <f>+L9+L10+L11+L12+L13</f>
        <v>0</v>
      </c>
      <c r="M14" s="42">
        <f>+M9+M10+M11+M12+M13</f>
        <v>0</v>
      </c>
      <c r="N14" s="74">
        <f>+N9+N10+N11+N12+N13</f>
        <v>0</v>
      </c>
    </row>
    <row r="15" spans="1:15" ht="10.5" customHeight="1" x14ac:dyDescent="0.2">
      <c r="A15" s="88" t="s">
        <v>144</v>
      </c>
      <c r="B15" s="17" t="s">
        <v>114</v>
      </c>
      <c r="C15" s="4"/>
      <c r="D15" s="103"/>
      <c r="E15" s="4"/>
      <c r="F15" s="4"/>
      <c r="G15" s="4"/>
      <c r="H15" s="4"/>
      <c r="I15" s="4"/>
      <c r="J15" s="4"/>
      <c r="K15" s="4"/>
      <c r="L15" s="32">
        <f>+'23'!C15+'23'!F15+'23'!I15+'23'!L15+'24'!C15+'24'!F15+'24'!I15</f>
        <v>0</v>
      </c>
      <c r="M15" s="32">
        <f>+'23'!D15+'23'!G15+'23'!J15+'23'!M15+'24'!D15+'24'!G15+'24'!J15</f>
        <v>0</v>
      </c>
      <c r="N15" s="89">
        <f>+'23'!E15+'23'!H15+'23'!K15+'23'!N15+'24'!E15+'24'!H15+'24'!K15</f>
        <v>0</v>
      </c>
    </row>
    <row r="16" spans="1:15" ht="10.5" customHeight="1" x14ac:dyDescent="0.2">
      <c r="A16" s="88" t="s">
        <v>145</v>
      </c>
      <c r="B16" s="17" t="s">
        <v>11</v>
      </c>
      <c r="C16" s="4"/>
      <c r="D16" s="4"/>
      <c r="E16" s="4"/>
      <c r="F16" s="4"/>
      <c r="G16" s="4"/>
      <c r="H16" s="4"/>
      <c r="I16" s="4"/>
      <c r="J16" s="4"/>
      <c r="K16" s="4"/>
      <c r="L16" s="32">
        <f>+'23'!C16+'23'!F16+'23'!I16+'23'!L16+'24'!C16+'24'!F16+'24'!I16</f>
        <v>0</v>
      </c>
      <c r="M16" s="32">
        <f>+'23'!D16+'23'!G16+'23'!J16+'23'!M16+'24'!D16+'24'!G16+'24'!J16</f>
        <v>0</v>
      </c>
      <c r="N16" s="89">
        <f>+'23'!E16+'23'!H16+'23'!K16+'23'!N16+'24'!E16+'24'!H16+'24'!K16</f>
        <v>0</v>
      </c>
    </row>
    <row r="17" spans="1:14" s="13" customFormat="1" ht="10.5" customHeight="1" thickBot="1" x14ac:dyDescent="0.25">
      <c r="A17" s="88" t="s">
        <v>146</v>
      </c>
      <c r="B17" s="17" t="s">
        <v>12</v>
      </c>
      <c r="C17" s="4"/>
      <c r="D17" s="4"/>
      <c r="E17" s="4"/>
      <c r="F17" s="4"/>
      <c r="G17" s="4"/>
      <c r="H17" s="4"/>
      <c r="I17" s="4"/>
      <c r="J17" s="4"/>
      <c r="K17" s="4"/>
      <c r="L17" s="32">
        <f>+'23'!C17+'23'!F17+'23'!I17+'23'!L17+'24'!C17+'24'!F17+'24'!I17</f>
        <v>0</v>
      </c>
      <c r="M17" s="32">
        <f>+'23'!D17+'23'!G17+'23'!J17+'23'!M17+'24'!D17+'24'!G17+'24'!J17</f>
        <v>0</v>
      </c>
      <c r="N17" s="89">
        <f>+'23'!E17+'23'!H17+'23'!K17+'23'!N17+'24'!E17+'24'!H17+'24'!K17</f>
        <v>0</v>
      </c>
    </row>
    <row r="18" spans="1:14" ht="10.5" customHeight="1" thickBot="1" x14ac:dyDescent="0.25">
      <c r="A18" s="71" t="s">
        <v>13</v>
      </c>
      <c r="B18" s="24" t="s">
        <v>116</v>
      </c>
      <c r="C18" s="42">
        <f>+C15+C16+C17</f>
        <v>0</v>
      </c>
      <c r="D18" s="42">
        <f t="shared" ref="D18:K18" si="1">+D15+D16+D17</f>
        <v>0</v>
      </c>
      <c r="E18" s="42">
        <f t="shared" si="1"/>
        <v>0</v>
      </c>
      <c r="F18" s="42">
        <f t="shared" si="1"/>
        <v>0</v>
      </c>
      <c r="G18" s="42">
        <f t="shared" si="1"/>
        <v>0</v>
      </c>
      <c r="H18" s="42">
        <f t="shared" si="1"/>
        <v>0</v>
      </c>
      <c r="I18" s="42">
        <f t="shared" si="1"/>
        <v>0</v>
      </c>
      <c r="J18" s="42">
        <f t="shared" si="1"/>
        <v>0</v>
      </c>
      <c r="K18" s="42">
        <f t="shared" si="1"/>
        <v>0</v>
      </c>
      <c r="L18" s="42">
        <f>+L15+L16+L17</f>
        <v>0</v>
      </c>
      <c r="M18" s="42">
        <f>+M15+M16+M17</f>
        <v>0</v>
      </c>
      <c r="N18" s="74">
        <f>+N15+N16+N17</f>
        <v>0</v>
      </c>
    </row>
    <row r="19" spans="1:14" ht="10.5" customHeight="1" x14ac:dyDescent="0.2">
      <c r="A19" s="90" t="s">
        <v>147</v>
      </c>
      <c r="B19" s="46" t="s">
        <v>117</v>
      </c>
      <c r="C19" s="6"/>
      <c r="D19" s="6"/>
      <c r="E19" s="6"/>
      <c r="F19" s="6"/>
      <c r="G19" s="6"/>
      <c r="H19" s="6"/>
      <c r="I19" s="6"/>
      <c r="J19" s="6"/>
      <c r="K19" s="6"/>
      <c r="L19" s="32">
        <f>+'23'!C19+'23'!F19+'23'!I19+'23'!L19+'24'!C19+'24'!F19+'24'!I19</f>
        <v>0</v>
      </c>
      <c r="M19" s="32">
        <f>+'23'!D19+'23'!G19+'23'!J19+'23'!M19+'24'!D19+'24'!G19+'24'!J19</f>
        <v>0</v>
      </c>
      <c r="N19" s="89">
        <f>+'23'!E19+'23'!H19+'23'!K19+'23'!N19+'24'!E19+'24'!H19+'24'!K19</f>
        <v>0</v>
      </c>
    </row>
    <row r="20" spans="1:14" ht="10.5" customHeight="1" thickBot="1" x14ac:dyDescent="0.25">
      <c r="A20" s="91" t="s">
        <v>173</v>
      </c>
      <c r="B20" s="48" t="s">
        <v>174</v>
      </c>
      <c r="C20" s="6"/>
      <c r="D20" s="6"/>
      <c r="E20" s="6"/>
      <c r="F20" s="6"/>
      <c r="G20" s="6"/>
      <c r="H20" s="6"/>
      <c r="I20" s="6"/>
      <c r="J20" s="6"/>
      <c r="K20" s="6"/>
      <c r="L20" s="32">
        <f>+'23'!C20+'23'!F20+'23'!I20+'23'!L20+'24'!C20+'24'!F20+'24'!I20</f>
        <v>0</v>
      </c>
      <c r="M20" s="32">
        <f>+'23'!D20+'23'!G20+'23'!J20+'23'!M20+'24'!D20+'24'!G20+'24'!J20</f>
        <v>0</v>
      </c>
      <c r="N20" s="89">
        <f>+'23'!E20+'23'!H20+'23'!K20+'23'!N20+'24'!E20+'24'!H20+'24'!K20</f>
        <v>0</v>
      </c>
    </row>
    <row r="21" spans="1:14" ht="10.5" customHeight="1" thickBot="1" x14ac:dyDescent="0.25">
      <c r="A21" s="71" t="s">
        <v>15</v>
      </c>
      <c r="B21" s="24" t="s">
        <v>118</v>
      </c>
      <c r="C21" s="42">
        <f>+C19+C20</f>
        <v>0</v>
      </c>
      <c r="D21" s="42">
        <f t="shared" ref="D21:K21" si="2">+D19+D20</f>
        <v>0</v>
      </c>
      <c r="E21" s="42">
        <f t="shared" si="2"/>
        <v>0</v>
      </c>
      <c r="F21" s="42">
        <f t="shared" si="2"/>
        <v>0</v>
      </c>
      <c r="G21" s="42">
        <f t="shared" si="2"/>
        <v>0</v>
      </c>
      <c r="H21" s="42">
        <f t="shared" si="2"/>
        <v>0</v>
      </c>
      <c r="I21" s="42">
        <f t="shared" si="2"/>
        <v>0</v>
      </c>
      <c r="J21" s="42">
        <f t="shared" si="2"/>
        <v>0</v>
      </c>
      <c r="K21" s="42">
        <f t="shared" si="2"/>
        <v>0</v>
      </c>
      <c r="L21" s="42">
        <f>+L19+L20</f>
        <v>0</v>
      </c>
      <c r="M21" s="42">
        <f>+M19+M20</f>
        <v>0</v>
      </c>
      <c r="N21" s="74">
        <f>+N19+N20</f>
        <v>0</v>
      </c>
    </row>
    <row r="22" spans="1:14" ht="10.5" customHeight="1" x14ac:dyDescent="0.2">
      <c r="A22" s="88" t="s">
        <v>149</v>
      </c>
      <c r="B22" s="17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32">
        <f>+'23'!C22+'23'!F22+'23'!I22+'23'!L22+'24'!C22+'24'!F22+'24'!I22</f>
        <v>0</v>
      </c>
      <c r="M22" s="32">
        <f>+'23'!D22+'23'!G22+'23'!J22+'23'!M22+'24'!D22+'24'!G22+'24'!J22</f>
        <v>0</v>
      </c>
      <c r="N22" s="89">
        <f>+'23'!E22+'23'!H22+'23'!K22+'23'!N22+'24'!E22+'24'!H22+'24'!K22</f>
        <v>0</v>
      </c>
    </row>
    <row r="23" spans="1:14" ht="10.5" customHeight="1" x14ac:dyDescent="0.2">
      <c r="A23" s="92" t="s">
        <v>150</v>
      </c>
      <c r="B23" s="17" t="s">
        <v>176</v>
      </c>
      <c r="C23" s="6"/>
      <c r="D23" s="6"/>
      <c r="E23" s="6"/>
      <c r="F23" s="6"/>
      <c r="G23" s="6"/>
      <c r="H23" s="6"/>
      <c r="I23" s="6"/>
      <c r="J23" s="6"/>
      <c r="K23" s="6"/>
      <c r="L23" s="32">
        <f>+'23'!C23+'23'!F23+'23'!I23+'23'!L23+'24'!C23+'24'!F23+'24'!I23</f>
        <v>0</v>
      </c>
      <c r="M23" s="32">
        <f>+'23'!D23+'23'!G23+'23'!J23+'23'!M23+'24'!D23+'24'!G23+'24'!J23</f>
        <v>0</v>
      </c>
      <c r="N23" s="89">
        <f>+'23'!E23+'23'!H23+'23'!K23+'23'!N23+'24'!E23+'24'!H23+'24'!K23</f>
        <v>0</v>
      </c>
    </row>
    <row r="24" spans="1:14" s="13" customFormat="1" ht="10.5" customHeight="1" thickBot="1" x14ac:dyDescent="0.25">
      <c r="A24" s="88" t="s">
        <v>147</v>
      </c>
      <c r="B24" s="17" t="s">
        <v>20</v>
      </c>
      <c r="C24" s="4"/>
      <c r="D24" s="4"/>
      <c r="E24" s="6"/>
      <c r="F24" s="4"/>
      <c r="G24" s="4"/>
      <c r="H24" s="6"/>
      <c r="I24" s="4"/>
      <c r="J24" s="4"/>
      <c r="K24" s="6"/>
      <c r="L24" s="32">
        <f>+'23'!C24+'23'!F24+'23'!I24+'23'!L24+'24'!C24+'24'!F24+'24'!I24</f>
        <v>0</v>
      </c>
      <c r="M24" s="32">
        <f>+'23'!D24+'23'!G24+'23'!J24+'23'!M24+'24'!D24+'24'!G24+'24'!J24</f>
        <v>0</v>
      </c>
      <c r="N24" s="89">
        <f>+'23'!E24+'23'!H24+'23'!K24+'23'!N24+'24'!E24+'24'!H24+'24'!K24</f>
        <v>0</v>
      </c>
    </row>
    <row r="25" spans="1:14" ht="10.5" customHeight="1" thickBot="1" x14ac:dyDescent="0.25">
      <c r="A25" s="71" t="s">
        <v>18</v>
      </c>
      <c r="B25" s="18" t="s">
        <v>119</v>
      </c>
      <c r="C25" s="42">
        <f>+C22+C23+C24</f>
        <v>0</v>
      </c>
      <c r="D25" s="42">
        <f t="shared" ref="D25:K25" si="3">+D22+D23+D24</f>
        <v>0</v>
      </c>
      <c r="E25" s="42">
        <f t="shared" si="3"/>
        <v>0</v>
      </c>
      <c r="F25" s="42">
        <f t="shared" si="3"/>
        <v>0</v>
      </c>
      <c r="G25" s="42">
        <f t="shared" si="3"/>
        <v>0</v>
      </c>
      <c r="H25" s="42">
        <f t="shared" si="3"/>
        <v>0</v>
      </c>
      <c r="I25" s="42">
        <f t="shared" si="3"/>
        <v>0</v>
      </c>
      <c r="J25" s="42">
        <f t="shared" si="3"/>
        <v>0</v>
      </c>
      <c r="K25" s="42">
        <f t="shared" si="3"/>
        <v>0</v>
      </c>
      <c r="L25" s="42">
        <f>+L22+L23+L24</f>
        <v>0</v>
      </c>
      <c r="M25" s="42">
        <f>+M22+M23+M24</f>
        <v>0</v>
      </c>
      <c r="N25" s="74">
        <f>+N22+N23+N24</f>
        <v>0</v>
      </c>
    </row>
    <row r="26" spans="1:14" ht="10.5" customHeight="1" thickBot="1" x14ac:dyDescent="0.25">
      <c r="A26" s="93" t="s">
        <v>148</v>
      </c>
      <c r="B26" s="17" t="s">
        <v>135</v>
      </c>
      <c r="C26" s="6"/>
      <c r="D26" s="6"/>
      <c r="E26" s="6"/>
      <c r="F26" s="6"/>
      <c r="G26" s="6"/>
      <c r="H26" s="6"/>
      <c r="I26" s="6"/>
      <c r="J26" s="6"/>
      <c r="K26" s="6"/>
      <c r="L26" s="32">
        <f>+'23'!C26+'23'!F26+'23'!I26+'23'!L26+'24'!C26+'24'!F26+'24'!I26</f>
        <v>0</v>
      </c>
      <c r="M26" s="32">
        <f>+'23'!D26+'23'!G26+'23'!J26+'23'!M26+'24'!D26+'24'!G26+'24'!J26</f>
        <v>0</v>
      </c>
      <c r="N26" s="89">
        <f>+'23'!E26+'23'!H26+'23'!K26+'23'!N26+'24'!E26+'24'!H26+'24'!K26</f>
        <v>0</v>
      </c>
    </row>
    <row r="27" spans="1:14" ht="10.5" customHeight="1" thickBot="1" x14ac:dyDescent="0.25">
      <c r="A27" s="71" t="s">
        <v>132</v>
      </c>
      <c r="B27" s="18" t="s">
        <v>133</v>
      </c>
      <c r="C27" s="42">
        <f>+C21+C25</f>
        <v>0</v>
      </c>
      <c r="D27" s="42">
        <f t="shared" ref="D27:K27" si="4">+D21+D25</f>
        <v>0</v>
      </c>
      <c r="E27" s="42">
        <f t="shared" si="4"/>
        <v>0</v>
      </c>
      <c r="F27" s="42">
        <f t="shared" si="4"/>
        <v>0</v>
      </c>
      <c r="G27" s="42">
        <f t="shared" si="4"/>
        <v>0</v>
      </c>
      <c r="H27" s="42">
        <f t="shared" si="4"/>
        <v>0</v>
      </c>
      <c r="I27" s="42">
        <f t="shared" si="4"/>
        <v>0</v>
      </c>
      <c r="J27" s="42">
        <f t="shared" si="4"/>
        <v>0</v>
      </c>
      <c r="K27" s="42">
        <f t="shared" si="4"/>
        <v>0</v>
      </c>
      <c r="L27" s="42">
        <f>+L21+L25</f>
        <v>0</v>
      </c>
      <c r="M27" s="42">
        <f>+M21+M25</f>
        <v>0</v>
      </c>
      <c r="N27" s="74">
        <f>+N21+N25</f>
        <v>0</v>
      </c>
    </row>
    <row r="28" spans="1:14" s="13" customFormat="1" ht="10.5" customHeight="1" x14ac:dyDescent="0.2">
      <c r="A28" s="94"/>
      <c r="B28" s="22" t="s">
        <v>136</v>
      </c>
      <c r="C28" s="6">
        <f>+C14++C18+C26+C27</f>
        <v>0</v>
      </c>
      <c r="D28" s="6">
        <f t="shared" ref="D28:K28" si="5">+D14++D18+D26+D27</f>
        <v>0</v>
      </c>
      <c r="E28" s="6">
        <f t="shared" si="5"/>
        <v>0</v>
      </c>
      <c r="F28" s="6">
        <f t="shared" si="5"/>
        <v>0</v>
      </c>
      <c r="G28" s="6">
        <f t="shared" si="5"/>
        <v>0</v>
      </c>
      <c r="H28" s="6">
        <f t="shared" si="5"/>
        <v>0</v>
      </c>
      <c r="I28" s="6">
        <f t="shared" si="5"/>
        <v>0</v>
      </c>
      <c r="J28" s="6">
        <f t="shared" si="5"/>
        <v>0</v>
      </c>
      <c r="K28" s="6">
        <f t="shared" si="5"/>
        <v>0</v>
      </c>
      <c r="L28" s="6">
        <f>+L14++L18+L26+L27</f>
        <v>0</v>
      </c>
      <c r="M28" s="6">
        <f>+M14++M18+M26+M27</f>
        <v>0</v>
      </c>
      <c r="N28" s="99">
        <f>+N14++N18+N26+N27</f>
        <v>0</v>
      </c>
    </row>
    <row r="29" spans="1:14" ht="10.5" customHeight="1" x14ac:dyDescent="0.2">
      <c r="A29" s="126" t="s">
        <v>21</v>
      </c>
      <c r="B29" s="127"/>
      <c r="C29" s="4"/>
      <c r="D29" s="4"/>
      <c r="E29" s="4"/>
      <c r="F29" s="4"/>
      <c r="G29" s="4"/>
      <c r="H29" s="4"/>
      <c r="I29" s="4"/>
      <c r="J29" s="4"/>
      <c r="K29" s="4"/>
      <c r="L29" s="32">
        <f>+'23'!C29+'23'!F29+'23'!I29+'23'!L29+'24'!C29+'24'!F29+'24'!I29</f>
        <v>0</v>
      </c>
      <c r="M29" s="32">
        <f>+'23'!D29+'23'!G29+'23'!J29+'23'!M29+'24'!D29+'24'!G29+'24'!J29</f>
        <v>0</v>
      </c>
      <c r="N29" s="89">
        <f>+'23'!E29+'23'!H29+'23'!K29+'23'!N29+'24'!E29+'24'!H29+'24'!K29</f>
        <v>0</v>
      </c>
    </row>
    <row r="30" spans="1:14" ht="10.5" customHeight="1" x14ac:dyDescent="0.2">
      <c r="A30" s="88" t="s">
        <v>151</v>
      </c>
      <c r="B30" s="17" t="s">
        <v>120</v>
      </c>
      <c r="C30" s="4"/>
      <c r="D30" s="4"/>
      <c r="E30" s="4"/>
      <c r="F30" s="4"/>
      <c r="G30" s="4"/>
      <c r="H30" s="4"/>
      <c r="I30" s="4"/>
      <c r="J30" s="4"/>
      <c r="K30" s="4"/>
      <c r="L30" s="32">
        <f>+'23'!C30+'23'!F30+'23'!I30+'23'!L30+'24'!C30+'24'!F30+'24'!I30</f>
        <v>0</v>
      </c>
      <c r="M30" s="32">
        <f>+'23'!D30+'23'!G30+'23'!J30+'23'!M30+'24'!D30+'24'!G30+'24'!J30</f>
        <v>0</v>
      </c>
      <c r="N30" s="89">
        <f>+'23'!E30+'23'!H30+'23'!K30+'23'!N30+'24'!E30+'24'!H30+'24'!K30</f>
        <v>0</v>
      </c>
    </row>
    <row r="31" spans="1:14" ht="10.5" customHeight="1" x14ac:dyDescent="0.2">
      <c r="A31" s="88" t="s">
        <v>152</v>
      </c>
      <c r="B31" s="17" t="s">
        <v>121</v>
      </c>
      <c r="C31" s="4"/>
      <c r="D31" s="4"/>
      <c r="E31" s="4"/>
      <c r="F31" s="4"/>
      <c r="G31" s="4"/>
      <c r="H31" s="4"/>
      <c r="I31" s="4"/>
      <c r="J31" s="4"/>
      <c r="K31" s="4"/>
      <c r="L31" s="32">
        <f>+'23'!C31+'23'!F31+'23'!I31+'23'!L31+'24'!C31+'24'!F31+'24'!I31</f>
        <v>0</v>
      </c>
      <c r="M31" s="32">
        <f>+'23'!D31+'23'!G31+'23'!J31+'23'!M31+'24'!D31+'24'!G31+'24'!J31</f>
        <v>0</v>
      </c>
      <c r="N31" s="89">
        <f>+'23'!E31+'23'!H31+'23'!K31+'23'!N31+'24'!E31+'24'!H31+'24'!K31</f>
        <v>0</v>
      </c>
    </row>
    <row r="32" spans="1:14" ht="10.5" customHeight="1" x14ac:dyDescent="0.2">
      <c r="A32" s="88" t="s">
        <v>154</v>
      </c>
      <c r="B32" s="17" t="s">
        <v>122</v>
      </c>
      <c r="C32" s="4"/>
      <c r="D32" s="4"/>
      <c r="E32" s="4"/>
      <c r="F32" s="4"/>
      <c r="G32" s="4"/>
      <c r="H32" s="4"/>
      <c r="I32" s="4"/>
      <c r="J32" s="4"/>
      <c r="K32" s="4"/>
      <c r="L32" s="32">
        <f>+'23'!C32+'23'!F32+'23'!I32+'23'!L32+'24'!C32+'24'!F32+'24'!I32</f>
        <v>0</v>
      </c>
      <c r="M32" s="32">
        <f>+'23'!D32+'23'!G32+'23'!J32+'23'!M32+'24'!D32+'24'!G32+'24'!J32</f>
        <v>0</v>
      </c>
      <c r="N32" s="89">
        <f>+'23'!E32+'23'!H32+'23'!K32+'23'!N32+'24'!E32+'24'!H32+'24'!K32</f>
        <v>0</v>
      </c>
    </row>
    <row r="33" spans="1:28" ht="10.5" customHeight="1" x14ac:dyDescent="0.2">
      <c r="A33" s="95" t="s">
        <v>5</v>
      </c>
      <c r="B33" s="79" t="s">
        <v>123</v>
      </c>
      <c r="C33" s="44">
        <f t="shared" ref="C33:N33" si="6">+C30+C31+C32</f>
        <v>0</v>
      </c>
      <c r="D33" s="44">
        <f t="shared" si="6"/>
        <v>0</v>
      </c>
      <c r="E33" s="44">
        <f t="shared" si="6"/>
        <v>0</v>
      </c>
      <c r="F33" s="44">
        <f t="shared" si="6"/>
        <v>0</v>
      </c>
      <c r="G33" s="44">
        <f t="shared" si="6"/>
        <v>0</v>
      </c>
      <c r="H33" s="44">
        <f t="shared" si="6"/>
        <v>0</v>
      </c>
      <c r="I33" s="44">
        <f t="shared" si="6"/>
        <v>0</v>
      </c>
      <c r="J33" s="44">
        <f t="shared" si="6"/>
        <v>0</v>
      </c>
      <c r="K33" s="44">
        <f t="shared" si="6"/>
        <v>0</v>
      </c>
      <c r="L33" s="44">
        <f t="shared" si="6"/>
        <v>0</v>
      </c>
      <c r="M33" s="44">
        <f t="shared" si="6"/>
        <v>0</v>
      </c>
      <c r="N33" s="100">
        <f t="shared" si="6"/>
        <v>0</v>
      </c>
    </row>
    <row r="34" spans="1:28" ht="10.5" customHeight="1" x14ac:dyDescent="0.2">
      <c r="A34" s="88" t="s">
        <v>155</v>
      </c>
      <c r="B34" s="17" t="s">
        <v>22</v>
      </c>
      <c r="C34" s="4"/>
      <c r="D34" s="4"/>
      <c r="E34" s="4"/>
      <c r="F34" s="4"/>
      <c r="G34" s="4"/>
      <c r="H34" s="4"/>
      <c r="I34" s="4"/>
      <c r="J34" s="4"/>
      <c r="K34" s="4"/>
      <c r="L34" s="32">
        <f>+'23'!C34+'23'!F34+'23'!I34+'23'!L34+'24'!C34+'24'!F34+'24'!I34</f>
        <v>0</v>
      </c>
      <c r="M34" s="32">
        <f>+'23'!D34+'23'!G34+'23'!J34+'23'!M34+'24'!D34+'24'!G34+'24'!J34</f>
        <v>0</v>
      </c>
      <c r="N34" s="89">
        <f>+'23'!E34+'23'!H34+'23'!K34+'23'!N34+'24'!E34+'24'!H34+'24'!K34</f>
        <v>0</v>
      </c>
    </row>
    <row r="35" spans="1:28" ht="10.5" customHeight="1" x14ac:dyDescent="0.2">
      <c r="A35" s="88" t="s">
        <v>156</v>
      </c>
      <c r="B35" s="17" t="s">
        <v>124</v>
      </c>
      <c r="C35" s="4"/>
      <c r="D35" s="4"/>
      <c r="E35" s="4"/>
      <c r="F35" s="4"/>
      <c r="G35" s="4"/>
      <c r="H35" s="4"/>
      <c r="I35" s="4"/>
      <c r="J35" s="4"/>
      <c r="K35" s="4"/>
      <c r="L35" s="32">
        <f>+'23'!C35+'23'!F35+'23'!I35+'23'!L35+'24'!C35+'24'!F35+'24'!I35</f>
        <v>0</v>
      </c>
      <c r="M35" s="32">
        <f>+'23'!D35+'23'!G35+'23'!J35+'23'!M35+'24'!D35+'24'!G35+'24'!J35</f>
        <v>0</v>
      </c>
      <c r="N35" s="89">
        <f>+'23'!E35+'23'!H35+'23'!K35+'23'!N35+'24'!E35+'24'!H35+'24'!K35</f>
        <v>0</v>
      </c>
    </row>
    <row r="36" spans="1:28" ht="10.5" customHeight="1" thickBot="1" x14ac:dyDescent="0.25">
      <c r="A36" s="88" t="s">
        <v>158</v>
      </c>
      <c r="B36" s="17" t="s">
        <v>23</v>
      </c>
      <c r="C36" s="4"/>
      <c r="D36" s="4"/>
      <c r="E36" s="4"/>
      <c r="F36" s="4"/>
      <c r="G36" s="4"/>
      <c r="H36" s="4"/>
      <c r="I36" s="4"/>
      <c r="J36" s="4"/>
      <c r="K36" s="4"/>
      <c r="L36" s="32">
        <f>+'23'!C36+'23'!F36+'23'!I36+'23'!L36+'24'!C36+'24'!F36+'24'!I36</f>
        <v>0</v>
      </c>
      <c r="M36" s="32">
        <f>+'23'!D36+'23'!G36+'23'!J36+'23'!M36+'24'!D36+'24'!G36+'24'!J36</f>
        <v>0</v>
      </c>
      <c r="N36" s="89">
        <f>+'23'!E36+'23'!H36+'23'!K36+'23'!N36+'24'!E36+'24'!H36+'24'!K36</f>
        <v>0</v>
      </c>
    </row>
    <row r="37" spans="1:28" ht="10.5" customHeight="1" thickBot="1" x14ac:dyDescent="0.25">
      <c r="A37" s="71" t="s">
        <v>10</v>
      </c>
      <c r="B37" s="24" t="s">
        <v>126</v>
      </c>
      <c r="C37" s="42">
        <f>+C33+C34+C35+C36</f>
        <v>0</v>
      </c>
      <c r="D37" s="42">
        <f t="shared" ref="D37:K37" si="7">+D33+D34+D35+D36</f>
        <v>0</v>
      </c>
      <c r="E37" s="42">
        <f t="shared" si="7"/>
        <v>0</v>
      </c>
      <c r="F37" s="42">
        <f t="shared" si="7"/>
        <v>0</v>
      </c>
      <c r="G37" s="42">
        <f t="shared" si="7"/>
        <v>0</v>
      </c>
      <c r="H37" s="42">
        <f t="shared" si="7"/>
        <v>0</v>
      </c>
      <c r="I37" s="42">
        <f t="shared" si="7"/>
        <v>0</v>
      </c>
      <c r="J37" s="42">
        <f t="shared" si="7"/>
        <v>0</v>
      </c>
      <c r="K37" s="42">
        <f t="shared" si="7"/>
        <v>0</v>
      </c>
      <c r="L37" s="42">
        <f>+L33+L34+L35+L36</f>
        <v>0</v>
      </c>
      <c r="M37" s="42">
        <f>+M33+M34+M35+M36</f>
        <v>0</v>
      </c>
      <c r="N37" s="74">
        <f>+N33+N34+N35+N36</f>
        <v>0</v>
      </c>
      <c r="R37" s="1"/>
      <c r="S37" s="1"/>
      <c r="T37" s="1"/>
      <c r="X37" s="1"/>
      <c r="Y37" s="1"/>
      <c r="Z37" s="1"/>
      <c r="AA37" s="1"/>
      <c r="AB37" s="1"/>
    </row>
    <row r="38" spans="1:28" ht="10.5" customHeight="1" x14ac:dyDescent="0.2">
      <c r="A38" s="88" t="s">
        <v>153</v>
      </c>
      <c r="B38" s="17" t="s">
        <v>25</v>
      </c>
      <c r="C38" s="4"/>
      <c r="D38" s="4"/>
      <c r="E38" s="4"/>
      <c r="F38" s="4"/>
      <c r="G38" s="4"/>
      <c r="H38" s="4"/>
      <c r="I38" s="4"/>
      <c r="J38" s="4"/>
      <c r="K38" s="4"/>
      <c r="L38" s="32">
        <f>+'23'!C38+'23'!F38+'23'!I38+'23'!L38+'24'!C38+'24'!F38+'24'!I38</f>
        <v>300000</v>
      </c>
      <c r="M38" s="32">
        <f>+'23'!D38+'23'!G38+'23'!J38+'23'!M38+'24'!D38+'24'!G38+'24'!J38</f>
        <v>6798314</v>
      </c>
      <c r="N38" s="89">
        <f>+'23'!E38+'23'!H38+'23'!K38+'23'!N38+'24'!E38+'24'!H38+'24'!K38</f>
        <v>6798314</v>
      </c>
      <c r="R38" s="1"/>
      <c r="S38" s="1"/>
      <c r="T38" s="1"/>
      <c r="X38" s="1"/>
      <c r="Y38" s="1"/>
      <c r="Z38" s="1"/>
      <c r="AA38" s="1"/>
      <c r="AB38" s="1"/>
    </row>
    <row r="39" spans="1:28" ht="10.5" customHeight="1" x14ac:dyDescent="0.2">
      <c r="A39" s="88" t="s">
        <v>157</v>
      </c>
      <c r="B39" s="17" t="s">
        <v>125</v>
      </c>
      <c r="C39" s="4"/>
      <c r="D39" s="4"/>
      <c r="E39" s="4"/>
      <c r="F39" s="4"/>
      <c r="G39" s="4"/>
      <c r="H39" s="4"/>
      <c r="I39" s="4"/>
      <c r="J39" s="4"/>
      <c r="K39" s="4"/>
      <c r="L39" s="32">
        <f>+'23'!C39+'23'!F39+'23'!I39+'23'!L39+'24'!C39+'24'!F39+'24'!I39</f>
        <v>235645</v>
      </c>
      <c r="M39" s="32">
        <f>+'23'!D39+'23'!G39+'23'!J39+'23'!M39+'24'!D39+'24'!G39+'24'!J39</f>
        <v>2549555</v>
      </c>
      <c r="N39" s="89">
        <f>+'23'!E39+'23'!H39+'23'!K39+'23'!N39+'24'!E39+'24'!H39+'24'!K39</f>
        <v>2592012</v>
      </c>
      <c r="R39" s="1"/>
      <c r="S39" s="1"/>
      <c r="T39" s="1"/>
      <c r="X39" s="1"/>
      <c r="Y39" s="1"/>
      <c r="Z39" s="1"/>
      <c r="AA39" s="1"/>
      <c r="AB39" s="1"/>
    </row>
    <row r="40" spans="1:28" s="13" customFormat="1" ht="10.5" customHeight="1" thickBot="1" x14ac:dyDescent="0.25">
      <c r="A40" s="88" t="s">
        <v>159</v>
      </c>
      <c r="B40" s="17" t="s">
        <v>26</v>
      </c>
      <c r="C40" s="4"/>
      <c r="D40" s="4"/>
      <c r="E40" s="4"/>
      <c r="F40" s="4"/>
      <c r="G40" s="4"/>
      <c r="H40" s="4"/>
      <c r="I40" s="4"/>
      <c r="J40" s="4"/>
      <c r="K40" s="4"/>
      <c r="L40" s="32">
        <f>+'23'!C40+'23'!F40+'23'!I40+'23'!L40+'24'!C40+'24'!F40+'24'!I40</f>
        <v>140000</v>
      </c>
      <c r="M40" s="32">
        <f>+'23'!D40+'23'!G40+'23'!J40+'23'!M40+'24'!D40+'24'!G40+'24'!J40</f>
        <v>131496</v>
      </c>
      <c r="N40" s="89">
        <f>+'23'!E40+'23'!H40+'23'!K40+'23'!N40+'24'!E40+'24'!H40+'24'!K40</f>
        <v>131496</v>
      </c>
      <c r="R40" s="5"/>
      <c r="S40" s="5"/>
      <c r="T40" s="5"/>
      <c r="X40" s="5"/>
      <c r="Y40" s="5"/>
      <c r="Z40" s="5"/>
      <c r="AA40" s="5"/>
      <c r="AB40" s="5"/>
    </row>
    <row r="41" spans="1:28" ht="10.5" customHeight="1" thickBot="1" x14ac:dyDescent="0.25">
      <c r="A41" s="71" t="s">
        <v>13</v>
      </c>
      <c r="B41" s="24" t="s">
        <v>127</v>
      </c>
      <c r="C41" s="42">
        <f>+C38+C39+C40</f>
        <v>0</v>
      </c>
      <c r="D41" s="42">
        <f t="shared" ref="D41:K41" si="8">+D38+D39+D40</f>
        <v>0</v>
      </c>
      <c r="E41" s="42">
        <f t="shared" si="8"/>
        <v>0</v>
      </c>
      <c r="F41" s="42">
        <f t="shared" si="8"/>
        <v>0</v>
      </c>
      <c r="G41" s="42">
        <f t="shared" si="8"/>
        <v>0</v>
      </c>
      <c r="H41" s="42">
        <f t="shared" si="8"/>
        <v>0</v>
      </c>
      <c r="I41" s="42">
        <f t="shared" si="8"/>
        <v>0</v>
      </c>
      <c r="J41" s="42">
        <f t="shared" si="8"/>
        <v>0</v>
      </c>
      <c r="K41" s="42">
        <f t="shared" si="8"/>
        <v>0</v>
      </c>
      <c r="L41" s="42">
        <f>+L38+L39+L40</f>
        <v>675645</v>
      </c>
      <c r="M41" s="42">
        <f>+M38+M39+M40</f>
        <v>9479365</v>
      </c>
      <c r="N41" s="74">
        <f>+N38+N39+N40</f>
        <v>9521822</v>
      </c>
      <c r="O41" s="1"/>
      <c r="R41" s="1"/>
      <c r="S41" s="1"/>
    </row>
    <row r="42" spans="1:28" ht="10.5" customHeight="1" x14ac:dyDescent="0.2">
      <c r="A42" s="97" t="s">
        <v>167</v>
      </c>
      <c r="B42" s="46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32">
        <f>+'23'!C42+'23'!F42+'23'!I42+'23'!L42+'24'!C42+'24'!F42+'24'!I42</f>
        <v>0</v>
      </c>
      <c r="M42" s="32">
        <f>+'23'!D42+'23'!G42+'23'!J42+'23'!M42+'24'!D42+'24'!G42+'24'!J42</f>
        <v>0</v>
      </c>
      <c r="N42" s="89">
        <f>+'23'!E42+'23'!H42+'23'!K42+'23'!N42+'24'!E42+'24'!H42+'24'!K42</f>
        <v>0</v>
      </c>
      <c r="O42" s="1"/>
      <c r="R42" s="1"/>
      <c r="S42" s="1"/>
    </row>
    <row r="43" spans="1:28" ht="10.5" customHeight="1" x14ac:dyDescent="0.2">
      <c r="A43" s="88" t="s">
        <v>190</v>
      </c>
      <c r="B43" s="113" t="s">
        <v>191</v>
      </c>
      <c r="C43" s="4"/>
      <c r="D43" s="4"/>
      <c r="E43" s="4"/>
      <c r="F43" s="4"/>
      <c r="G43" s="4"/>
      <c r="H43" s="4"/>
      <c r="I43" s="4"/>
      <c r="J43" s="4"/>
      <c r="K43" s="4"/>
      <c r="L43" s="32">
        <f>+'23'!C43+'23'!F43+'23'!I43+'23'!L43+'24'!C43+'24'!F43+'24'!I43</f>
        <v>0</v>
      </c>
      <c r="M43" s="32">
        <f>+'23'!D43+'23'!G43+'23'!J43+'23'!M43+'24'!D43+'24'!G43+'24'!J43</f>
        <v>0</v>
      </c>
      <c r="N43" s="89">
        <f>+'23'!E43+'23'!H43+'23'!K43+'23'!N43+'24'!E43+'24'!H43+'24'!K43</f>
        <v>0</v>
      </c>
    </row>
    <row r="44" spans="1:28" ht="10.5" customHeight="1" thickBot="1" x14ac:dyDescent="0.25">
      <c r="A44" s="98" t="s">
        <v>168</v>
      </c>
      <c r="B44" s="48" t="s">
        <v>128</v>
      </c>
      <c r="C44" s="6"/>
      <c r="D44" s="6"/>
      <c r="E44" s="6"/>
      <c r="F44" s="6"/>
      <c r="G44" s="6"/>
      <c r="H44" s="6"/>
      <c r="I44" s="6"/>
      <c r="J44" s="6"/>
      <c r="K44" s="6"/>
      <c r="L44" s="32">
        <f>+'23'!C44+'23'!F44+'23'!I44+'23'!L44+'24'!C44+'24'!F44+'24'!I44</f>
        <v>0</v>
      </c>
      <c r="M44" s="32">
        <f>+'23'!D44+'23'!G44+'23'!J44+'23'!M44+'24'!D44+'24'!G44+'24'!J44</f>
        <v>0</v>
      </c>
      <c r="N44" s="89">
        <f>+'23'!E44+'23'!H44+'23'!K44+'23'!N44+'24'!E44+'24'!H44+'24'!K44</f>
        <v>0</v>
      </c>
      <c r="O44" s="1"/>
      <c r="R44" s="1"/>
      <c r="S44" s="1"/>
    </row>
    <row r="45" spans="1:28" ht="10.5" customHeight="1" thickBot="1" x14ac:dyDescent="0.25">
      <c r="A45" s="71" t="s">
        <v>15</v>
      </c>
      <c r="B45" s="24" t="s">
        <v>27</v>
      </c>
      <c r="C45" s="42">
        <f>SUM(C42:C44)</f>
        <v>0</v>
      </c>
      <c r="D45" s="42">
        <f t="shared" ref="D45:N45" si="9">SUM(D42:D44)</f>
        <v>0</v>
      </c>
      <c r="E45" s="42">
        <f t="shared" si="9"/>
        <v>0</v>
      </c>
      <c r="F45" s="42">
        <f t="shared" si="9"/>
        <v>0</v>
      </c>
      <c r="G45" s="42">
        <f t="shared" si="9"/>
        <v>0</v>
      </c>
      <c r="H45" s="42">
        <f t="shared" si="9"/>
        <v>0</v>
      </c>
      <c r="I45" s="42">
        <f t="shared" si="9"/>
        <v>0</v>
      </c>
      <c r="J45" s="42">
        <f t="shared" si="9"/>
        <v>0</v>
      </c>
      <c r="K45" s="42">
        <f t="shared" si="9"/>
        <v>0</v>
      </c>
      <c r="L45" s="42">
        <f t="shared" si="9"/>
        <v>0</v>
      </c>
      <c r="M45" s="42">
        <f t="shared" si="9"/>
        <v>0</v>
      </c>
      <c r="N45" s="74">
        <f t="shared" si="9"/>
        <v>0</v>
      </c>
    </row>
    <row r="46" spans="1:28" ht="10.5" customHeight="1" x14ac:dyDescent="0.2">
      <c r="A46" s="93" t="s">
        <v>167</v>
      </c>
      <c r="B46" s="23" t="s">
        <v>20</v>
      </c>
      <c r="C46" s="6"/>
      <c r="D46" s="6"/>
      <c r="E46" s="6"/>
      <c r="F46" s="6"/>
      <c r="G46" s="6"/>
      <c r="H46" s="6"/>
      <c r="I46" s="6"/>
      <c r="J46" s="6"/>
      <c r="K46" s="6"/>
      <c r="L46" s="32">
        <f>+'23'!C46+'23'!F46+'23'!I46+'23'!L46+'24'!C46+'24'!F46+'24'!I46</f>
        <v>0</v>
      </c>
      <c r="M46" s="32">
        <f>+'23'!D46+'23'!G46+'23'!J46+'23'!M46+'24'!D46+'24'!G46+'24'!J46</f>
        <v>0</v>
      </c>
      <c r="N46" s="89">
        <f>+'23'!E46+'23'!H46+'23'!K46+'23'!N46+'24'!E46+'24'!H46+'24'!K46</f>
        <v>0</v>
      </c>
    </row>
    <row r="47" spans="1:28" ht="10.5" customHeight="1" thickBot="1" x14ac:dyDescent="0.25">
      <c r="A47" s="93" t="s">
        <v>168</v>
      </c>
      <c r="B47" s="23" t="s">
        <v>129</v>
      </c>
      <c r="C47" s="29">
        <v>5205738</v>
      </c>
      <c r="D47" s="29">
        <v>6077024</v>
      </c>
      <c r="E47" s="29">
        <v>6077024</v>
      </c>
      <c r="F47" s="6"/>
      <c r="G47" s="6"/>
      <c r="H47" s="6"/>
      <c r="I47" s="6"/>
      <c r="J47" s="6"/>
      <c r="K47" s="6"/>
      <c r="L47" s="32">
        <f>+'23'!C47+'23'!F47+'23'!I47+'23'!L47+'24'!C47+'24'!F47+'24'!I47</f>
        <v>5205738</v>
      </c>
      <c r="M47" s="32">
        <f>+'23'!D47+'23'!G47+'23'!J47+'23'!M47+'24'!D47+'24'!G47+'24'!J47</f>
        <v>6077024</v>
      </c>
      <c r="N47" s="89">
        <f>+'23'!E47+'23'!H47+'23'!K47+'23'!N47+'24'!E47+'24'!H47+'24'!K47</f>
        <v>6077024</v>
      </c>
    </row>
    <row r="48" spans="1:28" ht="10.5" customHeight="1" thickBot="1" x14ac:dyDescent="0.25">
      <c r="A48" s="71" t="s">
        <v>18</v>
      </c>
      <c r="B48" s="24" t="s">
        <v>28</v>
      </c>
      <c r="C48" s="42">
        <f>+C46+C47</f>
        <v>5205738</v>
      </c>
      <c r="D48" s="42">
        <f t="shared" ref="D48:K48" si="10">+D46+D47</f>
        <v>6077024</v>
      </c>
      <c r="E48" s="42">
        <f t="shared" si="10"/>
        <v>6077024</v>
      </c>
      <c r="F48" s="42">
        <f t="shared" si="10"/>
        <v>0</v>
      </c>
      <c r="G48" s="42">
        <f t="shared" si="10"/>
        <v>0</v>
      </c>
      <c r="H48" s="42">
        <f t="shared" si="10"/>
        <v>0</v>
      </c>
      <c r="I48" s="42">
        <f t="shared" si="10"/>
        <v>0</v>
      </c>
      <c r="J48" s="42">
        <f t="shared" si="10"/>
        <v>0</v>
      </c>
      <c r="K48" s="42">
        <f t="shared" si="10"/>
        <v>0</v>
      </c>
      <c r="L48" s="42">
        <f>+L46+L47</f>
        <v>5205738</v>
      </c>
      <c r="M48" s="42">
        <f>+M46+M47</f>
        <v>6077024</v>
      </c>
      <c r="N48" s="74">
        <f>+N46+N47</f>
        <v>6077024</v>
      </c>
    </row>
    <row r="49" spans="1:17" ht="10.5" customHeight="1" thickBot="1" x14ac:dyDescent="0.25">
      <c r="A49" s="93" t="s">
        <v>160</v>
      </c>
      <c r="B49" s="23" t="s">
        <v>179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99"/>
    </row>
    <row r="50" spans="1:17" ht="10.5" customHeight="1" thickBot="1" x14ac:dyDescent="0.25">
      <c r="A50" s="71" t="s">
        <v>132</v>
      </c>
      <c r="B50" s="24" t="s">
        <v>134</v>
      </c>
      <c r="C50" s="42">
        <f>+C45+C48</f>
        <v>5205738</v>
      </c>
      <c r="D50" s="42">
        <f t="shared" ref="D50:K50" si="11">+D45+D48</f>
        <v>6077024</v>
      </c>
      <c r="E50" s="42">
        <f t="shared" si="11"/>
        <v>6077024</v>
      </c>
      <c r="F50" s="42">
        <f t="shared" si="11"/>
        <v>0</v>
      </c>
      <c r="G50" s="42">
        <f t="shared" si="11"/>
        <v>0</v>
      </c>
      <c r="H50" s="42">
        <f t="shared" si="11"/>
        <v>0</v>
      </c>
      <c r="I50" s="42">
        <f t="shared" si="11"/>
        <v>0</v>
      </c>
      <c r="J50" s="42">
        <f t="shared" si="11"/>
        <v>0</v>
      </c>
      <c r="K50" s="42">
        <f t="shared" si="11"/>
        <v>0</v>
      </c>
      <c r="L50" s="42">
        <f>+L45+L48</f>
        <v>5205738</v>
      </c>
      <c r="M50" s="42">
        <f>+M45+M48</f>
        <v>6077024</v>
      </c>
      <c r="N50" s="74">
        <f>+N45+N48</f>
        <v>6077024</v>
      </c>
    </row>
    <row r="51" spans="1:17" s="21" customFormat="1" ht="10.5" customHeight="1" thickBot="1" x14ac:dyDescent="0.25">
      <c r="A51" s="71"/>
      <c r="B51" s="73" t="s">
        <v>137</v>
      </c>
      <c r="C51" s="42">
        <f>+C37+C41+C49+C50</f>
        <v>5205738</v>
      </c>
      <c r="D51" s="42">
        <f t="shared" ref="D51:K51" si="12">+D37+D41+D49+D50</f>
        <v>6077024</v>
      </c>
      <c r="E51" s="42">
        <f t="shared" si="12"/>
        <v>6077024</v>
      </c>
      <c r="F51" s="42">
        <f t="shared" si="12"/>
        <v>0</v>
      </c>
      <c r="G51" s="42">
        <f t="shared" si="12"/>
        <v>0</v>
      </c>
      <c r="H51" s="42">
        <f t="shared" si="12"/>
        <v>0</v>
      </c>
      <c r="I51" s="42">
        <f t="shared" si="12"/>
        <v>0</v>
      </c>
      <c r="J51" s="42">
        <f t="shared" si="12"/>
        <v>0</v>
      </c>
      <c r="K51" s="42">
        <f t="shared" si="12"/>
        <v>0</v>
      </c>
      <c r="L51" s="42">
        <f>+L37+L41+L49+L50</f>
        <v>5881383</v>
      </c>
      <c r="M51" s="42">
        <f>+M37+M41+M49+M50</f>
        <v>15556389</v>
      </c>
      <c r="N51" s="74">
        <f>+N37+N41+N49+N50</f>
        <v>15598846</v>
      </c>
    </row>
    <row r="52" spans="1:17" ht="12" customHeight="1" thickBot="1" x14ac:dyDescent="0.25">
      <c r="A52" s="76"/>
      <c r="B52" s="77" t="s">
        <v>29</v>
      </c>
      <c r="C52" s="50"/>
      <c r="D52" s="50"/>
      <c r="E52" s="50"/>
      <c r="F52" s="50"/>
      <c r="G52" s="50"/>
      <c r="H52" s="50"/>
      <c r="I52" s="50"/>
      <c r="J52" s="50"/>
      <c r="K52" s="50"/>
      <c r="L52" s="55">
        <f>+'23'!C52+'23'!F52+'23'!I52+'23'!L52+'24'!C52+'24'!F52+'24'!I52</f>
        <v>0</v>
      </c>
      <c r="M52" s="55">
        <f>+'23'!D52+'23'!G52+'23'!J52+'23'!M52+'24'!D52+'24'!G52+'24'!J52</f>
        <v>0</v>
      </c>
      <c r="N52" s="56">
        <f>+'23'!E52+'23'!H52+'23'!K52+'23'!N52+'24'!E52+'24'!H52+'24'!K52</f>
        <v>0</v>
      </c>
      <c r="P52" s="13"/>
      <c r="Q52" s="13"/>
    </row>
    <row r="53" spans="1:17" ht="12" customHeight="1" thickBot="1" x14ac:dyDescent="0.25">
      <c r="A53" s="78"/>
      <c r="B53" s="77" t="s">
        <v>30</v>
      </c>
      <c r="C53" s="53"/>
      <c r="D53" s="50"/>
      <c r="E53" s="53"/>
      <c r="F53" s="53"/>
      <c r="G53" s="50"/>
      <c r="H53" s="53"/>
      <c r="I53" s="53"/>
      <c r="J53" s="53"/>
      <c r="K53" s="53"/>
      <c r="L53" s="55">
        <f>+'23'!C53+'23'!F53+'23'!I53+'23'!L53+'24'!C53+'24'!F53+'24'!I53</f>
        <v>0</v>
      </c>
      <c r="M53" s="55">
        <f>+'23'!D53+'23'!G53+'23'!J53+'23'!M53+'24'!D53+'24'!G53+'24'!J53</f>
        <v>0</v>
      </c>
      <c r="N53" s="56">
        <f>+'23'!E53+'23'!H53+'23'!K53+'23'!N53+'24'!E53+'24'!H53+'24'!K53</f>
        <v>0</v>
      </c>
      <c r="P53" s="13"/>
      <c r="Q53" s="13"/>
    </row>
    <row r="54" spans="1:17" x14ac:dyDescent="0.2">
      <c r="H54" s="14"/>
      <c r="K54" s="14"/>
      <c r="L54" s="16"/>
      <c r="M54" s="16"/>
      <c r="N54" s="16"/>
    </row>
    <row r="55" spans="1:17" x14ac:dyDescent="0.2">
      <c r="P55" s="1"/>
      <c r="Q55" s="1"/>
    </row>
    <row r="56" spans="1:17" x14ac:dyDescent="0.2">
      <c r="P56" s="1"/>
      <c r="Q56" s="1"/>
    </row>
    <row r="57" spans="1:17" x14ac:dyDescent="0.2">
      <c r="P57" s="1"/>
      <c r="Q57" s="1"/>
    </row>
    <row r="58" spans="1:17" x14ac:dyDescent="0.2">
      <c r="P58" s="1"/>
      <c r="Q58" s="1"/>
    </row>
    <row r="59" spans="1:17" x14ac:dyDescent="0.2">
      <c r="P59" s="5"/>
      <c r="Q59" s="5"/>
    </row>
    <row r="60" spans="1:17" x14ac:dyDescent="0.2">
      <c r="P60" s="5"/>
      <c r="Q60" s="5"/>
    </row>
    <row r="61" spans="1:17" x14ac:dyDescent="0.2">
      <c r="P61" s="1"/>
      <c r="Q61" s="1"/>
    </row>
    <row r="62" spans="1:17" x14ac:dyDescent="0.2">
      <c r="P62" s="1"/>
      <c r="Q62" s="1"/>
    </row>
    <row r="63" spans="1:17" x14ac:dyDescent="0.2">
      <c r="P63" s="1"/>
      <c r="Q63" s="1"/>
    </row>
    <row r="64" spans="1:17" x14ac:dyDescent="0.2">
      <c r="P64" s="1"/>
      <c r="Q64" s="1"/>
    </row>
    <row r="65" spans="16:17" x14ac:dyDescent="0.2">
      <c r="P65" s="1"/>
      <c r="Q65" s="1"/>
    </row>
    <row r="66" spans="16:17" x14ac:dyDescent="0.2">
      <c r="P66" s="1"/>
      <c r="Q66" s="1"/>
    </row>
    <row r="67" spans="16:17" x14ac:dyDescent="0.2">
      <c r="P67" s="1"/>
      <c r="Q67" s="1"/>
    </row>
    <row r="68" spans="16:17" x14ac:dyDescent="0.2">
      <c r="P68" s="1"/>
      <c r="Q68" s="1"/>
    </row>
    <row r="69" spans="16:17" x14ac:dyDescent="0.2">
      <c r="P69" s="1"/>
      <c r="Q69" s="1"/>
    </row>
    <row r="70" spans="16:17" x14ac:dyDescent="0.2">
      <c r="P70" s="1"/>
      <c r="Q70" s="1"/>
    </row>
    <row r="71" spans="16:17" x14ac:dyDescent="0.2">
      <c r="P71" s="1"/>
      <c r="Q71" s="1"/>
    </row>
    <row r="72" spans="16:17" x14ac:dyDescent="0.2">
      <c r="P72" s="1"/>
      <c r="Q72" s="1"/>
    </row>
  </sheetData>
  <sheetProtection selectLockedCells="1" selectUnlockedCells="1"/>
  <mergeCells count="25"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G5:G6"/>
    <mergeCell ref="H5:H6"/>
    <mergeCell ref="I5:I6"/>
    <mergeCell ref="J5:J6"/>
    <mergeCell ref="A7:B7"/>
    <mergeCell ref="A8:B8"/>
    <mergeCell ref="A29:B29"/>
    <mergeCell ref="K5:K6"/>
    <mergeCell ref="C5:C6"/>
    <mergeCell ref="D5:D6"/>
    <mergeCell ref="E5:E6"/>
    <mergeCell ref="F5:F6"/>
  </mergeCells>
  <phoneticPr fontId="19" type="noConversion"/>
  <printOptions horizontalCentered="1"/>
  <pageMargins left="0.27559055118110237" right="0.27559055118110237" top="0.39370078740157483" bottom="0.19685039370078741" header="0.15748031496062992" footer="0.15748031496062992"/>
  <pageSetup paperSize="9" scale="88" firstPageNumber="0" orientation="landscape" r:id="rId1"/>
  <headerFooter alignWithMargins="0">
    <oddHeader>&amp;R2.sz.melléklet</oddHeader>
    <oddFooter>&amp;R&amp;A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I79"/>
  <sheetViews>
    <sheetView zoomScale="92" zoomScaleNormal="92" workbookViewId="0">
      <pane ySplit="7" topLeftCell="A8" activePane="bottomLeft" state="frozen"/>
      <selection activeCell="C5" sqref="C5:N6"/>
      <selection pane="bottomLeft" activeCell="E37" sqref="E37"/>
    </sheetView>
  </sheetViews>
  <sheetFormatPr defaultRowHeight="12.75" x14ac:dyDescent="0.2"/>
  <cols>
    <col min="1" max="1" width="7.42578125" style="8" customWidth="1"/>
    <col min="2" max="2" width="33.85546875" style="8" customWidth="1"/>
    <col min="3" max="15" width="10" style="8" customWidth="1"/>
    <col min="16" max="16384" width="9.140625" style="8"/>
  </cols>
  <sheetData>
    <row r="1" spans="1:15" ht="11.25" customHeight="1" x14ac:dyDescent="0.2">
      <c r="A1" s="136" t="s">
        <v>192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1"/>
    </row>
    <row r="2" spans="1:15" ht="8.25" customHeight="1" thickBot="1" x14ac:dyDescent="0.25">
      <c r="H2" s="9"/>
      <c r="M2" s="9" t="s">
        <v>0</v>
      </c>
    </row>
    <row r="3" spans="1:15" ht="9" customHeight="1" thickBot="1" x14ac:dyDescent="0.25">
      <c r="A3" s="137" t="s">
        <v>1</v>
      </c>
      <c r="B3" s="138"/>
      <c r="C3" s="141">
        <v>1701</v>
      </c>
      <c r="D3" s="141"/>
      <c r="E3" s="141"/>
      <c r="F3" s="141">
        <v>1702</v>
      </c>
      <c r="G3" s="141"/>
      <c r="H3" s="141"/>
      <c r="I3" s="151"/>
      <c r="J3" s="151"/>
      <c r="K3" s="151"/>
      <c r="L3" s="181">
        <v>1700</v>
      </c>
      <c r="M3" s="181"/>
      <c r="N3" s="183"/>
    </row>
    <row r="4" spans="1:15" s="33" customFormat="1" ht="23.25" customHeight="1" thickBot="1" x14ac:dyDescent="0.25">
      <c r="A4" s="139"/>
      <c r="B4" s="140"/>
      <c r="C4" s="161" t="s">
        <v>92</v>
      </c>
      <c r="D4" s="161"/>
      <c r="E4" s="161"/>
      <c r="F4" s="161" t="s">
        <v>93</v>
      </c>
      <c r="G4" s="161"/>
      <c r="H4" s="161"/>
      <c r="I4" s="161"/>
      <c r="J4" s="161"/>
      <c r="K4" s="161"/>
      <c r="L4" s="184" t="s">
        <v>94</v>
      </c>
      <c r="M4" s="184"/>
      <c r="N4" s="185"/>
    </row>
    <row r="5" spans="1:15" ht="12.75" customHeight="1" thickBot="1" x14ac:dyDescent="0.25">
      <c r="A5" s="139"/>
      <c r="B5" s="140"/>
      <c r="C5" s="128" t="s">
        <v>193</v>
      </c>
      <c r="D5" s="128" t="s">
        <v>194</v>
      </c>
      <c r="E5" s="128" t="s">
        <v>195</v>
      </c>
      <c r="F5" s="128" t="s">
        <v>193</v>
      </c>
      <c r="G5" s="128" t="s">
        <v>194</v>
      </c>
      <c r="H5" s="128" t="s">
        <v>195</v>
      </c>
      <c r="I5" s="128" t="s">
        <v>193</v>
      </c>
      <c r="J5" s="128" t="s">
        <v>194</v>
      </c>
      <c r="K5" s="128" t="s">
        <v>195</v>
      </c>
      <c r="L5" s="128" t="s">
        <v>193</v>
      </c>
      <c r="M5" s="128" t="s">
        <v>194</v>
      </c>
      <c r="N5" s="128" t="s">
        <v>195</v>
      </c>
    </row>
    <row r="6" spans="1:15" ht="18.75" customHeight="1" thickBot="1" x14ac:dyDescent="0.25">
      <c r="A6" s="139"/>
      <c r="B6" s="140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</row>
    <row r="7" spans="1:15" ht="10.5" customHeight="1" thickBot="1" x14ac:dyDescent="0.25">
      <c r="A7" s="130">
        <v>1</v>
      </c>
      <c r="B7" s="131"/>
      <c r="C7" s="37">
        <v>2</v>
      </c>
      <c r="D7" s="36">
        <v>3</v>
      </c>
      <c r="E7" s="37">
        <v>4</v>
      </c>
      <c r="F7" s="36">
        <v>5</v>
      </c>
      <c r="G7" s="37">
        <v>6</v>
      </c>
      <c r="H7" s="36">
        <v>7</v>
      </c>
      <c r="I7" s="37">
        <v>8</v>
      </c>
      <c r="J7" s="36">
        <v>9</v>
      </c>
      <c r="K7" s="37">
        <v>10</v>
      </c>
      <c r="L7" s="41">
        <v>11</v>
      </c>
      <c r="M7" s="40">
        <v>12</v>
      </c>
      <c r="N7" s="86">
        <v>13</v>
      </c>
    </row>
    <row r="8" spans="1:15" ht="11.25" customHeight="1" x14ac:dyDescent="0.2">
      <c r="A8" s="134" t="s">
        <v>4</v>
      </c>
      <c r="B8" s="135"/>
      <c r="C8" s="4"/>
      <c r="D8" s="4"/>
      <c r="E8" s="4"/>
      <c r="F8" s="4"/>
      <c r="G8" s="4"/>
      <c r="H8" s="4"/>
      <c r="I8" s="6"/>
      <c r="J8" s="6"/>
      <c r="K8" s="6"/>
      <c r="L8" s="4"/>
      <c r="M8" s="4"/>
      <c r="N8" s="87"/>
    </row>
    <row r="9" spans="1:15" ht="10.5" customHeight="1" x14ac:dyDescent="0.2">
      <c r="A9" s="88" t="s">
        <v>139</v>
      </c>
      <c r="B9" s="17" t="s">
        <v>6</v>
      </c>
      <c r="C9" s="4"/>
      <c r="D9" s="4"/>
      <c r="E9" s="4"/>
      <c r="F9" s="4"/>
      <c r="G9" s="4"/>
      <c r="H9" s="4"/>
      <c r="I9" s="4"/>
      <c r="J9" s="4"/>
      <c r="K9" s="4"/>
      <c r="L9" s="32">
        <f>+C9+F9</f>
        <v>0</v>
      </c>
      <c r="M9" s="32">
        <f>+D9+G9</f>
        <v>0</v>
      </c>
      <c r="N9" s="89">
        <f>+E9+H9</f>
        <v>0</v>
      </c>
    </row>
    <row r="10" spans="1:15" ht="10.5" customHeight="1" x14ac:dyDescent="0.2">
      <c r="A10" s="88" t="s">
        <v>140</v>
      </c>
      <c r="B10" s="17" t="s">
        <v>113</v>
      </c>
      <c r="C10" s="4"/>
      <c r="D10" s="4"/>
      <c r="E10" s="4"/>
      <c r="F10" s="4"/>
      <c r="G10" s="4"/>
      <c r="H10" s="4"/>
      <c r="I10" s="4"/>
      <c r="J10" s="4"/>
      <c r="K10" s="4"/>
      <c r="L10" s="32">
        <f t="shared" ref="L10:L53" si="0">+C10+F10</f>
        <v>0</v>
      </c>
      <c r="M10" s="32">
        <f t="shared" ref="M10:M53" si="1">+D10+G10</f>
        <v>0</v>
      </c>
      <c r="N10" s="89">
        <f t="shared" ref="N10:N53" si="2">+E10+H10</f>
        <v>0</v>
      </c>
    </row>
    <row r="11" spans="1:15" ht="10.5" customHeight="1" x14ac:dyDescent="0.2">
      <c r="A11" s="88" t="s">
        <v>141</v>
      </c>
      <c r="B11" s="17" t="s">
        <v>7</v>
      </c>
      <c r="C11" s="4"/>
      <c r="D11" s="4"/>
      <c r="E11" s="4"/>
      <c r="F11" s="4"/>
      <c r="G11" s="4"/>
      <c r="H11" s="4"/>
      <c r="I11" s="4"/>
      <c r="J11" s="4"/>
      <c r="K11" s="4"/>
      <c r="L11" s="32">
        <f t="shared" si="0"/>
        <v>0</v>
      </c>
      <c r="M11" s="32">
        <f t="shared" si="1"/>
        <v>0</v>
      </c>
      <c r="N11" s="89">
        <f t="shared" si="2"/>
        <v>0</v>
      </c>
    </row>
    <row r="12" spans="1:15" ht="10.5" customHeight="1" x14ac:dyDescent="0.2">
      <c r="A12" s="88" t="s">
        <v>142</v>
      </c>
      <c r="B12" s="17" t="s">
        <v>8</v>
      </c>
      <c r="C12" s="4"/>
      <c r="D12" s="4"/>
      <c r="E12" s="4"/>
      <c r="F12" s="4"/>
      <c r="G12" s="4"/>
      <c r="H12" s="4"/>
      <c r="I12" s="4"/>
      <c r="J12" s="4"/>
      <c r="K12" s="4"/>
      <c r="L12" s="32">
        <f t="shared" si="0"/>
        <v>0</v>
      </c>
      <c r="M12" s="32">
        <f t="shared" si="1"/>
        <v>0</v>
      </c>
      <c r="N12" s="89">
        <f t="shared" si="2"/>
        <v>0</v>
      </c>
    </row>
    <row r="13" spans="1:15" ht="10.5" customHeight="1" thickBot="1" x14ac:dyDescent="0.25">
      <c r="A13" s="88" t="s">
        <v>143</v>
      </c>
      <c r="B13" s="17" t="s">
        <v>9</v>
      </c>
      <c r="C13" s="4"/>
      <c r="D13" s="39"/>
      <c r="E13" s="4"/>
      <c r="F13" s="4"/>
      <c r="G13" s="4"/>
      <c r="H13" s="4"/>
      <c r="I13" s="4"/>
      <c r="J13" s="4"/>
      <c r="K13" s="4"/>
      <c r="L13" s="32">
        <f t="shared" si="0"/>
        <v>0</v>
      </c>
      <c r="M13" s="32">
        <f t="shared" si="1"/>
        <v>0</v>
      </c>
      <c r="N13" s="89">
        <f t="shared" si="2"/>
        <v>0</v>
      </c>
    </row>
    <row r="14" spans="1:15" ht="10.5" customHeight="1" thickBot="1" x14ac:dyDescent="0.25">
      <c r="A14" s="71" t="s">
        <v>10</v>
      </c>
      <c r="B14" s="24" t="s">
        <v>115</v>
      </c>
      <c r="C14" s="42">
        <f>+C9+C10+C11+C12+C13</f>
        <v>0</v>
      </c>
      <c r="D14" s="42">
        <f t="shared" ref="D14:N14" si="3">+D9+D10+D11+D12+D13</f>
        <v>0</v>
      </c>
      <c r="E14" s="42">
        <f t="shared" si="3"/>
        <v>0</v>
      </c>
      <c r="F14" s="42">
        <f t="shared" si="3"/>
        <v>0</v>
      </c>
      <c r="G14" s="42">
        <f t="shared" si="3"/>
        <v>0</v>
      </c>
      <c r="H14" s="42">
        <f t="shared" si="3"/>
        <v>0</v>
      </c>
      <c r="I14" s="42">
        <f t="shared" si="3"/>
        <v>0</v>
      </c>
      <c r="J14" s="42">
        <f t="shared" si="3"/>
        <v>0</v>
      </c>
      <c r="K14" s="42">
        <f t="shared" si="3"/>
        <v>0</v>
      </c>
      <c r="L14" s="42">
        <f t="shared" si="3"/>
        <v>0</v>
      </c>
      <c r="M14" s="42">
        <f t="shared" si="3"/>
        <v>0</v>
      </c>
      <c r="N14" s="74">
        <f t="shared" si="3"/>
        <v>0</v>
      </c>
    </row>
    <row r="15" spans="1:15" ht="10.5" customHeight="1" x14ac:dyDescent="0.2">
      <c r="A15" s="88" t="s">
        <v>144</v>
      </c>
      <c r="B15" s="17" t="s">
        <v>114</v>
      </c>
      <c r="C15" s="4"/>
      <c r="D15" s="103"/>
      <c r="E15" s="4"/>
      <c r="F15" s="4"/>
      <c r="G15" s="4"/>
      <c r="H15" s="4"/>
      <c r="I15" s="4"/>
      <c r="J15" s="4"/>
      <c r="K15" s="4"/>
      <c r="L15" s="32">
        <f t="shared" si="0"/>
        <v>0</v>
      </c>
      <c r="M15" s="32">
        <f t="shared" si="1"/>
        <v>0</v>
      </c>
      <c r="N15" s="89">
        <f t="shared" si="2"/>
        <v>0</v>
      </c>
    </row>
    <row r="16" spans="1:15" ht="10.5" customHeight="1" x14ac:dyDescent="0.2">
      <c r="A16" s="88" t="s">
        <v>145</v>
      </c>
      <c r="B16" s="17" t="s">
        <v>11</v>
      </c>
      <c r="C16" s="4"/>
      <c r="D16" s="4"/>
      <c r="E16" s="4"/>
      <c r="F16" s="4"/>
      <c r="G16" s="4"/>
      <c r="H16" s="4"/>
      <c r="I16" s="4"/>
      <c r="J16" s="4"/>
      <c r="K16" s="4"/>
      <c r="L16" s="32">
        <f t="shared" si="0"/>
        <v>0</v>
      </c>
      <c r="M16" s="32">
        <f t="shared" si="1"/>
        <v>0</v>
      </c>
      <c r="N16" s="89">
        <f t="shared" si="2"/>
        <v>0</v>
      </c>
    </row>
    <row r="17" spans="1:16" s="13" customFormat="1" ht="10.5" customHeight="1" thickBot="1" x14ac:dyDescent="0.25">
      <c r="A17" s="88" t="s">
        <v>146</v>
      </c>
      <c r="B17" s="17" t="s">
        <v>12</v>
      </c>
      <c r="C17" s="4"/>
      <c r="D17" s="4"/>
      <c r="E17" s="4"/>
      <c r="F17" s="4"/>
      <c r="G17" s="4"/>
      <c r="H17" s="4"/>
      <c r="I17" s="4"/>
      <c r="J17" s="4"/>
      <c r="K17" s="4"/>
      <c r="L17" s="32">
        <f t="shared" si="0"/>
        <v>0</v>
      </c>
      <c r="M17" s="32">
        <f t="shared" si="1"/>
        <v>0</v>
      </c>
      <c r="N17" s="89">
        <f t="shared" si="2"/>
        <v>0</v>
      </c>
    </row>
    <row r="18" spans="1:16" ht="10.5" customHeight="1" thickBot="1" x14ac:dyDescent="0.25">
      <c r="A18" s="71" t="s">
        <v>13</v>
      </c>
      <c r="B18" s="24" t="s">
        <v>116</v>
      </c>
      <c r="C18" s="42">
        <f>+C15+C16+C17</f>
        <v>0</v>
      </c>
      <c r="D18" s="42">
        <f t="shared" ref="D18:N18" si="4">+D15+D16+D17</f>
        <v>0</v>
      </c>
      <c r="E18" s="42">
        <f t="shared" si="4"/>
        <v>0</v>
      </c>
      <c r="F18" s="42">
        <f t="shared" si="4"/>
        <v>0</v>
      </c>
      <c r="G18" s="42">
        <f t="shared" si="4"/>
        <v>0</v>
      </c>
      <c r="H18" s="42">
        <f t="shared" si="4"/>
        <v>0</v>
      </c>
      <c r="I18" s="42">
        <f t="shared" si="4"/>
        <v>0</v>
      </c>
      <c r="J18" s="42">
        <f t="shared" si="4"/>
        <v>0</v>
      </c>
      <c r="K18" s="42">
        <f t="shared" si="4"/>
        <v>0</v>
      </c>
      <c r="L18" s="42">
        <f t="shared" si="4"/>
        <v>0</v>
      </c>
      <c r="M18" s="42">
        <f t="shared" si="4"/>
        <v>0</v>
      </c>
      <c r="N18" s="74">
        <f t="shared" si="4"/>
        <v>0</v>
      </c>
    </row>
    <row r="19" spans="1:16" ht="10.5" customHeight="1" x14ac:dyDescent="0.2">
      <c r="A19" s="90" t="s">
        <v>147</v>
      </c>
      <c r="B19" s="46" t="s">
        <v>117</v>
      </c>
      <c r="C19" s="6"/>
      <c r="D19" s="6"/>
      <c r="E19" s="6"/>
      <c r="F19" s="6"/>
      <c r="G19" s="6"/>
      <c r="H19" s="6"/>
      <c r="I19" s="6"/>
      <c r="J19" s="6"/>
      <c r="K19" s="6"/>
      <c r="L19" s="32">
        <f t="shared" si="0"/>
        <v>0</v>
      </c>
      <c r="M19" s="32">
        <f t="shared" si="1"/>
        <v>0</v>
      </c>
      <c r="N19" s="89">
        <f t="shared" si="2"/>
        <v>0</v>
      </c>
    </row>
    <row r="20" spans="1:16" ht="10.5" customHeight="1" thickBot="1" x14ac:dyDescent="0.25">
      <c r="A20" s="91" t="s">
        <v>173</v>
      </c>
      <c r="B20" s="48" t="s">
        <v>174</v>
      </c>
      <c r="C20" s="6"/>
      <c r="D20" s="6"/>
      <c r="E20" s="6"/>
      <c r="F20" s="6"/>
      <c r="G20" s="6"/>
      <c r="H20" s="6"/>
      <c r="I20" s="6"/>
      <c r="J20" s="6"/>
      <c r="K20" s="6"/>
      <c r="L20" s="32">
        <f t="shared" si="0"/>
        <v>0</v>
      </c>
      <c r="M20" s="32">
        <f t="shared" si="1"/>
        <v>0</v>
      </c>
      <c r="N20" s="89">
        <f t="shared" si="2"/>
        <v>0</v>
      </c>
    </row>
    <row r="21" spans="1:16" ht="10.5" customHeight="1" thickBot="1" x14ac:dyDescent="0.25">
      <c r="A21" s="71" t="s">
        <v>15</v>
      </c>
      <c r="B21" s="24" t="s">
        <v>118</v>
      </c>
      <c r="C21" s="42">
        <f>+C19+C20</f>
        <v>0</v>
      </c>
      <c r="D21" s="42">
        <f t="shared" ref="D21:N21" si="5">+D19+D20</f>
        <v>0</v>
      </c>
      <c r="E21" s="42">
        <f t="shared" si="5"/>
        <v>0</v>
      </c>
      <c r="F21" s="42">
        <f t="shared" si="5"/>
        <v>0</v>
      </c>
      <c r="G21" s="42">
        <f t="shared" si="5"/>
        <v>0</v>
      </c>
      <c r="H21" s="42">
        <f t="shared" si="5"/>
        <v>0</v>
      </c>
      <c r="I21" s="42">
        <f t="shared" si="5"/>
        <v>0</v>
      </c>
      <c r="J21" s="42">
        <f t="shared" si="5"/>
        <v>0</v>
      </c>
      <c r="K21" s="42">
        <f t="shared" si="5"/>
        <v>0</v>
      </c>
      <c r="L21" s="42">
        <f t="shared" si="5"/>
        <v>0</v>
      </c>
      <c r="M21" s="42">
        <f t="shared" si="5"/>
        <v>0</v>
      </c>
      <c r="N21" s="74">
        <f t="shared" si="5"/>
        <v>0</v>
      </c>
    </row>
    <row r="22" spans="1:16" ht="10.5" customHeight="1" x14ac:dyDescent="0.2">
      <c r="A22" s="88" t="s">
        <v>149</v>
      </c>
      <c r="B22" s="17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32">
        <f t="shared" si="0"/>
        <v>0</v>
      </c>
      <c r="M22" s="32">
        <f t="shared" si="1"/>
        <v>0</v>
      </c>
      <c r="N22" s="89">
        <f t="shared" si="2"/>
        <v>0</v>
      </c>
    </row>
    <row r="23" spans="1:16" ht="10.5" customHeight="1" x14ac:dyDescent="0.2">
      <c r="A23" s="92" t="s">
        <v>150</v>
      </c>
      <c r="B23" s="17" t="s">
        <v>176</v>
      </c>
      <c r="C23" s="6"/>
      <c r="D23" s="6"/>
      <c r="E23" s="6"/>
      <c r="F23" s="6"/>
      <c r="G23" s="6"/>
      <c r="H23" s="6"/>
      <c r="I23" s="6"/>
      <c r="J23" s="6"/>
      <c r="K23" s="6"/>
      <c r="L23" s="32">
        <f t="shared" si="0"/>
        <v>0</v>
      </c>
      <c r="M23" s="32">
        <f t="shared" si="1"/>
        <v>0</v>
      </c>
      <c r="N23" s="89">
        <f t="shared" si="2"/>
        <v>0</v>
      </c>
    </row>
    <row r="24" spans="1:16" s="13" customFormat="1" ht="10.5" customHeight="1" thickBot="1" x14ac:dyDescent="0.25">
      <c r="A24" s="88" t="s">
        <v>147</v>
      </c>
      <c r="B24" s="17" t="s">
        <v>20</v>
      </c>
      <c r="C24" s="4"/>
      <c r="D24" s="4"/>
      <c r="E24" s="6"/>
      <c r="F24" s="4"/>
      <c r="G24" s="4"/>
      <c r="H24" s="6"/>
      <c r="I24" s="4"/>
      <c r="J24" s="4"/>
      <c r="K24" s="6"/>
      <c r="L24" s="32">
        <f t="shared" si="0"/>
        <v>0</v>
      </c>
      <c r="M24" s="32">
        <f t="shared" si="1"/>
        <v>0</v>
      </c>
      <c r="N24" s="89">
        <f t="shared" si="2"/>
        <v>0</v>
      </c>
    </row>
    <row r="25" spans="1:16" ht="10.5" customHeight="1" thickBot="1" x14ac:dyDescent="0.25">
      <c r="A25" s="71" t="s">
        <v>18</v>
      </c>
      <c r="B25" s="18" t="s">
        <v>119</v>
      </c>
      <c r="C25" s="42">
        <f>+C22+C23+C24</f>
        <v>0</v>
      </c>
      <c r="D25" s="42">
        <f t="shared" ref="D25:N25" si="6">+D22+D23+D24</f>
        <v>0</v>
      </c>
      <c r="E25" s="42">
        <f t="shared" si="6"/>
        <v>0</v>
      </c>
      <c r="F25" s="42">
        <f t="shared" si="6"/>
        <v>0</v>
      </c>
      <c r="G25" s="42">
        <f t="shared" si="6"/>
        <v>0</v>
      </c>
      <c r="H25" s="42">
        <f t="shared" si="6"/>
        <v>0</v>
      </c>
      <c r="I25" s="42">
        <f t="shared" si="6"/>
        <v>0</v>
      </c>
      <c r="J25" s="42">
        <f t="shared" si="6"/>
        <v>0</v>
      </c>
      <c r="K25" s="42">
        <f t="shared" si="6"/>
        <v>0</v>
      </c>
      <c r="L25" s="42">
        <f t="shared" si="6"/>
        <v>0</v>
      </c>
      <c r="M25" s="42">
        <f t="shared" si="6"/>
        <v>0</v>
      </c>
      <c r="N25" s="74">
        <f t="shared" si="6"/>
        <v>0</v>
      </c>
    </row>
    <row r="26" spans="1:16" ht="10.5" customHeight="1" thickBot="1" x14ac:dyDescent="0.25">
      <c r="A26" s="93" t="s">
        <v>148</v>
      </c>
      <c r="B26" s="17" t="s">
        <v>135</v>
      </c>
      <c r="C26" s="6"/>
      <c r="D26" s="6"/>
      <c r="E26" s="6"/>
      <c r="F26" s="6"/>
      <c r="G26" s="6"/>
      <c r="H26" s="6"/>
      <c r="I26" s="6"/>
      <c r="J26" s="6"/>
      <c r="K26" s="6"/>
      <c r="L26" s="32">
        <f t="shared" si="0"/>
        <v>0</v>
      </c>
      <c r="M26" s="32">
        <f t="shared" si="1"/>
        <v>0</v>
      </c>
      <c r="N26" s="89">
        <f t="shared" si="2"/>
        <v>0</v>
      </c>
    </row>
    <row r="27" spans="1:16" ht="10.5" customHeight="1" thickBot="1" x14ac:dyDescent="0.25">
      <c r="A27" s="71" t="s">
        <v>132</v>
      </c>
      <c r="B27" s="18" t="s">
        <v>133</v>
      </c>
      <c r="C27" s="42">
        <f>+C21+C25</f>
        <v>0</v>
      </c>
      <c r="D27" s="42">
        <f t="shared" ref="D27:N27" si="7">+D21+D25</f>
        <v>0</v>
      </c>
      <c r="E27" s="42">
        <f t="shared" si="7"/>
        <v>0</v>
      </c>
      <c r="F27" s="42">
        <f t="shared" si="7"/>
        <v>0</v>
      </c>
      <c r="G27" s="42">
        <f t="shared" si="7"/>
        <v>0</v>
      </c>
      <c r="H27" s="42">
        <f t="shared" si="7"/>
        <v>0</v>
      </c>
      <c r="I27" s="42">
        <f t="shared" si="7"/>
        <v>0</v>
      </c>
      <c r="J27" s="42">
        <f t="shared" si="7"/>
        <v>0</v>
      </c>
      <c r="K27" s="42">
        <f t="shared" si="7"/>
        <v>0</v>
      </c>
      <c r="L27" s="42">
        <f t="shared" si="7"/>
        <v>0</v>
      </c>
      <c r="M27" s="42">
        <f t="shared" si="7"/>
        <v>0</v>
      </c>
      <c r="N27" s="74">
        <f t="shared" si="7"/>
        <v>0</v>
      </c>
    </row>
    <row r="28" spans="1:16" s="13" customFormat="1" ht="10.5" customHeight="1" x14ac:dyDescent="0.2">
      <c r="A28" s="94"/>
      <c r="B28" s="22" t="s">
        <v>136</v>
      </c>
      <c r="C28" s="6">
        <f>+C14++C18+C26+C27</f>
        <v>0</v>
      </c>
      <c r="D28" s="6">
        <f t="shared" ref="D28:N28" si="8">+D14++D18+D26+D27</f>
        <v>0</v>
      </c>
      <c r="E28" s="6">
        <f t="shared" si="8"/>
        <v>0</v>
      </c>
      <c r="F28" s="6">
        <f t="shared" si="8"/>
        <v>0</v>
      </c>
      <c r="G28" s="6">
        <f t="shared" si="8"/>
        <v>0</v>
      </c>
      <c r="H28" s="6">
        <f t="shared" si="8"/>
        <v>0</v>
      </c>
      <c r="I28" s="6">
        <f t="shared" si="8"/>
        <v>0</v>
      </c>
      <c r="J28" s="6">
        <f t="shared" si="8"/>
        <v>0</v>
      </c>
      <c r="K28" s="6">
        <f t="shared" si="8"/>
        <v>0</v>
      </c>
      <c r="L28" s="6">
        <f t="shared" si="8"/>
        <v>0</v>
      </c>
      <c r="M28" s="6">
        <f t="shared" si="8"/>
        <v>0</v>
      </c>
      <c r="N28" s="99">
        <f t="shared" si="8"/>
        <v>0</v>
      </c>
    </row>
    <row r="29" spans="1:16" ht="10.5" customHeight="1" x14ac:dyDescent="0.2">
      <c r="A29" s="126" t="s">
        <v>21</v>
      </c>
      <c r="B29" s="127"/>
      <c r="C29" s="4"/>
      <c r="D29" s="4"/>
      <c r="E29" s="4"/>
      <c r="F29" s="4"/>
      <c r="G29" s="4"/>
      <c r="H29" s="4"/>
      <c r="I29" s="4"/>
      <c r="J29" s="4"/>
      <c r="K29" s="4"/>
      <c r="L29" s="32">
        <f t="shared" si="0"/>
        <v>0</v>
      </c>
      <c r="M29" s="32">
        <f t="shared" si="1"/>
        <v>0</v>
      </c>
      <c r="N29" s="89">
        <f t="shared" si="2"/>
        <v>0</v>
      </c>
      <c r="P29" s="27"/>
    </row>
    <row r="30" spans="1:16" ht="10.5" customHeight="1" x14ac:dyDescent="0.2">
      <c r="A30" s="88" t="s">
        <v>151</v>
      </c>
      <c r="B30" s="17" t="s">
        <v>120</v>
      </c>
      <c r="C30" s="4"/>
      <c r="D30" s="4"/>
      <c r="E30" s="4"/>
      <c r="F30" s="4"/>
      <c r="G30" s="4"/>
      <c r="H30" s="4"/>
      <c r="I30" s="4"/>
      <c r="J30" s="4"/>
      <c r="K30" s="4"/>
      <c r="L30" s="32">
        <f t="shared" si="0"/>
        <v>0</v>
      </c>
      <c r="M30" s="32">
        <f t="shared" si="1"/>
        <v>0</v>
      </c>
      <c r="N30" s="89">
        <f t="shared" si="2"/>
        <v>0</v>
      </c>
    </row>
    <row r="31" spans="1:16" ht="10.5" customHeight="1" x14ac:dyDescent="0.2">
      <c r="A31" s="88" t="s">
        <v>152</v>
      </c>
      <c r="B31" s="17" t="s">
        <v>121</v>
      </c>
      <c r="C31" s="4"/>
      <c r="D31" s="4"/>
      <c r="E31" s="4"/>
      <c r="F31" s="4"/>
      <c r="G31" s="4"/>
      <c r="H31" s="4"/>
      <c r="I31" s="4"/>
      <c r="J31" s="4"/>
      <c r="K31" s="4"/>
      <c r="L31" s="32">
        <f t="shared" si="0"/>
        <v>0</v>
      </c>
      <c r="M31" s="32">
        <f t="shared" si="1"/>
        <v>0</v>
      </c>
      <c r="N31" s="89">
        <f t="shared" si="2"/>
        <v>0</v>
      </c>
    </row>
    <row r="32" spans="1:16" ht="10.5" customHeight="1" x14ac:dyDescent="0.2">
      <c r="A32" s="88" t="s">
        <v>154</v>
      </c>
      <c r="B32" s="17" t="s">
        <v>122</v>
      </c>
      <c r="C32" s="4"/>
      <c r="D32" s="4"/>
      <c r="E32" s="4"/>
      <c r="F32" s="4"/>
      <c r="G32" s="4"/>
      <c r="H32" s="4"/>
      <c r="I32" s="4"/>
      <c r="J32" s="4"/>
      <c r="K32" s="4"/>
      <c r="L32" s="32">
        <f t="shared" si="0"/>
        <v>0</v>
      </c>
      <c r="M32" s="32">
        <f t="shared" si="1"/>
        <v>0</v>
      </c>
      <c r="N32" s="89">
        <f t="shared" si="2"/>
        <v>0</v>
      </c>
    </row>
    <row r="33" spans="1:35" ht="10.5" customHeight="1" x14ac:dyDescent="0.2">
      <c r="A33" s="95" t="s">
        <v>5</v>
      </c>
      <c r="B33" s="79" t="s">
        <v>123</v>
      </c>
      <c r="C33" s="44">
        <f t="shared" ref="C33:N33" si="9">+C30+C31+C32</f>
        <v>0</v>
      </c>
      <c r="D33" s="44">
        <f t="shared" si="9"/>
        <v>0</v>
      </c>
      <c r="E33" s="44">
        <f t="shared" si="9"/>
        <v>0</v>
      </c>
      <c r="F33" s="44">
        <f t="shared" si="9"/>
        <v>0</v>
      </c>
      <c r="G33" s="44">
        <f t="shared" si="9"/>
        <v>0</v>
      </c>
      <c r="H33" s="44">
        <f t="shared" si="9"/>
        <v>0</v>
      </c>
      <c r="I33" s="44">
        <f t="shared" si="9"/>
        <v>0</v>
      </c>
      <c r="J33" s="44">
        <f t="shared" si="9"/>
        <v>0</v>
      </c>
      <c r="K33" s="44">
        <f t="shared" si="9"/>
        <v>0</v>
      </c>
      <c r="L33" s="44">
        <f t="shared" si="9"/>
        <v>0</v>
      </c>
      <c r="M33" s="44">
        <f t="shared" si="9"/>
        <v>0</v>
      </c>
      <c r="N33" s="100">
        <f t="shared" si="9"/>
        <v>0</v>
      </c>
    </row>
    <row r="34" spans="1:35" ht="10.5" customHeight="1" x14ac:dyDescent="0.2">
      <c r="A34" s="88" t="s">
        <v>155</v>
      </c>
      <c r="B34" s="17" t="s">
        <v>22</v>
      </c>
      <c r="C34" s="4"/>
      <c r="D34" s="4"/>
      <c r="E34" s="4"/>
      <c r="F34" s="4"/>
      <c r="G34" s="4"/>
      <c r="H34" s="4"/>
      <c r="I34" s="4"/>
      <c r="J34" s="4"/>
      <c r="K34" s="4"/>
      <c r="L34" s="32">
        <f t="shared" si="0"/>
        <v>0</v>
      </c>
      <c r="M34" s="32">
        <f t="shared" si="1"/>
        <v>0</v>
      </c>
      <c r="N34" s="89">
        <f t="shared" si="2"/>
        <v>0</v>
      </c>
    </row>
    <row r="35" spans="1:35" ht="10.5" customHeight="1" x14ac:dyDescent="0.2">
      <c r="A35" s="88" t="s">
        <v>156</v>
      </c>
      <c r="B35" s="17" t="s">
        <v>124</v>
      </c>
      <c r="C35" s="4"/>
      <c r="D35" s="4"/>
      <c r="E35" s="4"/>
      <c r="F35" s="4"/>
      <c r="G35" s="4"/>
      <c r="H35" s="4"/>
      <c r="I35" s="4"/>
      <c r="J35" s="4"/>
      <c r="K35" s="4"/>
      <c r="L35" s="32">
        <f t="shared" si="0"/>
        <v>0</v>
      </c>
      <c r="M35" s="32">
        <f t="shared" si="1"/>
        <v>0</v>
      </c>
      <c r="N35" s="89">
        <f t="shared" si="2"/>
        <v>0</v>
      </c>
    </row>
    <row r="36" spans="1:35" ht="10.5" customHeight="1" thickBot="1" x14ac:dyDescent="0.25">
      <c r="A36" s="88" t="s">
        <v>158</v>
      </c>
      <c r="B36" s="17" t="s">
        <v>23</v>
      </c>
      <c r="C36" s="4">
        <v>482</v>
      </c>
      <c r="D36" s="4">
        <v>0</v>
      </c>
      <c r="E36" s="4">
        <v>0</v>
      </c>
      <c r="F36" s="4"/>
      <c r="G36" s="4"/>
      <c r="H36" s="4"/>
      <c r="I36" s="4"/>
      <c r="J36" s="4"/>
      <c r="K36" s="4"/>
      <c r="L36" s="32">
        <f t="shared" si="0"/>
        <v>482</v>
      </c>
      <c r="M36" s="32">
        <f t="shared" si="1"/>
        <v>0</v>
      </c>
      <c r="N36" s="89">
        <f t="shared" si="2"/>
        <v>0</v>
      </c>
    </row>
    <row r="37" spans="1:35" ht="10.5" customHeight="1" thickBot="1" x14ac:dyDescent="0.25">
      <c r="A37" s="71" t="s">
        <v>10</v>
      </c>
      <c r="B37" s="24" t="s">
        <v>126</v>
      </c>
      <c r="C37" s="42">
        <f>+C33+C34+C35+C36</f>
        <v>482</v>
      </c>
      <c r="D37" s="42">
        <f t="shared" ref="D37:N37" si="10">+D33+D34+D35+D36</f>
        <v>0</v>
      </c>
      <c r="E37" s="42">
        <f t="shared" si="10"/>
        <v>0</v>
      </c>
      <c r="F37" s="42">
        <f t="shared" si="10"/>
        <v>0</v>
      </c>
      <c r="G37" s="42">
        <f t="shared" si="10"/>
        <v>0</v>
      </c>
      <c r="H37" s="42">
        <f t="shared" si="10"/>
        <v>0</v>
      </c>
      <c r="I37" s="42">
        <f t="shared" si="10"/>
        <v>0</v>
      </c>
      <c r="J37" s="42">
        <f t="shared" si="10"/>
        <v>0</v>
      </c>
      <c r="K37" s="42">
        <f t="shared" si="10"/>
        <v>0</v>
      </c>
      <c r="L37" s="42">
        <f t="shared" si="10"/>
        <v>482</v>
      </c>
      <c r="M37" s="42">
        <f t="shared" si="10"/>
        <v>0</v>
      </c>
      <c r="N37" s="74">
        <f t="shared" si="10"/>
        <v>0</v>
      </c>
      <c r="Y37" s="1"/>
      <c r="Z37" s="1"/>
      <c r="AA37" s="1"/>
      <c r="AE37" s="1"/>
      <c r="AF37" s="1"/>
      <c r="AG37" s="1"/>
      <c r="AH37" s="1"/>
      <c r="AI37" s="1"/>
    </row>
    <row r="38" spans="1:35" ht="10.5" customHeight="1" x14ac:dyDescent="0.2">
      <c r="A38" s="88" t="s">
        <v>153</v>
      </c>
      <c r="B38" s="17" t="s">
        <v>25</v>
      </c>
      <c r="C38" s="4"/>
      <c r="D38" s="4"/>
      <c r="E38" s="4"/>
      <c r="F38" s="4"/>
      <c r="G38" s="4"/>
      <c r="H38" s="4"/>
      <c r="I38" s="4"/>
      <c r="J38" s="4"/>
      <c r="K38" s="4"/>
      <c r="L38" s="32">
        <f t="shared" si="0"/>
        <v>0</v>
      </c>
      <c r="M38" s="32">
        <f t="shared" si="1"/>
        <v>0</v>
      </c>
      <c r="N38" s="89">
        <f t="shared" si="2"/>
        <v>0</v>
      </c>
      <c r="Y38" s="1"/>
      <c r="Z38" s="1"/>
      <c r="AA38" s="1"/>
      <c r="AE38" s="1"/>
      <c r="AF38" s="1"/>
      <c r="AG38" s="1"/>
      <c r="AH38" s="1"/>
      <c r="AI38" s="1"/>
    </row>
    <row r="39" spans="1:35" ht="10.5" customHeight="1" x14ac:dyDescent="0.2">
      <c r="A39" s="88" t="s">
        <v>157</v>
      </c>
      <c r="B39" s="17" t="s">
        <v>125</v>
      </c>
      <c r="C39" s="4"/>
      <c r="D39" s="4"/>
      <c r="E39" s="4"/>
      <c r="F39" s="4"/>
      <c r="G39" s="4"/>
      <c r="H39" s="4"/>
      <c r="I39" s="4"/>
      <c r="J39" s="4"/>
      <c r="K39" s="4"/>
      <c r="L39" s="32">
        <f t="shared" si="0"/>
        <v>0</v>
      </c>
      <c r="M39" s="32">
        <f t="shared" si="1"/>
        <v>0</v>
      </c>
      <c r="N39" s="89">
        <f t="shared" si="2"/>
        <v>0</v>
      </c>
      <c r="Y39" s="1"/>
      <c r="Z39" s="1"/>
      <c r="AA39" s="1"/>
      <c r="AE39" s="1"/>
      <c r="AF39" s="1"/>
      <c r="AG39" s="1"/>
      <c r="AH39" s="1"/>
      <c r="AI39" s="1"/>
    </row>
    <row r="40" spans="1:35" s="13" customFormat="1" ht="10.5" customHeight="1" thickBot="1" x14ac:dyDescent="0.25">
      <c r="A40" s="88" t="s">
        <v>159</v>
      </c>
      <c r="B40" s="17" t="s">
        <v>26</v>
      </c>
      <c r="C40" s="4"/>
      <c r="D40" s="4"/>
      <c r="E40" s="4"/>
      <c r="F40" s="4">
        <v>23994</v>
      </c>
      <c r="G40" s="4">
        <v>18017</v>
      </c>
      <c r="H40" s="4">
        <v>18017</v>
      </c>
      <c r="I40" s="4"/>
      <c r="J40" s="4"/>
      <c r="K40" s="4"/>
      <c r="L40" s="32">
        <f t="shared" si="0"/>
        <v>23994</v>
      </c>
      <c r="M40" s="32">
        <f t="shared" si="1"/>
        <v>18017</v>
      </c>
      <c r="N40" s="89">
        <f t="shared" si="2"/>
        <v>18017</v>
      </c>
      <c r="Y40" s="5"/>
      <c r="Z40" s="5"/>
      <c r="AA40" s="5"/>
      <c r="AE40" s="5"/>
      <c r="AF40" s="5"/>
      <c r="AG40" s="5"/>
      <c r="AH40" s="5"/>
      <c r="AI40" s="5"/>
    </row>
    <row r="41" spans="1:35" ht="10.5" customHeight="1" thickBot="1" x14ac:dyDescent="0.25">
      <c r="A41" s="71" t="s">
        <v>13</v>
      </c>
      <c r="B41" s="24" t="s">
        <v>127</v>
      </c>
      <c r="C41" s="42">
        <f>+C38+C39+C40</f>
        <v>0</v>
      </c>
      <c r="D41" s="42">
        <f t="shared" ref="D41:N41" si="11">+D38+D39+D40</f>
        <v>0</v>
      </c>
      <c r="E41" s="42">
        <f t="shared" si="11"/>
        <v>0</v>
      </c>
      <c r="F41" s="42">
        <f t="shared" si="11"/>
        <v>23994</v>
      </c>
      <c r="G41" s="42">
        <f t="shared" si="11"/>
        <v>18017</v>
      </c>
      <c r="H41" s="42">
        <f t="shared" si="11"/>
        <v>18017</v>
      </c>
      <c r="I41" s="42">
        <f t="shared" si="11"/>
        <v>0</v>
      </c>
      <c r="J41" s="42">
        <f t="shared" si="11"/>
        <v>0</v>
      </c>
      <c r="K41" s="42">
        <f t="shared" si="11"/>
        <v>0</v>
      </c>
      <c r="L41" s="42">
        <f t="shared" si="11"/>
        <v>23994</v>
      </c>
      <c r="M41" s="42">
        <f t="shared" si="11"/>
        <v>18017</v>
      </c>
      <c r="N41" s="74">
        <f t="shared" si="11"/>
        <v>18017</v>
      </c>
      <c r="O41" s="1"/>
      <c r="P41" s="1"/>
      <c r="Q41" s="1"/>
      <c r="R41" s="1"/>
      <c r="S41" s="1"/>
      <c r="T41" s="1"/>
      <c r="U41" s="1"/>
      <c r="Y41" s="1"/>
      <c r="Z41" s="1"/>
    </row>
    <row r="42" spans="1:35" ht="10.5" customHeight="1" x14ac:dyDescent="0.2">
      <c r="A42" s="97" t="s">
        <v>167</v>
      </c>
      <c r="B42" s="46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32">
        <f t="shared" si="0"/>
        <v>0</v>
      </c>
      <c r="M42" s="32">
        <f t="shared" si="1"/>
        <v>0</v>
      </c>
      <c r="N42" s="89">
        <f t="shared" si="2"/>
        <v>0</v>
      </c>
      <c r="O42" s="1"/>
      <c r="P42" s="1"/>
      <c r="Q42" s="1"/>
      <c r="R42" s="1"/>
      <c r="S42" s="1"/>
      <c r="T42" s="1"/>
      <c r="U42" s="1"/>
      <c r="Y42" s="1"/>
      <c r="Z42" s="1"/>
    </row>
    <row r="43" spans="1:35" ht="10.5" customHeight="1" x14ac:dyDescent="0.2">
      <c r="A43" s="88" t="s">
        <v>190</v>
      </c>
      <c r="B43" s="113" t="s">
        <v>191</v>
      </c>
      <c r="C43" s="4"/>
      <c r="D43" s="4"/>
      <c r="E43" s="4"/>
      <c r="F43" s="4"/>
      <c r="G43" s="4"/>
      <c r="H43" s="4"/>
      <c r="I43" s="4"/>
      <c r="J43" s="4"/>
      <c r="K43" s="4"/>
      <c r="L43" s="32">
        <f>+C43+F43</f>
        <v>0</v>
      </c>
      <c r="M43" s="32">
        <f>+D43+G43</f>
        <v>0</v>
      </c>
      <c r="N43" s="89">
        <f>+E43+H43</f>
        <v>0</v>
      </c>
    </row>
    <row r="44" spans="1:35" ht="10.5" customHeight="1" thickBot="1" x14ac:dyDescent="0.25">
      <c r="A44" s="98" t="s">
        <v>168</v>
      </c>
      <c r="B44" s="48" t="s">
        <v>128</v>
      </c>
      <c r="C44" s="6"/>
      <c r="D44" s="6"/>
      <c r="E44" s="6"/>
      <c r="F44" s="6"/>
      <c r="G44" s="6"/>
      <c r="H44" s="6"/>
      <c r="I44" s="6"/>
      <c r="J44" s="6"/>
      <c r="K44" s="6"/>
      <c r="L44" s="32">
        <f t="shared" si="0"/>
        <v>0</v>
      </c>
      <c r="M44" s="32">
        <f t="shared" si="1"/>
        <v>0</v>
      </c>
      <c r="N44" s="89">
        <f t="shared" si="2"/>
        <v>0</v>
      </c>
      <c r="O44" s="1"/>
      <c r="P44" s="1"/>
      <c r="Q44" s="1"/>
      <c r="R44" s="1"/>
      <c r="S44" s="1"/>
      <c r="T44" s="1"/>
      <c r="U44" s="1"/>
      <c r="Y44" s="1"/>
      <c r="Z44" s="1"/>
    </row>
    <row r="45" spans="1:35" ht="10.5" customHeight="1" thickBot="1" x14ac:dyDescent="0.25">
      <c r="A45" s="71" t="s">
        <v>15</v>
      </c>
      <c r="B45" s="24" t="s">
        <v>27</v>
      </c>
      <c r="C45" s="42">
        <f>SUM(C42:C44)</f>
        <v>0</v>
      </c>
      <c r="D45" s="42">
        <f t="shared" ref="D45:N45" si="12">SUM(D42:D44)</f>
        <v>0</v>
      </c>
      <c r="E45" s="42">
        <f t="shared" si="12"/>
        <v>0</v>
      </c>
      <c r="F45" s="42">
        <f t="shared" si="12"/>
        <v>0</v>
      </c>
      <c r="G45" s="42">
        <f t="shared" si="12"/>
        <v>0</v>
      </c>
      <c r="H45" s="42">
        <f t="shared" si="12"/>
        <v>0</v>
      </c>
      <c r="I45" s="42">
        <f t="shared" si="12"/>
        <v>0</v>
      </c>
      <c r="J45" s="42">
        <f t="shared" si="12"/>
        <v>0</v>
      </c>
      <c r="K45" s="42">
        <f t="shared" si="12"/>
        <v>0</v>
      </c>
      <c r="L45" s="42">
        <f t="shared" si="12"/>
        <v>0</v>
      </c>
      <c r="M45" s="42">
        <f t="shared" si="12"/>
        <v>0</v>
      </c>
      <c r="N45" s="74">
        <f t="shared" si="12"/>
        <v>0</v>
      </c>
    </row>
    <row r="46" spans="1:35" ht="10.5" customHeight="1" x14ac:dyDescent="0.2">
      <c r="A46" s="93" t="s">
        <v>167</v>
      </c>
      <c r="B46" s="23" t="s">
        <v>20</v>
      </c>
      <c r="C46" s="6"/>
      <c r="D46" s="6"/>
      <c r="E46" s="6"/>
      <c r="F46" s="6"/>
      <c r="G46" s="6"/>
      <c r="H46" s="6"/>
      <c r="I46" s="6"/>
      <c r="J46" s="6"/>
      <c r="K46" s="6"/>
      <c r="L46" s="32">
        <f t="shared" si="0"/>
        <v>0</v>
      </c>
      <c r="M46" s="32">
        <f t="shared" si="1"/>
        <v>0</v>
      </c>
      <c r="N46" s="89">
        <f t="shared" si="2"/>
        <v>0</v>
      </c>
    </row>
    <row r="47" spans="1:35" ht="10.5" customHeight="1" thickBot="1" x14ac:dyDescent="0.25">
      <c r="A47" s="93" t="s">
        <v>168</v>
      </c>
      <c r="B47" s="23" t="s">
        <v>129</v>
      </c>
      <c r="C47" s="6"/>
      <c r="D47" s="6"/>
      <c r="E47" s="6"/>
      <c r="F47" s="6"/>
      <c r="G47" s="6"/>
      <c r="H47" s="6"/>
      <c r="I47" s="6"/>
      <c r="J47" s="6"/>
      <c r="K47" s="6"/>
      <c r="L47" s="32">
        <f t="shared" si="0"/>
        <v>0</v>
      </c>
      <c r="M47" s="32">
        <f t="shared" si="1"/>
        <v>0</v>
      </c>
      <c r="N47" s="89">
        <f t="shared" si="2"/>
        <v>0</v>
      </c>
    </row>
    <row r="48" spans="1:35" ht="10.5" customHeight="1" thickBot="1" x14ac:dyDescent="0.25">
      <c r="A48" s="71" t="s">
        <v>18</v>
      </c>
      <c r="B48" s="24" t="s">
        <v>28</v>
      </c>
      <c r="C48" s="42">
        <f>+C46+C47</f>
        <v>0</v>
      </c>
      <c r="D48" s="42">
        <f t="shared" ref="D48:N48" si="13">+D46+D47</f>
        <v>0</v>
      </c>
      <c r="E48" s="42">
        <f t="shared" si="13"/>
        <v>0</v>
      </c>
      <c r="F48" s="42">
        <f t="shared" si="13"/>
        <v>0</v>
      </c>
      <c r="G48" s="42">
        <f t="shared" si="13"/>
        <v>0</v>
      </c>
      <c r="H48" s="42">
        <f t="shared" si="13"/>
        <v>0</v>
      </c>
      <c r="I48" s="42">
        <f t="shared" si="13"/>
        <v>0</v>
      </c>
      <c r="J48" s="42">
        <f t="shared" si="13"/>
        <v>0</v>
      </c>
      <c r="K48" s="42">
        <f t="shared" si="13"/>
        <v>0</v>
      </c>
      <c r="L48" s="42">
        <f t="shared" si="13"/>
        <v>0</v>
      </c>
      <c r="M48" s="42">
        <f t="shared" si="13"/>
        <v>0</v>
      </c>
      <c r="N48" s="74">
        <f t="shared" si="13"/>
        <v>0</v>
      </c>
    </row>
    <row r="49" spans="1:24" ht="10.5" customHeight="1" thickBot="1" x14ac:dyDescent="0.25">
      <c r="A49" s="93" t="s">
        <v>160</v>
      </c>
      <c r="B49" s="23" t="s">
        <v>179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99"/>
    </row>
    <row r="50" spans="1:24" ht="10.5" customHeight="1" thickBot="1" x14ac:dyDescent="0.25">
      <c r="A50" s="71" t="s">
        <v>132</v>
      </c>
      <c r="B50" s="24" t="s">
        <v>134</v>
      </c>
      <c r="C50" s="42">
        <f>+C45+C48</f>
        <v>0</v>
      </c>
      <c r="D50" s="42">
        <f t="shared" ref="D50:N50" si="14">+D45+D48</f>
        <v>0</v>
      </c>
      <c r="E50" s="42">
        <f t="shared" si="14"/>
        <v>0</v>
      </c>
      <c r="F50" s="42">
        <f t="shared" si="14"/>
        <v>0</v>
      </c>
      <c r="G50" s="42">
        <f t="shared" si="14"/>
        <v>0</v>
      </c>
      <c r="H50" s="42">
        <f t="shared" si="14"/>
        <v>0</v>
      </c>
      <c r="I50" s="42">
        <f t="shared" si="14"/>
        <v>0</v>
      </c>
      <c r="J50" s="42">
        <f t="shared" si="14"/>
        <v>0</v>
      </c>
      <c r="K50" s="42">
        <f t="shared" si="14"/>
        <v>0</v>
      </c>
      <c r="L50" s="42">
        <f t="shared" si="14"/>
        <v>0</v>
      </c>
      <c r="M50" s="42">
        <f t="shared" si="14"/>
        <v>0</v>
      </c>
      <c r="N50" s="74">
        <f t="shared" si="14"/>
        <v>0</v>
      </c>
    </row>
    <row r="51" spans="1:24" s="21" customFormat="1" ht="10.5" customHeight="1" thickBot="1" x14ac:dyDescent="0.25">
      <c r="A51" s="71"/>
      <c r="B51" s="73" t="s">
        <v>137</v>
      </c>
      <c r="C51" s="42">
        <f>+C37+C41+C49+C50</f>
        <v>482</v>
      </c>
      <c r="D51" s="42">
        <f t="shared" ref="D51:N51" si="15">+D37+D41+D49+D50</f>
        <v>0</v>
      </c>
      <c r="E51" s="42">
        <f t="shared" si="15"/>
        <v>0</v>
      </c>
      <c r="F51" s="42">
        <f t="shared" si="15"/>
        <v>23994</v>
      </c>
      <c r="G51" s="42">
        <f t="shared" si="15"/>
        <v>18017</v>
      </c>
      <c r="H51" s="42">
        <f t="shared" si="15"/>
        <v>18017</v>
      </c>
      <c r="I51" s="42">
        <f t="shared" si="15"/>
        <v>0</v>
      </c>
      <c r="J51" s="42">
        <f t="shared" si="15"/>
        <v>0</v>
      </c>
      <c r="K51" s="42">
        <f t="shared" si="15"/>
        <v>0</v>
      </c>
      <c r="L51" s="42">
        <f t="shared" si="15"/>
        <v>24476</v>
      </c>
      <c r="M51" s="42">
        <f t="shared" si="15"/>
        <v>18017</v>
      </c>
      <c r="N51" s="74">
        <f t="shared" si="15"/>
        <v>18017</v>
      </c>
    </row>
    <row r="52" spans="1:24" ht="12" customHeight="1" thickBot="1" x14ac:dyDescent="0.25">
      <c r="A52" s="76"/>
      <c r="B52" s="77" t="s">
        <v>29</v>
      </c>
      <c r="C52" s="50"/>
      <c r="D52" s="50"/>
      <c r="E52" s="50"/>
      <c r="F52" s="50"/>
      <c r="G52" s="50"/>
      <c r="H52" s="50"/>
      <c r="I52" s="50"/>
      <c r="J52" s="50"/>
      <c r="K52" s="50"/>
      <c r="L52" s="55">
        <f t="shared" si="0"/>
        <v>0</v>
      </c>
      <c r="M52" s="55">
        <f t="shared" si="1"/>
        <v>0</v>
      </c>
      <c r="N52" s="56">
        <f t="shared" si="2"/>
        <v>0</v>
      </c>
      <c r="V52" s="13"/>
      <c r="W52" s="13"/>
      <c r="X52" s="13"/>
    </row>
    <row r="53" spans="1:24" ht="12" customHeight="1" thickBot="1" x14ac:dyDescent="0.25">
      <c r="A53" s="78"/>
      <c r="B53" s="77" t="s">
        <v>30</v>
      </c>
      <c r="C53" s="53"/>
      <c r="D53" s="50"/>
      <c r="E53" s="53"/>
      <c r="F53" s="53"/>
      <c r="G53" s="50"/>
      <c r="H53" s="53"/>
      <c r="I53" s="53"/>
      <c r="J53" s="53"/>
      <c r="K53" s="53"/>
      <c r="L53" s="55">
        <f t="shared" si="0"/>
        <v>0</v>
      </c>
      <c r="M53" s="55">
        <f t="shared" si="1"/>
        <v>0</v>
      </c>
      <c r="N53" s="56">
        <f t="shared" si="2"/>
        <v>0</v>
      </c>
      <c r="V53" s="13"/>
      <c r="W53" s="13"/>
      <c r="X53" s="13"/>
    </row>
    <row r="54" spans="1:24" x14ac:dyDescent="0.2">
      <c r="H54" s="14"/>
      <c r="K54" s="14"/>
    </row>
    <row r="55" spans="1:24" x14ac:dyDescent="0.2">
      <c r="H55" s="14"/>
      <c r="K55" s="14"/>
    </row>
    <row r="56" spans="1:24" x14ac:dyDescent="0.2">
      <c r="H56" s="14"/>
      <c r="K56" s="14"/>
    </row>
    <row r="57" spans="1:24" x14ac:dyDescent="0.2">
      <c r="H57" s="14"/>
      <c r="K57" s="14"/>
    </row>
    <row r="58" spans="1:24" x14ac:dyDescent="0.2">
      <c r="H58" s="14"/>
      <c r="K58" s="14"/>
    </row>
    <row r="59" spans="1:24" x14ac:dyDescent="0.2">
      <c r="K59" s="14"/>
    </row>
    <row r="60" spans="1:24" x14ac:dyDescent="0.2">
      <c r="K60" s="14"/>
    </row>
    <row r="61" spans="1:24" x14ac:dyDescent="0.2">
      <c r="K61" s="14"/>
    </row>
    <row r="62" spans="1:24" x14ac:dyDescent="0.2">
      <c r="V62" s="1"/>
      <c r="W62" s="1"/>
      <c r="X62" s="1"/>
    </row>
    <row r="63" spans="1:24" x14ac:dyDescent="0.2">
      <c r="V63" s="1"/>
      <c r="W63" s="1"/>
      <c r="X63" s="1"/>
    </row>
    <row r="64" spans="1:24" x14ac:dyDescent="0.2">
      <c r="V64" s="1"/>
      <c r="W64" s="1"/>
      <c r="X64" s="1"/>
    </row>
    <row r="65" spans="22:24" x14ac:dyDescent="0.2">
      <c r="V65" s="1"/>
      <c r="W65" s="1"/>
      <c r="X65" s="1"/>
    </row>
    <row r="66" spans="22:24" x14ac:dyDescent="0.2">
      <c r="V66" s="5"/>
      <c r="W66" s="5"/>
      <c r="X66" s="5"/>
    </row>
    <row r="67" spans="22:24" x14ac:dyDescent="0.2">
      <c r="V67" s="5"/>
      <c r="W67" s="5"/>
      <c r="X67" s="5"/>
    </row>
    <row r="68" spans="22:24" x14ac:dyDescent="0.2">
      <c r="V68" s="1"/>
      <c r="W68" s="1"/>
      <c r="X68" s="1"/>
    </row>
    <row r="69" spans="22:24" x14ac:dyDescent="0.2">
      <c r="V69" s="1"/>
      <c r="W69" s="1"/>
      <c r="X69" s="1"/>
    </row>
    <row r="70" spans="22:24" x14ac:dyDescent="0.2">
      <c r="V70" s="1"/>
      <c r="W70" s="1"/>
      <c r="X70" s="1"/>
    </row>
    <row r="71" spans="22:24" x14ac:dyDescent="0.2">
      <c r="V71" s="1"/>
      <c r="W71" s="1"/>
      <c r="X71" s="1"/>
    </row>
    <row r="72" spans="22:24" x14ac:dyDescent="0.2">
      <c r="V72" s="1"/>
      <c r="W72" s="1"/>
      <c r="X72" s="1"/>
    </row>
    <row r="73" spans="22:24" x14ac:dyDescent="0.2">
      <c r="V73" s="1"/>
      <c r="W73" s="1"/>
      <c r="X73" s="1"/>
    </row>
    <row r="74" spans="22:24" x14ac:dyDescent="0.2">
      <c r="V74" s="1"/>
      <c r="W74" s="1"/>
      <c r="X74" s="1"/>
    </row>
    <row r="75" spans="22:24" x14ac:dyDescent="0.2">
      <c r="V75" s="1"/>
      <c r="W75" s="1"/>
      <c r="X75" s="1"/>
    </row>
    <row r="76" spans="22:24" x14ac:dyDescent="0.2">
      <c r="V76" s="1"/>
      <c r="W76" s="1"/>
      <c r="X76" s="1"/>
    </row>
    <row r="77" spans="22:24" x14ac:dyDescent="0.2">
      <c r="V77" s="1"/>
      <c r="W77" s="1"/>
      <c r="X77" s="1"/>
    </row>
    <row r="78" spans="22:24" x14ac:dyDescent="0.2">
      <c r="V78" s="1"/>
      <c r="W78" s="1"/>
      <c r="X78" s="1"/>
    </row>
    <row r="79" spans="22:24" x14ac:dyDescent="0.2">
      <c r="V79" s="1"/>
      <c r="W79" s="1"/>
      <c r="X79" s="1"/>
    </row>
  </sheetData>
  <sheetProtection selectLockedCells="1" selectUnlockedCells="1"/>
  <mergeCells count="25"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G5:G6"/>
    <mergeCell ref="H5:H6"/>
    <mergeCell ref="I5:I6"/>
    <mergeCell ref="J5:J6"/>
    <mergeCell ref="A7:B7"/>
    <mergeCell ref="A8:B8"/>
    <mergeCell ref="A29:B29"/>
    <mergeCell ref="K5:K6"/>
    <mergeCell ref="C5:C6"/>
    <mergeCell ref="D5:D6"/>
    <mergeCell ref="E5:E6"/>
    <mergeCell ref="F5:F6"/>
  </mergeCells>
  <phoneticPr fontId="19" type="noConversion"/>
  <printOptions horizontalCentered="1"/>
  <pageMargins left="0.27559055118110237" right="0.27559055118110237" top="0.39370078740157483" bottom="0.19685039370078741" header="0.15748031496062992" footer="0.15748031496062992"/>
  <pageSetup paperSize="9" scale="89" firstPageNumber="0" orientation="landscape" r:id="rId1"/>
  <headerFooter alignWithMargins="0">
    <oddHeader>&amp;R2.sz.melléklet</oddHeader>
    <oddFooter>&amp;R&amp;A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56"/>
  <sheetViews>
    <sheetView zoomScale="92" zoomScaleNormal="92" workbookViewId="0">
      <pane ySplit="7" topLeftCell="A20" activePane="bottomLeft" state="frozen"/>
      <selection activeCell="C5" sqref="C5:N6"/>
      <selection pane="bottomLeft" activeCell="M47" sqref="M47"/>
    </sheetView>
  </sheetViews>
  <sheetFormatPr defaultRowHeight="12.75" x14ac:dyDescent="0.2"/>
  <cols>
    <col min="1" max="1" width="7.42578125" style="8" customWidth="1"/>
    <col min="2" max="2" width="33.85546875" style="8" customWidth="1"/>
    <col min="3" max="5" width="9.5703125" style="8" customWidth="1"/>
    <col min="6" max="6" width="10.7109375" style="8" customWidth="1"/>
    <col min="7" max="7" width="11.28515625" style="8" customWidth="1"/>
    <col min="8" max="8" width="11" style="8" customWidth="1"/>
    <col min="9" max="9" width="12.5703125" style="8" customWidth="1"/>
    <col min="10" max="10" width="11.28515625" style="8" customWidth="1"/>
    <col min="11" max="11" width="11.42578125" style="8" customWidth="1"/>
    <col min="12" max="13" width="10.7109375" style="8" customWidth="1"/>
    <col min="14" max="14" width="11.28515625" style="8" customWidth="1"/>
    <col min="15" max="15" width="10" style="68" customWidth="1"/>
    <col min="16" max="16" width="12.28515625" style="1" customWidth="1"/>
    <col min="17" max="17" width="9.5703125" style="8" bestFit="1" customWidth="1"/>
    <col min="18" max="16384" width="9.140625" style="8"/>
  </cols>
  <sheetData>
    <row r="1" spans="1:17" ht="11.25" customHeight="1" x14ac:dyDescent="0.2">
      <c r="A1" s="136" t="s">
        <v>192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</row>
    <row r="2" spans="1:17" ht="8.25" customHeight="1" thickBot="1" x14ac:dyDescent="0.25">
      <c r="H2" s="9"/>
      <c r="M2" s="9" t="s">
        <v>0</v>
      </c>
    </row>
    <row r="3" spans="1:17" ht="9" customHeight="1" thickBot="1" x14ac:dyDescent="0.25">
      <c r="A3" s="137" t="s">
        <v>1</v>
      </c>
      <c r="B3" s="138"/>
      <c r="C3" s="141">
        <v>1802</v>
      </c>
      <c r="D3" s="141"/>
      <c r="E3" s="141"/>
      <c r="F3" s="141">
        <v>1803</v>
      </c>
      <c r="G3" s="141"/>
      <c r="H3" s="141"/>
      <c r="I3" s="181">
        <v>1800</v>
      </c>
      <c r="J3" s="181"/>
      <c r="K3" s="181"/>
      <c r="L3" s="181">
        <v>1</v>
      </c>
      <c r="M3" s="181"/>
      <c r="N3" s="183"/>
    </row>
    <row r="4" spans="1:17" s="33" customFormat="1" ht="23.25" customHeight="1" thickBot="1" x14ac:dyDescent="0.25">
      <c r="A4" s="139"/>
      <c r="B4" s="140"/>
      <c r="C4" s="161" t="s">
        <v>179</v>
      </c>
      <c r="D4" s="161"/>
      <c r="E4" s="161"/>
      <c r="F4" s="161" t="s">
        <v>189</v>
      </c>
      <c r="G4" s="161"/>
      <c r="H4" s="161"/>
      <c r="I4" s="184" t="s">
        <v>95</v>
      </c>
      <c r="J4" s="184"/>
      <c r="K4" s="184"/>
      <c r="L4" s="184" t="s">
        <v>96</v>
      </c>
      <c r="M4" s="184"/>
      <c r="N4" s="185"/>
      <c r="O4" s="69"/>
      <c r="P4" s="114"/>
    </row>
    <row r="5" spans="1:17" ht="12.75" customHeight="1" thickBot="1" x14ac:dyDescent="0.25">
      <c r="A5" s="139"/>
      <c r="B5" s="140"/>
      <c r="C5" s="128" t="s">
        <v>193</v>
      </c>
      <c r="D5" s="128" t="s">
        <v>194</v>
      </c>
      <c r="E5" s="128" t="s">
        <v>195</v>
      </c>
      <c r="F5" s="128" t="s">
        <v>193</v>
      </c>
      <c r="G5" s="128" t="s">
        <v>194</v>
      </c>
      <c r="H5" s="128" t="s">
        <v>195</v>
      </c>
      <c r="I5" s="128" t="s">
        <v>193</v>
      </c>
      <c r="J5" s="128" t="s">
        <v>194</v>
      </c>
      <c r="K5" s="128" t="s">
        <v>195</v>
      </c>
      <c r="L5" s="128" t="s">
        <v>193</v>
      </c>
      <c r="M5" s="128" t="s">
        <v>194</v>
      </c>
      <c r="N5" s="128" t="s">
        <v>195</v>
      </c>
    </row>
    <row r="6" spans="1:17" ht="18.75" customHeight="1" thickBot="1" x14ac:dyDescent="0.25">
      <c r="A6" s="139"/>
      <c r="B6" s="140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P6" s="115" t="s">
        <v>196</v>
      </c>
    </row>
    <row r="7" spans="1:17" ht="10.5" customHeight="1" thickBot="1" x14ac:dyDescent="0.25">
      <c r="A7" s="130">
        <v>1</v>
      </c>
      <c r="B7" s="131"/>
      <c r="C7" s="37">
        <v>2</v>
      </c>
      <c r="D7" s="36">
        <v>3</v>
      </c>
      <c r="E7" s="37">
        <v>4</v>
      </c>
      <c r="F7" s="36">
        <v>5</v>
      </c>
      <c r="G7" s="37">
        <v>6</v>
      </c>
      <c r="H7" s="36">
        <v>7</v>
      </c>
      <c r="I7" s="37">
        <v>8</v>
      </c>
      <c r="J7" s="36">
        <v>9</v>
      </c>
      <c r="K7" s="37">
        <v>10</v>
      </c>
      <c r="L7" s="36">
        <v>11</v>
      </c>
      <c r="M7" s="37">
        <v>12</v>
      </c>
      <c r="N7" s="101">
        <v>13</v>
      </c>
    </row>
    <row r="8" spans="1:17" ht="11.25" customHeight="1" x14ac:dyDescent="0.2">
      <c r="A8" s="134" t="s">
        <v>4</v>
      </c>
      <c r="B8" s="135"/>
      <c r="C8" s="4"/>
      <c r="D8" s="4"/>
      <c r="E8" s="4"/>
      <c r="F8" s="4"/>
      <c r="G8" s="4"/>
      <c r="H8" s="4"/>
      <c r="I8" s="6"/>
      <c r="J8" s="6"/>
      <c r="K8" s="6"/>
      <c r="L8" s="4"/>
      <c r="M8" s="4"/>
      <c r="N8" s="87"/>
    </row>
    <row r="9" spans="1:17" ht="10.5" customHeight="1" x14ac:dyDescent="0.2">
      <c r="A9" s="88" t="s">
        <v>139</v>
      </c>
      <c r="B9" s="17" t="s">
        <v>6</v>
      </c>
      <c r="C9" s="4"/>
      <c r="D9" s="4"/>
      <c r="E9" s="4"/>
      <c r="F9" s="4"/>
      <c r="G9" s="4"/>
      <c r="H9" s="4"/>
      <c r="I9" s="32">
        <f>+C9+F9</f>
        <v>0</v>
      </c>
      <c r="J9" s="32">
        <f>+D9+G9</f>
        <v>0</v>
      </c>
      <c r="K9" s="32">
        <f>+E9+H9</f>
        <v>0</v>
      </c>
      <c r="L9" s="32">
        <f>+'11'!L9+'13'!C9+'14'!L9+'19'!F9+'20'!L9+'22'!L9+'24'!L9+'25'!L9+'26'!I9</f>
        <v>302900</v>
      </c>
      <c r="M9" s="32">
        <f>+'11'!M9+'13'!D9+'14'!M9+'19'!G9+'20'!M9+'22'!M9+'24'!M9+'25'!M9+'26'!J9</f>
        <v>319179</v>
      </c>
      <c r="N9" s="89">
        <f>+'11'!N9+'13'!E9+'14'!N9+'19'!H9+'20'!N9+'22'!N9+'24'!N9+'25'!N9+'26'!K9</f>
        <v>265211</v>
      </c>
      <c r="P9" s="1">
        <v>265211</v>
      </c>
      <c r="Q9" s="1">
        <f>+P9-N9</f>
        <v>0</v>
      </c>
    </row>
    <row r="10" spans="1:17" ht="10.5" customHeight="1" x14ac:dyDescent="0.2">
      <c r="A10" s="88" t="s">
        <v>140</v>
      </c>
      <c r="B10" s="17" t="s">
        <v>113</v>
      </c>
      <c r="C10" s="4"/>
      <c r="D10" s="4"/>
      <c r="E10" s="4"/>
      <c r="F10" s="4"/>
      <c r="G10" s="4"/>
      <c r="H10" s="4"/>
      <c r="I10" s="32">
        <f>+C10+F10</f>
        <v>0</v>
      </c>
      <c r="J10" s="32">
        <f t="shared" ref="J10:J53" si="0">+D10+G10</f>
        <v>0</v>
      </c>
      <c r="K10" s="32">
        <f t="shared" ref="K10:K53" si="1">+E10+H10</f>
        <v>0</v>
      </c>
      <c r="L10" s="32">
        <f>+'11'!L10+'13'!C10+'14'!L10+'19'!F10+'20'!L10+'22'!L10+'24'!L10+'25'!L10+'26'!I10</f>
        <v>55541</v>
      </c>
      <c r="M10" s="32">
        <f>+'11'!M10+'13'!D10+'14'!M10+'19'!G10+'20'!M10+'22'!M10+'24'!M10+'25'!M10+'26'!J10</f>
        <v>58459</v>
      </c>
      <c r="N10" s="89">
        <f>+'11'!N10+'13'!E10+'14'!N10+'19'!H10+'20'!N10+'22'!N10+'24'!N10+'25'!N10+'26'!K10</f>
        <v>41967</v>
      </c>
      <c r="P10" s="1">
        <v>41967</v>
      </c>
      <c r="Q10" s="1">
        <f>+P10-N10</f>
        <v>0</v>
      </c>
    </row>
    <row r="11" spans="1:17" ht="10.5" customHeight="1" x14ac:dyDescent="0.2">
      <c r="A11" s="88" t="s">
        <v>141</v>
      </c>
      <c r="B11" s="17" t="s">
        <v>7</v>
      </c>
      <c r="C11" s="4"/>
      <c r="D11" s="4"/>
      <c r="E11" s="4"/>
      <c r="F11" s="4"/>
      <c r="G11" s="4"/>
      <c r="H11" s="4"/>
      <c r="I11" s="32">
        <f>+C11+F11</f>
        <v>0</v>
      </c>
      <c r="J11" s="32">
        <f t="shared" si="0"/>
        <v>0</v>
      </c>
      <c r="K11" s="32">
        <f t="shared" si="1"/>
        <v>0</v>
      </c>
      <c r="L11" s="32">
        <f>+'11'!L11+'13'!C11+'14'!L11+'19'!F11+'20'!L11+'22'!L11+'24'!L11+'25'!L11+'26'!I11</f>
        <v>8908108</v>
      </c>
      <c r="M11" s="32">
        <f>+'11'!M11+'13'!D11+'14'!M11+'19'!G11+'20'!M11+'22'!M11+'24'!M11+'25'!M11+'26'!J11</f>
        <v>8646651</v>
      </c>
      <c r="N11" s="89">
        <f>+'11'!N11+'13'!E11+'14'!N11+'19'!H11+'20'!N11+'22'!N11+'24'!N11+'25'!N11+'26'!K11</f>
        <v>7463145</v>
      </c>
      <c r="P11" s="1">
        <v>7463145</v>
      </c>
      <c r="Q11" s="1">
        <f>+P11-N11</f>
        <v>0</v>
      </c>
    </row>
    <row r="12" spans="1:17" ht="10.5" customHeight="1" x14ac:dyDescent="0.2">
      <c r="A12" s="88" t="s">
        <v>142</v>
      </c>
      <c r="B12" s="17" t="s">
        <v>8</v>
      </c>
      <c r="C12" s="4"/>
      <c r="D12" s="4"/>
      <c r="E12" s="4"/>
      <c r="F12" s="4"/>
      <c r="G12" s="4"/>
      <c r="H12" s="4"/>
      <c r="I12" s="32">
        <f>+C12+F12</f>
        <v>0</v>
      </c>
      <c r="J12" s="32">
        <f t="shared" si="0"/>
        <v>0</v>
      </c>
      <c r="K12" s="32">
        <f t="shared" si="1"/>
        <v>0</v>
      </c>
      <c r="L12" s="32">
        <f>+'11'!L12+'13'!C12+'14'!L12+'19'!F12+'20'!L12+'22'!L12+'24'!L12+'25'!L12+'26'!I12</f>
        <v>626200</v>
      </c>
      <c r="M12" s="32">
        <f>+'11'!M12+'13'!D12+'14'!M12+'19'!G12+'20'!M12+'22'!M12+'24'!M12+'25'!M12+'26'!J12</f>
        <v>627112</v>
      </c>
      <c r="N12" s="89">
        <f>+'11'!N12+'13'!E12+'14'!N12+'19'!H12+'20'!N12+'22'!N12+'24'!N12+'25'!N12+'26'!K12</f>
        <v>429942</v>
      </c>
      <c r="P12" s="1">
        <v>429942</v>
      </c>
      <c r="Q12" s="1">
        <f>+P12-N12</f>
        <v>0</v>
      </c>
    </row>
    <row r="13" spans="1:17" ht="10.5" customHeight="1" thickBot="1" x14ac:dyDescent="0.25">
      <c r="A13" s="88" t="s">
        <v>143</v>
      </c>
      <c r="B13" s="17" t="s">
        <v>9</v>
      </c>
      <c r="C13" s="4"/>
      <c r="D13" s="39"/>
      <c r="E13" s="4"/>
      <c r="F13" s="4"/>
      <c r="G13" s="4"/>
      <c r="H13" s="4"/>
      <c r="I13" s="32">
        <f>+C13+F13</f>
        <v>0</v>
      </c>
      <c r="J13" s="32">
        <f t="shared" si="0"/>
        <v>0</v>
      </c>
      <c r="K13" s="32">
        <f t="shared" si="1"/>
        <v>0</v>
      </c>
      <c r="L13" s="32">
        <f>+'11'!L13+'13'!C13+'14'!L13+'19'!F13+'20'!L13+'22'!L13+'24'!L13+'25'!L13+'26'!I13</f>
        <v>2070274</v>
      </c>
      <c r="M13" s="32">
        <f>+'11'!M13+'13'!D13+'14'!M13+'19'!G13+'20'!M13+'22'!M13+'24'!M13+'25'!M13+'26'!J13</f>
        <v>1467315</v>
      </c>
      <c r="N13" s="89">
        <f>+'11'!N13+'13'!E13+'14'!N13+'19'!H13+'20'!N13+'22'!N13+'24'!N13+'25'!N13+'26'!K13</f>
        <v>1148136</v>
      </c>
      <c r="P13" s="1">
        <v>1148135</v>
      </c>
      <c r="Q13" s="1">
        <f>+P13-N13</f>
        <v>-1</v>
      </c>
    </row>
    <row r="14" spans="1:17" ht="10.5" customHeight="1" thickBot="1" x14ac:dyDescent="0.25">
      <c r="A14" s="71" t="s">
        <v>10</v>
      </c>
      <c r="B14" s="24" t="s">
        <v>115</v>
      </c>
      <c r="C14" s="42">
        <f>+C9+C10+C11+C12+C13</f>
        <v>0</v>
      </c>
      <c r="D14" s="42">
        <f t="shared" ref="D14:N14" si="2">+D9+D10+D11+D12+D13</f>
        <v>0</v>
      </c>
      <c r="E14" s="42">
        <f t="shared" si="2"/>
        <v>0</v>
      </c>
      <c r="F14" s="42">
        <f t="shared" si="2"/>
        <v>0</v>
      </c>
      <c r="G14" s="42">
        <f t="shared" si="2"/>
        <v>0</v>
      </c>
      <c r="H14" s="42">
        <f t="shared" si="2"/>
        <v>0</v>
      </c>
      <c r="I14" s="42">
        <f t="shared" si="2"/>
        <v>0</v>
      </c>
      <c r="J14" s="42">
        <f t="shared" si="2"/>
        <v>0</v>
      </c>
      <c r="K14" s="42">
        <f t="shared" si="2"/>
        <v>0</v>
      </c>
      <c r="L14" s="42">
        <f t="shared" si="2"/>
        <v>11963023</v>
      </c>
      <c r="M14" s="42">
        <f t="shared" si="2"/>
        <v>11118716</v>
      </c>
      <c r="N14" s="74">
        <f t="shared" si="2"/>
        <v>9348401</v>
      </c>
      <c r="Q14" s="1"/>
    </row>
    <row r="15" spans="1:17" ht="10.5" customHeight="1" x14ac:dyDescent="0.2">
      <c r="A15" s="88" t="s">
        <v>144</v>
      </c>
      <c r="B15" s="17" t="s">
        <v>114</v>
      </c>
      <c r="C15" s="4"/>
      <c r="D15" s="103"/>
      <c r="E15" s="4"/>
      <c r="F15" s="4"/>
      <c r="G15" s="4"/>
      <c r="H15" s="4"/>
      <c r="I15" s="32">
        <f>+C15+F15</f>
        <v>0</v>
      </c>
      <c r="J15" s="32">
        <f t="shared" si="0"/>
        <v>0</v>
      </c>
      <c r="K15" s="32">
        <f t="shared" si="1"/>
        <v>0</v>
      </c>
      <c r="L15" s="32">
        <f>+'11'!L15+'13'!C15+'14'!L15+'19'!F15+'20'!L15+'22'!L15+'24'!L15+'25'!L15+'26'!I15</f>
        <v>4977407</v>
      </c>
      <c r="M15" s="32">
        <f>+'11'!M15+'13'!D15+'14'!M15+'19'!G15+'20'!M15+'22'!M15+'24'!M15+'25'!M15+'26'!J15</f>
        <v>7812643</v>
      </c>
      <c r="N15" s="89">
        <f>+'11'!N15+'13'!E15+'14'!N15+'19'!H15+'20'!N15+'22'!N15+'24'!N15+'25'!N15+'26'!K15</f>
        <v>5338439</v>
      </c>
      <c r="P15" s="1">
        <v>5338439</v>
      </c>
      <c r="Q15" s="1">
        <f>+P15-N15</f>
        <v>0</v>
      </c>
    </row>
    <row r="16" spans="1:17" ht="10.5" customHeight="1" x14ac:dyDescent="0.2">
      <c r="A16" s="88" t="s">
        <v>145</v>
      </c>
      <c r="B16" s="17" t="s">
        <v>11</v>
      </c>
      <c r="C16" s="4"/>
      <c r="D16" s="4"/>
      <c r="E16" s="4"/>
      <c r="F16" s="4"/>
      <c r="G16" s="4"/>
      <c r="H16" s="4"/>
      <c r="I16" s="32">
        <f>+C16+F16</f>
        <v>0</v>
      </c>
      <c r="J16" s="32">
        <f t="shared" si="0"/>
        <v>0</v>
      </c>
      <c r="K16" s="32">
        <f t="shared" si="1"/>
        <v>0</v>
      </c>
      <c r="L16" s="32">
        <f>+'11'!L16+'13'!C16+'14'!L16+'19'!F16+'20'!L16+'22'!L16+'24'!L16+'25'!L16+'26'!I16</f>
        <v>188958</v>
      </c>
      <c r="M16" s="32">
        <f>+'11'!M16+'13'!D16+'14'!M16+'19'!G16+'20'!M16+'22'!M16+'24'!M16+'25'!M16+'26'!J16</f>
        <v>565692</v>
      </c>
      <c r="N16" s="89">
        <f>+'11'!N16+'13'!E16+'14'!N16+'19'!H16+'20'!N16+'22'!N16+'24'!N16+'25'!N16+'26'!K16</f>
        <v>199793</v>
      </c>
      <c r="P16" s="1">
        <v>199794</v>
      </c>
      <c r="Q16" s="1">
        <f>+P16-N16</f>
        <v>1</v>
      </c>
    </row>
    <row r="17" spans="1:17" s="13" customFormat="1" ht="10.5" customHeight="1" thickBot="1" x14ac:dyDescent="0.25">
      <c r="A17" s="88" t="s">
        <v>146</v>
      </c>
      <c r="B17" s="17" t="s">
        <v>12</v>
      </c>
      <c r="C17" s="4"/>
      <c r="D17" s="4"/>
      <c r="E17" s="4"/>
      <c r="F17" s="4"/>
      <c r="G17" s="4"/>
      <c r="H17" s="4"/>
      <c r="I17" s="32">
        <f>+C17+F17</f>
        <v>0</v>
      </c>
      <c r="J17" s="32">
        <f t="shared" si="0"/>
        <v>0</v>
      </c>
      <c r="K17" s="32">
        <f t="shared" si="1"/>
        <v>0</v>
      </c>
      <c r="L17" s="32">
        <f>+'11'!L17+'13'!C17+'14'!L17+'19'!F17+'20'!L17+'22'!L17+'24'!L17+'25'!L17+'26'!I17</f>
        <v>3745483</v>
      </c>
      <c r="M17" s="32">
        <f>+'11'!M17+'13'!D17+'14'!M17+'19'!G17+'20'!M17+'22'!M17+'24'!M17+'25'!M17+'26'!J17</f>
        <v>10339180</v>
      </c>
      <c r="N17" s="89">
        <f>+'11'!N17+'13'!E17+'14'!N17+'19'!H17+'20'!N17+'22'!N17+'24'!N17+'25'!N17+'26'!K17</f>
        <v>338866</v>
      </c>
      <c r="O17" s="68"/>
      <c r="P17" s="5">
        <v>338866</v>
      </c>
      <c r="Q17" s="1">
        <f>+P17-N17</f>
        <v>0</v>
      </c>
    </row>
    <row r="18" spans="1:17" ht="10.5" customHeight="1" thickBot="1" x14ac:dyDescent="0.25">
      <c r="A18" s="71" t="s">
        <v>13</v>
      </c>
      <c r="B18" s="24" t="s">
        <v>116</v>
      </c>
      <c r="C18" s="42">
        <f>+C15+C16+C17</f>
        <v>0</v>
      </c>
      <c r="D18" s="42">
        <f t="shared" ref="D18:M18" si="3">+D15+D16+D17</f>
        <v>0</v>
      </c>
      <c r="E18" s="42">
        <f t="shared" si="3"/>
        <v>0</v>
      </c>
      <c r="F18" s="42">
        <f t="shared" si="3"/>
        <v>0</v>
      </c>
      <c r="G18" s="42">
        <f t="shared" si="3"/>
        <v>0</v>
      </c>
      <c r="H18" s="42">
        <f t="shared" si="3"/>
        <v>0</v>
      </c>
      <c r="I18" s="42">
        <f t="shared" si="3"/>
        <v>0</v>
      </c>
      <c r="J18" s="42">
        <f t="shared" si="3"/>
        <v>0</v>
      </c>
      <c r="K18" s="42">
        <f t="shared" si="3"/>
        <v>0</v>
      </c>
      <c r="L18" s="42">
        <f t="shared" si="3"/>
        <v>8911848</v>
      </c>
      <c r="M18" s="42">
        <f t="shared" si="3"/>
        <v>18717515</v>
      </c>
      <c r="N18" s="74">
        <f>+N15+N16+N17</f>
        <v>5877098</v>
      </c>
      <c r="Q18" s="1"/>
    </row>
    <row r="19" spans="1:17" ht="10.5" customHeight="1" x14ac:dyDescent="0.2">
      <c r="A19" s="90" t="s">
        <v>147</v>
      </c>
      <c r="B19" s="46" t="s">
        <v>117</v>
      </c>
      <c r="C19" s="6"/>
      <c r="D19" s="6"/>
      <c r="E19" s="6"/>
      <c r="F19" s="6"/>
      <c r="G19" s="6"/>
      <c r="H19" s="6"/>
      <c r="I19" s="32">
        <f>+C19+F19</f>
        <v>0</v>
      </c>
      <c r="J19" s="32">
        <f t="shared" si="0"/>
        <v>0</v>
      </c>
      <c r="K19" s="32">
        <f t="shared" si="1"/>
        <v>0</v>
      </c>
      <c r="L19" s="32">
        <f>+'11'!L19+'13'!C19+'14'!L19+'19'!F19+'20'!L19+'22'!L19+'24'!L19+'25'!L19+'26'!I19</f>
        <v>6176219</v>
      </c>
      <c r="M19" s="32">
        <f>+'11'!M19+'13'!D19+'14'!M19+'19'!G19+'20'!M19+'22'!M19+'24'!M19+'25'!M19+'26'!J19</f>
        <v>6128298</v>
      </c>
      <c r="N19" s="89">
        <f>+'11'!N19+'13'!E19+'14'!N19+'19'!H19+'20'!N19+'22'!N19+'24'!N19+'25'!N19+'26'!K19</f>
        <v>5460368</v>
      </c>
      <c r="P19" s="1">
        <v>5579939</v>
      </c>
      <c r="Q19" s="1">
        <f>+P19-N19</f>
        <v>119571</v>
      </c>
    </row>
    <row r="20" spans="1:17" ht="10.5" customHeight="1" thickBot="1" x14ac:dyDescent="0.25">
      <c r="A20" s="91" t="s">
        <v>173</v>
      </c>
      <c r="B20" s="48" t="s">
        <v>174</v>
      </c>
      <c r="C20" s="6"/>
      <c r="D20" s="6"/>
      <c r="E20" s="6"/>
      <c r="F20" s="6"/>
      <c r="G20" s="6"/>
      <c r="H20" s="6"/>
      <c r="I20" s="32">
        <f>+C20+F20</f>
        <v>0</v>
      </c>
      <c r="J20" s="32">
        <f t="shared" si="0"/>
        <v>0</v>
      </c>
      <c r="K20" s="32">
        <f t="shared" si="1"/>
        <v>0</v>
      </c>
      <c r="L20" s="32">
        <f>+'11'!L20+'13'!C20+'14'!L20+'19'!F20+'20'!L20+'22'!L20+'24'!L20+'25'!L20+'26'!I20</f>
        <v>110323</v>
      </c>
      <c r="M20" s="32">
        <f>+'11'!M20+'13'!D20+'14'!M20+'19'!G20+'20'!M20+'22'!M20+'24'!M20+'25'!M20+'26'!J20</f>
        <v>204004</v>
      </c>
      <c r="N20" s="89">
        <f>+'11'!N20+'13'!E20+'14'!N20+'19'!H20+'20'!N20+'22'!N20+'24'!N20+'25'!N20+'26'!K20</f>
        <v>204004</v>
      </c>
      <c r="P20" s="1">
        <v>204004</v>
      </c>
      <c r="Q20" s="1">
        <f>+P20-N20</f>
        <v>0</v>
      </c>
    </row>
    <row r="21" spans="1:17" ht="10.5" customHeight="1" thickBot="1" x14ac:dyDescent="0.25">
      <c r="A21" s="71" t="s">
        <v>15</v>
      </c>
      <c r="B21" s="24" t="s">
        <v>118</v>
      </c>
      <c r="C21" s="42">
        <f>+C19+C20</f>
        <v>0</v>
      </c>
      <c r="D21" s="42">
        <f t="shared" ref="D21:N21" si="4">+D19+D20</f>
        <v>0</v>
      </c>
      <c r="E21" s="42">
        <f t="shared" si="4"/>
        <v>0</v>
      </c>
      <c r="F21" s="42">
        <f t="shared" si="4"/>
        <v>0</v>
      </c>
      <c r="G21" s="42">
        <f t="shared" si="4"/>
        <v>0</v>
      </c>
      <c r="H21" s="42">
        <f t="shared" si="4"/>
        <v>0</v>
      </c>
      <c r="I21" s="42">
        <f t="shared" si="4"/>
        <v>0</v>
      </c>
      <c r="J21" s="42">
        <f t="shared" si="4"/>
        <v>0</v>
      </c>
      <c r="K21" s="42">
        <f t="shared" si="4"/>
        <v>0</v>
      </c>
      <c r="L21" s="42">
        <f t="shared" si="4"/>
        <v>6286542</v>
      </c>
      <c r="M21" s="42">
        <f t="shared" si="4"/>
        <v>6332302</v>
      </c>
      <c r="N21" s="74">
        <f t="shared" si="4"/>
        <v>5664372</v>
      </c>
      <c r="Q21" s="1"/>
    </row>
    <row r="22" spans="1:17" ht="10.5" customHeight="1" x14ac:dyDescent="0.2">
      <c r="A22" s="88" t="s">
        <v>149</v>
      </c>
      <c r="B22" s="17" t="s">
        <v>19</v>
      </c>
      <c r="C22" s="6"/>
      <c r="D22" s="6"/>
      <c r="E22" s="6"/>
      <c r="F22" s="6"/>
      <c r="G22" s="6"/>
      <c r="H22" s="6"/>
      <c r="I22" s="32">
        <f>+C22+F22</f>
        <v>0</v>
      </c>
      <c r="J22" s="32">
        <f t="shared" si="0"/>
        <v>0</v>
      </c>
      <c r="K22" s="32">
        <f t="shared" si="1"/>
        <v>0</v>
      </c>
      <c r="L22" s="32">
        <f>+'11'!L22+'13'!C22+'14'!L22+'19'!F22+'20'!L22+'22'!L22+'24'!L22+'25'!L22+'26'!I22</f>
        <v>0</v>
      </c>
      <c r="M22" s="32">
        <f>+'11'!M22+'13'!D22+'14'!M22+'19'!G22+'20'!M22+'22'!M22+'24'!M22+'25'!M22+'26'!J22</f>
        <v>0</v>
      </c>
      <c r="N22" s="89">
        <f>+'11'!N22+'13'!E22+'14'!N22+'19'!H22+'20'!N22+'22'!N22+'24'!N22+'25'!N22+'26'!K22</f>
        <v>0</v>
      </c>
      <c r="Q22" s="1"/>
    </row>
    <row r="23" spans="1:17" ht="10.5" customHeight="1" x14ac:dyDescent="0.2">
      <c r="A23" s="92" t="s">
        <v>150</v>
      </c>
      <c r="B23" s="17" t="s">
        <v>176</v>
      </c>
      <c r="C23" s="6"/>
      <c r="D23" s="6"/>
      <c r="E23" s="6"/>
      <c r="F23" s="6"/>
      <c r="G23" s="6"/>
      <c r="H23" s="6"/>
      <c r="I23" s="32">
        <f>+C23+F23</f>
        <v>0</v>
      </c>
      <c r="J23" s="32">
        <f t="shared" si="0"/>
        <v>0</v>
      </c>
      <c r="K23" s="32">
        <f t="shared" si="1"/>
        <v>0</v>
      </c>
      <c r="L23" s="32">
        <f>+'11'!L23+'13'!C23+'14'!L23+'19'!F23+'20'!L23+'22'!L23+'24'!L23+'25'!L23+'26'!I23</f>
        <v>0</v>
      </c>
      <c r="M23" s="32">
        <f>+'11'!M23+'13'!D23+'14'!M23+'19'!G23+'20'!M23+'22'!M23+'24'!M23+'25'!M23+'26'!J23</f>
        <v>0</v>
      </c>
      <c r="N23" s="89">
        <f>+'11'!N23+'13'!E23+'14'!N23+'19'!H23+'20'!N23+'22'!N23+'24'!N23+'25'!N23+'26'!K23</f>
        <v>0</v>
      </c>
      <c r="Q23" s="1"/>
    </row>
    <row r="24" spans="1:17" s="13" customFormat="1" ht="10.5" customHeight="1" thickBot="1" x14ac:dyDescent="0.25">
      <c r="A24" s="88" t="s">
        <v>147</v>
      </c>
      <c r="B24" s="17" t="s">
        <v>20</v>
      </c>
      <c r="C24" s="4"/>
      <c r="D24" s="4"/>
      <c r="E24" s="6"/>
      <c r="F24" s="4"/>
      <c r="G24" s="4"/>
      <c r="H24" s="6"/>
      <c r="I24" s="32">
        <f>+C24+F24</f>
        <v>0</v>
      </c>
      <c r="J24" s="32">
        <f t="shared" si="0"/>
        <v>0</v>
      </c>
      <c r="K24" s="32">
        <f t="shared" si="1"/>
        <v>0</v>
      </c>
      <c r="L24" s="32">
        <f>+'11'!L24+'13'!C24+'14'!L24+'19'!F24+'20'!L24+'22'!L24+'24'!L24+'25'!L24+'26'!I24</f>
        <v>241151</v>
      </c>
      <c r="M24" s="32">
        <f>+'11'!M24+'13'!D24+'14'!M24+'19'!G24+'20'!M24+'22'!M24+'24'!M24+'25'!M24+'26'!J24</f>
        <v>170015</v>
      </c>
      <c r="N24" s="89">
        <f>+'11'!N24+'13'!E24+'14'!N24+'19'!H24+'20'!N24+'22'!N24+'24'!N24+'25'!N24+'26'!K24</f>
        <v>119571</v>
      </c>
      <c r="O24" s="68"/>
      <c r="P24" s="5"/>
      <c r="Q24" s="1"/>
    </row>
    <row r="25" spans="1:17" ht="10.5" customHeight="1" thickBot="1" x14ac:dyDescent="0.25">
      <c r="A25" s="71" t="s">
        <v>18</v>
      </c>
      <c r="B25" s="18" t="s">
        <v>119</v>
      </c>
      <c r="C25" s="42">
        <f>+C22+C23+C24</f>
        <v>0</v>
      </c>
      <c r="D25" s="42">
        <f t="shared" ref="D25:N25" si="5">+D22+D23+D24</f>
        <v>0</v>
      </c>
      <c r="E25" s="42">
        <f t="shared" si="5"/>
        <v>0</v>
      </c>
      <c r="F25" s="42">
        <f t="shared" si="5"/>
        <v>0</v>
      </c>
      <c r="G25" s="42">
        <f t="shared" si="5"/>
        <v>0</v>
      </c>
      <c r="H25" s="42">
        <f t="shared" si="5"/>
        <v>0</v>
      </c>
      <c r="I25" s="42">
        <f t="shared" si="5"/>
        <v>0</v>
      </c>
      <c r="J25" s="42">
        <f t="shared" si="5"/>
        <v>0</v>
      </c>
      <c r="K25" s="42">
        <f t="shared" si="5"/>
        <v>0</v>
      </c>
      <c r="L25" s="42">
        <f t="shared" si="5"/>
        <v>241151</v>
      </c>
      <c r="M25" s="42">
        <f t="shared" si="5"/>
        <v>170015</v>
      </c>
      <c r="N25" s="74">
        <f t="shared" si="5"/>
        <v>119571</v>
      </c>
      <c r="Q25" s="1"/>
    </row>
    <row r="26" spans="1:17" ht="10.5" customHeight="1" thickBot="1" x14ac:dyDescent="0.25">
      <c r="A26" s="93" t="s">
        <v>148</v>
      </c>
      <c r="B26" s="17" t="s">
        <v>135</v>
      </c>
      <c r="C26" s="6"/>
      <c r="D26" s="6"/>
      <c r="E26" s="6"/>
      <c r="F26" s="6"/>
      <c r="G26" s="6"/>
      <c r="H26" s="6"/>
      <c r="I26" s="32">
        <f>+C26+F26</f>
        <v>0</v>
      </c>
      <c r="J26" s="32">
        <f t="shared" si="0"/>
        <v>0</v>
      </c>
      <c r="K26" s="32">
        <f t="shared" si="1"/>
        <v>0</v>
      </c>
      <c r="L26" s="32">
        <f>+'11'!L26+'13'!C26+'14'!L26+'19'!F26+'20'!L26+'22'!L26+'24'!L26+'25'!L26+'26'!I26</f>
        <v>0</v>
      </c>
      <c r="M26" s="32">
        <f>+'11'!M26+'13'!D26+'14'!M26+'19'!G26+'20'!M26+'22'!M26+'24'!M26+'25'!M26+'26'!J26</f>
        <v>0</v>
      </c>
      <c r="N26" s="89">
        <f>+'11'!N26+'13'!E26+'14'!N26+'19'!H26+'20'!N26+'22'!N26+'24'!N26+'25'!N26+'26'!K26</f>
        <v>0</v>
      </c>
      <c r="Q26" s="1"/>
    </row>
    <row r="27" spans="1:17" ht="10.5" customHeight="1" thickBot="1" x14ac:dyDescent="0.25">
      <c r="A27" s="71" t="s">
        <v>132</v>
      </c>
      <c r="B27" s="18" t="s">
        <v>133</v>
      </c>
      <c r="C27" s="42">
        <f>+C21+C25</f>
        <v>0</v>
      </c>
      <c r="D27" s="42">
        <f t="shared" ref="D27:M27" si="6">+D21+D25</f>
        <v>0</v>
      </c>
      <c r="E27" s="42">
        <f t="shared" si="6"/>
        <v>0</v>
      </c>
      <c r="F27" s="42">
        <f t="shared" si="6"/>
        <v>0</v>
      </c>
      <c r="G27" s="42">
        <f t="shared" si="6"/>
        <v>0</v>
      </c>
      <c r="H27" s="42">
        <f t="shared" si="6"/>
        <v>0</v>
      </c>
      <c r="I27" s="42">
        <f t="shared" si="6"/>
        <v>0</v>
      </c>
      <c r="J27" s="42">
        <f t="shared" si="6"/>
        <v>0</v>
      </c>
      <c r="K27" s="42">
        <f t="shared" si="6"/>
        <v>0</v>
      </c>
      <c r="L27" s="42">
        <f t="shared" si="6"/>
        <v>6527693</v>
      </c>
      <c r="M27" s="42">
        <f t="shared" si="6"/>
        <v>6502317</v>
      </c>
      <c r="N27" s="74">
        <f>+N21+N25</f>
        <v>5783943</v>
      </c>
      <c r="Q27" s="1"/>
    </row>
    <row r="28" spans="1:17" s="13" customFormat="1" ht="10.5" customHeight="1" x14ac:dyDescent="0.2">
      <c r="A28" s="94"/>
      <c r="B28" s="22" t="s">
        <v>136</v>
      </c>
      <c r="C28" s="6">
        <f>+C14++C18+C26+C27</f>
        <v>0</v>
      </c>
      <c r="D28" s="6">
        <f t="shared" ref="D28:M28" si="7">+D14++D18+D26+D27</f>
        <v>0</v>
      </c>
      <c r="E28" s="6">
        <f t="shared" si="7"/>
        <v>0</v>
      </c>
      <c r="F28" s="6">
        <f t="shared" si="7"/>
        <v>0</v>
      </c>
      <c r="G28" s="6">
        <f t="shared" si="7"/>
        <v>0</v>
      </c>
      <c r="H28" s="6">
        <f t="shared" si="7"/>
        <v>0</v>
      </c>
      <c r="I28" s="6">
        <f t="shared" si="7"/>
        <v>0</v>
      </c>
      <c r="J28" s="6">
        <f t="shared" si="7"/>
        <v>0</v>
      </c>
      <c r="K28" s="6">
        <f t="shared" si="7"/>
        <v>0</v>
      </c>
      <c r="L28" s="6">
        <f t="shared" si="7"/>
        <v>27402564</v>
      </c>
      <c r="M28" s="6">
        <f t="shared" si="7"/>
        <v>36338548</v>
      </c>
      <c r="N28" s="99">
        <f>+N14++N18+N26+N27</f>
        <v>21009442</v>
      </c>
      <c r="O28" s="68"/>
      <c r="P28" s="5"/>
      <c r="Q28" s="1"/>
    </row>
    <row r="29" spans="1:17" ht="10.5" customHeight="1" x14ac:dyDescent="0.2">
      <c r="A29" s="126" t="s">
        <v>21</v>
      </c>
      <c r="B29" s="127"/>
      <c r="C29" s="4"/>
      <c r="D29" s="4"/>
      <c r="E29" s="4"/>
      <c r="F29" s="4"/>
      <c r="G29" s="4"/>
      <c r="H29" s="4"/>
      <c r="I29" s="32">
        <f>+C29+F29</f>
        <v>0</v>
      </c>
      <c r="J29" s="32">
        <f t="shared" si="0"/>
        <v>0</v>
      </c>
      <c r="K29" s="32">
        <f t="shared" si="1"/>
        <v>0</v>
      </c>
      <c r="L29" s="32">
        <f>+'11'!L29+'13'!C29+'14'!L29+'19'!F29+'20'!L29+'22'!L29+'24'!L29+'25'!L29+'26'!I29</f>
        <v>0</v>
      </c>
      <c r="M29" s="32">
        <f>+'11'!M29+'13'!D29+'14'!M29+'19'!G29+'20'!M29+'22'!M29+'24'!M29+'25'!M29+'26'!J29</f>
        <v>0</v>
      </c>
      <c r="N29" s="89">
        <f>+'11'!N29+'13'!E29+'14'!N29+'19'!H29+'20'!N29+'22'!N29+'24'!N29+'25'!N29+'26'!K29</f>
        <v>0</v>
      </c>
      <c r="Q29" s="1"/>
    </row>
    <row r="30" spans="1:17" ht="10.5" customHeight="1" x14ac:dyDescent="0.2">
      <c r="A30" s="88" t="s">
        <v>151</v>
      </c>
      <c r="B30" s="17" t="s">
        <v>120</v>
      </c>
      <c r="C30" s="4"/>
      <c r="D30" s="4"/>
      <c r="E30" s="4"/>
      <c r="F30" s="4"/>
      <c r="G30" s="4"/>
      <c r="H30" s="4"/>
      <c r="I30" s="32">
        <f>+C30+F30</f>
        <v>0</v>
      </c>
      <c r="J30" s="32">
        <f t="shared" si="0"/>
        <v>0</v>
      </c>
      <c r="K30" s="32">
        <f t="shared" si="1"/>
        <v>0</v>
      </c>
      <c r="L30" s="32">
        <f>+'11'!L30+'13'!C30+'14'!L30+'19'!F30+'20'!L30+'22'!L30+'24'!L30+'25'!L30+'26'!I30</f>
        <v>2758072</v>
      </c>
      <c r="M30" s="32">
        <f>+'11'!M30+'13'!D30+'14'!M30+'19'!G30+'20'!M30+'22'!M30+'24'!M30+'25'!M30+'26'!J30</f>
        <v>2015337</v>
      </c>
      <c r="N30" s="89">
        <f>+'11'!N30+'13'!E30+'14'!N30+'19'!H30+'20'!N30+'22'!N30+'24'!N30+'25'!N30+'26'!K30</f>
        <v>2015337</v>
      </c>
      <c r="Q30" s="1"/>
    </row>
    <row r="31" spans="1:17" ht="10.5" customHeight="1" x14ac:dyDescent="0.2">
      <c r="A31" s="88" t="s">
        <v>152</v>
      </c>
      <c r="B31" s="17" t="s">
        <v>121</v>
      </c>
      <c r="C31" s="4"/>
      <c r="D31" s="4"/>
      <c r="E31" s="4"/>
      <c r="F31" s="4"/>
      <c r="G31" s="4"/>
      <c r="H31" s="4"/>
      <c r="I31" s="32">
        <f>+C31+F31</f>
        <v>0</v>
      </c>
      <c r="J31" s="32">
        <f t="shared" si="0"/>
        <v>0</v>
      </c>
      <c r="K31" s="32">
        <f t="shared" si="1"/>
        <v>0</v>
      </c>
      <c r="L31" s="32">
        <f>+'11'!L31+'13'!C31+'14'!L31+'19'!F31+'20'!L31+'22'!L31+'24'!L31+'25'!L31+'26'!I31</f>
        <v>0</v>
      </c>
      <c r="M31" s="32">
        <f>+'11'!M31+'13'!D31+'14'!M31+'19'!G31+'20'!M31+'22'!M31+'24'!M31+'25'!M31+'26'!J31</f>
        <v>0</v>
      </c>
      <c r="N31" s="89">
        <f>+'11'!N31+'13'!E31+'14'!N31+'19'!H31+'20'!N31+'22'!N31+'24'!N31+'25'!N31+'26'!K31</f>
        <v>193749</v>
      </c>
      <c r="Q31" s="1"/>
    </row>
    <row r="32" spans="1:17" ht="10.5" customHeight="1" x14ac:dyDescent="0.2">
      <c r="A32" s="88" t="s">
        <v>154</v>
      </c>
      <c r="B32" s="17" t="s">
        <v>122</v>
      </c>
      <c r="C32" s="4"/>
      <c r="D32" s="4"/>
      <c r="E32" s="4"/>
      <c r="F32" s="4"/>
      <c r="G32" s="4"/>
      <c r="H32" s="4"/>
      <c r="I32" s="32">
        <f>+C32+F32</f>
        <v>0</v>
      </c>
      <c r="J32" s="32">
        <f t="shared" si="0"/>
        <v>0</v>
      </c>
      <c r="K32" s="32">
        <f t="shared" si="1"/>
        <v>0</v>
      </c>
      <c r="L32" s="32">
        <f>+'11'!L32+'13'!C32+'14'!L32+'19'!F32+'20'!L32+'22'!L32+'24'!L32+'25'!L32+'26'!I32</f>
        <v>0</v>
      </c>
      <c r="M32" s="32">
        <f>+'11'!M32+'13'!D32+'14'!M32+'19'!G32+'20'!M32+'22'!M32+'24'!M32+'25'!M32+'26'!J32</f>
        <v>700</v>
      </c>
      <c r="N32" s="89">
        <f>+'11'!N32+'13'!E32+'14'!N32+'19'!H32+'20'!N32+'22'!N32+'24'!N32+'25'!N32+'26'!K32</f>
        <v>700</v>
      </c>
      <c r="Q32" s="1"/>
    </row>
    <row r="33" spans="1:17" ht="10.5" customHeight="1" x14ac:dyDescent="0.2">
      <c r="A33" s="95" t="s">
        <v>5</v>
      </c>
      <c r="B33" s="79" t="s">
        <v>123</v>
      </c>
      <c r="C33" s="44">
        <f t="shared" ref="C33:K33" si="8">+C30+C31+C32</f>
        <v>0</v>
      </c>
      <c r="D33" s="44">
        <f t="shared" si="8"/>
        <v>0</v>
      </c>
      <c r="E33" s="44">
        <f t="shared" si="8"/>
        <v>0</v>
      </c>
      <c r="F33" s="44">
        <f t="shared" si="8"/>
        <v>0</v>
      </c>
      <c r="G33" s="44">
        <f t="shared" si="8"/>
        <v>0</v>
      </c>
      <c r="H33" s="44">
        <f t="shared" si="8"/>
        <v>0</v>
      </c>
      <c r="I33" s="44">
        <f t="shared" si="8"/>
        <v>0</v>
      </c>
      <c r="J33" s="44">
        <f t="shared" si="8"/>
        <v>0</v>
      </c>
      <c r="K33" s="44">
        <f t="shared" si="8"/>
        <v>0</v>
      </c>
      <c r="L33" s="45">
        <f>+'11'!L33+'13'!C33+'14'!L33+'19'!F33+'20'!L33+'22'!L33+'24'!L33+'25'!L33+'26'!I33</f>
        <v>2758072</v>
      </c>
      <c r="M33" s="45">
        <f>+'11'!M33+'13'!D33+'14'!M33+'19'!G33+'20'!M33+'22'!M33+'24'!M33+'25'!M33+'26'!J33</f>
        <v>2016037</v>
      </c>
      <c r="N33" s="96">
        <f>+'11'!N33+'13'!E33+'14'!N33+'19'!H33+'20'!N33+'22'!N33+'24'!N33+'25'!N33+'26'!K33</f>
        <v>2209786</v>
      </c>
      <c r="P33" s="1">
        <v>2209786</v>
      </c>
      <c r="Q33" s="1">
        <f>+P33-N33</f>
        <v>0</v>
      </c>
    </row>
    <row r="34" spans="1:17" ht="10.5" customHeight="1" x14ac:dyDescent="0.2">
      <c r="A34" s="88" t="s">
        <v>155</v>
      </c>
      <c r="B34" s="17" t="s">
        <v>22</v>
      </c>
      <c r="C34" s="4"/>
      <c r="D34" s="4"/>
      <c r="E34" s="4"/>
      <c r="F34" s="4"/>
      <c r="G34" s="4"/>
      <c r="H34" s="4"/>
      <c r="I34" s="32">
        <f>+C34+F34</f>
        <v>0</v>
      </c>
      <c r="J34" s="32">
        <f t="shared" si="0"/>
        <v>0</v>
      </c>
      <c r="K34" s="32">
        <f t="shared" si="1"/>
        <v>0</v>
      </c>
      <c r="L34" s="32">
        <f>+'11'!L34+'13'!C34+'14'!L34+'19'!F34+'20'!L34+'22'!L34+'24'!L34+'25'!L34+'26'!I34</f>
        <v>6869080</v>
      </c>
      <c r="M34" s="32">
        <f>+'11'!M34+'13'!D34+'14'!M34+'19'!G34+'20'!M34+'22'!M34+'24'!M34+'25'!M34+'26'!J34</f>
        <v>5083022</v>
      </c>
      <c r="N34" s="89">
        <f>+'11'!N34+'13'!E34+'14'!N34+'19'!H34+'20'!N34+'22'!N34+'24'!N34+'25'!N34+'26'!K34</f>
        <v>5083022</v>
      </c>
      <c r="P34" s="1">
        <v>5083022</v>
      </c>
      <c r="Q34" s="1">
        <f>+P34-N34</f>
        <v>0</v>
      </c>
    </row>
    <row r="35" spans="1:17" ht="10.5" customHeight="1" x14ac:dyDescent="0.2">
      <c r="A35" s="88" t="s">
        <v>156</v>
      </c>
      <c r="B35" s="17" t="s">
        <v>124</v>
      </c>
      <c r="C35" s="4"/>
      <c r="D35" s="4"/>
      <c r="E35" s="4"/>
      <c r="F35" s="4"/>
      <c r="G35" s="4"/>
      <c r="H35" s="4"/>
      <c r="I35" s="32">
        <f>+C35+F35</f>
        <v>0</v>
      </c>
      <c r="J35" s="32">
        <f t="shared" si="0"/>
        <v>0</v>
      </c>
      <c r="K35" s="32">
        <f t="shared" si="1"/>
        <v>0</v>
      </c>
      <c r="L35" s="32">
        <f>+'11'!L35+'13'!C35+'14'!L35+'19'!F35+'20'!L35+'22'!L35+'24'!L35+'25'!L35+'26'!I35</f>
        <v>7769553</v>
      </c>
      <c r="M35" s="32">
        <f>+'11'!M35+'13'!D35+'14'!M35+'19'!G35+'20'!M35+'22'!M35+'24'!M35+'25'!M35+'26'!J35</f>
        <v>6258744</v>
      </c>
      <c r="N35" s="89">
        <f>+'11'!N35+'13'!E35+'14'!N35+'19'!H35+'20'!N35+'22'!N35+'24'!N35+'25'!N35+'26'!K35</f>
        <v>6101539</v>
      </c>
      <c r="P35" s="1">
        <v>6101540</v>
      </c>
      <c r="Q35" s="1">
        <f>+P35-N35</f>
        <v>1</v>
      </c>
    </row>
    <row r="36" spans="1:17" ht="10.5" customHeight="1" thickBot="1" x14ac:dyDescent="0.25">
      <c r="A36" s="88" t="s">
        <v>158</v>
      </c>
      <c r="B36" s="17" t="s">
        <v>23</v>
      </c>
      <c r="C36" s="4"/>
      <c r="D36" s="4"/>
      <c r="E36" s="4"/>
      <c r="F36" s="4"/>
      <c r="G36" s="4"/>
      <c r="H36" s="4"/>
      <c r="I36" s="32">
        <f>+C36+F36</f>
        <v>0</v>
      </c>
      <c r="J36" s="32">
        <f t="shared" si="0"/>
        <v>0</v>
      </c>
      <c r="K36" s="32">
        <f t="shared" si="1"/>
        <v>0</v>
      </c>
      <c r="L36" s="32">
        <f>+'11'!L36+'13'!C36+'14'!L36+'19'!F36+'20'!L36+'22'!L36+'24'!L36+'25'!L36+'26'!I36</f>
        <v>482</v>
      </c>
      <c r="M36" s="32">
        <f>+'11'!M36+'13'!D36+'14'!M36+'19'!G36+'20'!M36+'22'!M36+'24'!M36+'25'!M36+'26'!J36</f>
        <v>0</v>
      </c>
      <c r="N36" s="89">
        <f>+'11'!N36+'13'!E36+'14'!N36+'19'!H36+'20'!N36+'22'!N36+'24'!N36+'25'!N36+'26'!K36</f>
        <v>0</v>
      </c>
      <c r="Q36" s="1">
        <f>+P36-N36</f>
        <v>0</v>
      </c>
    </row>
    <row r="37" spans="1:17" ht="10.5" customHeight="1" thickBot="1" x14ac:dyDescent="0.25">
      <c r="A37" s="71" t="s">
        <v>10</v>
      </c>
      <c r="B37" s="24" t="s">
        <v>126</v>
      </c>
      <c r="C37" s="42">
        <f>+C33+C34+C35+C36</f>
        <v>0</v>
      </c>
      <c r="D37" s="42">
        <f t="shared" ref="D37:K37" si="9">+D33+D34+D35+D36</f>
        <v>0</v>
      </c>
      <c r="E37" s="42">
        <f t="shared" si="9"/>
        <v>0</v>
      </c>
      <c r="F37" s="42">
        <f t="shared" si="9"/>
        <v>0</v>
      </c>
      <c r="G37" s="42">
        <f t="shared" si="9"/>
        <v>0</v>
      </c>
      <c r="H37" s="42">
        <f t="shared" si="9"/>
        <v>0</v>
      </c>
      <c r="I37" s="42">
        <f t="shared" si="9"/>
        <v>0</v>
      </c>
      <c r="J37" s="42">
        <f t="shared" si="9"/>
        <v>0</v>
      </c>
      <c r="K37" s="42">
        <f t="shared" si="9"/>
        <v>0</v>
      </c>
      <c r="L37" s="43">
        <f>+'11'!L37+'13'!C37+'14'!L37+'19'!F37+'20'!L37+'22'!L37+'24'!L37+'25'!L37+'26'!I37</f>
        <v>17397187</v>
      </c>
      <c r="M37" s="43">
        <f>+'11'!M37+'13'!D37+'14'!M37+'19'!G37+'20'!M37+'22'!M37+'24'!M37+'25'!M37+'26'!J37</f>
        <v>13357803</v>
      </c>
      <c r="N37" s="72">
        <f>+'11'!N37+'13'!E37+'14'!N37+'19'!H37+'20'!N37+'22'!N37+'24'!N37+'25'!N37+'26'!K37</f>
        <v>13394347</v>
      </c>
      <c r="Q37" s="1"/>
    </row>
    <row r="38" spans="1:17" ht="10.5" customHeight="1" x14ac:dyDescent="0.2">
      <c r="A38" s="88" t="s">
        <v>153</v>
      </c>
      <c r="B38" s="17" t="s">
        <v>25</v>
      </c>
      <c r="C38" s="4"/>
      <c r="D38" s="4"/>
      <c r="E38" s="4"/>
      <c r="F38" s="4"/>
      <c r="G38" s="4"/>
      <c r="H38" s="4"/>
      <c r="I38" s="32">
        <f>+C38+F38</f>
        <v>0</v>
      </c>
      <c r="J38" s="32">
        <f t="shared" si="0"/>
        <v>0</v>
      </c>
      <c r="K38" s="32">
        <f t="shared" si="1"/>
        <v>0</v>
      </c>
      <c r="L38" s="32">
        <f>+'11'!L38+'13'!C38+'14'!L38+'19'!F38+'20'!L38+'22'!L38+'24'!L38+'25'!L38+'26'!I38</f>
        <v>300000</v>
      </c>
      <c r="M38" s="32">
        <f>+'11'!M38+'13'!D38+'14'!M38+'19'!G38+'20'!M38+'22'!M38+'24'!M38+'25'!M38+'26'!J38</f>
        <v>6798314</v>
      </c>
      <c r="N38" s="89">
        <f>+'11'!N38+'13'!E38+'14'!N38+'19'!H38+'20'!N38+'22'!N38+'24'!N38+'25'!N38+'26'!K38</f>
        <v>6798314</v>
      </c>
      <c r="P38" s="1">
        <v>6798314</v>
      </c>
      <c r="Q38" s="1">
        <f>+P38-N38</f>
        <v>0</v>
      </c>
    </row>
    <row r="39" spans="1:17" ht="10.5" customHeight="1" x14ac:dyDescent="0.2">
      <c r="A39" s="88" t="s">
        <v>157</v>
      </c>
      <c r="B39" s="17" t="s">
        <v>125</v>
      </c>
      <c r="C39" s="4"/>
      <c r="D39" s="4"/>
      <c r="E39" s="4"/>
      <c r="F39" s="4"/>
      <c r="G39" s="4"/>
      <c r="H39" s="4"/>
      <c r="I39" s="32">
        <f>+C39+F39</f>
        <v>0</v>
      </c>
      <c r="J39" s="32">
        <f t="shared" si="0"/>
        <v>0</v>
      </c>
      <c r="K39" s="32">
        <f t="shared" si="1"/>
        <v>0</v>
      </c>
      <c r="L39" s="32">
        <f>+'11'!L39+'13'!C39+'14'!L39+'19'!F39+'20'!L39+'22'!L39+'24'!L39+'25'!L39+'26'!I39</f>
        <v>235645</v>
      </c>
      <c r="M39" s="32">
        <f>+'11'!M39+'13'!D39+'14'!M39+'19'!G39+'20'!M39+'22'!M39+'24'!M39+'25'!M39+'26'!J39</f>
        <v>2549555</v>
      </c>
      <c r="N39" s="89">
        <f>+'11'!N39+'13'!E39+'14'!N39+'19'!H39+'20'!N39+'22'!N39+'24'!N39+'25'!N39+'26'!K39</f>
        <v>2592012</v>
      </c>
      <c r="P39" s="1">
        <v>2592012</v>
      </c>
      <c r="Q39" s="1">
        <f>+P39-N39</f>
        <v>0</v>
      </c>
    </row>
    <row r="40" spans="1:17" s="13" customFormat="1" ht="10.5" customHeight="1" thickBot="1" x14ac:dyDescent="0.25">
      <c r="A40" s="88" t="s">
        <v>159</v>
      </c>
      <c r="B40" s="17" t="s">
        <v>26</v>
      </c>
      <c r="C40" s="4"/>
      <c r="D40" s="4"/>
      <c r="E40" s="4"/>
      <c r="F40" s="4"/>
      <c r="G40" s="4"/>
      <c r="H40" s="4"/>
      <c r="I40" s="32">
        <f>+C40+F40</f>
        <v>0</v>
      </c>
      <c r="J40" s="32">
        <f t="shared" si="0"/>
        <v>0</v>
      </c>
      <c r="K40" s="32">
        <f t="shared" si="1"/>
        <v>0</v>
      </c>
      <c r="L40" s="32">
        <f>+'11'!L40+'13'!C40+'14'!L40+'19'!F40+'20'!L40+'22'!L40+'24'!L40+'25'!L40+'26'!I40</f>
        <v>163994</v>
      </c>
      <c r="M40" s="32">
        <f>+'11'!M40+'13'!D40+'14'!M40+'19'!G40+'20'!M40+'22'!M40+'24'!M40+'25'!M40+'26'!J40</f>
        <v>149513</v>
      </c>
      <c r="N40" s="89">
        <f>+'11'!N40+'13'!E40+'14'!N40+'19'!H40+'20'!N40+'22'!N40+'24'!N40+'25'!N40+'26'!K40</f>
        <v>149513</v>
      </c>
      <c r="O40" s="68"/>
      <c r="P40" s="5">
        <v>149513</v>
      </c>
      <c r="Q40" s="1">
        <f>+P40-N40</f>
        <v>0</v>
      </c>
    </row>
    <row r="41" spans="1:17" ht="10.5" customHeight="1" thickBot="1" x14ac:dyDescent="0.25">
      <c r="A41" s="71" t="s">
        <v>13</v>
      </c>
      <c r="B41" s="24" t="s">
        <v>127</v>
      </c>
      <c r="C41" s="42">
        <f>+C38+C39+C40</f>
        <v>0</v>
      </c>
      <c r="D41" s="42">
        <f t="shared" ref="D41:K41" si="10">+D38+D39+D40</f>
        <v>0</v>
      </c>
      <c r="E41" s="42">
        <f t="shared" si="10"/>
        <v>0</v>
      </c>
      <c r="F41" s="42">
        <f t="shared" si="10"/>
        <v>0</v>
      </c>
      <c r="G41" s="42">
        <f t="shared" si="10"/>
        <v>0</v>
      </c>
      <c r="H41" s="42">
        <f t="shared" si="10"/>
        <v>0</v>
      </c>
      <c r="I41" s="42">
        <f t="shared" si="10"/>
        <v>0</v>
      </c>
      <c r="J41" s="42">
        <f t="shared" si="10"/>
        <v>0</v>
      </c>
      <c r="K41" s="42">
        <f t="shared" si="10"/>
        <v>0</v>
      </c>
      <c r="L41" s="43">
        <f>+'11'!L41+'13'!C41+'14'!L41+'19'!F41+'20'!L41+'22'!L41+'24'!L41+'25'!L41+'26'!I41</f>
        <v>699639</v>
      </c>
      <c r="M41" s="43">
        <f>+'11'!M41+'13'!D41+'14'!M41+'19'!G41+'20'!M41+'22'!M41+'24'!M41+'25'!M41+'26'!J41</f>
        <v>9497382</v>
      </c>
      <c r="N41" s="72">
        <f>+'11'!N41+'13'!E41+'14'!N41+'19'!H41+'20'!N41+'22'!N41+'24'!N41+'25'!N41+'26'!K41</f>
        <v>9539839</v>
      </c>
      <c r="Q41" s="1"/>
    </row>
    <row r="42" spans="1:17" ht="10.5" customHeight="1" x14ac:dyDescent="0.2">
      <c r="A42" s="97" t="s">
        <v>167</v>
      </c>
      <c r="B42" s="46" t="s">
        <v>17</v>
      </c>
      <c r="C42" s="6"/>
      <c r="D42" s="6"/>
      <c r="E42" s="6"/>
      <c r="F42" s="6"/>
      <c r="G42" s="6"/>
      <c r="H42" s="6"/>
      <c r="I42" s="32">
        <f>+C42+F42</f>
        <v>0</v>
      </c>
      <c r="J42" s="32">
        <f t="shared" si="0"/>
        <v>0</v>
      </c>
      <c r="K42" s="32">
        <f t="shared" si="1"/>
        <v>0</v>
      </c>
      <c r="L42" s="32">
        <f>+'11'!L42+'13'!C42+'14'!L42+'19'!F42+'20'!L42+'22'!L42+'24'!L42+'25'!L42+'26'!I42</f>
        <v>0</v>
      </c>
      <c r="M42" s="32">
        <f>+'11'!M42+'13'!D42+'14'!M42+'19'!G42+'20'!M42+'22'!M42+'24'!M42+'25'!M42+'26'!J42</f>
        <v>0</v>
      </c>
      <c r="N42" s="89">
        <f>+'11'!N42+'13'!E42+'14'!N42+'19'!H42+'20'!N42+'22'!N42+'24'!N42+'25'!N42+'26'!K42</f>
        <v>0</v>
      </c>
      <c r="Q42" s="1">
        <f>+P42-N42</f>
        <v>0</v>
      </c>
    </row>
    <row r="43" spans="1:17" ht="10.5" customHeight="1" x14ac:dyDescent="0.2">
      <c r="A43" s="88" t="s">
        <v>190</v>
      </c>
      <c r="B43" s="113" t="s">
        <v>191</v>
      </c>
      <c r="C43" s="4"/>
      <c r="D43" s="4"/>
      <c r="E43" s="4"/>
      <c r="F43" s="4">
        <v>0</v>
      </c>
      <c r="G43" s="4">
        <v>93637</v>
      </c>
      <c r="H43" s="4">
        <v>142307</v>
      </c>
      <c r="I43" s="32">
        <f>+C43+F43</f>
        <v>0</v>
      </c>
      <c r="J43" s="32">
        <f>+D43+G43</f>
        <v>93637</v>
      </c>
      <c r="K43" s="32">
        <f>+E43+H43</f>
        <v>142307</v>
      </c>
      <c r="L43" s="32">
        <f>+'11'!L43+'13'!C43+'14'!L43+'19'!F43+'20'!L43+'22'!L43+'24'!L43+'25'!L43+'26'!I43</f>
        <v>0</v>
      </c>
      <c r="M43" s="32">
        <f>+'11'!M43+'13'!D43+'14'!M43+'19'!G43+'20'!M43+'22'!M43+'24'!M43+'25'!M43+'26'!J43</f>
        <v>93637</v>
      </c>
      <c r="N43" s="89">
        <f>+'11'!N43+'13'!E43+'14'!N43+'19'!H43+'20'!N43+'22'!N43+'24'!N43+'25'!N43+'26'!K43</f>
        <v>142307</v>
      </c>
      <c r="P43" s="1">
        <v>142307</v>
      </c>
      <c r="Q43" s="1">
        <f>+P43-N43</f>
        <v>0</v>
      </c>
    </row>
    <row r="44" spans="1:17" ht="10.5" customHeight="1" thickBot="1" x14ac:dyDescent="0.25">
      <c r="A44" s="98" t="s">
        <v>168</v>
      </c>
      <c r="B44" s="48" t="s">
        <v>128</v>
      </c>
      <c r="C44" s="6"/>
      <c r="D44" s="6"/>
      <c r="E44" s="6"/>
      <c r="F44" s="6"/>
      <c r="G44" s="6"/>
      <c r="H44" s="6"/>
      <c r="I44" s="32">
        <f>+C44+F44</f>
        <v>0</v>
      </c>
      <c r="J44" s="32">
        <f t="shared" si="0"/>
        <v>0</v>
      </c>
      <c r="K44" s="32">
        <f t="shared" si="1"/>
        <v>0</v>
      </c>
      <c r="L44" s="32">
        <f>+'11'!L44+'13'!C44+'14'!L44+'19'!F44+'20'!L44+'22'!L44+'24'!L44+'25'!L44+'26'!I44</f>
        <v>100000</v>
      </c>
      <c r="M44" s="32">
        <f>+'11'!M44+'13'!D44+'14'!M44+'19'!G44+'20'!M44+'22'!M44+'24'!M44+'25'!M44+'26'!J44</f>
        <v>3312702</v>
      </c>
      <c r="N44" s="89">
        <f>+'11'!N44+'13'!E44+'14'!N44+'19'!H44+'20'!N44+'22'!N44+'24'!N44+'25'!N44+'26'!K44</f>
        <v>3312702</v>
      </c>
      <c r="Q44" s="1"/>
    </row>
    <row r="45" spans="1:17" ht="10.5" customHeight="1" thickBot="1" x14ac:dyDescent="0.25">
      <c r="A45" s="71" t="s">
        <v>15</v>
      </c>
      <c r="B45" s="24" t="s">
        <v>27</v>
      </c>
      <c r="C45" s="42">
        <f>SUM(C42:C44)</f>
        <v>0</v>
      </c>
      <c r="D45" s="42">
        <f t="shared" ref="D45:N45" si="11">SUM(D42:D44)</f>
        <v>0</v>
      </c>
      <c r="E45" s="42">
        <f t="shared" si="11"/>
        <v>0</v>
      </c>
      <c r="F45" s="42">
        <f t="shared" si="11"/>
        <v>0</v>
      </c>
      <c r="G45" s="42">
        <f t="shared" si="11"/>
        <v>93637</v>
      </c>
      <c r="H45" s="42">
        <f t="shared" si="11"/>
        <v>142307</v>
      </c>
      <c r="I45" s="42">
        <f t="shared" si="11"/>
        <v>0</v>
      </c>
      <c r="J45" s="42">
        <f t="shared" si="11"/>
        <v>93637</v>
      </c>
      <c r="K45" s="42">
        <f t="shared" si="11"/>
        <v>142307</v>
      </c>
      <c r="L45" s="42">
        <f>SUM(L42:L44)</f>
        <v>100000</v>
      </c>
      <c r="M45" s="42">
        <f t="shared" si="11"/>
        <v>3406339</v>
      </c>
      <c r="N45" s="74">
        <f t="shared" si="11"/>
        <v>3455009</v>
      </c>
      <c r="Q45" s="1"/>
    </row>
    <row r="46" spans="1:17" ht="10.5" customHeight="1" x14ac:dyDescent="0.2">
      <c r="A46" s="93" t="s">
        <v>167</v>
      </c>
      <c r="B46" s="23" t="s">
        <v>20</v>
      </c>
      <c r="C46" s="6"/>
      <c r="D46" s="6"/>
      <c r="E46" s="6"/>
      <c r="F46" s="6"/>
      <c r="G46" s="6"/>
      <c r="H46" s="6"/>
      <c r="I46" s="32">
        <f t="shared" ref="I46:I53" si="12">+C46+F46</f>
        <v>0</v>
      </c>
      <c r="J46" s="32">
        <f t="shared" si="0"/>
        <v>0</v>
      </c>
      <c r="K46" s="32">
        <f t="shared" si="1"/>
        <v>0</v>
      </c>
      <c r="L46" s="32">
        <f>+'11'!L46+'13'!C46+'14'!L46+'19'!F46+'20'!L46+'22'!L46+'24'!L46+'25'!L46+'26'!I46</f>
        <v>0</v>
      </c>
      <c r="M46" s="32">
        <f>+'11'!M46+'13'!D46+'14'!M46+'19'!G46+'20'!M46+'22'!M46+'24'!M46+'25'!M46+'26'!J46</f>
        <v>0</v>
      </c>
      <c r="N46" s="89">
        <f>+'11'!N46+'13'!E46+'14'!N46+'19'!H46+'20'!N46+'22'!N46+'24'!N46+'25'!N46+'26'!K46</f>
        <v>0</v>
      </c>
      <c r="Q46" s="1"/>
    </row>
    <row r="47" spans="1:17" ht="10.5" customHeight="1" thickBot="1" x14ac:dyDescent="0.25">
      <c r="A47" s="93" t="s">
        <v>168</v>
      </c>
      <c r="B47" s="23" t="s">
        <v>129</v>
      </c>
      <c r="C47" s="6"/>
      <c r="D47" s="6"/>
      <c r="E47" s="6"/>
      <c r="F47" s="6"/>
      <c r="G47" s="6"/>
      <c r="H47" s="6"/>
      <c r="I47" s="32">
        <f t="shared" si="12"/>
        <v>0</v>
      </c>
      <c r="J47" s="32">
        <f>+D47+G47</f>
        <v>0</v>
      </c>
      <c r="K47" s="32">
        <f t="shared" si="1"/>
        <v>0</v>
      </c>
      <c r="L47" s="32">
        <f>+'11'!L47+'13'!C47+'14'!L47+'19'!F47+'20'!L47+'22'!L47+'24'!L47+'25'!L47+'26'!I47</f>
        <v>5205738</v>
      </c>
      <c r="M47" s="32">
        <f>+'11'!M47+'13'!D47+'14'!M47+'19'!G47+'20'!M47+'22'!M47+'24'!M47+'25'!M47+'26'!J47</f>
        <v>6077024</v>
      </c>
      <c r="N47" s="32">
        <f>+'11'!N47+'13'!E47+'14'!N47+'19'!H47+'20'!N47+'22'!N47+'24'!N47+'25'!N47+'26'!K47</f>
        <v>6077024</v>
      </c>
      <c r="P47" s="1">
        <v>9389726</v>
      </c>
      <c r="Q47" s="1">
        <f>+P47-N47</f>
        <v>3312702</v>
      </c>
    </row>
    <row r="48" spans="1:17" ht="10.5" customHeight="1" thickBot="1" x14ac:dyDescent="0.25">
      <c r="A48" s="71" t="s">
        <v>18</v>
      </c>
      <c r="B48" s="24" t="s">
        <v>28</v>
      </c>
      <c r="C48" s="42">
        <f>+C46+C47</f>
        <v>0</v>
      </c>
      <c r="D48" s="42">
        <f t="shared" ref="D48:K48" si="13">+D46+D47</f>
        <v>0</v>
      </c>
      <c r="E48" s="42">
        <f t="shared" si="13"/>
        <v>0</v>
      </c>
      <c r="F48" s="42">
        <f t="shared" si="13"/>
        <v>0</v>
      </c>
      <c r="G48" s="42">
        <f t="shared" si="13"/>
        <v>0</v>
      </c>
      <c r="H48" s="42">
        <f t="shared" si="13"/>
        <v>0</v>
      </c>
      <c r="I48" s="42">
        <f t="shared" si="12"/>
        <v>0</v>
      </c>
      <c r="J48" s="42">
        <f t="shared" si="13"/>
        <v>0</v>
      </c>
      <c r="K48" s="42">
        <f t="shared" si="13"/>
        <v>0</v>
      </c>
      <c r="L48" s="43">
        <f>+'11'!L48+'13'!C48+'14'!L48+'19'!F48+'20'!L48+'22'!L48+'24'!L48+'25'!L48+'26'!I48</f>
        <v>5205738</v>
      </c>
      <c r="M48" s="43">
        <f>+'11'!M48+'13'!D48+'14'!M48+'19'!G48+'20'!M48+'22'!M48+'24'!M48+'25'!M48+'26'!J48</f>
        <v>6077024</v>
      </c>
      <c r="N48" s="72">
        <f>+'11'!N48+'13'!E48+'14'!N48+'19'!H48+'20'!N48+'22'!N48+'24'!N48+'25'!N48+'26'!K48</f>
        <v>6077024</v>
      </c>
      <c r="Q48" s="1"/>
    </row>
    <row r="49" spans="1:17" ht="10.5" customHeight="1" thickBot="1" x14ac:dyDescent="0.25">
      <c r="A49" s="93" t="s">
        <v>160</v>
      </c>
      <c r="B49" s="23" t="s">
        <v>179</v>
      </c>
      <c r="C49" s="29">
        <v>4000000</v>
      </c>
      <c r="D49" s="29">
        <v>4000000</v>
      </c>
      <c r="E49" s="29">
        <v>0</v>
      </c>
      <c r="F49" s="29"/>
      <c r="G49" s="29"/>
      <c r="H49" s="29">
        <f>+F49+G49</f>
        <v>0</v>
      </c>
      <c r="I49" s="42">
        <f t="shared" si="12"/>
        <v>4000000</v>
      </c>
      <c r="J49" s="6">
        <f t="shared" ref="J49:K51" si="14">+D49+G49</f>
        <v>4000000</v>
      </c>
      <c r="K49" s="42">
        <f t="shared" si="14"/>
        <v>0</v>
      </c>
      <c r="L49" s="43">
        <f>+'11'!L49+'13'!C49+'14'!L49+'19'!F49+'20'!L49+'22'!L49+'24'!L49+'25'!L49+'26'!I49</f>
        <v>4000000</v>
      </c>
      <c r="M49" s="43">
        <f>+'11'!M49+'13'!D49+'14'!M49+'19'!G49+'20'!M49+'22'!M49+'24'!M49+'25'!M49+'26'!J49</f>
        <v>4000000</v>
      </c>
      <c r="N49" s="72">
        <f>+'11'!N49+'13'!E49+'14'!N49+'19'!H49+'20'!N49+'22'!N49+'24'!N49+'25'!N49+'26'!K49</f>
        <v>0</v>
      </c>
      <c r="Q49" s="1"/>
    </row>
    <row r="50" spans="1:17" ht="10.5" customHeight="1" thickBot="1" x14ac:dyDescent="0.25">
      <c r="A50" s="71" t="s">
        <v>132</v>
      </c>
      <c r="B50" s="24" t="s">
        <v>134</v>
      </c>
      <c r="C50" s="42">
        <f>+C45+C48</f>
        <v>0</v>
      </c>
      <c r="D50" s="42">
        <f>+D45+D48</f>
        <v>0</v>
      </c>
      <c r="E50" s="42">
        <f>+E45+E48</f>
        <v>0</v>
      </c>
      <c r="F50" s="42">
        <f>SUM(F45+F48+F49)</f>
        <v>0</v>
      </c>
      <c r="G50" s="42">
        <f>SUM(G45+G48+G49)</f>
        <v>93637</v>
      </c>
      <c r="H50" s="42">
        <f>SUM(H45+H48+H49)</f>
        <v>142307</v>
      </c>
      <c r="I50" s="42">
        <f t="shared" si="12"/>
        <v>0</v>
      </c>
      <c r="J50" s="42">
        <f t="shared" si="14"/>
        <v>93637</v>
      </c>
      <c r="K50" s="42">
        <f t="shared" si="14"/>
        <v>142307</v>
      </c>
      <c r="L50" s="43">
        <f>+'11'!L50+'13'!C50+'14'!L50+'19'!F50+'20'!L50+'22'!L50+'24'!L50+'25'!L50+'26'!I50</f>
        <v>5305738</v>
      </c>
      <c r="M50" s="43">
        <f>+'11'!M50+'13'!D50+'14'!M50+'19'!G50+'20'!M50+'22'!M50+'24'!M50+'25'!M50+'26'!J50</f>
        <v>9483363</v>
      </c>
      <c r="N50" s="72">
        <f>+'11'!N50+'13'!E50+'14'!N50+'19'!H50+'20'!N50+'22'!N50+'24'!N50+'25'!N50+'26'!K50</f>
        <v>9532033</v>
      </c>
      <c r="Q50" s="1"/>
    </row>
    <row r="51" spans="1:17" s="21" customFormat="1" ht="10.5" customHeight="1" thickBot="1" x14ac:dyDescent="0.25">
      <c r="A51" s="71"/>
      <c r="B51" s="73" t="s">
        <v>137</v>
      </c>
      <c r="C51" s="42">
        <f>+C37+C41+C49+C50</f>
        <v>4000000</v>
      </c>
      <c r="D51" s="42">
        <f>+D37+D41+D49+D50</f>
        <v>4000000</v>
      </c>
      <c r="E51" s="42">
        <f>+E37+E41+E49+E50</f>
        <v>0</v>
      </c>
      <c r="F51" s="42">
        <f>+F37+F41+F49+F50</f>
        <v>0</v>
      </c>
      <c r="G51" s="42">
        <f>+G37+G41+G50</f>
        <v>93637</v>
      </c>
      <c r="H51" s="42">
        <f>+H37+H41+H50</f>
        <v>142307</v>
      </c>
      <c r="I51" s="42">
        <f t="shared" si="12"/>
        <v>4000000</v>
      </c>
      <c r="J51" s="42">
        <f t="shared" si="14"/>
        <v>4093637</v>
      </c>
      <c r="K51" s="42">
        <f t="shared" si="14"/>
        <v>142307</v>
      </c>
      <c r="L51" s="43">
        <f>+'11'!L51+'13'!C51+'14'!L51+'19'!F51+'20'!L51+'22'!L51+'24'!L51+'25'!L51+'26'!I51</f>
        <v>27402564</v>
      </c>
      <c r="M51" s="43">
        <f>+'11'!M51+'13'!D51+'14'!M51+'19'!G51+'20'!M51+'22'!M51+'24'!M51+'25'!M51+'26'!J51</f>
        <v>36338548</v>
      </c>
      <c r="N51" s="72">
        <f>+'11'!N51+'13'!E51+'14'!N51+'19'!H51+'20'!N51+'22'!N51+'24'!N51+'25'!N51+'26'!K51</f>
        <v>32466219</v>
      </c>
      <c r="O51" s="25"/>
      <c r="P51" s="25"/>
      <c r="Q51" s="1"/>
    </row>
    <row r="52" spans="1:17" ht="12" customHeight="1" thickBot="1" x14ac:dyDescent="0.25">
      <c r="A52" s="76"/>
      <c r="B52" s="77" t="s">
        <v>29</v>
      </c>
      <c r="C52" s="50"/>
      <c r="D52" s="50"/>
      <c r="E52" s="50"/>
      <c r="F52" s="50"/>
      <c r="G52" s="50"/>
      <c r="H52" s="50"/>
      <c r="I52" s="55">
        <f t="shared" si="12"/>
        <v>0</v>
      </c>
      <c r="J52" s="55">
        <f t="shared" si="0"/>
        <v>0</v>
      </c>
      <c r="K52" s="55">
        <f t="shared" si="1"/>
        <v>0</v>
      </c>
      <c r="L52" s="111">
        <f>+'11'!L52+'13'!C52+'14'!L52+'19'!F52+'20'!L52+'22'!L52+'24'!L52+'25'!L52+'26'!I52</f>
        <v>0</v>
      </c>
      <c r="M52" s="111">
        <f>+'11'!M52+'13'!D52+'14'!M52+'19'!G52+'20'!M52+'22'!M52+'24'!M52+'25'!M52+'26'!J52</f>
        <v>0</v>
      </c>
      <c r="N52" s="112">
        <f>+'11'!N52+'13'!E52+'14'!N52+'19'!H52+'20'!N52+'22'!N52+'24'!N52+'25'!N52+'26'!K52</f>
        <v>0</v>
      </c>
      <c r="O52" s="70"/>
      <c r="Q52" s="1"/>
    </row>
    <row r="53" spans="1:17" ht="12" customHeight="1" thickBot="1" x14ac:dyDescent="0.25">
      <c r="A53" s="78"/>
      <c r="B53" s="77" t="s">
        <v>30</v>
      </c>
      <c r="C53" s="53"/>
      <c r="D53" s="50"/>
      <c r="E53" s="53"/>
      <c r="F53" s="53"/>
      <c r="G53" s="50"/>
      <c r="H53" s="53"/>
      <c r="I53" s="55">
        <f t="shared" si="12"/>
        <v>0</v>
      </c>
      <c r="J53" s="55">
        <f t="shared" si="0"/>
        <v>0</v>
      </c>
      <c r="K53" s="55">
        <f t="shared" si="1"/>
        <v>0</v>
      </c>
      <c r="L53" s="55">
        <f>+'11'!L53+'13'!C53+'14'!L53+'19'!F53+'20'!L53+'22'!L53+'24'!L53+'25'!L53+'26'!I53</f>
        <v>0</v>
      </c>
      <c r="M53" s="55">
        <f>+'11'!M53+'13'!D53+'14'!M53+'19'!G53+'20'!M53+'22'!M53+'24'!M53+'25'!M53+'26'!J53</f>
        <v>0</v>
      </c>
      <c r="N53" s="56">
        <f>+'11'!N53+'13'!E53+'14'!N53+'19'!H53+'20'!N53+'22'!N53+'24'!N53+'25'!N53+'26'!K53</f>
        <v>0</v>
      </c>
      <c r="O53" s="70"/>
    </row>
    <row r="54" spans="1:17" x14ac:dyDescent="0.2">
      <c r="H54" s="14"/>
      <c r="I54" s="27"/>
      <c r="J54" s="27"/>
      <c r="K54" s="38"/>
      <c r="L54" s="27"/>
    </row>
    <row r="56" spans="1:17" x14ac:dyDescent="0.2">
      <c r="L56" s="1">
        <f>+L51-L28</f>
        <v>0</v>
      </c>
      <c r="M56" s="1">
        <f>+M51-M28</f>
        <v>0</v>
      </c>
      <c r="N56" s="1">
        <f>+N51-N28</f>
        <v>11456777</v>
      </c>
    </row>
  </sheetData>
  <sheetProtection selectLockedCells="1" selectUnlockedCells="1"/>
  <mergeCells count="25"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G5:G6"/>
    <mergeCell ref="H5:H6"/>
    <mergeCell ref="I5:I6"/>
    <mergeCell ref="J5:J6"/>
    <mergeCell ref="A7:B7"/>
    <mergeCell ref="A8:B8"/>
    <mergeCell ref="A29:B29"/>
    <mergeCell ref="K5:K6"/>
    <mergeCell ref="C5:C6"/>
    <mergeCell ref="D5:D6"/>
    <mergeCell ref="E5:E6"/>
    <mergeCell ref="F5:F6"/>
  </mergeCells>
  <phoneticPr fontId="19" type="noConversion"/>
  <printOptions horizontalCentered="1"/>
  <pageMargins left="0.27559055118110237" right="0.27559055118110237" top="0.39370078740157483" bottom="0.19685039370078741" header="0.15748031496062992" footer="0.15748031496062992"/>
  <pageSetup paperSize="9" scale="84" firstPageNumber="0" orientation="landscape" r:id="rId1"/>
  <headerFooter alignWithMargins="0">
    <oddHeader>&amp;R2.sz.melléklet</oddHeader>
    <oddFooter>&amp;R&amp;A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6"/>
  <sheetViews>
    <sheetView zoomScale="92" zoomScaleNormal="92" workbookViewId="0">
      <pane ySplit="7" topLeftCell="A14" activePane="bottomLeft" state="frozen"/>
      <selection activeCell="C5" sqref="C5:N6"/>
      <selection pane="bottomLeft" activeCell="H53" sqref="H53"/>
    </sheetView>
  </sheetViews>
  <sheetFormatPr defaultRowHeight="12.75" x14ac:dyDescent="0.2"/>
  <cols>
    <col min="1" max="1" width="7.42578125" style="8" customWidth="1"/>
    <col min="2" max="2" width="33.85546875" style="8" customWidth="1"/>
    <col min="3" max="5" width="10" style="8" customWidth="1"/>
    <col min="6" max="7" width="9.42578125" style="8" customWidth="1"/>
    <col min="8" max="8" width="9.28515625" style="8" customWidth="1"/>
    <col min="9" max="9" width="11.42578125" style="8" customWidth="1"/>
    <col min="10" max="15" width="10" style="8" customWidth="1"/>
    <col min="16" max="16" width="9.140625" style="8"/>
    <col min="17" max="17" width="9.5703125" style="8" bestFit="1" customWidth="1"/>
    <col min="18" max="16384" width="9.140625" style="8"/>
  </cols>
  <sheetData>
    <row r="1" spans="1:15" ht="11.25" customHeight="1" x14ac:dyDescent="0.2">
      <c r="A1" s="136" t="s">
        <v>192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</row>
    <row r="2" spans="1:15" ht="8.25" customHeight="1" thickBot="1" x14ac:dyDescent="0.25">
      <c r="N2" s="9" t="s">
        <v>0</v>
      </c>
    </row>
    <row r="3" spans="1:15" ht="9" customHeight="1" thickBot="1" x14ac:dyDescent="0.25">
      <c r="A3" s="137" t="s">
        <v>1</v>
      </c>
      <c r="B3" s="138"/>
      <c r="C3" s="190">
        <v>2</v>
      </c>
      <c r="D3" s="190"/>
      <c r="E3" s="190"/>
      <c r="F3" s="191">
        <v>3</v>
      </c>
      <c r="G3" s="192"/>
      <c r="H3" s="193"/>
      <c r="I3" s="194">
        <v>4001</v>
      </c>
      <c r="J3" s="195"/>
      <c r="K3" s="190"/>
      <c r="L3" s="196">
        <v>4003</v>
      </c>
      <c r="M3" s="196"/>
      <c r="N3" s="197"/>
    </row>
    <row r="4" spans="1:15" s="10" customFormat="1" ht="23.25" customHeight="1" thickBot="1" x14ac:dyDescent="0.25">
      <c r="A4" s="139"/>
      <c r="B4" s="140"/>
      <c r="C4" s="144" t="s">
        <v>97</v>
      </c>
      <c r="D4" s="144"/>
      <c r="E4" s="144"/>
      <c r="F4" s="188" t="s">
        <v>98</v>
      </c>
      <c r="G4" s="188"/>
      <c r="H4" s="188"/>
      <c r="I4" s="198" t="s">
        <v>99</v>
      </c>
      <c r="J4" s="198"/>
      <c r="K4" s="198"/>
      <c r="L4" s="199" t="s">
        <v>100</v>
      </c>
      <c r="M4" s="200"/>
      <c r="N4" s="201"/>
    </row>
    <row r="5" spans="1:15" ht="12.75" customHeight="1" thickBot="1" x14ac:dyDescent="0.25">
      <c r="A5" s="139"/>
      <c r="B5" s="140"/>
      <c r="C5" s="128" t="s">
        <v>193</v>
      </c>
      <c r="D5" s="128" t="s">
        <v>194</v>
      </c>
      <c r="E5" s="128" t="s">
        <v>195</v>
      </c>
      <c r="F5" s="128" t="s">
        <v>193</v>
      </c>
      <c r="G5" s="128" t="s">
        <v>194</v>
      </c>
      <c r="H5" s="128" t="s">
        <v>195</v>
      </c>
      <c r="I5" s="128" t="s">
        <v>193</v>
      </c>
      <c r="J5" s="128" t="s">
        <v>194</v>
      </c>
      <c r="K5" s="128" t="s">
        <v>195</v>
      </c>
      <c r="L5" s="128" t="s">
        <v>193</v>
      </c>
      <c r="M5" s="128" t="s">
        <v>194</v>
      </c>
      <c r="N5" s="128" t="s">
        <v>195</v>
      </c>
    </row>
    <row r="6" spans="1:15" ht="18.75" customHeight="1" thickBot="1" x14ac:dyDescent="0.25">
      <c r="A6" s="139"/>
      <c r="B6" s="140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</row>
    <row r="7" spans="1:15" ht="10.5" customHeight="1" thickBot="1" x14ac:dyDescent="0.25">
      <c r="A7" s="130">
        <v>1</v>
      </c>
      <c r="B7" s="131"/>
      <c r="C7" s="37">
        <v>2</v>
      </c>
      <c r="D7" s="36">
        <v>3</v>
      </c>
      <c r="E7" s="37">
        <v>4</v>
      </c>
      <c r="F7" s="36">
        <v>5</v>
      </c>
      <c r="G7" s="37">
        <v>6</v>
      </c>
      <c r="H7" s="36">
        <v>7</v>
      </c>
      <c r="I7" s="37">
        <v>8</v>
      </c>
      <c r="J7" s="36">
        <v>9</v>
      </c>
      <c r="K7" s="37">
        <v>10</v>
      </c>
      <c r="L7" s="37">
        <v>2</v>
      </c>
      <c r="M7" s="36">
        <v>3</v>
      </c>
      <c r="N7" s="106">
        <v>4</v>
      </c>
    </row>
    <row r="8" spans="1:15" ht="11.25" customHeight="1" x14ac:dyDescent="0.2">
      <c r="A8" s="134" t="s">
        <v>4</v>
      </c>
      <c r="B8" s="135"/>
      <c r="C8" s="4"/>
      <c r="D8" s="4"/>
      <c r="E8" s="4"/>
      <c r="F8" s="4"/>
      <c r="G8" s="4"/>
      <c r="H8" s="4"/>
      <c r="I8" s="6"/>
      <c r="J8" s="6"/>
      <c r="K8" s="6"/>
      <c r="L8" s="4"/>
      <c r="M8" s="4"/>
      <c r="N8" s="87"/>
    </row>
    <row r="9" spans="1:15" ht="10.5" customHeight="1" x14ac:dyDescent="0.2">
      <c r="A9" s="88" t="s">
        <v>139</v>
      </c>
      <c r="B9" s="17" t="s">
        <v>6</v>
      </c>
      <c r="C9" s="4">
        <v>977108</v>
      </c>
      <c r="D9" s="4">
        <v>1060878</v>
      </c>
      <c r="E9" s="4">
        <v>1053413</v>
      </c>
      <c r="F9" s="4">
        <v>629554</v>
      </c>
      <c r="G9" s="4">
        <v>579554</v>
      </c>
      <c r="H9" s="4">
        <v>543530</v>
      </c>
      <c r="I9" s="4">
        <v>1305529</v>
      </c>
      <c r="J9" s="4">
        <v>1324546</v>
      </c>
      <c r="K9" s="4">
        <f>1028506-1</f>
        <v>1028505</v>
      </c>
      <c r="L9" s="4"/>
      <c r="M9" s="4"/>
      <c r="N9" s="87"/>
    </row>
    <row r="10" spans="1:15" ht="10.5" customHeight="1" x14ac:dyDescent="0.2">
      <c r="A10" s="88" t="s">
        <v>140</v>
      </c>
      <c r="B10" s="17" t="s">
        <v>113</v>
      </c>
      <c r="C10" s="4">
        <v>193211</v>
      </c>
      <c r="D10" s="4">
        <v>215955</v>
      </c>
      <c r="E10" s="4">
        <v>173846</v>
      </c>
      <c r="F10" s="4">
        <v>113173</v>
      </c>
      <c r="G10" s="4">
        <v>110173</v>
      </c>
      <c r="H10" s="4">
        <v>100562</v>
      </c>
      <c r="I10" s="4">
        <v>262924</v>
      </c>
      <c r="J10" s="4">
        <v>266244</v>
      </c>
      <c r="K10" s="4">
        <f>180051+1</f>
        <v>180052</v>
      </c>
      <c r="L10" s="4"/>
      <c r="M10" s="4"/>
      <c r="N10" s="87"/>
    </row>
    <row r="11" spans="1:15" ht="10.5" customHeight="1" x14ac:dyDescent="0.2">
      <c r="A11" s="88" t="s">
        <v>141</v>
      </c>
      <c r="B11" s="17" t="s">
        <v>7</v>
      </c>
      <c r="C11" s="4">
        <v>621004</v>
      </c>
      <c r="D11" s="4">
        <v>641760</v>
      </c>
      <c r="E11" s="4">
        <v>606023</v>
      </c>
      <c r="F11" s="4">
        <v>1140000</v>
      </c>
      <c r="G11" s="4">
        <v>1118450</v>
      </c>
      <c r="H11" s="4">
        <v>1014983</v>
      </c>
      <c r="I11" s="4">
        <v>1219301</v>
      </c>
      <c r="J11" s="4">
        <v>1115475</v>
      </c>
      <c r="K11" s="4">
        <f>1063185-1</f>
        <v>1063184</v>
      </c>
      <c r="L11" s="4"/>
      <c r="M11" s="4"/>
      <c r="N11" s="87"/>
    </row>
    <row r="12" spans="1:15" ht="10.5" customHeight="1" x14ac:dyDescent="0.2">
      <c r="A12" s="88" t="s">
        <v>142</v>
      </c>
      <c r="B12" s="17" t="s">
        <v>8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87"/>
    </row>
    <row r="13" spans="1:15" ht="10.5" customHeight="1" thickBot="1" x14ac:dyDescent="0.25">
      <c r="A13" s="88" t="s">
        <v>143</v>
      </c>
      <c r="B13" s="17" t="s">
        <v>9</v>
      </c>
      <c r="C13" s="4"/>
      <c r="D13" s="39">
        <v>97824</v>
      </c>
      <c r="E13" s="4">
        <v>97824</v>
      </c>
      <c r="F13" s="4">
        <v>0</v>
      </c>
      <c r="G13" s="4">
        <v>4894</v>
      </c>
      <c r="H13" s="4">
        <v>4894</v>
      </c>
      <c r="I13" s="4"/>
      <c r="J13" s="4">
        <v>28464</v>
      </c>
      <c r="K13" s="4">
        <v>28464</v>
      </c>
      <c r="L13" s="4">
        <v>2550</v>
      </c>
      <c r="M13" s="39">
        <v>2550</v>
      </c>
      <c r="N13" s="87">
        <v>2550</v>
      </c>
      <c r="O13" s="13"/>
    </row>
    <row r="14" spans="1:15" s="13" customFormat="1" ht="10.5" customHeight="1" thickBot="1" x14ac:dyDescent="0.25">
      <c r="A14" s="71" t="s">
        <v>10</v>
      </c>
      <c r="B14" s="24" t="s">
        <v>115</v>
      </c>
      <c r="C14" s="42">
        <f>+C9+C10+C11+C12+C13</f>
        <v>1791323</v>
      </c>
      <c r="D14" s="42">
        <f t="shared" ref="D14:J14" si="0">+D9+D10+D11+D12+D13</f>
        <v>2016417</v>
      </c>
      <c r="E14" s="42">
        <f t="shared" si="0"/>
        <v>1931106</v>
      </c>
      <c r="F14" s="42">
        <f t="shared" si="0"/>
        <v>1882727</v>
      </c>
      <c r="G14" s="42">
        <f t="shared" si="0"/>
        <v>1813071</v>
      </c>
      <c r="H14" s="42">
        <f t="shared" si="0"/>
        <v>1663969</v>
      </c>
      <c r="I14" s="42">
        <f t="shared" si="0"/>
        <v>2787754</v>
      </c>
      <c r="J14" s="42">
        <f t="shared" si="0"/>
        <v>2734729</v>
      </c>
      <c r="K14" s="42">
        <f>+K9+K10+K11+K12+K13</f>
        <v>2300205</v>
      </c>
      <c r="L14" s="42">
        <f>+L9+L10+L11+L12+L13</f>
        <v>2550</v>
      </c>
      <c r="M14" s="42">
        <f>+M9+M10+M11+M12+M13</f>
        <v>2550</v>
      </c>
      <c r="N14" s="74">
        <f>+N9+N10+N11+N12+N13</f>
        <v>2550</v>
      </c>
    </row>
    <row r="15" spans="1:15" s="13" customFormat="1" ht="10.5" customHeight="1" x14ac:dyDescent="0.2">
      <c r="A15" s="88" t="s">
        <v>144</v>
      </c>
      <c r="B15" s="17" t="s">
        <v>114</v>
      </c>
      <c r="C15" s="4">
        <v>92207</v>
      </c>
      <c r="D15" s="4">
        <v>113014</v>
      </c>
      <c r="E15" s="4">
        <v>101774</v>
      </c>
      <c r="F15" s="4">
        <v>35000</v>
      </c>
      <c r="G15" s="4">
        <v>35000</v>
      </c>
      <c r="H15" s="4">
        <v>28189</v>
      </c>
      <c r="I15" s="4">
        <v>10000</v>
      </c>
      <c r="J15" s="4">
        <v>10320</v>
      </c>
      <c r="K15" s="4">
        <f>10260-1</f>
        <v>10259</v>
      </c>
      <c r="L15" s="4"/>
      <c r="M15" s="103"/>
      <c r="N15" s="87"/>
      <c r="O15" s="8"/>
    </row>
    <row r="16" spans="1:15" ht="10.5" customHeight="1" x14ac:dyDescent="0.2">
      <c r="A16" s="88" t="s">
        <v>145</v>
      </c>
      <c r="B16" s="17" t="s">
        <v>11</v>
      </c>
      <c r="C16" s="4">
        <v>87970</v>
      </c>
      <c r="D16" s="4">
        <v>39374</v>
      </c>
      <c r="E16" s="4">
        <f>12189+1</f>
        <v>12190</v>
      </c>
      <c r="F16" s="4"/>
      <c r="G16" s="4"/>
      <c r="H16" s="4"/>
      <c r="I16" s="4"/>
      <c r="J16" s="4"/>
      <c r="K16" s="4"/>
      <c r="L16" s="4"/>
      <c r="M16" s="4"/>
      <c r="N16" s="87"/>
    </row>
    <row r="17" spans="1:15" ht="10.5" customHeight="1" thickBot="1" x14ac:dyDescent="0.25">
      <c r="A17" s="88" t="s">
        <v>146</v>
      </c>
      <c r="B17" s="17" t="s">
        <v>12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87"/>
      <c r="O17" s="13"/>
    </row>
    <row r="18" spans="1:15" s="13" customFormat="1" ht="10.5" customHeight="1" thickBot="1" x14ac:dyDescent="0.25">
      <c r="A18" s="71" t="s">
        <v>13</v>
      </c>
      <c r="B18" s="24" t="s">
        <v>116</v>
      </c>
      <c r="C18" s="42">
        <f>+C15+C16+C17</f>
        <v>180177</v>
      </c>
      <c r="D18" s="42">
        <f t="shared" ref="D18:K18" si="1">+D15+D16+D17</f>
        <v>152388</v>
      </c>
      <c r="E18" s="42">
        <f t="shared" si="1"/>
        <v>113964</v>
      </c>
      <c r="F18" s="42">
        <f t="shared" si="1"/>
        <v>35000</v>
      </c>
      <c r="G18" s="42">
        <f t="shared" si="1"/>
        <v>35000</v>
      </c>
      <c r="H18" s="42">
        <f t="shared" si="1"/>
        <v>28189</v>
      </c>
      <c r="I18" s="42">
        <f t="shared" si="1"/>
        <v>10000</v>
      </c>
      <c r="J18" s="42">
        <f t="shared" si="1"/>
        <v>10320</v>
      </c>
      <c r="K18" s="42">
        <f t="shared" si="1"/>
        <v>10259</v>
      </c>
      <c r="L18" s="42">
        <f>+L15+L16+L17</f>
        <v>0</v>
      </c>
      <c r="M18" s="42">
        <f>+M15+M16+M17</f>
        <v>0</v>
      </c>
      <c r="N18" s="74">
        <f>+N15+N16+N17</f>
        <v>0</v>
      </c>
      <c r="O18" s="8"/>
    </row>
    <row r="19" spans="1:15" ht="10.5" customHeight="1" x14ac:dyDescent="0.2">
      <c r="A19" s="90" t="s">
        <v>147</v>
      </c>
      <c r="B19" s="46" t="s">
        <v>117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99"/>
    </row>
    <row r="20" spans="1:15" ht="10.5" customHeight="1" thickBot="1" x14ac:dyDescent="0.25">
      <c r="A20" s="91" t="s">
        <v>173</v>
      </c>
      <c r="B20" s="48" t="s">
        <v>174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99"/>
    </row>
    <row r="21" spans="1:15" ht="10.5" customHeight="1" thickBot="1" x14ac:dyDescent="0.25">
      <c r="A21" s="71" t="s">
        <v>15</v>
      </c>
      <c r="B21" s="24" t="s">
        <v>118</v>
      </c>
      <c r="C21" s="42">
        <f>+C19+C20</f>
        <v>0</v>
      </c>
      <c r="D21" s="42">
        <f t="shared" ref="D21:K21" si="2">+D19+D20</f>
        <v>0</v>
      </c>
      <c r="E21" s="42">
        <f t="shared" si="2"/>
        <v>0</v>
      </c>
      <c r="F21" s="42">
        <f t="shared" si="2"/>
        <v>0</v>
      </c>
      <c r="G21" s="42">
        <f t="shared" si="2"/>
        <v>0</v>
      </c>
      <c r="H21" s="42">
        <f t="shared" si="2"/>
        <v>0</v>
      </c>
      <c r="I21" s="42">
        <f t="shared" si="2"/>
        <v>0</v>
      </c>
      <c r="J21" s="42">
        <f t="shared" si="2"/>
        <v>0</v>
      </c>
      <c r="K21" s="42">
        <f t="shared" si="2"/>
        <v>0</v>
      </c>
      <c r="L21" s="42">
        <f>+L19+L20</f>
        <v>0</v>
      </c>
      <c r="M21" s="42">
        <f>+M19+M20</f>
        <v>0</v>
      </c>
      <c r="N21" s="74">
        <f>+N19+N20</f>
        <v>0</v>
      </c>
    </row>
    <row r="22" spans="1:15" ht="10.5" customHeight="1" x14ac:dyDescent="0.2">
      <c r="A22" s="88" t="s">
        <v>149</v>
      </c>
      <c r="B22" s="17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99"/>
    </row>
    <row r="23" spans="1:15" ht="10.5" customHeight="1" x14ac:dyDescent="0.2">
      <c r="A23" s="92" t="s">
        <v>150</v>
      </c>
      <c r="B23" s="17" t="s">
        <v>176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99"/>
    </row>
    <row r="24" spans="1:15" ht="10.5" customHeight="1" thickBot="1" x14ac:dyDescent="0.25">
      <c r="A24" s="88" t="s">
        <v>147</v>
      </c>
      <c r="B24" s="17" t="s">
        <v>20</v>
      </c>
      <c r="C24" s="4"/>
      <c r="D24" s="4"/>
      <c r="E24" s="6"/>
      <c r="F24" s="4"/>
      <c r="G24" s="4"/>
      <c r="H24" s="6"/>
      <c r="I24" s="4"/>
      <c r="J24" s="4"/>
      <c r="K24" s="6"/>
      <c r="L24" s="4"/>
      <c r="M24" s="4"/>
      <c r="N24" s="99"/>
    </row>
    <row r="25" spans="1:15" ht="10.5" customHeight="1" thickBot="1" x14ac:dyDescent="0.25">
      <c r="A25" s="71" t="s">
        <v>18</v>
      </c>
      <c r="B25" s="18" t="s">
        <v>119</v>
      </c>
      <c r="C25" s="42">
        <f>+C22+C23+C24</f>
        <v>0</v>
      </c>
      <c r="D25" s="42">
        <f t="shared" ref="D25:K25" si="3">+D22+D23+D24</f>
        <v>0</v>
      </c>
      <c r="E25" s="42">
        <f t="shared" si="3"/>
        <v>0</v>
      </c>
      <c r="F25" s="42">
        <f t="shared" si="3"/>
        <v>0</v>
      </c>
      <c r="G25" s="42">
        <f t="shared" si="3"/>
        <v>0</v>
      </c>
      <c r="H25" s="42">
        <f t="shared" si="3"/>
        <v>0</v>
      </c>
      <c r="I25" s="42">
        <f t="shared" si="3"/>
        <v>0</v>
      </c>
      <c r="J25" s="42">
        <f t="shared" si="3"/>
        <v>0</v>
      </c>
      <c r="K25" s="42">
        <f t="shared" si="3"/>
        <v>0</v>
      </c>
      <c r="L25" s="42">
        <f>+L22+L23+L24</f>
        <v>0</v>
      </c>
      <c r="M25" s="42">
        <f>+M22+M23+M24</f>
        <v>0</v>
      </c>
      <c r="N25" s="74">
        <f>+N22+N23+N24</f>
        <v>0</v>
      </c>
    </row>
    <row r="26" spans="1:15" ht="10.5" customHeight="1" thickBot="1" x14ac:dyDescent="0.25">
      <c r="A26" s="93" t="s">
        <v>148</v>
      </c>
      <c r="B26" s="17" t="s">
        <v>135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99"/>
    </row>
    <row r="27" spans="1:15" ht="10.5" customHeight="1" thickBot="1" x14ac:dyDescent="0.25">
      <c r="A27" s="71" t="s">
        <v>132</v>
      </c>
      <c r="B27" s="18" t="s">
        <v>133</v>
      </c>
      <c r="C27" s="42">
        <f>+C21+C25</f>
        <v>0</v>
      </c>
      <c r="D27" s="42">
        <f t="shared" ref="D27:K27" si="4">+D21+D25</f>
        <v>0</v>
      </c>
      <c r="E27" s="42">
        <f t="shared" si="4"/>
        <v>0</v>
      </c>
      <c r="F27" s="42">
        <f t="shared" si="4"/>
        <v>0</v>
      </c>
      <c r="G27" s="42">
        <f t="shared" si="4"/>
        <v>0</v>
      </c>
      <c r="H27" s="42">
        <f t="shared" si="4"/>
        <v>0</v>
      </c>
      <c r="I27" s="42">
        <f t="shared" si="4"/>
        <v>0</v>
      </c>
      <c r="J27" s="42">
        <f t="shared" si="4"/>
        <v>0</v>
      </c>
      <c r="K27" s="42">
        <f t="shared" si="4"/>
        <v>0</v>
      </c>
      <c r="L27" s="42">
        <f>+L21+L25</f>
        <v>0</v>
      </c>
      <c r="M27" s="42">
        <f>+M21+M25</f>
        <v>0</v>
      </c>
      <c r="N27" s="74">
        <f>+N21+N25</f>
        <v>0</v>
      </c>
      <c r="O27" s="13"/>
    </row>
    <row r="28" spans="1:15" s="13" customFormat="1" ht="10.5" customHeight="1" thickBot="1" x14ac:dyDescent="0.25">
      <c r="A28" s="71"/>
      <c r="B28" s="73" t="s">
        <v>136</v>
      </c>
      <c r="C28" s="42">
        <f>+C14++C18+C26+C27</f>
        <v>1971500</v>
      </c>
      <c r="D28" s="42">
        <f t="shared" ref="D28:K28" si="5">+D14++D18+D26+D27</f>
        <v>2168805</v>
      </c>
      <c r="E28" s="42">
        <f t="shared" si="5"/>
        <v>2045070</v>
      </c>
      <c r="F28" s="42">
        <f t="shared" si="5"/>
        <v>1917727</v>
      </c>
      <c r="G28" s="42">
        <f t="shared" si="5"/>
        <v>1848071</v>
      </c>
      <c r="H28" s="42">
        <f t="shared" si="5"/>
        <v>1692158</v>
      </c>
      <c r="I28" s="42">
        <f t="shared" si="5"/>
        <v>2797754</v>
      </c>
      <c r="J28" s="42">
        <f>+J14++J18+J26+J27</f>
        <v>2745049</v>
      </c>
      <c r="K28" s="42">
        <f t="shared" si="5"/>
        <v>2310464</v>
      </c>
      <c r="L28" s="42">
        <f>+L14++L18+L26+L27</f>
        <v>2550</v>
      </c>
      <c r="M28" s="42">
        <f>+M14++M18+M26+M27</f>
        <v>2550</v>
      </c>
      <c r="N28" s="74">
        <f>+N14++N18+N26+N27</f>
        <v>2550</v>
      </c>
      <c r="O28" s="8"/>
    </row>
    <row r="29" spans="1:15" ht="10.5" customHeight="1" x14ac:dyDescent="0.2">
      <c r="A29" s="126" t="s">
        <v>21</v>
      </c>
      <c r="B29" s="12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87"/>
    </row>
    <row r="30" spans="1:15" ht="10.5" customHeight="1" x14ac:dyDescent="0.2">
      <c r="A30" s="88" t="s">
        <v>151</v>
      </c>
      <c r="B30" s="17" t="s">
        <v>120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87"/>
    </row>
    <row r="31" spans="1:15" ht="10.5" customHeight="1" x14ac:dyDescent="0.2">
      <c r="A31" s="88" t="s">
        <v>152</v>
      </c>
      <c r="B31" s="17" t="s">
        <v>121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87"/>
    </row>
    <row r="32" spans="1:15" ht="10.5" customHeight="1" x14ac:dyDescent="0.2">
      <c r="A32" s="88" t="s">
        <v>154</v>
      </c>
      <c r="B32" s="17" t="s">
        <v>122</v>
      </c>
      <c r="C32" s="4">
        <v>1024891</v>
      </c>
      <c r="D32" s="4">
        <v>1127654</v>
      </c>
      <c r="E32" s="4">
        <f>1116186+1</f>
        <v>1116187</v>
      </c>
      <c r="F32" s="4"/>
      <c r="G32" s="4"/>
      <c r="H32" s="4"/>
      <c r="I32" s="4"/>
      <c r="J32" s="4">
        <v>25577</v>
      </c>
      <c r="K32" s="4">
        <v>25577</v>
      </c>
      <c r="L32" s="4"/>
      <c r="M32" s="4"/>
      <c r="N32" s="87"/>
      <c r="O32" s="1"/>
    </row>
    <row r="33" spans="1:17" ht="10.5" customHeight="1" x14ac:dyDescent="0.2">
      <c r="A33" s="95" t="s">
        <v>5</v>
      </c>
      <c r="B33" s="79" t="s">
        <v>123</v>
      </c>
      <c r="C33" s="44">
        <f t="shared" ref="C33:N33" si="6">+C30+C31+C32</f>
        <v>1024891</v>
      </c>
      <c r="D33" s="44">
        <f t="shared" si="6"/>
        <v>1127654</v>
      </c>
      <c r="E33" s="44">
        <f t="shared" si="6"/>
        <v>1116187</v>
      </c>
      <c r="F33" s="44">
        <f t="shared" si="6"/>
        <v>0</v>
      </c>
      <c r="G33" s="44">
        <f t="shared" si="6"/>
        <v>0</v>
      </c>
      <c r="H33" s="44">
        <f t="shared" si="6"/>
        <v>0</v>
      </c>
      <c r="I33" s="44">
        <f t="shared" si="6"/>
        <v>0</v>
      </c>
      <c r="J33" s="44">
        <f t="shared" si="6"/>
        <v>25577</v>
      </c>
      <c r="K33" s="44">
        <f t="shared" si="6"/>
        <v>25577</v>
      </c>
      <c r="L33" s="44">
        <f t="shared" si="6"/>
        <v>0</v>
      </c>
      <c r="M33" s="44">
        <f t="shared" si="6"/>
        <v>0</v>
      </c>
      <c r="N33" s="100">
        <f t="shared" si="6"/>
        <v>0</v>
      </c>
      <c r="O33" s="1"/>
    </row>
    <row r="34" spans="1:17" ht="10.5" customHeight="1" x14ac:dyDescent="0.2">
      <c r="A34" s="88" t="s">
        <v>155</v>
      </c>
      <c r="B34" s="17" t="s">
        <v>22</v>
      </c>
      <c r="C34" s="4"/>
      <c r="D34" s="4"/>
      <c r="E34" s="4"/>
      <c r="F34" s="4"/>
      <c r="G34" s="4"/>
      <c r="H34" s="4"/>
      <c r="I34" s="4"/>
      <c r="J34" s="4"/>
      <c r="K34" s="4">
        <v>3991</v>
      </c>
      <c r="L34" s="4"/>
      <c r="M34" s="4"/>
      <c r="N34" s="87"/>
      <c r="O34" s="5"/>
    </row>
    <row r="35" spans="1:17" s="13" customFormat="1" ht="10.5" customHeight="1" x14ac:dyDescent="0.2">
      <c r="A35" s="88" t="s">
        <v>156</v>
      </c>
      <c r="B35" s="17" t="s">
        <v>124</v>
      </c>
      <c r="C35" s="4">
        <v>136590</v>
      </c>
      <c r="D35" s="4">
        <v>136590</v>
      </c>
      <c r="E35" s="4">
        <v>104730</v>
      </c>
      <c r="F35" s="4">
        <v>818000</v>
      </c>
      <c r="G35" s="4">
        <v>770000</v>
      </c>
      <c r="H35" s="4">
        <f>759422-1499</f>
        <v>757923</v>
      </c>
      <c r="I35" s="4">
        <v>53070</v>
      </c>
      <c r="J35" s="4">
        <v>53070</v>
      </c>
      <c r="K35" s="4">
        <v>38321</v>
      </c>
      <c r="L35" s="4"/>
      <c r="M35" s="4"/>
      <c r="N35" s="87"/>
      <c r="O35" s="5"/>
    </row>
    <row r="36" spans="1:17" s="13" customFormat="1" ht="10.5" customHeight="1" thickBot="1" x14ac:dyDescent="0.25">
      <c r="A36" s="88" t="s">
        <v>158</v>
      </c>
      <c r="B36" s="17" t="s">
        <v>23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87"/>
      <c r="O36" s="1"/>
    </row>
    <row r="37" spans="1:17" ht="10.5" customHeight="1" thickBot="1" x14ac:dyDescent="0.25">
      <c r="A37" s="71" t="s">
        <v>10</v>
      </c>
      <c r="B37" s="24" t="s">
        <v>126</v>
      </c>
      <c r="C37" s="42">
        <f>+C33+C34+C35+C36</f>
        <v>1161481</v>
      </c>
      <c r="D37" s="42">
        <f t="shared" ref="D37:K37" si="7">+D33+D34+D35+D36</f>
        <v>1264244</v>
      </c>
      <c r="E37" s="42">
        <f t="shared" si="7"/>
        <v>1220917</v>
      </c>
      <c r="F37" s="42">
        <f t="shared" si="7"/>
        <v>818000</v>
      </c>
      <c r="G37" s="42">
        <f t="shared" si="7"/>
        <v>770000</v>
      </c>
      <c r="H37" s="42">
        <f t="shared" si="7"/>
        <v>757923</v>
      </c>
      <c r="I37" s="42">
        <f t="shared" si="7"/>
        <v>53070</v>
      </c>
      <c r="J37" s="42">
        <f t="shared" si="7"/>
        <v>78647</v>
      </c>
      <c r="K37" s="42">
        <f t="shared" si="7"/>
        <v>67889</v>
      </c>
      <c r="L37" s="42">
        <f>+L33+L34+L35+L36</f>
        <v>0</v>
      </c>
      <c r="M37" s="42">
        <f>+M33+M34+M35+M36</f>
        <v>0</v>
      </c>
      <c r="N37" s="74">
        <f>+N33+N34+N35+N36</f>
        <v>0</v>
      </c>
      <c r="O37" s="1"/>
    </row>
    <row r="38" spans="1:17" ht="10.5" customHeight="1" x14ac:dyDescent="0.2">
      <c r="A38" s="88" t="s">
        <v>153</v>
      </c>
      <c r="B38" s="17" t="s">
        <v>25</v>
      </c>
      <c r="C38" s="4"/>
      <c r="D38" s="4"/>
      <c r="E38" s="4"/>
      <c r="F38" s="4"/>
      <c r="G38" s="4"/>
      <c r="H38" s="4">
        <v>1500</v>
      </c>
      <c r="I38" s="4"/>
      <c r="J38" s="4"/>
      <c r="K38" s="4"/>
      <c r="L38" s="4"/>
      <c r="M38" s="4"/>
      <c r="N38" s="87"/>
      <c r="O38" s="1"/>
    </row>
    <row r="39" spans="1:17" ht="10.5" customHeight="1" x14ac:dyDescent="0.2">
      <c r="A39" s="88" t="s">
        <v>157</v>
      </c>
      <c r="B39" s="17" t="s">
        <v>125</v>
      </c>
      <c r="C39" s="4">
        <v>0</v>
      </c>
      <c r="D39" s="4">
        <v>103</v>
      </c>
      <c r="E39" s="4">
        <v>144</v>
      </c>
      <c r="F39" s="4"/>
      <c r="G39" s="4"/>
      <c r="H39" s="4"/>
      <c r="I39" s="4"/>
      <c r="J39" s="4"/>
      <c r="K39" s="4"/>
      <c r="L39" s="4"/>
      <c r="M39" s="4"/>
      <c r="N39" s="87"/>
      <c r="O39" s="5"/>
    </row>
    <row r="40" spans="1:17" s="13" customFormat="1" ht="10.5" customHeight="1" thickBot="1" x14ac:dyDescent="0.25">
      <c r="A40" s="88" t="s">
        <v>159</v>
      </c>
      <c r="B40" s="17" t="s">
        <v>26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87"/>
      <c r="O40" s="1"/>
    </row>
    <row r="41" spans="1:17" ht="10.5" customHeight="1" thickBot="1" x14ac:dyDescent="0.25">
      <c r="A41" s="71" t="s">
        <v>13</v>
      </c>
      <c r="B41" s="24" t="s">
        <v>127</v>
      </c>
      <c r="C41" s="42">
        <f>+C38+C39+C40</f>
        <v>0</v>
      </c>
      <c r="D41" s="42">
        <f t="shared" ref="D41:K41" si="8">+D38+D39+D40</f>
        <v>103</v>
      </c>
      <c r="E41" s="42">
        <f t="shared" si="8"/>
        <v>144</v>
      </c>
      <c r="F41" s="42">
        <f t="shared" si="8"/>
        <v>0</v>
      </c>
      <c r="G41" s="42">
        <f t="shared" si="8"/>
        <v>0</v>
      </c>
      <c r="H41" s="42">
        <f t="shared" si="8"/>
        <v>1500</v>
      </c>
      <c r="I41" s="42">
        <f t="shared" si="8"/>
        <v>0</v>
      </c>
      <c r="J41" s="42">
        <f t="shared" si="8"/>
        <v>0</v>
      </c>
      <c r="K41" s="42">
        <f t="shared" si="8"/>
        <v>0</v>
      </c>
      <c r="L41" s="42">
        <f>+L38+L39+L40</f>
        <v>0</v>
      </c>
      <c r="M41" s="42">
        <f>+M38+M39+M40</f>
        <v>0</v>
      </c>
      <c r="N41" s="74">
        <f>+N38+N39+N40</f>
        <v>0</v>
      </c>
      <c r="O41" s="1"/>
    </row>
    <row r="42" spans="1:17" ht="10.5" customHeight="1" x14ac:dyDescent="0.2">
      <c r="A42" s="97" t="s">
        <v>167</v>
      </c>
      <c r="B42" s="46" t="s">
        <v>17</v>
      </c>
      <c r="C42" s="29">
        <v>629842</v>
      </c>
      <c r="D42" s="29">
        <v>632491</v>
      </c>
      <c r="E42" s="29">
        <v>648665</v>
      </c>
      <c r="F42" s="29">
        <v>1064727</v>
      </c>
      <c r="G42" s="29">
        <v>1011727</v>
      </c>
      <c r="H42" s="29">
        <v>988034</v>
      </c>
      <c r="I42" s="29">
        <v>2689427</v>
      </c>
      <c r="J42" s="29">
        <v>2577106</v>
      </c>
      <c r="K42" s="29">
        <f>2307793-10260-2550</f>
        <v>2294983</v>
      </c>
      <c r="L42" s="29">
        <v>2550</v>
      </c>
      <c r="M42" s="29">
        <v>2550</v>
      </c>
      <c r="N42" s="102">
        <v>2550</v>
      </c>
      <c r="O42" s="1"/>
    </row>
    <row r="43" spans="1:17" ht="10.5" customHeight="1" x14ac:dyDescent="0.2">
      <c r="A43" s="88" t="s">
        <v>190</v>
      </c>
      <c r="B43" s="113" t="s">
        <v>191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87"/>
    </row>
    <row r="44" spans="1:17" ht="10.5" customHeight="1" thickBot="1" x14ac:dyDescent="0.25">
      <c r="A44" s="98" t="s">
        <v>168</v>
      </c>
      <c r="B44" s="48" t="s">
        <v>128</v>
      </c>
      <c r="C44" s="29"/>
      <c r="D44" s="29">
        <v>129234</v>
      </c>
      <c r="E44" s="29">
        <v>129234</v>
      </c>
      <c r="F44" s="29"/>
      <c r="G44" s="29">
        <v>31344</v>
      </c>
      <c r="H44" s="29">
        <v>31344</v>
      </c>
      <c r="I44" s="29">
        <v>45257</v>
      </c>
      <c r="J44" s="29">
        <v>78976</v>
      </c>
      <c r="K44" s="29">
        <v>78976</v>
      </c>
      <c r="L44" s="6"/>
      <c r="M44" s="6"/>
      <c r="N44" s="102"/>
    </row>
    <row r="45" spans="1:17" ht="10.5" customHeight="1" thickBot="1" x14ac:dyDescent="0.25">
      <c r="A45" s="71" t="s">
        <v>15</v>
      </c>
      <c r="B45" s="24" t="s">
        <v>27</v>
      </c>
      <c r="C45" s="42">
        <f>SUM(C42:C44)</f>
        <v>629842</v>
      </c>
      <c r="D45" s="42">
        <f t="shared" ref="D45:N45" si="9">SUM(D42:D44)</f>
        <v>761725</v>
      </c>
      <c r="E45" s="42">
        <f t="shared" si="9"/>
        <v>777899</v>
      </c>
      <c r="F45" s="42">
        <f t="shared" si="9"/>
        <v>1064727</v>
      </c>
      <c r="G45" s="42">
        <f t="shared" si="9"/>
        <v>1043071</v>
      </c>
      <c r="H45" s="42">
        <f t="shared" si="9"/>
        <v>1019378</v>
      </c>
      <c r="I45" s="42">
        <f t="shared" si="9"/>
        <v>2734684</v>
      </c>
      <c r="J45" s="42">
        <f t="shared" si="9"/>
        <v>2656082</v>
      </c>
      <c r="K45" s="42">
        <f t="shared" si="9"/>
        <v>2373959</v>
      </c>
      <c r="L45" s="42">
        <f t="shared" si="9"/>
        <v>2550</v>
      </c>
      <c r="M45" s="42">
        <f t="shared" si="9"/>
        <v>2550</v>
      </c>
      <c r="N45" s="74">
        <f t="shared" si="9"/>
        <v>2550</v>
      </c>
    </row>
    <row r="46" spans="1:17" ht="10.5" customHeight="1" x14ac:dyDescent="0.2">
      <c r="A46" s="93" t="s">
        <v>167</v>
      </c>
      <c r="B46" s="23" t="s">
        <v>20</v>
      </c>
      <c r="C46" s="29">
        <v>180177</v>
      </c>
      <c r="D46" s="29">
        <v>103561</v>
      </c>
      <c r="E46" s="29">
        <v>74791</v>
      </c>
      <c r="F46" s="29">
        <v>35000</v>
      </c>
      <c r="G46" s="29">
        <v>35000</v>
      </c>
      <c r="H46" s="29">
        <v>28000</v>
      </c>
      <c r="I46" s="29">
        <v>10000</v>
      </c>
      <c r="J46" s="29">
        <v>10320</v>
      </c>
      <c r="K46" s="29">
        <v>10260</v>
      </c>
      <c r="L46" s="6"/>
      <c r="M46" s="6"/>
      <c r="N46" s="99"/>
    </row>
    <row r="47" spans="1:17" ht="10.5" customHeight="1" thickBot="1" x14ac:dyDescent="0.25">
      <c r="A47" s="93" t="s">
        <v>168</v>
      </c>
      <c r="B47" s="23" t="s">
        <v>129</v>
      </c>
      <c r="C47" s="29">
        <v>0</v>
      </c>
      <c r="D47" s="29">
        <v>39172</v>
      </c>
      <c r="E47" s="29">
        <v>39172</v>
      </c>
      <c r="F47" s="29"/>
      <c r="G47" s="29"/>
      <c r="H47" s="29"/>
      <c r="I47" s="29"/>
      <c r="J47" s="29"/>
      <c r="K47" s="29"/>
      <c r="L47" s="6"/>
      <c r="M47" s="6"/>
      <c r="N47" s="99"/>
    </row>
    <row r="48" spans="1:17" ht="10.5" customHeight="1" thickBot="1" x14ac:dyDescent="0.25">
      <c r="A48" s="71" t="s">
        <v>18</v>
      </c>
      <c r="B48" s="24" t="s">
        <v>28</v>
      </c>
      <c r="C48" s="42">
        <f>+C46+C47</f>
        <v>180177</v>
      </c>
      <c r="D48" s="42">
        <f t="shared" ref="D48:K48" si="10">+D46+D47</f>
        <v>142733</v>
      </c>
      <c r="E48" s="42">
        <f t="shared" si="10"/>
        <v>113963</v>
      </c>
      <c r="F48" s="42">
        <f t="shared" si="10"/>
        <v>35000</v>
      </c>
      <c r="G48" s="42">
        <f t="shared" si="10"/>
        <v>35000</v>
      </c>
      <c r="H48" s="42">
        <f t="shared" si="10"/>
        <v>28000</v>
      </c>
      <c r="I48" s="42">
        <f t="shared" si="10"/>
        <v>10000</v>
      </c>
      <c r="J48" s="42">
        <f t="shared" si="10"/>
        <v>10320</v>
      </c>
      <c r="K48" s="42">
        <f t="shared" si="10"/>
        <v>10260</v>
      </c>
      <c r="L48" s="42">
        <f>+L46+L47</f>
        <v>0</v>
      </c>
      <c r="M48" s="42">
        <f>+M46+M47</f>
        <v>0</v>
      </c>
      <c r="N48" s="74">
        <f>+N46+N47</f>
        <v>0</v>
      </c>
      <c r="Q48" s="1"/>
    </row>
    <row r="49" spans="1:15" ht="10.5" customHeight="1" thickBot="1" x14ac:dyDescent="0.25">
      <c r="A49" s="93" t="s">
        <v>160</v>
      </c>
      <c r="B49" s="23" t="s">
        <v>179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99"/>
    </row>
    <row r="50" spans="1:15" ht="10.5" customHeight="1" thickBot="1" x14ac:dyDescent="0.25">
      <c r="A50" s="71" t="s">
        <v>132</v>
      </c>
      <c r="B50" s="24" t="s">
        <v>134</v>
      </c>
      <c r="C50" s="42">
        <f>+C45+C48</f>
        <v>810019</v>
      </c>
      <c r="D50" s="42">
        <f t="shared" ref="D50:K50" si="11">+D45+D48</f>
        <v>904458</v>
      </c>
      <c r="E50" s="42">
        <f t="shared" si="11"/>
        <v>891862</v>
      </c>
      <c r="F50" s="42">
        <f t="shared" si="11"/>
        <v>1099727</v>
      </c>
      <c r="G50" s="42">
        <f t="shared" si="11"/>
        <v>1078071</v>
      </c>
      <c r="H50" s="42">
        <f t="shared" si="11"/>
        <v>1047378</v>
      </c>
      <c r="I50" s="42">
        <f t="shared" si="11"/>
        <v>2744684</v>
      </c>
      <c r="J50" s="42">
        <f t="shared" si="11"/>
        <v>2666402</v>
      </c>
      <c r="K50" s="42">
        <f t="shared" si="11"/>
        <v>2384219</v>
      </c>
      <c r="L50" s="42">
        <f>+L45+L48</f>
        <v>2550</v>
      </c>
      <c r="M50" s="42">
        <f>+M45+M48</f>
        <v>2550</v>
      </c>
      <c r="N50" s="74">
        <f>+N45+N48</f>
        <v>2550</v>
      </c>
      <c r="O50" s="21"/>
    </row>
    <row r="51" spans="1:15" s="21" customFormat="1" ht="10.5" customHeight="1" thickBot="1" x14ac:dyDescent="0.25">
      <c r="A51" s="71"/>
      <c r="B51" s="73" t="s">
        <v>137</v>
      </c>
      <c r="C51" s="42">
        <f>+C37+C41+C49+C50</f>
        <v>1971500</v>
      </c>
      <c r="D51" s="42">
        <f t="shared" ref="D51:K51" si="12">+D37+D41+D49+D50</f>
        <v>2168805</v>
      </c>
      <c r="E51" s="42">
        <f t="shared" si="12"/>
        <v>2112923</v>
      </c>
      <c r="F51" s="42">
        <f t="shared" si="12"/>
        <v>1917727</v>
      </c>
      <c r="G51" s="42">
        <f t="shared" si="12"/>
        <v>1848071</v>
      </c>
      <c r="H51" s="42">
        <f t="shared" si="12"/>
        <v>1806801</v>
      </c>
      <c r="I51" s="42">
        <f t="shared" si="12"/>
        <v>2797754</v>
      </c>
      <c r="J51" s="42">
        <f t="shared" si="12"/>
        <v>2745049</v>
      </c>
      <c r="K51" s="42">
        <f t="shared" si="12"/>
        <v>2452108</v>
      </c>
      <c r="L51" s="42">
        <f>+L37+L41+L49+L50</f>
        <v>2550</v>
      </c>
      <c r="M51" s="42">
        <f>+M37+M41+M49+M50</f>
        <v>2550</v>
      </c>
      <c r="N51" s="74">
        <f>+N37+N41+N49+N50</f>
        <v>2550</v>
      </c>
      <c r="O51" s="8"/>
    </row>
    <row r="52" spans="1:15" ht="12" customHeight="1" thickBot="1" x14ac:dyDescent="0.25">
      <c r="A52" s="76"/>
      <c r="B52" s="77" t="s">
        <v>29</v>
      </c>
      <c r="C52" s="50">
        <v>175</v>
      </c>
      <c r="D52" s="50">
        <v>175</v>
      </c>
      <c r="E52" s="50">
        <v>175</v>
      </c>
      <c r="F52" s="50">
        <v>110</v>
      </c>
      <c r="G52" s="50">
        <v>110</v>
      </c>
      <c r="H52" s="50">
        <v>110</v>
      </c>
      <c r="I52" s="50">
        <v>160</v>
      </c>
      <c r="J52" s="50">
        <v>160</v>
      </c>
      <c r="K52" s="50">
        <v>160</v>
      </c>
      <c r="L52" s="50"/>
      <c r="M52" s="50"/>
      <c r="N52" s="75"/>
    </row>
    <row r="53" spans="1:15" ht="12" customHeight="1" thickBot="1" x14ac:dyDescent="0.25">
      <c r="A53" s="78"/>
      <c r="B53" s="77" t="s">
        <v>30</v>
      </c>
      <c r="C53" s="53"/>
      <c r="D53" s="50"/>
      <c r="E53" s="53"/>
      <c r="F53" s="53"/>
      <c r="G53" s="50"/>
      <c r="H53" s="53"/>
      <c r="I53" s="53"/>
      <c r="J53" s="53"/>
      <c r="K53" s="53"/>
      <c r="L53" s="53"/>
      <c r="M53" s="50"/>
      <c r="N53" s="54"/>
    </row>
    <row r="54" spans="1:15" ht="12" customHeight="1" x14ac:dyDescent="0.2">
      <c r="A54" s="27"/>
      <c r="B54" s="22"/>
      <c r="C54" s="38"/>
      <c r="D54" s="4"/>
      <c r="E54" s="38"/>
      <c r="F54" s="38"/>
      <c r="G54" s="4"/>
      <c r="H54" s="38"/>
      <c r="I54" s="38"/>
      <c r="J54" s="38"/>
      <c r="K54" s="38"/>
      <c r="L54" s="38"/>
      <c r="M54" s="4"/>
      <c r="N54" s="38"/>
    </row>
    <row r="55" spans="1:15" x14ac:dyDescent="0.2">
      <c r="C55" s="1">
        <f>+C51-C28</f>
        <v>0</v>
      </c>
      <c r="D55" s="1">
        <f t="shared" ref="D55:N55" si="13">+D51-D28</f>
        <v>0</v>
      </c>
      <c r="E55" s="1">
        <f t="shared" si="13"/>
        <v>67853</v>
      </c>
      <c r="F55" s="1">
        <f t="shared" si="13"/>
        <v>0</v>
      </c>
      <c r="G55" s="1">
        <f t="shared" si="13"/>
        <v>0</v>
      </c>
      <c r="H55" s="1">
        <f t="shared" si="13"/>
        <v>114643</v>
      </c>
      <c r="I55" s="1">
        <f t="shared" si="13"/>
        <v>0</v>
      </c>
      <c r="J55" s="1">
        <f t="shared" si="13"/>
        <v>0</v>
      </c>
      <c r="K55" s="1">
        <f t="shared" si="13"/>
        <v>141644</v>
      </c>
      <c r="L55" s="1">
        <f t="shared" si="13"/>
        <v>0</v>
      </c>
      <c r="M55" s="1">
        <f t="shared" si="13"/>
        <v>0</v>
      </c>
      <c r="N55" s="1">
        <f t="shared" si="13"/>
        <v>0</v>
      </c>
    </row>
    <row r="56" spans="1:15" x14ac:dyDescent="0.2">
      <c r="K56" s="1"/>
    </row>
  </sheetData>
  <sheetProtection selectLockedCells="1" selectUnlockedCells="1"/>
  <mergeCells count="25"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G5:G6"/>
    <mergeCell ref="H5:H6"/>
    <mergeCell ref="I5:I6"/>
    <mergeCell ref="J5:J6"/>
    <mergeCell ref="A7:B7"/>
    <mergeCell ref="A8:B8"/>
    <mergeCell ref="A29:B29"/>
    <mergeCell ref="K5:K6"/>
    <mergeCell ref="C5:C6"/>
    <mergeCell ref="D5:D6"/>
    <mergeCell ref="E5:E6"/>
    <mergeCell ref="F5:F6"/>
  </mergeCells>
  <phoneticPr fontId="19" type="noConversion"/>
  <printOptions horizontalCentered="1"/>
  <pageMargins left="0.27559055118110237" right="0.27559055118110237" top="0.39370078740157483" bottom="0.19685039370078741" header="0.15748031496062992" footer="0.15748031496062992"/>
  <pageSetup paperSize="9" scale="90" firstPageNumber="0" orientation="landscape" r:id="rId1"/>
  <headerFooter alignWithMargins="0">
    <oddHeader>&amp;R2.sz.melléklet</oddHeader>
    <oddFooter>&amp;R&amp;A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56"/>
  <sheetViews>
    <sheetView zoomScale="92" zoomScaleNormal="92" workbookViewId="0">
      <pane ySplit="7" topLeftCell="A14" activePane="bottomLeft" state="frozen"/>
      <selection activeCell="C5" sqref="C5:N6"/>
      <selection pane="bottomLeft" activeCell="P6" sqref="P6"/>
    </sheetView>
  </sheetViews>
  <sheetFormatPr defaultRowHeight="12.75" x14ac:dyDescent="0.2"/>
  <cols>
    <col min="1" max="1" width="7.42578125" style="8" customWidth="1"/>
    <col min="2" max="2" width="33.85546875" style="8" customWidth="1"/>
    <col min="3" max="7" width="10" style="8" customWidth="1"/>
    <col min="8" max="8" width="10.5703125" style="8" customWidth="1"/>
    <col min="9" max="9" width="9.5703125" style="8" customWidth="1"/>
    <col min="10" max="10" width="9.7109375" style="8" customWidth="1"/>
    <col min="11" max="11" width="9" style="8" customWidth="1"/>
    <col min="12" max="14" width="10" style="8" customWidth="1"/>
    <col min="15" max="15" width="9.140625" style="8"/>
    <col min="16" max="16" width="10.7109375" style="115" customWidth="1"/>
    <col min="17" max="17" width="11.28515625" style="115" customWidth="1"/>
    <col min="18" max="18" width="9.5703125" style="8" bestFit="1" customWidth="1"/>
    <col min="19" max="16384" width="9.140625" style="8"/>
  </cols>
  <sheetData>
    <row r="1" spans="1:17" ht="11.25" customHeight="1" x14ac:dyDescent="0.2">
      <c r="A1" s="136" t="s">
        <v>192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</row>
    <row r="2" spans="1:17" ht="8.25" customHeight="1" thickBot="1" x14ac:dyDescent="0.25">
      <c r="N2" s="9" t="s">
        <v>0</v>
      </c>
    </row>
    <row r="3" spans="1:17" ht="12.75" customHeight="1" thickBot="1" x14ac:dyDescent="0.25">
      <c r="A3" s="137" t="s">
        <v>1</v>
      </c>
      <c r="B3" s="138"/>
      <c r="C3" s="190"/>
      <c r="D3" s="190"/>
      <c r="E3" s="190"/>
      <c r="F3" s="181">
        <v>4</v>
      </c>
      <c r="G3" s="181"/>
      <c r="H3" s="181"/>
      <c r="I3" s="202"/>
      <c r="J3" s="202"/>
      <c r="K3" s="202"/>
      <c r="L3" s="181" t="s">
        <v>164</v>
      </c>
      <c r="M3" s="181"/>
      <c r="N3" s="183"/>
    </row>
    <row r="4" spans="1:17" s="10" customFormat="1" ht="23.25" customHeight="1" thickBot="1" x14ac:dyDescent="0.25">
      <c r="A4" s="139"/>
      <c r="B4" s="140"/>
      <c r="C4" s="144"/>
      <c r="D4" s="144"/>
      <c r="E4" s="144"/>
      <c r="F4" s="184" t="s">
        <v>101</v>
      </c>
      <c r="G4" s="184"/>
      <c r="H4" s="184"/>
      <c r="I4" s="198"/>
      <c r="J4" s="198"/>
      <c r="K4" s="198"/>
      <c r="L4" s="164"/>
      <c r="M4" s="164"/>
      <c r="N4" s="165"/>
      <c r="P4" s="116"/>
      <c r="Q4" s="116"/>
    </row>
    <row r="5" spans="1:17" ht="12.75" customHeight="1" thickBot="1" x14ac:dyDescent="0.25">
      <c r="A5" s="139"/>
      <c r="B5" s="140"/>
      <c r="C5" s="128" t="s">
        <v>193</v>
      </c>
      <c r="D5" s="128" t="s">
        <v>194</v>
      </c>
      <c r="E5" s="128" t="s">
        <v>195</v>
      </c>
      <c r="F5" s="128" t="s">
        <v>193</v>
      </c>
      <c r="G5" s="128" t="s">
        <v>194</v>
      </c>
      <c r="H5" s="128" t="s">
        <v>195</v>
      </c>
      <c r="I5" s="128" t="s">
        <v>193</v>
      </c>
      <c r="J5" s="128" t="s">
        <v>194</v>
      </c>
      <c r="K5" s="128" t="s">
        <v>195</v>
      </c>
      <c r="L5" s="128" t="s">
        <v>193</v>
      </c>
      <c r="M5" s="128" t="s">
        <v>194</v>
      </c>
      <c r="N5" s="128" t="s">
        <v>195</v>
      </c>
    </row>
    <row r="6" spans="1:17" ht="18.75" customHeight="1" thickBot="1" x14ac:dyDescent="0.25">
      <c r="A6" s="139"/>
      <c r="B6" s="140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P6" s="115" t="s">
        <v>196</v>
      </c>
    </row>
    <row r="7" spans="1:17" ht="10.5" customHeight="1" thickBot="1" x14ac:dyDescent="0.25">
      <c r="A7" s="130">
        <v>1</v>
      </c>
      <c r="B7" s="131"/>
      <c r="C7" s="37"/>
      <c r="D7" s="36"/>
      <c r="E7" s="37"/>
      <c r="F7" s="41">
        <v>5</v>
      </c>
      <c r="G7" s="40">
        <v>6</v>
      </c>
      <c r="H7" s="41">
        <v>7</v>
      </c>
      <c r="I7" s="37">
        <v>8</v>
      </c>
      <c r="J7" s="36">
        <v>9</v>
      </c>
      <c r="K7" s="37">
        <v>10</v>
      </c>
      <c r="L7" s="41">
        <v>11</v>
      </c>
      <c r="M7" s="40">
        <v>12</v>
      </c>
      <c r="N7" s="86">
        <v>13</v>
      </c>
    </row>
    <row r="8" spans="1:17" ht="11.25" customHeight="1" x14ac:dyDescent="0.2">
      <c r="A8" s="134" t="s">
        <v>4</v>
      </c>
      <c r="B8" s="135"/>
      <c r="C8" s="4"/>
      <c r="D8" s="4"/>
      <c r="E8" s="4"/>
      <c r="F8" s="4"/>
      <c r="G8" s="4"/>
      <c r="H8" s="4"/>
      <c r="I8" s="6"/>
      <c r="J8" s="6"/>
      <c r="K8" s="6"/>
      <c r="L8" s="4"/>
      <c r="M8" s="4"/>
      <c r="N8" s="87"/>
    </row>
    <row r="9" spans="1:17" ht="10.5" customHeight="1" x14ac:dyDescent="0.2">
      <c r="A9" s="88" t="s">
        <v>139</v>
      </c>
      <c r="B9" s="17" t="s">
        <v>6</v>
      </c>
      <c r="C9" s="4"/>
      <c r="D9" s="4"/>
      <c r="E9" s="4"/>
      <c r="F9" s="32">
        <f>+'27'!I9+'27'!L9+'28'!C9</f>
        <v>1305529</v>
      </c>
      <c r="G9" s="32">
        <f>+'27'!J9+'27'!M9+'28'!D9</f>
        <v>1324546</v>
      </c>
      <c r="H9" s="32">
        <f>+'27'!K9+'27'!N9+'28'!E9</f>
        <v>1028505</v>
      </c>
      <c r="I9" s="4"/>
      <c r="J9" s="4"/>
      <c r="K9" s="4"/>
      <c r="L9" s="32">
        <f>+'27'!C9+'27'!F9+'28'!F9</f>
        <v>2912191</v>
      </c>
      <c r="M9" s="32">
        <f>+'27'!D9+'27'!G9+'28'!G9</f>
        <v>2964978</v>
      </c>
      <c r="N9" s="89">
        <f>+'27'!E9+'27'!H9+'28'!H9</f>
        <v>2625448</v>
      </c>
      <c r="P9" s="115">
        <v>2625449</v>
      </c>
      <c r="Q9" s="115">
        <f>+P9-N9</f>
        <v>1</v>
      </c>
    </row>
    <row r="10" spans="1:17" ht="10.5" customHeight="1" x14ac:dyDescent="0.2">
      <c r="A10" s="88" t="s">
        <v>140</v>
      </c>
      <c r="B10" s="17" t="s">
        <v>113</v>
      </c>
      <c r="C10" s="4"/>
      <c r="D10" s="4"/>
      <c r="E10" s="4"/>
      <c r="F10" s="32">
        <f>+'27'!I10+'27'!L10+'28'!C10</f>
        <v>262924</v>
      </c>
      <c r="G10" s="32">
        <f>+'27'!J10+'27'!M10+'28'!D10</f>
        <v>266244</v>
      </c>
      <c r="H10" s="32">
        <f>+'27'!K10+'27'!N10+'28'!E10</f>
        <v>180052</v>
      </c>
      <c r="I10" s="4"/>
      <c r="J10" s="4"/>
      <c r="K10" s="4"/>
      <c r="L10" s="32">
        <f>+'27'!C10+'27'!F10+'28'!F10</f>
        <v>569308</v>
      </c>
      <c r="M10" s="32">
        <f>+'27'!D10+'27'!G10+'28'!G10</f>
        <v>592372</v>
      </c>
      <c r="N10" s="89">
        <f>+'27'!E10+'27'!H10+'28'!H10</f>
        <v>454460</v>
      </c>
      <c r="P10" s="115">
        <v>454459</v>
      </c>
      <c r="Q10" s="115">
        <f>+P10-N10</f>
        <v>-1</v>
      </c>
    </row>
    <row r="11" spans="1:17" ht="10.5" customHeight="1" x14ac:dyDescent="0.2">
      <c r="A11" s="88" t="s">
        <v>141</v>
      </c>
      <c r="B11" s="17" t="s">
        <v>7</v>
      </c>
      <c r="C11" s="4"/>
      <c r="D11" s="4"/>
      <c r="E11" s="4"/>
      <c r="F11" s="32">
        <f>+'27'!I11+'27'!L11+'28'!C11</f>
        <v>1219301</v>
      </c>
      <c r="G11" s="32">
        <f>+'27'!J11+'27'!M11+'28'!D11</f>
        <v>1115475</v>
      </c>
      <c r="H11" s="32">
        <f>+'27'!K11+'27'!N11+'28'!E11</f>
        <v>1063184</v>
      </c>
      <c r="I11" s="4"/>
      <c r="J11" s="4"/>
      <c r="K11" s="4"/>
      <c r="L11" s="32">
        <f>+'27'!C11+'27'!F11+'28'!F11</f>
        <v>2980305</v>
      </c>
      <c r="M11" s="32">
        <f>+'27'!D11+'27'!G11+'28'!G11</f>
        <v>2875685</v>
      </c>
      <c r="N11" s="89">
        <f>+'27'!E11+'27'!H11+'28'!H11</f>
        <v>2684190</v>
      </c>
      <c r="P11" s="115">
        <v>2684191</v>
      </c>
      <c r="Q11" s="115">
        <f>+P11-N11</f>
        <v>1</v>
      </c>
    </row>
    <row r="12" spans="1:17" ht="10.5" customHeight="1" x14ac:dyDescent="0.2">
      <c r="A12" s="88" t="s">
        <v>142</v>
      </c>
      <c r="B12" s="17" t="s">
        <v>8</v>
      </c>
      <c r="C12" s="4"/>
      <c r="D12" s="4"/>
      <c r="E12" s="4"/>
      <c r="F12" s="32">
        <f>+'27'!I12+'27'!L12+'28'!C12</f>
        <v>0</v>
      </c>
      <c r="G12" s="32">
        <f>+'27'!J12+'27'!M12+'28'!D12</f>
        <v>0</v>
      </c>
      <c r="H12" s="32">
        <f>+'27'!K12+'27'!N12+'28'!E12</f>
        <v>0</v>
      </c>
      <c r="I12" s="4"/>
      <c r="J12" s="4"/>
      <c r="K12" s="4"/>
      <c r="L12" s="32">
        <f>+'27'!C12+'27'!F12+'28'!F12</f>
        <v>0</v>
      </c>
      <c r="M12" s="32">
        <f>+'27'!D12+'27'!G12+'28'!G12</f>
        <v>0</v>
      </c>
      <c r="N12" s="89">
        <f>+'27'!E12+'27'!H12+'28'!H12</f>
        <v>0</v>
      </c>
      <c r="Q12" s="115">
        <f>+P12-N12</f>
        <v>0</v>
      </c>
    </row>
    <row r="13" spans="1:17" ht="10.5" customHeight="1" thickBot="1" x14ac:dyDescent="0.25">
      <c r="A13" s="88" t="s">
        <v>143</v>
      </c>
      <c r="B13" s="17" t="s">
        <v>9</v>
      </c>
      <c r="C13" s="4"/>
      <c r="D13" s="39"/>
      <c r="E13" s="4"/>
      <c r="F13" s="32">
        <f>+'27'!I13+'27'!L13+'28'!C13</f>
        <v>2550</v>
      </c>
      <c r="G13" s="32">
        <f>+'27'!J13+'27'!M13+'28'!D13</f>
        <v>31014</v>
      </c>
      <c r="H13" s="32">
        <f>+'27'!K13+'27'!N13+'28'!E13</f>
        <v>31014</v>
      </c>
      <c r="I13" s="4"/>
      <c r="J13" s="4"/>
      <c r="K13" s="4"/>
      <c r="L13" s="32">
        <f>+'27'!C13+'27'!F13+'28'!F13</f>
        <v>2550</v>
      </c>
      <c r="M13" s="32">
        <f>+'27'!D13+'27'!G13+'28'!G13</f>
        <v>133732</v>
      </c>
      <c r="N13" s="89">
        <f>+'27'!E13+'27'!H13+'28'!H13</f>
        <v>133732</v>
      </c>
      <c r="P13" s="115">
        <v>133732</v>
      </c>
      <c r="Q13" s="115">
        <f>+P13-N13</f>
        <v>0</v>
      </c>
    </row>
    <row r="14" spans="1:17" s="13" customFormat="1" ht="10.5" customHeight="1" thickBot="1" x14ac:dyDescent="0.25">
      <c r="A14" s="71" t="s">
        <v>10</v>
      </c>
      <c r="B14" s="24" t="s">
        <v>115</v>
      </c>
      <c r="C14" s="42"/>
      <c r="D14" s="42"/>
      <c r="E14" s="42"/>
      <c r="F14" s="42">
        <f t="shared" ref="F14:N14" si="0">+F9+F10+F11+F12+F13</f>
        <v>2790304</v>
      </c>
      <c r="G14" s="42">
        <f t="shared" si="0"/>
        <v>2737279</v>
      </c>
      <c r="H14" s="42">
        <f t="shared" si="0"/>
        <v>2302755</v>
      </c>
      <c r="I14" s="42">
        <f t="shared" si="0"/>
        <v>0</v>
      </c>
      <c r="J14" s="42">
        <f t="shared" si="0"/>
        <v>0</v>
      </c>
      <c r="K14" s="42">
        <f t="shared" si="0"/>
        <v>0</v>
      </c>
      <c r="L14" s="42">
        <f t="shared" si="0"/>
        <v>6464354</v>
      </c>
      <c r="M14" s="42">
        <f t="shared" si="0"/>
        <v>6566767</v>
      </c>
      <c r="N14" s="74">
        <f t="shared" si="0"/>
        <v>5897830</v>
      </c>
      <c r="P14" s="115"/>
      <c r="Q14" s="115"/>
    </row>
    <row r="15" spans="1:17" s="13" customFormat="1" ht="10.5" customHeight="1" x14ac:dyDescent="0.2">
      <c r="A15" s="88" t="s">
        <v>144</v>
      </c>
      <c r="B15" s="17" t="s">
        <v>114</v>
      </c>
      <c r="C15" s="4"/>
      <c r="D15" s="103"/>
      <c r="E15" s="4"/>
      <c r="F15" s="32">
        <f>+'27'!I15+'27'!L15+'28'!C15</f>
        <v>10000</v>
      </c>
      <c r="G15" s="32">
        <f>+'27'!J15+'27'!M15+'28'!D15</f>
        <v>10320</v>
      </c>
      <c r="H15" s="32">
        <f>+'27'!K15+'27'!N15+'28'!E15</f>
        <v>10259</v>
      </c>
      <c r="I15" s="4"/>
      <c r="J15" s="4"/>
      <c r="K15" s="4"/>
      <c r="L15" s="32">
        <f>+'27'!C15+'27'!F15+'28'!F15</f>
        <v>137207</v>
      </c>
      <c r="M15" s="32">
        <f>+'27'!D15+'27'!G15+'28'!G15</f>
        <v>158334</v>
      </c>
      <c r="N15" s="89">
        <f>+'27'!E15+'27'!H15+'28'!H15</f>
        <v>140222</v>
      </c>
      <c r="P15" s="115">
        <v>140222</v>
      </c>
      <c r="Q15" s="115">
        <f>+P15-N15</f>
        <v>0</v>
      </c>
    </row>
    <row r="16" spans="1:17" ht="10.5" customHeight="1" x14ac:dyDescent="0.2">
      <c r="A16" s="88" t="s">
        <v>145</v>
      </c>
      <c r="B16" s="17" t="s">
        <v>11</v>
      </c>
      <c r="C16" s="4"/>
      <c r="D16" s="4"/>
      <c r="E16" s="4"/>
      <c r="F16" s="32">
        <f>+'27'!I16+'27'!L16+'28'!C16</f>
        <v>0</v>
      </c>
      <c r="G16" s="32">
        <f>+'27'!J16+'27'!M16+'28'!D16</f>
        <v>0</v>
      </c>
      <c r="H16" s="32">
        <f>+'27'!K16+'27'!N16+'28'!E16</f>
        <v>0</v>
      </c>
      <c r="I16" s="4"/>
      <c r="J16" s="4"/>
      <c r="K16" s="4"/>
      <c r="L16" s="32">
        <f>+'27'!C16+'27'!F16+'28'!F16</f>
        <v>87970</v>
      </c>
      <c r="M16" s="32">
        <f>+'27'!D16+'27'!G16+'28'!G16</f>
        <v>39374</v>
      </c>
      <c r="N16" s="89">
        <f>+'27'!E16+'27'!H16+'28'!H16</f>
        <v>12190</v>
      </c>
      <c r="P16" s="115">
        <v>12190</v>
      </c>
      <c r="Q16" s="115">
        <f>+P16-N16</f>
        <v>0</v>
      </c>
    </row>
    <row r="17" spans="1:17" ht="10.5" customHeight="1" thickBot="1" x14ac:dyDescent="0.25">
      <c r="A17" s="88" t="s">
        <v>146</v>
      </c>
      <c r="B17" s="17" t="s">
        <v>12</v>
      </c>
      <c r="C17" s="4"/>
      <c r="D17" s="4"/>
      <c r="E17" s="4"/>
      <c r="F17" s="32">
        <f>+'27'!I17+'27'!L17+'28'!C17</f>
        <v>0</v>
      </c>
      <c r="G17" s="32">
        <f>+'27'!J17+'27'!M17+'28'!D17</f>
        <v>0</v>
      </c>
      <c r="H17" s="32">
        <f>+'27'!K17+'27'!N17+'28'!E17</f>
        <v>0</v>
      </c>
      <c r="I17" s="4"/>
      <c r="J17" s="4"/>
      <c r="K17" s="4"/>
      <c r="L17" s="32">
        <f>+'27'!C17+'27'!F17+'28'!F17</f>
        <v>0</v>
      </c>
      <c r="M17" s="32">
        <f>+'27'!D17+'27'!G17+'28'!G17</f>
        <v>0</v>
      </c>
      <c r="N17" s="89">
        <f>+'27'!E17+'27'!H17+'28'!H17</f>
        <v>0</v>
      </c>
    </row>
    <row r="18" spans="1:17" s="13" customFormat="1" ht="10.5" customHeight="1" thickBot="1" x14ac:dyDescent="0.25">
      <c r="A18" s="71" t="s">
        <v>13</v>
      </c>
      <c r="B18" s="24" t="s">
        <v>116</v>
      </c>
      <c r="C18" s="42"/>
      <c r="D18" s="42"/>
      <c r="E18" s="42"/>
      <c r="F18" s="42">
        <f t="shared" ref="F18:N18" si="1">+F15+F16+F17</f>
        <v>10000</v>
      </c>
      <c r="G18" s="42">
        <f t="shared" si="1"/>
        <v>10320</v>
      </c>
      <c r="H18" s="42">
        <f t="shared" si="1"/>
        <v>10259</v>
      </c>
      <c r="I18" s="42">
        <f t="shared" si="1"/>
        <v>0</v>
      </c>
      <c r="J18" s="42">
        <f t="shared" si="1"/>
        <v>0</v>
      </c>
      <c r="K18" s="42">
        <f t="shared" si="1"/>
        <v>0</v>
      </c>
      <c r="L18" s="42">
        <f t="shared" si="1"/>
        <v>225177</v>
      </c>
      <c r="M18" s="42">
        <f t="shared" si="1"/>
        <v>197708</v>
      </c>
      <c r="N18" s="74">
        <f t="shared" si="1"/>
        <v>152412</v>
      </c>
      <c r="P18" s="115"/>
      <c r="Q18" s="115"/>
    </row>
    <row r="19" spans="1:17" ht="10.5" customHeight="1" x14ac:dyDescent="0.2">
      <c r="A19" s="90" t="s">
        <v>147</v>
      </c>
      <c r="B19" s="46" t="s">
        <v>117</v>
      </c>
      <c r="C19" s="6"/>
      <c r="D19" s="6"/>
      <c r="E19" s="6"/>
      <c r="F19" s="32">
        <f>+'27'!I19+'27'!L19+'28'!C19</f>
        <v>0</v>
      </c>
      <c r="G19" s="32">
        <f>+'27'!J19+'27'!M19+'28'!D19</f>
        <v>0</v>
      </c>
      <c r="H19" s="32">
        <f>+'27'!K19+'27'!N19+'28'!E19</f>
        <v>0</v>
      </c>
      <c r="I19" s="6"/>
      <c r="J19" s="6"/>
      <c r="K19" s="6"/>
      <c r="L19" s="32">
        <f>+'27'!C19+'27'!F19+'28'!F19</f>
        <v>0</v>
      </c>
      <c r="M19" s="32">
        <f>+'27'!D19+'27'!G19+'28'!G19</f>
        <v>0</v>
      </c>
      <c r="N19" s="89">
        <f>+'27'!E19+'27'!H19+'28'!H19</f>
        <v>0</v>
      </c>
    </row>
    <row r="20" spans="1:17" ht="10.5" customHeight="1" thickBot="1" x14ac:dyDescent="0.25">
      <c r="A20" s="91" t="s">
        <v>173</v>
      </c>
      <c r="B20" s="48" t="s">
        <v>174</v>
      </c>
      <c r="C20" s="6"/>
      <c r="D20" s="6"/>
      <c r="E20" s="6"/>
      <c r="F20" s="32">
        <f>+'27'!I20+'27'!L20+'28'!C20</f>
        <v>0</v>
      </c>
      <c r="G20" s="32">
        <f>+'27'!J20+'27'!M20+'28'!D20</f>
        <v>0</v>
      </c>
      <c r="H20" s="32">
        <f>+'27'!K20+'27'!N20+'28'!E20</f>
        <v>0</v>
      </c>
      <c r="I20" s="6"/>
      <c r="J20" s="6"/>
      <c r="K20" s="6"/>
      <c r="L20" s="32">
        <f>+'27'!C20+'27'!F20+'28'!F20</f>
        <v>0</v>
      </c>
      <c r="M20" s="32">
        <f>+'27'!D20+'27'!G20+'28'!G20</f>
        <v>0</v>
      </c>
      <c r="N20" s="89">
        <f>+'27'!E20+'27'!H20+'28'!H20</f>
        <v>0</v>
      </c>
    </row>
    <row r="21" spans="1:17" ht="10.5" customHeight="1" thickBot="1" x14ac:dyDescent="0.25">
      <c r="A21" s="71" t="s">
        <v>15</v>
      </c>
      <c r="B21" s="24" t="s">
        <v>118</v>
      </c>
      <c r="C21" s="42"/>
      <c r="D21" s="42"/>
      <c r="E21" s="42"/>
      <c r="F21" s="42">
        <f t="shared" ref="F21:N21" si="2">+F19+F20</f>
        <v>0</v>
      </c>
      <c r="G21" s="42">
        <f t="shared" si="2"/>
        <v>0</v>
      </c>
      <c r="H21" s="42">
        <f t="shared" si="2"/>
        <v>0</v>
      </c>
      <c r="I21" s="42">
        <f t="shared" si="2"/>
        <v>0</v>
      </c>
      <c r="J21" s="42">
        <f t="shared" si="2"/>
        <v>0</v>
      </c>
      <c r="K21" s="42">
        <f t="shared" si="2"/>
        <v>0</v>
      </c>
      <c r="L21" s="42">
        <f t="shared" si="2"/>
        <v>0</v>
      </c>
      <c r="M21" s="42">
        <f t="shared" si="2"/>
        <v>0</v>
      </c>
      <c r="N21" s="74">
        <f t="shared" si="2"/>
        <v>0</v>
      </c>
    </row>
    <row r="22" spans="1:17" ht="10.5" customHeight="1" x14ac:dyDescent="0.2">
      <c r="A22" s="88" t="s">
        <v>149</v>
      </c>
      <c r="B22" s="17" t="s">
        <v>19</v>
      </c>
      <c r="C22" s="6"/>
      <c r="D22" s="6"/>
      <c r="E22" s="6"/>
      <c r="F22" s="32">
        <f>+'27'!I22+'27'!L22+'28'!C22</f>
        <v>0</v>
      </c>
      <c r="G22" s="32">
        <f>+'27'!J22+'27'!M22+'28'!D22</f>
        <v>0</v>
      </c>
      <c r="H22" s="32">
        <f>+'27'!K22+'27'!N22+'28'!E22</f>
        <v>0</v>
      </c>
      <c r="I22" s="6"/>
      <c r="J22" s="6"/>
      <c r="K22" s="6"/>
      <c r="L22" s="32">
        <f>+'27'!C22+'27'!F22+'28'!F22</f>
        <v>0</v>
      </c>
      <c r="M22" s="32">
        <f>+'27'!D22+'27'!G22+'28'!G22</f>
        <v>0</v>
      </c>
      <c r="N22" s="89">
        <f>+'27'!E22+'27'!H22+'28'!H22</f>
        <v>0</v>
      </c>
    </row>
    <row r="23" spans="1:17" ht="10.5" customHeight="1" x14ac:dyDescent="0.2">
      <c r="A23" s="92" t="s">
        <v>150</v>
      </c>
      <c r="B23" s="17" t="s">
        <v>176</v>
      </c>
      <c r="C23" s="6"/>
      <c r="D23" s="6"/>
      <c r="E23" s="6"/>
      <c r="F23" s="32">
        <f>+'27'!I23+'27'!L23+'28'!C23</f>
        <v>0</v>
      </c>
      <c r="G23" s="32">
        <f>+'27'!J23+'27'!M23+'28'!D23</f>
        <v>0</v>
      </c>
      <c r="H23" s="32">
        <f>+'27'!K23+'27'!N23+'28'!E23</f>
        <v>0</v>
      </c>
      <c r="I23" s="6"/>
      <c r="J23" s="6"/>
      <c r="K23" s="6"/>
      <c r="L23" s="32">
        <f>+'27'!C23+'27'!F23+'28'!F23</f>
        <v>0</v>
      </c>
      <c r="M23" s="32">
        <f>+'27'!D23+'27'!G23+'28'!G23</f>
        <v>0</v>
      </c>
      <c r="N23" s="89">
        <f>+'27'!E23+'27'!H23+'28'!H23</f>
        <v>0</v>
      </c>
    </row>
    <row r="24" spans="1:17" ht="10.5" customHeight="1" thickBot="1" x14ac:dyDescent="0.25">
      <c r="A24" s="88" t="s">
        <v>147</v>
      </c>
      <c r="B24" s="17" t="s">
        <v>20</v>
      </c>
      <c r="C24" s="4"/>
      <c r="D24" s="4"/>
      <c r="E24" s="6"/>
      <c r="F24" s="32">
        <f>+'27'!I24+'27'!L24+'28'!C24</f>
        <v>0</v>
      </c>
      <c r="G24" s="32">
        <f>+'27'!J24+'27'!M24+'28'!D24</f>
        <v>0</v>
      </c>
      <c r="H24" s="32">
        <f>+'27'!K24+'27'!N24+'28'!E24</f>
        <v>0</v>
      </c>
      <c r="I24" s="4"/>
      <c r="J24" s="4"/>
      <c r="K24" s="6"/>
      <c r="L24" s="32">
        <f>+'27'!C24+'27'!F24+'28'!F24</f>
        <v>0</v>
      </c>
      <c r="M24" s="32">
        <f>+'27'!D24+'27'!G24+'28'!G24</f>
        <v>0</v>
      </c>
      <c r="N24" s="89">
        <f>+'27'!E24+'27'!H24+'28'!H24</f>
        <v>0</v>
      </c>
    </row>
    <row r="25" spans="1:17" ht="10.5" customHeight="1" thickBot="1" x14ac:dyDescent="0.25">
      <c r="A25" s="71" t="s">
        <v>18</v>
      </c>
      <c r="B25" s="18" t="s">
        <v>119</v>
      </c>
      <c r="C25" s="42"/>
      <c r="D25" s="42"/>
      <c r="E25" s="42"/>
      <c r="F25" s="42">
        <f t="shared" ref="F25:N25" si="3">+F22+F23+F24</f>
        <v>0</v>
      </c>
      <c r="G25" s="42">
        <f t="shared" si="3"/>
        <v>0</v>
      </c>
      <c r="H25" s="42">
        <f t="shared" si="3"/>
        <v>0</v>
      </c>
      <c r="I25" s="42">
        <f t="shared" si="3"/>
        <v>0</v>
      </c>
      <c r="J25" s="42">
        <f t="shared" si="3"/>
        <v>0</v>
      </c>
      <c r="K25" s="42">
        <f t="shared" si="3"/>
        <v>0</v>
      </c>
      <c r="L25" s="42">
        <f t="shared" si="3"/>
        <v>0</v>
      </c>
      <c r="M25" s="42">
        <f t="shared" si="3"/>
        <v>0</v>
      </c>
      <c r="N25" s="74">
        <f t="shared" si="3"/>
        <v>0</v>
      </c>
    </row>
    <row r="26" spans="1:17" ht="10.5" customHeight="1" thickBot="1" x14ac:dyDescent="0.25">
      <c r="A26" s="90" t="s">
        <v>148</v>
      </c>
      <c r="B26" s="30" t="s">
        <v>135</v>
      </c>
      <c r="C26" s="6"/>
      <c r="D26" s="6"/>
      <c r="E26" s="6"/>
      <c r="F26" s="32">
        <f>+'27'!I26+'27'!L26+'28'!C26</f>
        <v>0</v>
      </c>
      <c r="G26" s="32">
        <f>+'27'!J26+'27'!M26+'28'!D26</f>
        <v>0</v>
      </c>
      <c r="H26" s="32">
        <f>+'27'!K26+'27'!N26+'28'!E26</f>
        <v>0</v>
      </c>
      <c r="I26" s="6"/>
      <c r="J26" s="6"/>
      <c r="K26" s="6"/>
      <c r="L26" s="32">
        <f>+'27'!C26+'27'!F26+'28'!F26</f>
        <v>0</v>
      </c>
      <c r="M26" s="32">
        <f>+'27'!D26+'27'!G26+'28'!G26</f>
        <v>0</v>
      </c>
      <c r="N26" s="89">
        <f>+'27'!E26+'27'!H26+'28'!H26</f>
        <v>0</v>
      </c>
    </row>
    <row r="27" spans="1:17" ht="10.5" customHeight="1" thickBot="1" x14ac:dyDescent="0.25">
      <c r="A27" s="71" t="s">
        <v>132</v>
      </c>
      <c r="B27" s="18" t="s">
        <v>133</v>
      </c>
      <c r="C27" s="42"/>
      <c r="D27" s="42"/>
      <c r="E27" s="42"/>
      <c r="F27" s="42">
        <f t="shared" ref="F27:N27" si="4">+F21+F25</f>
        <v>0</v>
      </c>
      <c r="G27" s="42">
        <f t="shared" si="4"/>
        <v>0</v>
      </c>
      <c r="H27" s="42">
        <f t="shared" si="4"/>
        <v>0</v>
      </c>
      <c r="I27" s="42">
        <f t="shared" si="4"/>
        <v>0</v>
      </c>
      <c r="J27" s="42">
        <f t="shared" si="4"/>
        <v>0</v>
      </c>
      <c r="K27" s="42">
        <f t="shared" si="4"/>
        <v>0</v>
      </c>
      <c r="L27" s="42">
        <f t="shared" si="4"/>
        <v>0</v>
      </c>
      <c r="M27" s="42">
        <f t="shared" si="4"/>
        <v>0</v>
      </c>
      <c r="N27" s="74">
        <f t="shared" si="4"/>
        <v>0</v>
      </c>
    </row>
    <row r="28" spans="1:17" s="13" customFormat="1" ht="10.5" customHeight="1" thickBot="1" x14ac:dyDescent="0.25">
      <c r="A28" s="104"/>
      <c r="B28" s="31" t="s">
        <v>136</v>
      </c>
      <c r="C28" s="28"/>
      <c r="D28" s="28"/>
      <c r="E28" s="28"/>
      <c r="F28" s="28">
        <f t="shared" ref="F28:N28" si="5">+F14++F18+F26+F27</f>
        <v>2800304</v>
      </c>
      <c r="G28" s="28">
        <f t="shared" si="5"/>
        <v>2747599</v>
      </c>
      <c r="H28" s="28">
        <f t="shared" si="5"/>
        <v>2313014</v>
      </c>
      <c r="I28" s="28">
        <f t="shared" si="5"/>
        <v>0</v>
      </c>
      <c r="J28" s="28">
        <f t="shared" si="5"/>
        <v>0</v>
      </c>
      <c r="K28" s="28">
        <f t="shared" si="5"/>
        <v>0</v>
      </c>
      <c r="L28" s="28">
        <f t="shared" si="5"/>
        <v>6689531</v>
      </c>
      <c r="M28" s="28">
        <f t="shared" si="5"/>
        <v>6764475</v>
      </c>
      <c r="N28" s="105">
        <f t="shared" si="5"/>
        <v>6050242</v>
      </c>
      <c r="P28" s="115"/>
      <c r="Q28" s="115"/>
    </row>
    <row r="29" spans="1:17" ht="10.5" customHeight="1" x14ac:dyDescent="0.2">
      <c r="A29" s="126" t="s">
        <v>21</v>
      </c>
      <c r="B29" s="127"/>
      <c r="C29" s="4"/>
      <c r="D29" s="4"/>
      <c r="E29" s="4"/>
      <c r="F29" s="32">
        <f>+'27'!I29+'27'!L29+'28'!C29</f>
        <v>0</v>
      </c>
      <c r="G29" s="32">
        <f>+'27'!J29+'27'!M29+'28'!D29</f>
        <v>0</v>
      </c>
      <c r="H29" s="32">
        <f>+'27'!K29+'27'!N29+'28'!E29</f>
        <v>0</v>
      </c>
      <c r="I29" s="4"/>
      <c r="J29" s="4"/>
      <c r="K29" s="4"/>
      <c r="L29" s="32">
        <f>+'27'!C29+'27'!F29+'28'!F29</f>
        <v>0</v>
      </c>
      <c r="M29" s="32">
        <f>+'27'!D29+'27'!G29+'28'!G29</f>
        <v>0</v>
      </c>
      <c r="N29" s="89">
        <f>+'27'!E29+'27'!H29+'28'!H29</f>
        <v>0</v>
      </c>
    </row>
    <row r="30" spans="1:17" ht="10.5" customHeight="1" x14ac:dyDescent="0.2">
      <c r="A30" s="88" t="s">
        <v>151</v>
      </c>
      <c r="B30" s="17" t="s">
        <v>120</v>
      </c>
      <c r="C30" s="4"/>
      <c r="D30" s="4"/>
      <c r="E30" s="4"/>
      <c r="F30" s="32">
        <f>+'27'!I30+'27'!L30+'28'!C30</f>
        <v>0</v>
      </c>
      <c r="G30" s="32">
        <f>+'27'!J30+'27'!M30+'28'!D30</f>
        <v>0</v>
      </c>
      <c r="H30" s="32">
        <f>+'27'!K30+'27'!N30+'28'!E30</f>
        <v>0</v>
      </c>
      <c r="I30" s="4"/>
      <c r="J30" s="4"/>
      <c r="K30" s="4"/>
      <c r="L30" s="32">
        <f>+'27'!C30+'27'!F30+'28'!F30</f>
        <v>0</v>
      </c>
      <c r="M30" s="32">
        <f>+'27'!D30+'27'!G30+'28'!G30</f>
        <v>0</v>
      </c>
      <c r="N30" s="89">
        <f>+'27'!E30+'27'!H30+'28'!H30</f>
        <v>0</v>
      </c>
    </row>
    <row r="31" spans="1:17" ht="10.5" customHeight="1" x14ac:dyDescent="0.2">
      <c r="A31" s="88" t="s">
        <v>152</v>
      </c>
      <c r="B31" s="17" t="s">
        <v>121</v>
      </c>
      <c r="C31" s="4"/>
      <c r="D31" s="4"/>
      <c r="E31" s="4"/>
      <c r="F31" s="32">
        <f>+'27'!I31+'27'!L31+'28'!C31</f>
        <v>0</v>
      </c>
      <c r="G31" s="32">
        <f>+'27'!J31+'27'!M31+'28'!D31</f>
        <v>0</v>
      </c>
      <c r="H31" s="32">
        <f>+'27'!K31+'27'!N31+'28'!E31</f>
        <v>0</v>
      </c>
      <c r="I31" s="4"/>
      <c r="J31" s="4"/>
      <c r="K31" s="4"/>
      <c r="L31" s="32">
        <f>+'27'!C31+'27'!F31+'28'!F31</f>
        <v>0</v>
      </c>
      <c r="M31" s="32">
        <f>+'27'!D31+'27'!G31+'28'!G31</f>
        <v>0</v>
      </c>
      <c r="N31" s="89">
        <f>+'27'!E31+'27'!H31+'28'!H31</f>
        <v>0</v>
      </c>
    </row>
    <row r="32" spans="1:17" ht="10.5" customHeight="1" x14ac:dyDescent="0.2">
      <c r="A32" s="88" t="s">
        <v>154</v>
      </c>
      <c r="B32" s="17" t="s">
        <v>122</v>
      </c>
      <c r="C32" s="4"/>
      <c r="D32" s="4"/>
      <c r="E32" s="4"/>
      <c r="F32" s="32">
        <f>+'27'!I32+'27'!L32+'28'!C32</f>
        <v>0</v>
      </c>
      <c r="G32" s="32">
        <f>+'27'!J32+'27'!M32+'28'!D32</f>
        <v>25577</v>
      </c>
      <c r="H32" s="32">
        <f>+'27'!K32+'27'!N32+'28'!E32</f>
        <v>25577</v>
      </c>
      <c r="I32" s="4"/>
      <c r="J32" s="4"/>
      <c r="K32" s="4"/>
      <c r="L32" s="32">
        <f>+'27'!C32+'27'!F32+'28'!F32</f>
        <v>1024891</v>
      </c>
      <c r="M32" s="32">
        <f>+'27'!D32+'27'!G32+'28'!G32</f>
        <v>1153231</v>
      </c>
      <c r="N32" s="89">
        <f>+'27'!E32+'27'!H32+'28'!H32</f>
        <v>1141764</v>
      </c>
      <c r="P32" s="115">
        <v>1141764</v>
      </c>
      <c r="Q32" s="115">
        <f>+P32-N32</f>
        <v>0</v>
      </c>
    </row>
    <row r="33" spans="1:19" ht="10.5" customHeight="1" x14ac:dyDescent="0.2">
      <c r="A33" s="95" t="s">
        <v>5</v>
      </c>
      <c r="B33" s="79" t="s">
        <v>123</v>
      </c>
      <c r="C33" s="44"/>
      <c r="D33" s="44"/>
      <c r="E33" s="44"/>
      <c r="F33" s="44">
        <f t="shared" ref="F33:N33" si="6">+F30+F31+F32</f>
        <v>0</v>
      </c>
      <c r="G33" s="44">
        <f t="shared" si="6"/>
        <v>25577</v>
      </c>
      <c r="H33" s="44">
        <f t="shared" si="6"/>
        <v>25577</v>
      </c>
      <c r="I33" s="44">
        <f t="shared" si="6"/>
        <v>0</v>
      </c>
      <c r="J33" s="44">
        <f t="shared" si="6"/>
        <v>0</v>
      </c>
      <c r="K33" s="44">
        <f t="shared" si="6"/>
        <v>0</v>
      </c>
      <c r="L33" s="44">
        <f t="shared" si="6"/>
        <v>1024891</v>
      </c>
      <c r="M33" s="44">
        <f t="shared" si="6"/>
        <v>1153231</v>
      </c>
      <c r="N33" s="100">
        <f t="shared" si="6"/>
        <v>1141764</v>
      </c>
    </row>
    <row r="34" spans="1:19" ht="10.5" customHeight="1" x14ac:dyDescent="0.2">
      <c r="A34" s="88" t="s">
        <v>155</v>
      </c>
      <c r="B34" s="17" t="s">
        <v>22</v>
      </c>
      <c r="C34" s="4"/>
      <c r="D34" s="4"/>
      <c r="E34" s="4"/>
      <c r="F34" s="32">
        <f>+'27'!I34+'27'!L34+'28'!C34</f>
        <v>0</v>
      </c>
      <c r="G34" s="32">
        <f>+'27'!J34+'27'!M34+'28'!D34</f>
        <v>0</v>
      </c>
      <c r="H34" s="32">
        <f>+'27'!K34+'27'!N34+'28'!E34</f>
        <v>3991</v>
      </c>
      <c r="I34" s="4"/>
      <c r="J34" s="4"/>
      <c r="K34" s="4"/>
      <c r="L34" s="32">
        <f>+'27'!C34+'27'!F34+'28'!F34</f>
        <v>0</v>
      </c>
      <c r="M34" s="32">
        <f>+'27'!D34+'27'!G34+'28'!G34</f>
        <v>0</v>
      </c>
      <c r="N34" s="89">
        <f>+'27'!E34+'27'!H34+'28'!H34</f>
        <v>3991</v>
      </c>
      <c r="P34" s="115">
        <v>3991</v>
      </c>
      <c r="Q34" s="115">
        <f>+P34-N34</f>
        <v>0</v>
      </c>
    </row>
    <row r="35" spans="1:19" s="13" customFormat="1" ht="10.5" customHeight="1" x14ac:dyDescent="0.2">
      <c r="A35" s="88" t="s">
        <v>156</v>
      </c>
      <c r="B35" s="17" t="s">
        <v>124</v>
      </c>
      <c r="C35" s="4"/>
      <c r="D35" s="4"/>
      <c r="E35" s="4"/>
      <c r="F35" s="32">
        <f>+'27'!I35+'27'!L35+'28'!C35</f>
        <v>53070</v>
      </c>
      <c r="G35" s="32">
        <f>+'27'!J35+'27'!M35+'28'!D35</f>
        <v>53070</v>
      </c>
      <c r="H35" s="32">
        <f>+'27'!K35+'27'!N35+'28'!E35</f>
        <v>38321</v>
      </c>
      <c r="I35" s="4"/>
      <c r="J35" s="4"/>
      <c r="K35" s="4"/>
      <c r="L35" s="32">
        <f>+'27'!C35+'27'!F35+'28'!F35</f>
        <v>1007660</v>
      </c>
      <c r="M35" s="32">
        <f>+'27'!D35+'27'!G35+'28'!G35</f>
        <v>959660</v>
      </c>
      <c r="N35" s="89">
        <f>+'27'!E35+'27'!H35+'28'!H35</f>
        <v>900974</v>
      </c>
      <c r="P35" s="115">
        <v>900974</v>
      </c>
      <c r="Q35" s="115">
        <f>+P35-N35</f>
        <v>0</v>
      </c>
    </row>
    <row r="36" spans="1:19" s="13" customFormat="1" ht="10.5" customHeight="1" thickBot="1" x14ac:dyDescent="0.25">
      <c r="A36" s="88" t="s">
        <v>158</v>
      </c>
      <c r="B36" s="17" t="s">
        <v>23</v>
      </c>
      <c r="C36" s="4"/>
      <c r="D36" s="4"/>
      <c r="E36" s="4"/>
      <c r="F36" s="32">
        <f>+'27'!I36+'27'!L36+'28'!C36</f>
        <v>0</v>
      </c>
      <c r="G36" s="32">
        <f>+'27'!J36+'27'!M36+'28'!D36</f>
        <v>0</v>
      </c>
      <c r="H36" s="32">
        <f>+'27'!K36+'27'!N36+'28'!E36</f>
        <v>0</v>
      </c>
      <c r="I36" s="4"/>
      <c r="J36" s="4"/>
      <c r="K36" s="4"/>
      <c r="L36" s="32">
        <f>+'27'!C36+'27'!F36+'28'!F36</f>
        <v>0</v>
      </c>
      <c r="M36" s="32">
        <f>+'27'!D36+'27'!G36+'28'!G36</f>
        <v>0</v>
      </c>
      <c r="N36" s="89">
        <f>+'27'!E36+'27'!H36+'28'!H36</f>
        <v>0</v>
      </c>
      <c r="P36" s="115"/>
      <c r="Q36" s="115"/>
    </row>
    <row r="37" spans="1:19" ht="10.5" customHeight="1" thickBot="1" x14ac:dyDescent="0.25">
      <c r="A37" s="71" t="s">
        <v>10</v>
      </c>
      <c r="B37" s="24" t="s">
        <v>126</v>
      </c>
      <c r="C37" s="42"/>
      <c r="D37" s="42"/>
      <c r="E37" s="42"/>
      <c r="F37" s="42">
        <f t="shared" ref="F37:N37" si="7">+F33+F34+F35+F36</f>
        <v>53070</v>
      </c>
      <c r="G37" s="42">
        <f t="shared" si="7"/>
        <v>78647</v>
      </c>
      <c r="H37" s="42">
        <f t="shared" si="7"/>
        <v>67889</v>
      </c>
      <c r="I37" s="42">
        <f t="shared" si="7"/>
        <v>0</v>
      </c>
      <c r="J37" s="42">
        <f t="shared" si="7"/>
        <v>0</v>
      </c>
      <c r="K37" s="42">
        <f t="shared" si="7"/>
        <v>0</v>
      </c>
      <c r="L37" s="42">
        <f t="shared" si="7"/>
        <v>2032551</v>
      </c>
      <c r="M37" s="42">
        <f t="shared" si="7"/>
        <v>2112891</v>
      </c>
      <c r="N37" s="74">
        <f t="shared" si="7"/>
        <v>2046729</v>
      </c>
    </row>
    <row r="38" spans="1:19" ht="10.5" customHeight="1" x14ac:dyDescent="0.2">
      <c r="A38" s="88" t="s">
        <v>153</v>
      </c>
      <c r="B38" s="17" t="s">
        <v>25</v>
      </c>
      <c r="C38" s="4"/>
      <c r="D38" s="4"/>
      <c r="E38" s="4"/>
      <c r="F38" s="32">
        <f>+'27'!I38+'27'!L38+'28'!C38</f>
        <v>0</v>
      </c>
      <c r="G38" s="32">
        <f>+'27'!J38+'27'!M38+'28'!D38</f>
        <v>0</v>
      </c>
      <c r="H38" s="32">
        <f>+'27'!K38+'27'!N38+'28'!E38</f>
        <v>0</v>
      </c>
      <c r="I38" s="4"/>
      <c r="J38" s="4"/>
      <c r="K38" s="4"/>
      <c r="L38" s="32">
        <f>+'27'!C38+'27'!F38+'28'!F38</f>
        <v>0</v>
      </c>
      <c r="M38" s="32">
        <f>+'27'!D38+'27'!G38+'28'!G38</f>
        <v>0</v>
      </c>
      <c r="N38" s="89">
        <f>+'27'!E38+'27'!H38+'28'!H38</f>
        <v>1500</v>
      </c>
      <c r="P38" s="115">
        <v>1500</v>
      </c>
      <c r="Q38" s="115">
        <f>+P38-N38</f>
        <v>0</v>
      </c>
    </row>
    <row r="39" spans="1:19" ht="10.5" customHeight="1" x14ac:dyDescent="0.2">
      <c r="A39" s="88" t="s">
        <v>157</v>
      </c>
      <c r="B39" s="17" t="s">
        <v>125</v>
      </c>
      <c r="C39" s="4"/>
      <c r="D39" s="4"/>
      <c r="E39" s="4"/>
      <c r="F39" s="32">
        <f>+'27'!I39+'27'!L39+'28'!C39</f>
        <v>0</v>
      </c>
      <c r="G39" s="32">
        <f>+'27'!J39+'27'!M39+'28'!D39</f>
        <v>0</v>
      </c>
      <c r="H39" s="32">
        <f>+'27'!K39+'27'!N39+'28'!E39</f>
        <v>0</v>
      </c>
      <c r="I39" s="4"/>
      <c r="J39" s="4"/>
      <c r="K39" s="4"/>
      <c r="L39" s="32">
        <f>+'27'!C39+'27'!F39+'28'!F39</f>
        <v>0</v>
      </c>
      <c r="M39" s="32">
        <f>+'27'!D39+'27'!G39+'28'!G39</f>
        <v>103</v>
      </c>
      <c r="N39" s="89">
        <f>+'27'!E39+'27'!H39+'28'!H39</f>
        <v>144</v>
      </c>
      <c r="P39" s="115">
        <v>144</v>
      </c>
      <c r="Q39" s="115">
        <f>+P39-N39</f>
        <v>0</v>
      </c>
    </row>
    <row r="40" spans="1:19" s="13" customFormat="1" ht="10.5" customHeight="1" thickBot="1" x14ac:dyDescent="0.25">
      <c r="A40" s="88" t="s">
        <v>159</v>
      </c>
      <c r="B40" s="17" t="s">
        <v>26</v>
      </c>
      <c r="C40" s="4"/>
      <c r="D40" s="4"/>
      <c r="E40" s="4"/>
      <c r="F40" s="32">
        <f>+'27'!I40+'27'!L40+'28'!C40</f>
        <v>0</v>
      </c>
      <c r="G40" s="32">
        <f>+'27'!J40+'27'!M40+'28'!D40</f>
        <v>0</v>
      </c>
      <c r="H40" s="32">
        <f>+'27'!K40+'27'!N40+'28'!E40</f>
        <v>0</v>
      </c>
      <c r="I40" s="4"/>
      <c r="J40" s="4"/>
      <c r="K40" s="4"/>
      <c r="L40" s="32">
        <f>+'27'!C40+'27'!F40+'28'!F40</f>
        <v>0</v>
      </c>
      <c r="M40" s="32">
        <f>+'27'!D40+'27'!G40+'28'!G40</f>
        <v>0</v>
      </c>
      <c r="N40" s="89">
        <f>+'27'!E40+'27'!H40+'28'!H40</f>
        <v>0</v>
      </c>
      <c r="P40" s="115"/>
      <c r="Q40" s="115"/>
    </row>
    <row r="41" spans="1:19" ht="10.5" customHeight="1" thickBot="1" x14ac:dyDescent="0.25">
      <c r="A41" s="71" t="s">
        <v>13</v>
      </c>
      <c r="B41" s="24" t="s">
        <v>127</v>
      </c>
      <c r="C41" s="42"/>
      <c r="D41" s="42"/>
      <c r="E41" s="42"/>
      <c r="F41" s="42">
        <f t="shared" ref="F41:N41" si="8">+F38+F39+F40</f>
        <v>0</v>
      </c>
      <c r="G41" s="42">
        <f t="shared" si="8"/>
        <v>0</v>
      </c>
      <c r="H41" s="42">
        <f t="shared" si="8"/>
        <v>0</v>
      </c>
      <c r="I41" s="42">
        <f t="shared" si="8"/>
        <v>0</v>
      </c>
      <c r="J41" s="42">
        <f t="shared" si="8"/>
        <v>0</v>
      </c>
      <c r="K41" s="42">
        <f t="shared" si="8"/>
        <v>0</v>
      </c>
      <c r="L41" s="42">
        <f t="shared" si="8"/>
        <v>0</v>
      </c>
      <c r="M41" s="42">
        <f t="shared" si="8"/>
        <v>103</v>
      </c>
      <c r="N41" s="74">
        <f t="shared" si="8"/>
        <v>1644</v>
      </c>
    </row>
    <row r="42" spans="1:19" ht="10.5" customHeight="1" x14ac:dyDescent="0.2">
      <c r="A42" s="97" t="s">
        <v>167</v>
      </c>
      <c r="B42" s="46" t="s">
        <v>17</v>
      </c>
      <c r="C42" s="29"/>
      <c r="D42" s="29"/>
      <c r="E42" s="29"/>
      <c r="F42" s="32">
        <f>+'27'!I42+'27'!L42+'28'!C42</f>
        <v>2691977</v>
      </c>
      <c r="G42" s="32">
        <f>+'27'!J42+'27'!M42+'28'!D42</f>
        <v>2579656</v>
      </c>
      <c r="H42" s="32">
        <f>+'27'!K42+'27'!N42+'28'!E42</f>
        <v>2297533</v>
      </c>
      <c r="I42" s="6"/>
      <c r="J42" s="6"/>
      <c r="K42" s="29"/>
      <c r="L42" s="32">
        <f>+'27'!C42+'27'!F42+'28'!F42</f>
        <v>4386546</v>
      </c>
      <c r="M42" s="32">
        <f>+'27'!D42+'27'!G42+'28'!G42</f>
        <v>4223874</v>
      </c>
      <c r="N42" s="89">
        <f>+'27'!E42+'27'!H42+'28'!H42</f>
        <v>3934232</v>
      </c>
      <c r="P42" s="115">
        <v>3934231</v>
      </c>
      <c r="Q42" s="115">
        <f>+P42-N42</f>
        <v>-1</v>
      </c>
    </row>
    <row r="43" spans="1:19" ht="10.5" customHeight="1" x14ac:dyDescent="0.2">
      <c r="A43" s="88" t="s">
        <v>190</v>
      </c>
      <c r="B43" s="113" t="s">
        <v>191</v>
      </c>
      <c r="C43" s="4"/>
      <c r="D43" s="4"/>
      <c r="E43" s="4"/>
      <c r="F43" s="32"/>
      <c r="G43" s="32"/>
      <c r="H43" s="32"/>
      <c r="I43" s="4"/>
      <c r="J43" s="4"/>
      <c r="K43" s="4"/>
      <c r="L43" s="32">
        <f>+'27'!C43+'27'!F43+'28'!F43</f>
        <v>0</v>
      </c>
      <c r="M43" s="32">
        <f>+'27'!D43+'27'!G43+'28'!G43</f>
        <v>0</v>
      </c>
      <c r="N43" s="89">
        <f>+'27'!E43+'27'!H43+'28'!H43</f>
        <v>0</v>
      </c>
    </row>
    <row r="44" spans="1:19" ht="10.5" customHeight="1" thickBot="1" x14ac:dyDescent="0.25">
      <c r="A44" s="98" t="s">
        <v>168</v>
      </c>
      <c r="B44" s="48" t="s">
        <v>128</v>
      </c>
      <c r="C44" s="6"/>
      <c r="D44" s="6"/>
      <c r="E44" s="29"/>
      <c r="F44" s="32">
        <f>+'27'!I44+'27'!L44+'28'!C44</f>
        <v>45257</v>
      </c>
      <c r="G44" s="32">
        <f>+'27'!J44+'27'!M44+'28'!D44</f>
        <v>78976</v>
      </c>
      <c r="H44" s="32">
        <f>+'27'!K44+'27'!N44+'28'!E44</f>
        <v>78976</v>
      </c>
      <c r="I44" s="6"/>
      <c r="J44" s="6"/>
      <c r="K44" s="29"/>
      <c r="L44" s="32">
        <f>+'27'!C44+'27'!F44+'28'!F44</f>
        <v>45257</v>
      </c>
      <c r="M44" s="32">
        <f>+'27'!D44+'27'!G44+'28'!G44</f>
        <v>239554</v>
      </c>
      <c r="N44" s="89">
        <f>+'27'!E44+'27'!H44+'28'!H44</f>
        <v>239554</v>
      </c>
      <c r="P44" s="115">
        <v>239555</v>
      </c>
      <c r="Q44" s="115">
        <f>+P44-N44</f>
        <v>1</v>
      </c>
    </row>
    <row r="45" spans="1:19" ht="10.5" customHeight="1" thickBot="1" x14ac:dyDescent="0.25">
      <c r="A45" s="71" t="s">
        <v>15</v>
      </c>
      <c r="B45" s="24" t="s">
        <v>27</v>
      </c>
      <c r="C45" s="42">
        <f>SUM(C42:C44)</f>
        <v>0</v>
      </c>
      <c r="D45" s="42">
        <f t="shared" ref="D45:N45" si="9">SUM(D42:D44)</f>
        <v>0</v>
      </c>
      <c r="E45" s="42">
        <f t="shared" si="9"/>
        <v>0</v>
      </c>
      <c r="F45" s="42">
        <f t="shared" si="9"/>
        <v>2737234</v>
      </c>
      <c r="G45" s="42">
        <f t="shared" si="9"/>
        <v>2658632</v>
      </c>
      <c r="H45" s="42">
        <f t="shared" si="9"/>
        <v>2376509</v>
      </c>
      <c r="I45" s="42">
        <f t="shared" si="9"/>
        <v>0</v>
      </c>
      <c r="J45" s="42">
        <f t="shared" si="9"/>
        <v>0</v>
      </c>
      <c r="K45" s="42">
        <f t="shared" si="9"/>
        <v>0</v>
      </c>
      <c r="L45" s="42">
        <f t="shared" si="9"/>
        <v>4431803</v>
      </c>
      <c r="M45" s="42">
        <f t="shared" si="9"/>
        <v>4463428</v>
      </c>
      <c r="N45" s="74">
        <f t="shared" si="9"/>
        <v>4173786</v>
      </c>
    </row>
    <row r="46" spans="1:19" ht="10.5" customHeight="1" x14ac:dyDescent="0.2">
      <c r="A46" s="90" t="s">
        <v>167</v>
      </c>
      <c r="B46" s="46" t="s">
        <v>20</v>
      </c>
      <c r="C46" s="6"/>
      <c r="D46" s="6"/>
      <c r="E46" s="6"/>
      <c r="F46" s="32">
        <f>+'27'!I46+'27'!L46+'28'!C46</f>
        <v>10000</v>
      </c>
      <c r="G46" s="32">
        <f>+'27'!J46+'27'!M46+'28'!D46</f>
        <v>10320</v>
      </c>
      <c r="H46" s="32">
        <f>+'27'!K46+'27'!N46+'28'!E46</f>
        <v>10260</v>
      </c>
      <c r="I46" s="6"/>
      <c r="J46" s="6"/>
      <c r="K46" s="6"/>
      <c r="L46" s="32">
        <f>+'27'!C46+'27'!F46+'28'!F46</f>
        <v>225177</v>
      </c>
      <c r="M46" s="32">
        <f>+'27'!D46+'27'!G46+'28'!G46</f>
        <v>148881</v>
      </c>
      <c r="N46" s="89">
        <f>+'27'!E46+'27'!H46+'28'!H46</f>
        <v>113051</v>
      </c>
      <c r="P46" s="115">
        <v>113051</v>
      </c>
      <c r="Q46" s="115">
        <f>+P42+P46</f>
        <v>4047282</v>
      </c>
      <c r="R46" s="1">
        <f>+N42+N46</f>
        <v>4047283</v>
      </c>
      <c r="S46" s="1">
        <f>+Q46-R46</f>
        <v>-1</v>
      </c>
    </row>
    <row r="47" spans="1:19" ht="10.5" customHeight="1" thickBot="1" x14ac:dyDescent="0.25">
      <c r="A47" s="93" t="s">
        <v>168</v>
      </c>
      <c r="B47" s="23" t="s">
        <v>129</v>
      </c>
      <c r="C47" s="6"/>
      <c r="D47" s="6"/>
      <c r="E47" s="6"/>
      <c r="F47" s="32">
        <f>+'27'!I47+'27'!L47+'28'!C47</f>
        <v>0</v>
      </c>
      <c r="G47" s="32">
        <f>+'27'!J47+'27'!M47+'28'!D47</f>
        <v>0</v>
      </c>
      <c r="H47" s="32">
        <f>+'27'!K47+'27'!N47+'28'!E47</f>
        <v>0</v>
      </c>
      <c r="I47" s="6"/>
      <c r="J47" s="6"/>
      <c r="K47" s="6"/>
      <c r="L47" s="32">
        <f>+'27'!C47+'27'!F47+'28'!F47</f>
        <v>0</v>
      </c>
      <c r="M47" s="32">
        <f>+'27'!D47+'27'!G47+'28'!G47</f>
        <v>39172</v>
      </c>
      <c r="N47" s="89">
        <f>+'27'!E47+'27'!H47+'28'!H47</f>
        <v>39172</v>
      </c>
      <c r="P47" s="115">
        <v>39172</v>
      </c>
      <c r="Q47" s="115">
        <f>+P44+P47</f>
        <v>278727</v>
      </c>
      <c r="R47" s="1">
        <f>+N44+N47</f>
        <v>278726</v>
      </c>
      <c r="S47" s="1">
        <f>+Q47-R47</f>
        <v>1</v>
      </c>
    </row>
    <row r="48" spans="1:19" ht="10.5" customHeight="1" thickBot="1" x14ac:dyDescent="0.25">
      <c r="A48" s="71" t="s">
        <v>18</v>
      </c>
      <c r="B48" s="24" t="s">
        <v>28</v>
      </c>
      <c r="C48" s="42"/>
      <c r="D48" s="42"/>
      <c r="E48" s="42"/>
      <c r="F48" s="42">
        <f t="shared" ref="F48:N48" si="10">+F46+F47</f>
        <v>10000</v>
      </c>
      <c r="G48" s="42">
        <f t="shared" si="10"/>
        <v>10320</v>
      </c>
      <c r="H48" s="42">
        <f t="shared" si="10"/>
        <v>10260</v>
      </c>
      <c r="I48" s="42">
        <f t="shared" si="10"/>
        <v>0</v>
      </c>
      <c r="J48" s="42">
        <f t="shared" si="10"/>
        <v>0</v>
      </c>
      <c r="K48" s="42">
        <f t="shared" si="10"/>
        <v>0</v>
      </c>
      <c r="L48" s="42">
        <f t="shared" si="10"/>
        <v>225177</v>
      </c>
      <c r="M48" s="42">
        <f t="shared" si="10"/>
        <v>188053</v>
      </c>
      <c r="N48" s="74">
        <f t="shared" si="10"/>
        <v>152223</v>
      </c>
    </row>
    <row r="49" spans="1:17" ht="10.5" customHeight="1" thickBot="1" x14ac:dyDescent="0.25">
      <c r="A49" s="93" t="s">
        <v>160</v>
      </c>
      <c r="B49" s="23" t="s">
        <v>179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99">
        <f>+'27'!E49+'27'!H49+'28'!H49</f>
        <v>0</v>
      </c>
    </row>
    <row r="50" spans="1:17" ht="10.5" customHeight="1" thickBot="1" x14ac:dyDescent="0.25">
      <c r="A50" s="71" t="s">
        <v>132</v>
      </c>
      <c r="B50" s="24" t="s">
        <v>134</v>
      </c>
      <c r="C50" s="42"/>
      <c r="D50" s="42"/>
      <c r="E50" s="42"/>
      <c r="F50" s="42">
        <f t="shared" ref="F50:N50" si="11">+F45+F48</f>
        <v>2747234</v>
      </c>
      <c r="G50" s="42">
        <f t="shared" si="11"/>
        <v>2668952</v>
      </c>
      <c r="H50" s="42">
        <f t="shared" si="11"/>
        <v>2386769</v>
      </c>
      <c r="I50" s="42">
        <f t="shared" si="11"/>
        <v>0</v>
      </c>
      <c r="J50" s="42">
        <f t="shared" si="11"/>
        <v>0</v>
      </c>
      <c r="K50" s="42">
        <f t="shared" si="11"/>
        <v>0</v>
      </c>
      <c r="L50" s="42">
        <f t="shared" si="11"/>
        <v>4656980</v>
      </c>
      <c r="M50" s="42">
        <f t="shared" si="11"/>
        <v>4651481</v>
      </c>
      <c r="N50" s="74">
        <f t="shared" si="11"/>
        <v>4326009</v>
      </c>
    </row>
    <row r="51" spans="1:17" s="21" customFormat="1" ht="10.5" customHeight="1" thickBot="1" x14ac:dyDescent="0.25">
      <c r="A51" s="71"/>
      <c r="B51" s="73" t="s">
        <v>137</v>
      </c>
      <c r="C51" s="42"/>
      <c r="D51" s="42"/>
      <c r="E51" s="42"/>
      <c r="F51" s="42">
        <f t="shared" ref="F51:N51" si="12">+F37+F41+F49+F50</f>
        <v>2800304</v>
      </c>
      <c r="G51" s="42">
        <f t="shared" si="12"/>
        <v>2747599</v>
      </c>
      <c r="H51" s="42">
        <f t="shared" si="12"/>
        <v>2454658</v>
      </c>
      <c r="I51" s="42">
        <f t="shared" si="12"/>
        <v>0</v>
      </c>
      <c r="J51" s="42">
        <f t="shared" si="12"/>
        <v>0</v>
      </c>
      <c r="K51" s="42">
        <f t="shared" si="12"/>
        <v>0</v>
      </c>
      <c r="L51" s="42">
        <f t="shared" si="12"/>
        <v>6689531</v>
      </c>
      <c r="M51" s="42">
        <f t="shared" si="12"/>
        <v>6764475</v>
      </c>
      <c r="N51" s="74">
        <f t="shared" si="12"/>
        <v>6374382</v>
      </c>
      <c r="P51" s="115"/>
      <c r="Q51" s="115"/>
    </row>
    <row r="52" spans="1:17" ht="12" customHeight="1" thickBot="1" x14ac:dyDescent="0.25">
      <c r="A52" s="76"/>
      <c r="B52" s="77" t="s">
        <v>29</v>
      </c>
      <c r="C52" s="50"/>
      <c r="D52" s="50"/>
      <c r="E52" s="50"/>
      <c r="F52" s="55">
        <f>+'27'!I52+'27'!L52+'28'!C52</f>
        <v>160</v>
      </c>
      <c r="G52" s="55">
        <f>+'27'!J52+'27'!M52+'28'!D52</f>
        <v>160</v>
      </c>
      <c r="H52" s="55">
        <f>+'27'!K52+'27'!N52+'28'!E52</f>
        <v>160</v>
      </c>
      <c r="I52" s="50"/>
      <c r="J52" s="50"/>
      <c r="K52" s="50"/>
      <c r="L52" s="55">
        <f>+'27'!C52+'27'!F52+'28'!F52</f>
        <v>445</v>
      </c>
      <c r="M52" s="55">
        <f>+'27'!D52+'27'!G52+'28'!G52</f>
        <v>445</v>
      </c>
      <c r="N52" s="56">
        <f>+'27'!E52+'27'!H52+'28'!H52</f>
        <v>445</v>
      </c>
    </row>
    <row r="53" spans="1:17" ht="12" customHeight="1" thickBot="1" x14ac:dyDescent="0.25">
      <c r="A53" s="78"/>
      <c r="B53" s="77" t="s">
        <v>30</v>
      </c>
      <c r="C53" s="53"/>
      <c r="D53" s="50"/>
      <c r="E53" s="53"/>
      <c r="F53" s="55">
        <f>+'27'!I53+'27'!L53+'28'!C53</f>
        <v>0</v>
      </c>
      <c r="G53" s="55">
        <f>+'27'!J53+'27'!M53+'28'!D53</f>
        <v>0</v>
      </c>
      <c r="H53" s="55">
        <f>+'27'!K53+'27'!N53+'28'!E53</f>
        <v>0</v>
      </c>
      <c r="I53" s="53"/>
      <c r="J53" s="53"/>
      <c r="K53" s="53"/>
      <c r="L53" s="55">
        <f>+'27'!C53+'27'!F53+'28'!F53</f>
        <v>0</v>
      </c>
      <c r="M53" s="55">
        <f>+'27'!D53+'27'!G53+'28'!G53</f>
        <v>0</v>
      </c>
      <c r="N53" s="56">
        <f>+'27'!E53+'27'!H53+'28'!H53</f>
        <v>0</v>
      </c>
    </row>
    <row r="55" spans="1:17" x14ac:dyDescent="0.2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7" x14ac:dyDescent="0.2">
      <c r="C56" s="25">
        <f t="shared" ref="C56:K56" si="13">SUM(C51-C28)</f>
        <v>0</v>
      </c>
      <c r="D56" s="25">
        <f t="shared" si="13"/>
        <v>0</v>
      </c>
      <c r="E56" s="25">
        <f t="shared" si="13"/>
        <v>0</v>
      </c>
      <c r="F56" s="25">
        <f t="shared" si="13"/>
        <v>0</v>
      </c>
      <c r="G56" s="25">
        <f t="shared" si="13"/>
        <v>0</v>
      </c>
      <c r="H56" s="25">
        <f t="shared" si="13"/>
        <v>141644</v>
      </c>
      <c r="I56" s="25">
        <f t="shared" si="13"/>
        <v>0</v>
      </c>
      <c r="J56" s="25">
        <f t="shared" si="13"/>
        <v>0</v>
      </c>
      <c r="K56" s="25">
        <f t="shared" si="13"/>
        <v>0</v>
      </c>
      <c r="L56" s="25">
        <f>SUM(L51-L28)</f>
        <v>0</v>
      </c>
      <c r="M56" s="25">
        <f>SUM(M51-M28)</f>
        <v>0</v>
      </c>
      <c r="N56" s="25">
        <f>SUM(N51-N28)</f>
        <v>324140</v>
      </c>
    </row>
  </sheetData>
  <sheetProtection selectLockedCells="1" selectUnlockedCells="1"/>
  <mergeCells count="24">
    <mergeCell ref="A1:N1"/>
    <mergeCell ref="F4:H4"/>
    <mergeCell ref="I4:K4"/>
    <mergeCell ref="F5:F6"/>
    <mergeCell ref="G5:G6"/>
    <mergeCell ref="I5:I6"/>
    <mergeCell ref="J5:J6"/>
    <mergeCell ref="A3:B6"/>
    <mergeCell ref="C3:E3"/>
    <mergeCell ref="F3:H3"/>
    <mergeCell ref="I3:K3"/>
    <mergeCell ref="L3:N4"/>
    <mergeCell ref="K5:K6"/>
    <mergeCell ref="C5:C6"/>
    <mergeCell ref="N5:N6"/>
    <mergeCell ref="C4:E4"/>
    <mergeCell ref="A8:B8"/>
    <mergeCell ref="A29:B29"/>
    <mergeCell ref="L5:L6"/>
    <mergeCell ref="M5:M6"/>
    <mergeCell ref="A7:B7"/>
    <mergeCell ref="H5:H6"/>
    <mergeCell ref="D5:D6"/>
    <mergeCell ref="E5:E6"/>
  </mergeCells>
  <phoneticPr fontId="19" type="noConversion"/>
  <printOptions horizontalCentered="1"/>
  <pageMargins left="0.27559055118110237" right="0.27559055118110237" top="0.39370078740157483" bottom="0.19685039370078741" header="0.15748031496062992" footer="0.15748031496062992"/>
  <pageSetup paperSize="9" scale="90" firstPageNumber="0" orientation="landscape" r:id="rId1"/>
  <headerFooter alignWithMargins="0">
    <oddHeader>&amp;R2.sz.melléklet</oddHeader>
    <oddFooter>&amp;R&amp;A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6"/>
  <sheetViews>
    <sheetView zoomScale="92" zoomScaleNormal="92" workbookViewId="0">
      <pane ySplit="7" topLeftCell="A8" activePane="bottomLeft" state="frozen"/>
      <selection activeCell="C5" sqref="C5:N6"/>
      <selection pane="bottomLeft" activeCell="H53" sqref="H53"/>
    </sheetView>
  </sheetViews>
  <sheetFormatPr defaultRowHeight="12.75" x14ac:dyDescent="0.2"/>
  <cols>
    <col min="1" max="1" width="7.42578125" style="8" customWidth="1"/>
    <col min="2" max="2" width="33.85546875" style="8" customWidth="1"/>
    <col min="3" max="15" width="10" style="8" customWidth="1"/>
    <col min="16" max="16384" width="9.140625" style="8"/>
  </cols>
  <sheetData>
    <row r="1" spans="1:17" ht="11.25" customHeight="1" x14ac:dyDescent="0.2">
      <c r="A1" s="136" t="s">
        <v>192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</row>
    <row r="2" spans="1:17" ht="8.25" customHeight="1" thickBot="1" x14ac:dyDescent="0.25">
      <c r="N2" s="9" t="s">
        <v>0</v>
      </c>
    </row>
    <row r="3" spans="1:17" ht="9" customHeight="1" thickBot="1" x14ac:dyDescent="0.25">
      <c r="A3" s="137" t="s">
        <v>1</v>
      </c>
      <c r="B3" s="138"/>
      <c r="C3" s="190">
        <v>5001</v>
      </c>
      <c r="D3" s="190"/>
      <c r="E3" s="190"/>
      <c r="F3" s="194">
        <v>5002</v>
      </c>
      <c r="G3" s="195"/>
      <c r="H3" s="190"/>
      <c r="I3" s="190">
        <v>5003</v>
      </c>
      <c r="J3" s="190"/>
      <c r="K3" s="190"/>
      <c r="L3" s="203">
        <v>5004</v>
      </c>
      <c r="M3" s="204"/>
      <c r="N3" s="205"/>
    </row>
    <row r="4" spans="1:17" s="10" customFormat="1" ht="23.25" customHeight="1" thickBot="1" x14ac:dyDescent="0.25">
      <c r="A4" s="139"/>
      <c r="B4" s="140"/>
      <c r="C4" s="144" t="s">
        <v>102</v>
      </c>
      <c r="D4" s="144"/>
      <c r="E4" s="144"/>
      <c r="F4" s="188" t="s">
        <v>103</v>
      </c>
      <c r="G4" s="188"/>
      <c r="H4" s="188"/>
      <c r="I4" s="161" t="s">
        <v>104</v>
      </c>
      <c r="J4" s="161"/>
      <c r="K4" s="161"/>
      <c r="L4" s="188" t="s">
        <v>105</v>
      </c>
      <c r="M4" s="188"/>
      <c r="N4" s="189"/>
    </row>
    <row r="5" spans="1:17" ht="12.75" customHeight="1" thickBot="1" x14ac:dyDescent="0.25">
      <c r="A5" s="139"/>
      <c r="B5" s="140"/>
      <c r="C5" s="128" t="s">
        <v>193</v>
      </c>
      <c r="D5" s="128" t="s">
        <v>194</v>
      </c>
      <c r="E5" s="128" t="s">
        <v>195</v>
      </c>
      <c r="F5" s="128" t="s">
        <v>193</v>
      </c>
      <c r="G5" s="128" t="s">
        <v>194</v>
      </c>
      <c r="H5" s="128" t="s">
        <v>195</v>
      </c>
      <c r="I5" s="128" t="s">
        <v>193</v>
      </c>
      <c r="J5" s="128" t="s">
        <v>194</v>
      </c>
      <c r="K5" s="128" t="s">
        <v>195</v>
      </c>
      <c r="L5" s="128" t="s">
        <v>193</v>
      </c>
      <c r="M5" s="128" t="s">
        <v>194</v>
      </c>
      <c r="N5" s="128" t="s">
        <v>195</v>
      </c>
    </row>
    <row r="6" spans="1:17" ht="18.75" customHeight="1" thickBot="1" x14ac:dyDescent="0.25">
      <c r="A6" s="139"/>
      <c r="B6" s="140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</row>
    <row r="7" spans="1:17" ht="10.5" customHeight="1" thickBot="1" x14ac:dyDescent="0.25">
      <c r="A7" s="130">
        <v>1</v>
      </c>
      <c r="B7" s="131"/>
      <c r="C7" s="37">
        <v>2</v>
      </c>
      <c r="D7" s="36">
        <v>3</v>
      </c>
      <c r="E7" s="37">
        <v>4</v>
      </c>
      <c r="F7" s="36">
        <v>5</v>
      </c>
      <c r="G7" s="37">
        <v>6</v>
      </c>
      <c r="H7" s="36">
        <v>7</v>
      </c>
      <c r="I7" s="37">
        <v>8</v>
      </c>
      <c r="J7" s="36">
        <v>9</v>
      </c>
      <c r="K7" s="37">
        <v>10</v>
      </c>
      <c r="L7" s="36">
        <v>11</v>
      </c>
      <c r="M7" s="37">
        <v>12</v>
      </c>
      <c r="N7" s="101">
        <v>13</v>
      </c>
    </row>
    <row r="8" spans="1:17" ht="11.25" customHeight="1" x14ac:dyDescent="0.2">
      <c r="A8" s="134" t="s">
        <v>4</v>
      </c>
      <c r="B8" s="135"/>
      <c r="C8" s="4"/>
      <c r="D8" s="4"/>
      <c r="E8" s="4"/>
      <c r="F8" s="4"/>
      <c r="G8" s="4"/>
      <c r="H8" s="4"/>
      <c r="I8" s="6"/>
      <c r="J8" s="6"/>
      <c r="K8" s="6"/>
      <c r="L8" s="4"/>
      <c r="M8" s="4"/>
      <c r="N8" s="87"/>
    </row>
    <row r="9" spans="1:17" ht="10.5" customHeight="1" x14ac:dyDescent="0.2">
      <c r="A9" s="88" t="s">
        <v>139</v>
      </c>
      <c r="B9" s="17" t="s">
        <v>6</v>
      </c>
      <c r="C9" s="4">
        <v>201851</v>
      </c>
      <c r="D9" s="4">
        <v>206440</v>
      </c>
      <c r="E9" s="4">
        <v>172395</v>
      </c>
      <c r="F9" s="4">
        <v>479465</v>
      </c>
      <c r="G9" s="4">
        <v>545813</v>
      </c>
      <c r="H9" s="4">
        <v>443148</v>
      </c>
      <c r="I9" s="4">
        <v>141036</v>
      </c>
      <c r="J9" s="4">
        <v>144436</v>
      </c>
      <c r="K9" s="4">
        <v>129340</v>
      </c>
      <c r="L9" s="4">
        <v>74740</v>
      </c>
      <c r="M9" s="4">
        <v>76748</v>
      </c>
      <c r="N9" s="87">
        <v>67581</v>
      </c>
      <c r="O9" s="1"/>
    </row>
    <row r="10" spans="1:17" ht="10.5" customHeight="1" x14ac:dyDescent="0.2">
      <c r="A10" s="88" t="s">
        <v>140</v>
      </c>
      <c r="B10" s="17" t="s">
        <v>113</v>
      </c>
      <c r="C10" s="4">
        <v>37486</v>
      </c>
      <c r="D10" s="4">
        <v>38159</v>
      </c>
      <c r="E10" s="4">
        <v>29669</v>
      </c>
      <c r="F10" s="4">
        <v>95710</v>
      </c>
      <c r="G10" s="4">
        <v>106717</v>
      </c>
      <c r="H10" s="4">
        <v>78196</v>
      </c>
      <c r="I10" s="4">
        <v>27681</v>
      </c>
      <c r="J10" s="4">
        <v>28208</v>
      </c>
      <c r="K10" s="4">
        <v>23556</v>
      </c>
      <c r="L10" s="4">
        <v>13301</v>
      </c>
      <c r="M10" s="4">
        <v>13612</v>
      </c>
      <c r="N10" s="87">
        <v>11275</v>
      </c>
      <c r="O10" s="1"/>
    </row>
    <row r="11" spans="1:17" ht="10.5" customHeight="1" x14ac:dyDescent="0.2">
      <c r="A11" s="88" t="s">
        <v>141</v>
      </c>
      <c r="B11" s="17" t="s">
        <v>7</v>
      </c>
      <c r="C11" s="4">
        <v>46745</v>
      </c>
      <c r="D11" s="4">
        <v>46777</v>
      </c>
      <c r="E11" s="4">
        <v>31327</v>
      </c>
      <c r="F11" s="4">
        <v>319326</v>
      </c>
      <c r="G11" s="4">
        <v>340105</v>
      </c>
      <c r="H11" s="4">
        <v>240326</v>
      </c>
      <c r="I11" s="4">
        <v>46586</v>
      </c>
      <c r="J11" s="4">
        <v>46747</v>
      </c>
      <c r="K11" s="4">
        <v>26538</v>
      </c>
      <c r="L11" s="4">
        <v>31611</v>
      </c>
      <c r="M11" s="4">
        <v>32607</v>
      </c>
      <c r="N11" s="87">
        <v>18694</v>
      </c>
      <c r="O11" s="1"/>
      <c r="Q11" s="1"/>
    </row>
    <row r="12" spans="1:17" ht="10.5" customHeight="1" x14ac:dyDescent="0.2">
      <c r="A12" s="88" t="s">
        <v>142</v>
      </c>
      <c r="B12" s="17" t="s">
        <v>8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87"/>
      <c r="O12" s="1"/>
    </row>
    <row r="13" spans="1:17" ht="10.5" customHeight="1" thickBot="1" x14ac:dyDescent="0.25">
      <c r="A13" s="88" t="s">
        <v>143</v>
      </c>
      <c r="B13" s="17" t="s">
        <v>9</v>
      </c>
      <c r="C13" s="4"/>
      <c r="D13" s="39">
        <v>12092</v>
      </c>
      <c r="E13" s="4">
        <v>12092</v>
      </c>
      <c r="F13" s="4">
        <v>0</v>
      </c>
      <c r="G13" s="4">
        <v>18023</v>
      </c>
      <c r="H13" s="4">
        <v>18023</v>
      </c>
      <c r="I13" s="4"/>
      <c r="J13" s="4">
        <v>8442</v>
      </c>
      <c r="K13" s="4">
        <v>8442</v>
      </c>
      <c r="L13" s="4"/>
      <c r="M13" s="4">
        <v>7343</v>
      </c>
      <c r="N13" s="87">
        <v>7343</v>
      </c>
      <c r="O13" s="1"/>
    </row>
    <row r="14" spans="1:17" s="13" customFormat="1" ht="10.5" customHeight="1" thickBot="1" x14ac:dyDescent="0.25">
      <c r="A14" s="71" t="s">
        <v>10</v>
      </c>
      <c r="B14" s="24" t="s">
        <v>115</v>
      </c>
      <c r="C14" s="42">
        <f>+C9+C10+C11+C12+C13</f>
        <v>286082</v>
      </c>
      <c r="D14" s="42">
        <f t="shared" ref="D14:N14" si="0">+D9+D10+D11+D12+D13</f>
        <v>303468</v>
      </c>
      <c r="E14" s="42">
        <f t="shared" si="0"/>
        <v>245483</v>
      </c>
      <c r="F14" s="42">
        <f t="shared" si="0"/>
        <v>894501</v>
      </c>
      <c r="G14" s="42">
        <f t="shared" si="0"/>
        <v>1010658</v>
      </c>
      <c r="H14" s="42">
        <f t="shared" si="0"/>
        <v>779693</v>
      </c>
      <c r="I14" s="42">
        <f t="shared" si="0"/>
        <v>215303</v>
      </c>
      <c r="J14" s="42">
        <f t="shared" si="0"/>
        <v>227833</v>
      </c>
      <c r="K14" s="42">
        <f t="shared" si="0"/>
        <v>187876</v>
      </c>
      <c r="L14" s="42">
        <f t="shared" si="0"/>
        <v>119652</v>
      </c>
      <c r="M14" s="42">
        <f t="shared" si="0"/>
        <v>130310</v>
      </c>
      <c r="N14" s="74">
        <f t="shared" si="0"/>
        <v>104893</v>
      </c>
      <c r="O14" s="5"/>
      <c r="P14" s="5"/>
    </row>
    <row r="15" spans="1:17" s="13" customFormat="1" ht="10.5" customHeight="1" x14ac:dyDescent="0.2">
      <c r="A15" s="88" t="s">
        <v>144</v>
      </c>
      <c r="B15" s="17" t="s">
        <v>114</v>
      </c>
      <c r="C15" s="4">
        <v>2856</v>
      </c>
      <c r="D15" s="4">
        <v>4114</v>
      </c>
      <c r="E15" s="4">
        <v>282</v>
      </c>
      <c r="F15" s="4">
        <v>8148</v>
      </c>
      <c r="G15" s="4">
        <v>9485</v>
      </c>
      <c r="H15" s="4">
        <v>3662</v>
      </c>
      <c r="I15" s="4">
        <v>1000</v>
      </c>
      <c r="J15" s="4">
        <v>1721</v>
      </c>
      <c r="K15" s="4">
        <v>543</v>
      </c>
      <c r="L15" s="4">
        <v>1270</v>
      </c>
      <c r="M15" s="4">
        <v>1670</v>
      </c>
      <c r="N15" s="87">
        <v>540</v>
      </c>
      <c r="O15" s="1"/>
      <c r="P15" s="5"/>
    </row>
    <row r="16" spans="1:17" ht="10.5" customHeight="1" x14ac:dyDescent="0.2">
      <c r="A16" s="88" t="s">
        <v>145</v>
      </c>
      <c r="B16" s="17" t="s">
        <v>11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87"/>
      <c r="O16" s="1"/>
      <c r="P16" s="1"/>
    </row>
    <row r="17" spans="1:16" ht="10.5" customHeight="1" thickBot="1" x14ac:dyDescent="0.25">
      <c r="A17" s="88" t="s">
        <v>146</v>
      </c>
      <c r="B17" s="17" t="s">
        <v>12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87"/>
      <c r="O17" s="1"/>
      <c r="P17" s="1"/>
    </row>
    <row r="18" spans="1:16" s="13" customFormat="1" ht="10.5" customHeight="1" thickBot="1" x14ac:dyDescent="0.25">
      <c r="A18" s="71" t="s">
        <v>13</v>
      </c>
      <c r="B18" s="24" t="s">
        <v>116</v>
      </c>
      <c r="C18" s="42">
        <f>+C15+C16+C17</f>
        <v>2856</v>
      </c>
      <c r="D18" s="42">
        <f t="shared" ref="D18:N18" si="1">+D15+D16+D17</f>
        <v>4114</v>
      </c>
      <c r="E18" s="42">
        <f t="shared" si="1"/>
        <v>282</v>
      </c>
      <c r="F18" s="42">
        <f t="shared" si="1"/>
        <v>8148</v>
      </c>
      <c r="G18" s="42">
        <f t="shared" si="1"/>
        <v>9485</v>
      </c>
      <c r="H18" s="42">
        <f t="shared" si="1"/>
        <v>3662</v>
      </c>
      <c r="I18" s="42">
        <f t="shared" si="1"/>
        <v>1000</v>
      </c>
      <c r="J18" s="42">
        <f t="shared" si="1"/>
        <v>1721</v>
      </c>
      <c r="K18" s="42">
        <f t="shared" si="1"/>
        <v>543</v>
      </c>
      <c r="L18" s="42">
        <f t="shared" si="1"/>
        <v>1270</v>
      </c>
      <c r="M18" s="42">
        <f t="shared" si="1"/>
        <v>1670</v>
      </c>
      <c r="N18" s="74">
        <f t="shared" si="1"/>
        <v>540</v>
      </c>
      <c r="O18" s="5"/>
      <c r="P18" s="5"/>
    </row>
    <row r="19" spans="1:16" ht="10.5" customHeight="1" x14ac:dyDescent="0.2">
      <c r="A19" s="90" t="s">
        <v>147</v>
      </c>
      <c r="B19" s="46" t="s">
        <v>117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99"/>
      <c r="O19" s="1"/>
      <c r="P19" s="1"/>
    </row>
    <row r="20" spans="1:16" ht="10.5" customHeight="1" thickBot="1" x14ac:dyDescent="0.25">
      <c r="A20" s="91" t="s">
        <v>173</v>
      </c>
      <c r="B20" s="48" t="s">
        <v>174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99"/>
      <c r="O20" s="1"/>
      <c r="P20" s="1"/>
    </row>
    <row r="21" spans="1:16" ht="10.5" customHeight="1" thickBot="1" x14ac:dyDescent="0.25">
      <c r="A21" s="71" t="s">
        <v>15</v>
      </c>
      <c r="B21" s="24" t="s">
        <v>118</v>
      </c>
      <c r="C21" s="42">
        <f>+C19+C20</f>
        <v>0</v>
      </c>
      <c r="D21" s="42">
        <f t="shared" ref="D21:N21" si="2">+D19+D20</f>
        <v>0</v>
      </c>
      <c r="E21" s="42">
        <f t="shared" si="2"/>
        <v>0</v>
      </c>
      <c r="F21" s="42">
        <f t="shared" si="2"/>
        <v>0</v>
      </c>
      <c r="G21" s="42">
        <f t="shared" si="2"/>
        <v>0</v>
      </c>
      <c r="H21" s="42">
        <f t="shared" si="2"/>
        <v>0</v>
      </c>
      <c r="I21" s="42">
        <f t="shared" si="2"/>
        <v>0</v>
      </c>
      <c r="J21" s="42">
        <f t="shared" si="2"/>
        <v>0</v>
      </c>
      <c r="K21" s="42">
        <f t="shared" si="2"/>
        <v>0</v>
      </c>
      <c r="L21" s="42">
        <f t="shared" si="2"/>
        <v>0</v>
      </c>
      <c r="M21" s="42">
        <f t="shared" si="2"/>
        <v>0</v>
      </c>
      <c r="N21" s="74">
        <f t="shared" si="2"/>
        <v>0</v>
      </c>
      <c r="O21" s="1"/>
    </row>
    <row r="22" spans="1:16" ht="10.5" customHeight="1" x14ac:dyDescent="0.2">
      <c r="A22" s="88" t="s">
        <v>149</v>
      </c>
      <c r="B22" s="17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99"/>
      <c r="O22" s="1"/>
    </row>
    <row r="23" spans="1:16" ht="10.5" customHeight="1" x14ac:dyDescent="0.2">
      <c r="A23" s="92" t="s">
        <v>150</v>
      </c>
      <c r="B23" s="17" t="s">
        <v>176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99"/>
    </row>
    <row r="24" spans="1:16" ht="10.5" customHeight="1" thickBot="1" x14ac:dyDescent="0.25">
      <c r="A24" s="88" t="s">
        <v>147</v>
      </c>
      <c r="B24" s="17" t="s">
        <v>20</v>
      </c>
      <c r="C24" s="4"/>
      <c r="D24" s="4"/>
      <c r="E24" s="6"/>
      <c r="F24" s="4"/>
      <c r="G24" s="4"/>
      <c r="H24" s="6"/>
      <c r="I24" s="4"/>
      <c r="J24" s="4"/>
      <c r="K24" s="6"/>
      <c r="L24" s="6"/>
      <c r="M24" s="6"/>
      <c r="N24" s="99"/>
      <c r="O24" s="1"/>
    </row>
    <row r="25" spans="1:16" ht="10.5" customHeight="1" thickBot="1" x14ac:dyDescent="0.25">
      <c r="A25" s="71" t="s">
        <v>18</v>
      </c>
      <c r="B25" s="18" t="s">
        <v>119</v>
      </c>
      <c r="C25" s="42">
        <f>+C22+C23+C24</f>
        <v>0</v>
      </c>
      <c r="D25" s="42">
        <f t="shared" ref="D25:N25" si="3">+D22+D23+D24</f>
        <v>0</v>
      </c>
      <c r="E25" s="42">
        <f t="shared" si="3"/>
        <v>0</v>
      </c>
      <c r="F25" s="42">
        <f t="shared" si="3"/>
        <v>0</v>
      </c>
      <c r="G25" s="42">
        <f t="shared" si="3"/>
        <v>0</v>
      </c>
      <c r="H25" s="42">
        <f t="shared" si="3"/>
        <v>0</v>
      </c>
      <c r="I25" s="42">
        <f t="shared" si="3"/>
        <v>0</v>
      </c>
      <c r="J25" s="42">
        <f t="shared" si="3"/>
        <v>0</v>
      </c>
      <c r="K25" s="42">
        <f t="shared" si="3"/>
        <v>0</v>
      </c>
      <c r="L25" s="42">
        <f t="shared" si="3"/>
        <v>0</v>
      </c>
      <c r="M25" s="42">
        <f t="shared" si="3"/>
        <v>0</v>
      </c>
      <c r="N25" s="74">
        <f t="shared" si="3"/>
        <v>0</v>
      </c>
      <c r="O25" s="1"/>
    </row>
    <row r="26" spans="1:16" ht="10.5" customHeight="1" thickBot="1" x14ac:dyDescent="0.25">
      <c r="A26" s="93" t="s">
        <v>148</v>
      </c>
      <c r="B26" s="17" t="s">
        <v>135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99"/>
      <c r="O26" s="1"/>
    </row>
    <row r="27" spans="1:16" ht="10.5" customHeight="1" thickBot="1" x14ac:dyDescent="0.25">
      <c r="A27" s="71" t="s">
        <v>132</v>
      </c>
      <c r="B27" s="18" t="s">
        <v>133</v>
      </c>
      <c r="C27" s="42">
        <f>+C21+C25</f>
        <v>0</v>
      </c>
      <c r="D27" s="42">
        <f t="shared" ref="D27:N27" si="4">+D21+D25</f>
        <v>0</v>
      </c>
      <c r="E27" s="42">
        <f t="shared" si="4"/>
        <v>0</v>
      </c>
      <c r="F27" s="42">
        <f t="shared" si="4"/>
        <v>0</v>
      </c>
      <c r="G27" s="42">
        <f t="shared" si="4"/>
        <v>0</v>
      </c>
      <c r="H27" s="42">
        <f t="shared" si="4"/>
        <v>0</v>
      </c>
      <c r="I27" s="42">
        <f t="shared" si="4"/>
        <v>0</v>
      </c>
      <c r="J27" s="42">
        <f t="shared" si="4"/>
        <v>0</v>
      </c>
      <c r="K27" s="42">
        <f t="shared" si="4"/>
        <v>0</v>
      </c>
      <c r="L27" s="42">
        <f t="shared" si="4"/>
        <v>0</v>
      </c>
      <c r="M27" s="42">
        <f t="shared" si="4"/>
        <v>0</v>
      </c>
      <c r="N27" s="74">
        <f t="shared" si="4"/>
        <v>0</v>
      </c>
      <c r="O27" s="1"/>
    </row>
    <row r="28" spans="1:16" s="13" customFormat="1" ht="10.5" customHeight="1" x14ac:dyDescent="0.2">
      <c r="A28" s="94"/>
      <c r="B28" s="22" t="s">
        <v>136</v>
      </c>
      <c r="C28" s="6">
        <f>+C14++C18+C26+C27</f>
        <v>288938</v>
      </c>
      <c r="D28" s="6">
        <f t="shared" ref="D28:N28" si="5">+D14++D18+D26+D27</f>
        <v>307582</v>
      </c>
      <c r="E28" s="6">
        <f t="shared" si="5"/>
        <v>245765</v>
      </c>
      <c r="F28" s="6">
        <f t="shared" si="5"/>
        <v>902649</v>
      </c>
      <c r="G28" s="6">
        <f t="shared" si="5"/>
        <v>1020143</v>
      </c>
      <c r="H28" s="6">
        <f t="shared" si="5"/>
        <v>783355</v>
      </c>
      <c r="I28" s="6">
        <f t="shared" si="5"/>
        <v>216303</v>
      </c>
      <c r="J28" s="6">
        <f t="shared" si="5"/>
        <v>229554</v>
      </c>
      <c r="K28" s="6">
        <f t="shared" si="5"/>
        <v>188419</v>
      </c>
      <c r="L28" s="6">
        <f t="shared" si="5"/>
        <v>120922</v>
      </c>
      <c r="M28" s="6">
        <f t="shared" si="5"/>
        <v>131980</v>
      </c>
      <c r="N28" s="99">
        <f t="shared" si="5"/>
        <v>105433</v>
      </c>
      <c r="O28" s="5"/>
    </row>
    <row r="29" spans="1:16" ht="10.5" customHeight="1" x14ac:dyDescent="0.2">
      <c r="A29" s="126" t="s">
        <v>21</v>
      </c>
      <c r="B29" s="127"/>
      <c r="C29" s="4"/>
      <c r="D29" s="4"/>
      <c r="E29" s="4"/>
      <c r="F29" s="4"/>
      <c r="G29" s="4"/>
      <c r="H29" s="4"/>
      <c r="I29" s="4"/>
      <c r="J29" s="4"/>
      <c r="K29" s="4"/>
      <c r="L29" s="6"/>
      <c r="M29" s="6"/>
      <c r="N29" s="87"/>
      <c r="O29" s="1"/>
    </row>
    <row r="30" spans="1:16" ht="10.5" customHeight="1" x14ac:dyDescent="0.2">
      <c r="A30" s="88" t="s">
        <v>151</v>
      </c>
      <c r="B30" s="17" t="s">
        <v>120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87"/>
      <c r="O30" s="1"/>
    </row>
    <row r="31" spans="1:16" ht="10.5" customHeight="1" x14ac:dyDescent="0.2">
      <c r="A31" s="88" t="s">
        <v>152</v>
      </c>
      <c r="B31" s="17" t="s">
        <v>121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87"/>
      <c r="O31" s="1"/>
    </row>
    <row r="32" spans="1:16" ht="10.5" customHeight="1" x14ac:dyDescent="0.2">
      <c r="A32" s="88" t="s">
        <v>154</v>
      </c>
      <c r="B32" s="17" t="s">
        <v>122</v>
      </c>
      <c r="C32" s="4"/>
      <c r="D32" s="4"/>
      <c r="E32" s="4"/>
      <c r="F32" s="4"/>
      <c r="G32" s="4"/>
      <c r="H32" s="4">
        <f>3803-1</f>
        <v>3802</v>
      </c>
      <c r="I32" s="4"/>
      <c r="J32" s="4"/>
      <c r="K32" s="4"/>
      <c r="L32" s="4"/>
      <c r="M32" s="4"/>
      <c r="N32" s="87"/>
      <c r="O32" s="1"/>
    </row>
    <row r="33" spans="1:15" ht="10.5" customHeight="1" x14ac:dyDescent="0.2">
      <c r="A33" s="95" t="s">
        <v>5</v>
      </c>
      <c r="B33" s="79" t="s">
        <v>123</v>
      </c>
      <c r="C33" s="44">
        <f t="shared" ref="C33:N33" si="6">+C30+C31+C32</f>
        <v>0</v>
      </c>
      <c r="D33" s="44">
        <f t="shared" si="6"/>
        <v>0</v>
      </c>
      <c r="E33" s="44">
        <f t="shared" si="6"/>
        <v>0</v>
      </c>
      <c r="F33" s="44">
        <f t="shared" si="6"/>
        <v>0</v>
      </c>
      <c r="G33" s="44">
        <f t="shared" si="6"/>
        <v>0</v>
      </c>
      <c r="H33" s="44">
        <f t="shared" si="6"/>
        <v>3802</v>
      </c>
      <c r="I33" s="44">
        <f t="shared" si="6"/>
        <v>0</v>
      </c>
      <c r="J33" s="44">
        <f t="shared" si="6"/>
        <v>0</v>
      </c>
      <c r="K33" s="44">
        <f t="shared" si="6"/>
        <v>0</v>
      </c>
      <c r="L33" s="44">
        <f t="shared" si="6"/>
        <v>0</v>
      </c>
      <c r="M33" s="44">
        <f t="shared" si="6"/>
        <v>0</v>
      </c>
      <c r="N33" s="100">
        <f t="shared" si="6"/>
        <v>0</v>
      </c>
      <c r="O33" s="1"/>
    </row>
    <row r="34" spans="1:15" ht="10.5" customHeight="1" x14ac:dyDescent="0.2">
      <c r="A34" s="88" t="s">
        <v>155</v>
      </c>
      <c r="B34" s="17" t="s">
        <v>22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87"/>
      <c r="O34" s="1"/>
    </row>
    <row r="35" spans="1:15" s="13" customFormat="1" ht="10.5" customHeight="1" x14ac:dyDescent="0.2">
      <c r="A35" s="88" t="s">
        <v>156</v>
      </c>
      <c r="B35" s="17" t="s">
        <v>124</v>
      </c>
      <c r="C35" s="4">
        <v>6000</v>
      </c>
      <c r="D35" s="4">
        <v>6000</v>
      </c>
      <c r="E35" s="4">
        <v>6587</v>
      </c>
      <c r="F35" s="4">
        <v>62000</v>
      </c>
      <c r="G35" s="4">
        <v>62000</v>
      </c>
      <c r="H35" s="4">
        <v>65998</v>
      </c>
      <c r="I35" s="4">
        <v>4800</v>
      </c>
      <c r="J35" s="4">
        <v>4800</v>
      </c>
      <c r="K35" s="4">
        <v>3496</v>
      </c>
      <c r="L35" s="4">
        <v>3000</v>
      </c>
      <c r="M35" s="4">
        <v>3000</v>
      </c>
      <c r="N35" s="87">
        <v>2394</v>
      </c>
      <c r="O35" s="5"/>
    </row>
    <row r="36" spans="1:15" s="13" customFormat="1" ht="10.5" customHeight="1" thickBot="1" x14ac:dyDescent="0.25">
      <c r="A36" s="88" t="s">
        <v>158</v>
      </c>
      <c r="B36" s="17" t="s">
        <v>23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87"/>
      <c r="O36" s="1"/>
    </row>
    <row r="37" spans="1:15" ht="10.5" customHeight="1" thickBot="1" x14ac:dyDescent="0.25">
      <c r="A37" s="71" t="s">
        <v>10</v>
      </c>
      <c r="B37" s="24" t="s">
        <v>126</v>
      </c>
      <c r="C37" s="42">
        <f>+C33+C34+C35+C36</f>
        <v>6000</v>
      </c>
      <c r="D37" s="42">
        <f t="shared" ref="D37:N37" si="7">+D33+D34+D35+D36</f>
        <v>6000</v>
      </c>
      <c r="E37" s="42">
        <f t="shared" si="7"/>
        <v>6587</v>
      </c>
      <c r="F37" s="42">
        <f t="shared" si="7"/>
        <v>62000</v>
      </c>
      <c r="G37" s="42">
        <f t="shared" si="7"/>
        <v>62000</v>
      </c>
      <c r="H37" s="42">
        <f t="shared" si="7"/>
        <v>69800</v>
      </c>
      <c r="I37" s="42">
        <f t="shared" si="7"/>
        <v>4800</v>
      </c>
      <c r="J37" s="42">
        <f t="shared" si="7"/>
        <v>4800</v>
      </c>
      <c r="K37" s="42">
        <f t="shared" si="7"/>
        <v>3496</v>
      </c>
      <c r="L37" s="42">
        <f t="shared" si="7"/>
        <v>3000</v>
      </c>
      <c r="M37" s="42">
        <f t="shared" si="7"/>
        <v>3000</v>
      </c>
      <c r="N37" s="74">
        <f t="shared" si="7"/>
        <v>2394</v>
      </c>
      <c r="O37" s="1"/>
    </row>
    <row r="38" spans="1:15" ht="10.5" customHeight="1" x14ac:dyDescent="0.2">
      <c r="A38" s="88" t="s">
        <v>153</v>
      </c>
      <c r="B38" s="17" t="s">
        <v>25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87"/>
      <c r="O38" s="1"/>
    </row>
    <row r="39" spans="1:15" ht="10.5" customHeight="1" x14ac:dyDescent="0.2">
      <c r="A39" s="88" t="s">
        <v>157</v>
      </c>
      <c r="B39" s="17" t="s">
        <v>125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87"/>
      <c r="O39" s="1"/>
    </row>
    <row r="40" spans="1:15" s="13" customFormat="1" ht="10.5" customHeight="1" thickBot="1" x14ac:dyDescent="0.25">
      <c r="A40" s="88" t="s">
        <v>159</v>
      </c>
      <c r="B40" s="17" t="s">
        <v>26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87"/>
      <c r="O40" s="5"/>
    </row>
    <row r="41" spans="1:15" ht="10.5" customHeight="1" thickBot="1" x14ac:dyDescent="0.25">
      <c r="A41" s="71" t="s">
        <v>13</v>
      </c>
      <c r="B41" s="24" t="s">
        <v>127</v>
      </c>
      <c r="C41" s="42">
        <f>+C38+C39+C40</f>
        <v>0</v>
      </c>
      <c r="D41" s="42">
        <f t="shared" ref="D41:N41" si="8">+D38+D39+D40</f>
        <v>0</v>
      </c>
      <c r="E41" s="42">
        <f t="shared" si="8"/>
        <v>0</v>
      </c>
      <c r="F41" s="42">
        <f t="shared" si="8"/>
        <v>0</v>
      </c>
      <c r="G41" s="42">
        <f t="shared" si="8"/>
        <v>0</v>
      </c>
      <c r="H41" s="42">
        <f t="shared" si="8"/>
        <v>0</v>
      </c>
      <c r="I41" s="42">
        <f t="shared" si="8"/>
        <v>0</v>
      </c>
      <c r="J41" s="42">
        <f t="shared" si="8"/>
        <v>0</v>
      </c>
      <c r="K41" s="42">
        <f t="shared" si="8"/>
        <v>0</v>
      </c>
      <c r="L41" s="42">
        <f t="shared" si="8"/>
        <v>0</v>
      </c>
      <c r="M41" s="42">
        <f t="shared" si="8"/>
        <v>0</v>
      </c>
      <c r="N41" s="74">
        <f t="shared" si="8"/>
        <v>0</v>
      </c>
      <c r="O41" s="1"/>
    </row>
    <row r="42" spans="1:15" ht="10.5" customHeight="1" x14ac:dyDescent="0.2">
      <c r="A42" s="97" t="s">
        <v>167</v>
      </c>
      <c r="B42" s="46" t="s">
        <v>17</v>
      </c>
      <c r="C42" s="29">
        <v>276850</v>
      </c>
      <c r="D42" s="29">
        <v>282113</v>
      </c>
      <c r="E42" s="29">
        <v>229703</v>
      </c>
      <c r="F42" s="29">
        <v>825847</v>
      </c>
      <c r="G42" s="29">
        <v>922252</v>
      </c>
      <c r="H42" s="29">
        <v>706614</v>
      </c>
      <c r="I42" s="29">
        <v>208222</v>
      </c>
      <c r="J42" s="29">
        <v>212149</v>
      </c>
      <c r="K42" s="29">
        <v>175459</v>
      </c>
      <c r="L42" s="29">
        <v>115518</v>
      </c>
      <c r="M42" s="29">
        <v>117987</v>
      </c>
      <c r="N42" s="102">
        <v>97742</v>
      </c>
      <c r="O42" s="1"/>
    </row>
    <row r="43" spans="1:15" ht="10.5" customHeight="1" x14ac:dyDescent="0.2">
      <c r="A43" s="88" t="s">
        <v>190</v>
      </c>
      <c r="B43" s="113" t="s">
        <v>191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87"/>
      <c r="O43" s="1"/>
    </row>
    <row r="44" spans="1:15" ht="10.5" customHeight="1" thickBot="1" x14ac:dyDescent="0.25">
      <c r="A44" s="98" t="s">
        <v>168</v>
      </c>
      <c r="B44" s="48" t="s">
        <v>128</v>
      </c>
      <c r="C44" s="29">
        <v>3232</v>
      </c>
      <c r="D44" s="29">
        <v>15355</v>
      </c>
      <c r="E44" s="29">
        <f>15354+1</f>
        <v>15355</v>
      </c>
      <c r="F44" s="29">
        <v>6654</v>
      </c>
      <c r="G44" s="29">
        <v>26406</v>
      </c>
      <c r="H44" s="29">
        <v>26406</v>
      </c>
      <c r="I44" s="29">
        <v>2281</v>
      </c>
      <c r="J44" s="29">
        <v>10884</v>
      </c>
      <c r="K44" s="29">
        <v>10884</v>
      </c>
      <c r="L44" s="29">
        <v>1134</v>
      </c>
      <c r="M44" s="29">
        <v>9323</v>
      </c>
      <c r="N44" s="102">
        <f>9322+1</f>
        <v>9323</v>
      </c>
      <c r="O44" s="1"/>
    </row>
    <row r="45" spans="1:15" ht="10.5" customHeight="1" thickBot="1" x14ac:dyDescent="0.25">
      <c r="A45" s="71" t="s">
        <v>15</v>
      </c>
      <c r="B45" s="24" t="s">
        <v>27</v>
      </c>
      <c r="C45" s="42">
        <f>SUM(C42:C44)</f>
        <v>280082</v>
      </c>
      <c r="D45" s="42">
        <f t="shared" ref="D45:N45" si="9">SUM(D42:D44)</f>
        <v>297468</v>
      </c>
      <c r="E45" s="42">
        <f t="shared" si="9"/>
        <v>245058</v>
      </c>
      <c r="F45" s="42">
        <f t="shared" si="9"/>
        <v>832501</v>
      </c>
      <c r="G45" s="42">
        <f t="shared" si="9"/>
        <v>948658</v>
      </c>
      <c r="H45" s="42">
        <f t="shared" si="9"/>
        <v>733020</v>
      </c>
      <c r="I45" s="42">
        <f t="shared" si="9"/>
        <v>210503</v>
      </c>
      <c r="J45" s="42">
        <f t="shared" si="9"/>
        <v>223033</v>
      </c>
      <c r="K45" s="42">
        <f t="shared" si="9"/>
        <v>186343</v>
      </c>
      <c r="L45" s="42">
        <f t="shared" si="9"/>
        <v>116652</v>
      </c>
      <c r="M45" s="42">
        <f t="shared" si="9"/>
        <v>127310</v>
      </c>
      <c r="N45" s="74">
        <f t="shared" si="9"/>
        <v>107065</v>
      </c>
    </row>
    <row r="46" spans="1:15" ht="10.5" customHeight="1" x14ac:dyDescent="0.2">
      <c r="A46" s="93" t="s">
        <v>167</v>
      </c>
      <c r="B46" s="23" t="s">
        <v>20</v>
      </c>
      <c r="C46" s="29">
        <v>2856</v>
      </c>
      <c r="D46" s="29">
        <v>4114</v>
      </c>
      <c r="E46" s="29">
        <v>282</v>
      </c>
      <c r="F46" s="29">
        <v>8148</v>
      </c>
      <c r="G46" s="29">
        <v>9485</v>
      </c>
      <c r="H46" s="29">
        <v>3662</v>
      </c>
      <c r="I46" s="29">
        <v>1000</v>
      </c>
      <c r="J46" s="29">
        <v>1721</v>
      </c>
      <c r="K46" s="29">
        <v>543</v>
      </c>
      <c r="L46" s="29">
        <v>1270</v>
      </c>
      <c r="M46" s="29">
        <v>1670</v>
      </c>
      <c r="N46" s="102">
        <v>540</v>
      </c>
    </row>
    <row r="47" spans="1:15" ht="10.5" customHeight="1" thickBot="1" x14ac:dyDescent="0.25">
      <c r="A47" s="93" t="s">
        <v>168</v>
      </c>
      <c r="B47" s="23" t="s">
        <v>129</v>
      </c>
      <c r="C47" s="6"/>
      <c r="D47" s="29"/>
      <c r="E47" s="29"/>
      <c r="F47" s="6"/>
      <c r="G47" s="29"/>
      <c r="H47" s="29"/>
      <c r="I47" s="6"/>
      <c r="J47" s="29"/>
      <c r="K47" s="29"/>
      <c r="L47" s="29"/>
      <c r="M47" s="6"/>
      <c r="N47" s="102"/>
    </row>
    <row r="48" spans="1:15" ht="10.5" customHeight="1" thickBot="1" x14ac:dyDescent="0.25">
      <c r="A48" s="71" t="s">
        <v>18</v>
      </c>
      <c r="B48" s="24" t="s">
        <v>28</v>
      </c>
      <c r="C48" s="42">
        <f>+C46+C47</f>
        <v>2856</v>
      </c>
      <c r="D48" s="42">
        <f t="shared" ref="D48:N48" si="10">+D46+D47</f>
        <v>4114</v>
      </c>
      <c r="E48" s="42">
        <f t="shared" si="10"/>
        <v>282</v>
      </c>
      <c r="F48" s="42">
        <f t="shared" si="10"/>
        <v>8148</v>
      </c>
      <c r="G48" s="42">
        <f t="shared" si="10"/>
        <v>9485</v>
      </c>
      <c r="H48" s="42">
        <f t="shared" si="10"/>
        <v>3662</v>
      </c>
      <c r="I48" s="42">
        <f t="shared" si="10"/>
        <v>1000</v>
      </c>
      <c r="J48" s="42">
        <f t="shared" si="10"/>
        <v>1721</v>
      </c>
      <c r="K48" s="42">
        <f t="shared" si="10"/>
        <v>543</v>
      </c>
      <c r="L48" s="42">
        <f t="shared" si="10"/>
        <v>1270</v>
      </c>
      <c r="M48" s="42">
        <f t="shared" si="10"/>
        <v>1670</v>
      </c>
      <c r="N48" s="74">
        <f t="shared" si="10"/>
        <v>540</v>
      </c>
    </row>
    <row r="49" spans="1:14" ht="10.5" customHeight="1" thickBot="1" x14ac:dyDescent="0.25">
      <c r="A49" s="93" t="s">
        <v>160</v>
      </c>
      <c r="B49" s="23" t="s">
        <v>179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99"/>
    </row>
    <row r="50" spans="1:14" ht="10.5" customHeight="1" thickBot="1" x14ac:dyDescent="0.25">
      <c r="A50" s="71" t="s">
        <v>132</v>
      </c>
      <c r="B50" s="24" t="s">
        <v>134</v>
      </c>
      <c r="C50" s="42">
        <f>+C45+C48</f>
        <v>282938</v>
      </c>
      <c r="D50" s="42">
        <f t="shared" ref="D50:N50" si="11">+D45+D48</f>
        <v>301582</v>
      </c>
      <c r="E50" s="42">
        <f t="shared" si="11"/>
        <v>245340</v>
      </c>
      <c r="F50" s="42">
        <f t="shared" si="11"/>
        <v>840649</v>
      </c>
      <c r="G50" s="42">
        <f t="shared" si="11"/>
        <v>958143</v>
      </c>
      <c r="H50" s="42">
        <f t="shared" si="11"/>
        <v>736682</v>
      </c>
      <c r="I50" s="42">
        <f t="shared" si="11"/>
        <v>211503</v>
      </c>
      <c r="J50" s="42">
        <f t="shared" si="11"/>
        <v>224754</v>
      </c>
      <c r="K50" s="42">
        <f t="shared" si="11"/>
        <v>186886</v>
      </c>
      <c r="L50" s="42">
        <f t="shared" si="11"/>
        <v>117922</v>
      </c>
      <c r="M50" s="42">
        <f t="shared" si="11"/>
        <v>128980</v>
      </c>
      <c r="N50" s="74">
        <f t="shared" si="11"/>
        <v>107605</v>
      </c>
    </row>
    <row r="51" spans="1:14" s="21" customFormat="1" ht="10.5" customHeight="1" thickBot="1" x14ac:dyDescent="0.25">
      <c r="A51" s="71"/>
      <c r="B51" s="73" t="s">
        <v>137</v>
      </c>
      <c r="C51" s="42">
        <f>+C37+C41+C49+C50</f>
        <v>288938</v>
      </c>
      <c r="D51" s="42">
        <f t="shared" ref="D51:N51" si="12">+D37+D41+D49+D50</f>
        <v>307582</v>
      </c>
      <c r="E51" s="42">
        <f t="shared" si="12"/>
        <v>251927</v>
      </c>
      <c r="F51" s="42">
        <f t="shared" si="12"/>
        <v>902649</v>
      </c>
      <c r="G51" s="42">
        <f t="shared" si="12"/>
        <v>1020143</v>
      </c>
      <c r="H51" s="42">
        <f t="shared" si="12"/>
        <v>806482</v>
      </c>
      <c r="I51" s="42">
        <f t="shared" si="12"/>
        <v>216303</v>
      </c>
      <c r="J51" s="42">
        <f t="shared" si="12"/>
        <v>229554</v>
      </c>
      <c r="K51" s="42">
        <f t="shared" si="12"/>
        <v>190382</v>
      </c>
      <c r="L51" s="42">
        <f t="shared" si="12"/>
        <v>120922</v>
      </c>
      <c r="M51" s="42">
        <f t="shared" si="12"/>
        <v>131980</v>
      </c>
      <c r="N51" s="74">
        <f t="shared" si="12"/>
        <v>109999</v>
      </c>
    </row>
    <row r="52" spans="1:14" ht="12" customHeight="1" thickBot="1" x14ac:dyDescent="0.25">
      <c r="A52" s="76"/>
      <c r="B52" s="77" t="s">
        <v>29</v>
      </c>
      <c r="C52" s="57">
        <v>44</v>
      </c>
      <c r="D52" s="57">
        <v>44</v>
      </c>
      <c r="E52" s="57">
        <v>44</v>
      </c>
      <c r="F52" s="57">
        <v>108.5</v>
      </c>
      <c r="G52" s="57">
        <v>111</v>
      </c>
      <c r="H52" s="57">
        <v>111</v>
      </c>
      <c r="I52" s="57">
        <v>30</v>
      </c>
      <c r="J52" s="57">
        <v>30</v>
      </c>
      <c r="K52" s="57">
        <v>30</v>
      </c>
      <c r="L52" s="85">
        <v>17</v>
      </c>
      <c r="M52" s="85">
        <v>17</v>
      </c>
      <c r="N52" s="125">
        <v>17</v>
      </c>
    </row>
    <row r="53" spans="1:14" ht="12" customHeight="1" thickBot="1" x14ac:dyDescent="0.25">
      <c r="A53" s="78"/>
      <c r="B53" s="77" t="s">
        <v>30</v>
      </c>
      <c r="C53" s="53"/>
      <c r="D53" s="50"/>
      <c r="E53" s="53"/>
      <c r="F53" s="50">
        <v>0</v>
      </c>
      <c r="G53" s="53">
        <v>1</v>
      </c>
      <c r="H53" s="84"/>
      <c r="I53" s="53"/>
      <c r="J53" s="53"/>
      <c r="K53" s="53"/>
      <c r="L53" s="53"/>
      <c r="M53" s="50"/>
      <c r="N53" s="54"/>
    </row>
    <row r="54" spans="1:14" x14ac:dyDescent="0.2">
      <c r="E54" s="1"/>
    </row>
    <row r="55" spans="1:14" x14ac:dyDescent="0.2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C56" s="1">
        <f>+C51-C28</f>
        <v>0</v>
      </c>
      <c r="D56" s="1">
        <f t="shared" ref="D56:N56" si="13">+D51-D28</f>
        <v>0</v>
      </c>
      <c r="E56" s="1">
        <f t="shared" si="13"/>
        <v>6162</v>
      </c>
      <c r="F56" s="1">
        <f t="shared" si="13"/>
        <v>0</v>
      </c>
      <c r="G56" s="1">
        <f t="shared" si="13"/>
        <v>0</v>
      </c>
      <c r="H56" s="1">
        <f t="shared" si="13"/>
        <v>23127</v>
      </c>
      <c r="I56" s="1">
        <f t="shared" si="13"/>
        <v>0</v>
      </c>
      <c r="J56" s="1">
        <f t="shared" si="13"/>
        <v>0</v>
      </c>
      <c r="K56" s="1">
        <f t="shared" si="13"/>
        <v>1963</v>
      </c>
      <c r="L56" s="1">
        <f t="shared" si="13"/>
        <v>0</v>
      </c>
      <c r="M56" s="1">
        <f t="shared" si="13"/>
        <v>0</v>
      </c>
      <c r="N56" s="1">
        <f t="shared" si="13"/>
        <v>4566</v>
      </c>
    </row>
  </sheetData>
  <sheetProtection selectLockedCells="1" selectUnlockedCells="1"/>
  <mergeCells count="25"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G5:G6"/>
    <mergeCell ref="H5:H6"/>
    <mergeCell ref="I5:I6"/>
    <mergeCell ref="J5:J6"/>
    <mergeCell ref="A7:B7"/>
    <mergeCell ref="A8:B8"/>
    <mergeCell ref="A29:B29"/>
    <mergeCell ref="K5:K6"/>
    <mergeCell ref="C5:C6"/>
    <mergeCell ref="D5:D6"/>
    <mergeCell ref="E5:E6"/>
    <mergeCell ref="F5:F6"/>
  </mergeCells>
  <phoneticPr fontId="19" type="noConversion"/>
  <printOptions horizontalCentered="1"/>
  <pageMargins left="0.27559055118110237" right="0.27559055118110237" top="0.39370078740157483" bottom="0.19685039370078741" header="0.15748031496062992" footer="0.15748031496062992"/>
  <pageSetup paperSize="9" scale="89" firstPageNumber="0" orientation="landscape" r:id="rId1"/>
  <headerFooter alignWithMargins="0">
    <oddHeader>&amp;R2.sz.melléklet</oddHeader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65"/>
  <sheetViews>
    <sheetView zoomScale="92" zoomScaleNormal="92" workbookViewId="0">
      <pane ySplit="7" topLeftCell="A8" activePane="bottomLeft" state="frozen"/>
      <selection activeCell="C5" sqref="C5:N6"/>
      <selection pane="bottomLeft" activeCell="N11" sqref="N11"/>
    </sheetView>
  </sheetViews>
  <sheetFormatPr defaultRowHeight="12.75" x14ac:dyDescent="0.2"/>
  <cols>
    <col min="1" max="1" width="7.42578125" style="8" customWidth="1"/>
    <col min="2" max="2" width="33.85546875" style="8" customWidth="1"/>
    <col min="3" max="15" width="10" style="8" customWidth="1"/>
    <col min="16" max="19" width="9.140625" style="8" customWidth="1"/>
    <col min="20" max="16384" width="9.140625" style="8"/>
  </cols>
  <sheetData>
    <row r="1" spans="1:16" ht="11.25" customHeight="1" x14ac:dyDescent="0.2">
      <c r="A1" s="136" t="s">
        <v>192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</row>
    <row r="2" spans="1:16" ht="8.25" customHeight="1" thickBot="1" x14ac:dyDescent="0.25">
      <c r="N2" s="9" t="s">
        <v>0</v>
      </c>
    </row>
    <row r="3" spans="1:16" ht="9" customHeight="1" thickBot="1" x14ac:dyDescent="0.25">
      <c r="A3" s="137" t="s">
        <v>1</v>
      </c>
      <c r="B3" s="138"/>
      <c r="C3" s="145">
        <v>1010</v>
      </c>
      <c r="D3" s="145"/>
      <c r="E3" s="145"/>
      <c r="F3" s="141">
        <v>1014</v>
      </c>
      <c r="G3" s="141"/>
      <c r="H3" s="141"/>
      <c r="I3" s="141">
        <v>1016</v>
      </c>
      <c r="J3" s="141"/>
      <c r="K3" s="141"/>
      <c r="L3" s="151">
        <v>1017</v>
      </c>
      <c r="M3" s="152"/>
      <c r="N3" s="146"/>
    </row>
    <row r="4" spans="1:16" s="10" customFormat="1" ht="23.25" customHeight="1" thickBot="1" x14ac:dyDescent="0.25">
      <c r="A4" s="139"/>
      <c r="B4" s="140"/>
      <c r="C4" s="133" t="s">
        <v>36</v>
      </c>
      <c r="D4" s="133"/>
      <c r="E4" s="133"/>
      <c r="F4" s="132" t="s">
        <v>38</v>
      </c>
      <c r="G4" s="132"/>
      <c r="H4" s="132"/>
      <c r="I4" s="133" t="s">
        <v>169</v>
      </c>
      <c r="J4" s="133"/>
      <c r="K4" s="133"/>
      <c r="L4" s="148" t="s">
        <v>40</v>
      </c>
      <c r="M4" s="149"/>
      <c r="N4" s="150"/>
    </row>
    <row r="5" spans="1:16" ht="12.75" customHeight="1" thickBot="1" x14ac:dyDescent="0.25">
      <c r="A5" s="139"/>
      <c r="B5" s="140"/>
      <c r="C5" s="128" t="s">
        <v>193</v>
      </c>
      <c r="D5" s="128" t="s">
        <v>194</v>
      </c>
      <c r="E5" s="128" t="s">
        <v>195</v>
      </c>
      <c r="F5" s="128" t="s">
        <v>193</v>
      </c>
      <c r="G5" s="128" t="s">
        <v>194</v>
      </c>
      <c r="H5" s="128" t="s">
        <v>195</v>
      </c>
      <c r="I5" s="128" t="s">
        <v>193</v>
      </c>
      <c r="J5" s="128" t="s">
        <v>194</v>
      </c>
      <c r="K5" s="128" t="s">
        <v>195</v>
      </c>
      <c r="L5" s="128" t="s">
        <v>193</v>
      </c>
      <c r="M5" s="128" t="s">
        <v>194</v>
      </c>
      <c r="N5" s="128" t="s">
        <v>195</v>
      </c>
    </row>
    <row r="6" spans="1:16" ht="18.75" customHeight="1" thickBot="1" x14ac:dyDescent="0.25">
      <c r="A6" s="139"/>
      <c r="B6" s="140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</row>
    <row r="7" spans="1:16" ht="10.5" customHeight="1" thickBot="1" x14ac:dyDescent="0.25">
      <c r="A7" s="130">
        <v>1</v>
      </c>
      <c r="B7" s="131"/>
      <c r="C7" s="37">
        <v>2</v>
      </c>
      <c r="D7" s="36">
        <v>3</v>
      </c>
      <c r="E7" s="37">
        <v>4</v>
      </c>
      <c r="F7" s="36">
        <v>5</v>
      </c>
      <c r="G7" s="37">
        <v>6</v>
      </c>
      <c r="H7" s="36">
        <v>7</v>
      </c>
      <c r="I7" s="37">
        <v>8</v>
      </c>
      <c r="J7" s="36">
        <v>9</v>
      </c>
      <c r="K7" s="37">
        <v>10</v>
      </c>
      <c r="L7" s="36">
        <v>11</v>
      </c>
      <c r="M7" s="37">
        <v>12</v>
      </c>
      <c r="N7" s="101">
        <v>13</v>
      </c>
    </row>
    <row r="8" spans="1:16" ht="11.25" customHeight="1" x14ac:dyDescent="0.2">
      <c r="A8" s="134" t="s">
        <v>4</v>
      </c>
      <c r="B8" s="135"/>
      <c r="C8" s="4"/>
      <c r="D8" s="4"/>
      <c r="E8" s="4"/>
      <c r="F8" s="4"/>
      <c r="G8" s="4"/>
      <c r="H8" s="4"/>
      <c r="I8" s="6"/>
      <c r="J8" s="6"/>
      <c r="K8" s="6"/>
      <c r="L8" s="107"/>
      <c r="M8" s="107"/>
      <c r="N8" s="108"/>
    </row>
    <row r="9" spans="1:16" ht="10.5" customHeight="1" x14ac:dyDescent="0.2">
      <c r="A9" s="88" t="s">
        <v>139</v>
      </c>
      <c r="B9" s="17" t="s">
        <v>6</v>
      </c>
      <c r="C9" s="4">
        <v>0</v>
      </c>
      <c r="D9" s="4">
        <v>12794</v>
      </c>
      <c r="E9" s="4">
        <v>12794</v>
      </c>
      <c r="F9" s="4">
        <v>0</v>
      </c>
      <c r="G9" s="4">
        <v>1250</v>
      </c>
      <c r="H9" s="4">
        <v>1193</v>
      </c>
      <c r="I9" s="4"/>
      <c r="J9" s="4"/>
      <c r="K9" s="4"/>
      <c r="L9" s="29">
        <v>301400</v>
      </c>
      <c r="M9" s="29">
        <v>299837</v>
      </c>
      <c r="N9" s="102">
        <f>245965+2007+1815</f>
        <v>249787</v>
      </c>
      <c r="P9" s="1"/>
    </row>
    <row r="10" spans="1:16" ht="10.5" customHeight="1" x14ac:dyDescent="0.2">
      <c r="A10" s="88" t="s">
        <v>140</v>
      </c>
      <c r="B10" s="17" t="s">
        <v>113</v>
      </c>
      <c r="C10" s="4">
        <v>0</v>
      </c>
      <c r="D10" s="4">
        <v>1983</v>
      </c>
      <c r="E10" s="4">
        <v>0</v>
      </c>
      <c r="F10" s="4">
        <v>0</v>
      </c>
      <c r="G10" s="4">
        <v>350</v>
      </c>
      <c r="H10" s="4">
        <v>0</v>
      </c>
      <c r="I10" s="4">
        <v>0</v>
      </c>
      <c r="J10" s="4">
        <v>185</v>
      </c>
      <c r="K10" s="4">
        <v>0</v>
      </c>
      <c r="L10" s="29">
        <v>44041</v>
      </c>
      <c r="M10" s="29">
        <v>44041</v>
      </c>
      <c r="N10" s="102">
        <v>41967</v>
      </c>
    </row>
    <row r="11" spans="1:16" ht="10.5" customHeight="1" x14ac:dyDescent="0.2">
      <c r="A11" s="88" t="s">
        <v>141</v>
      </c>
      <c r="B11" s="17" t="s">
        <v>7</v>
      </c>
      <c r="C11" s="4">
        <v>0</v>
      </c>
      <c r="D11" s="4">
        <v>20855</v>
      </c>
      <c r="E11" s="4">
        <v>19897</v>
      </c>
      <c r="F11" s="4">
        <v>0</v>
      </c>
      <c r="G11" s="4">
        <v>1100</v>
      </c>
      <c r="H11" s="4">
        <v>650</v>
      </c>
      <c r="I11" s="4">
        <v>0</v>
      </c>
      <c r="J11" s="4">
        <v>400</v>
      </c>
      <c r="K11" s="4">
        <f>1402-1002</f>
        <v>400</v>
      </c>
      <c r="L11" s="29">
        <v>1113527</v>
      </c>
      <c r="M11" s="29">
        <v>1120589</v>
      </c>
      <c r="N11" s="102">
        <f>915075+1002+185791</f>
        <v>1101868</v>
      </c>
    </row>
    <row r="12" spans="1:16" ht="10.5" customHeight="1" x14ac:dyDescent="0.2">
      <c r="A12" s="88" t="s">
        <v>142</v>
      </c>
      <c r="B12" s="17" t="s">
        <v>8</v>
      </c>
      <c r="C12" s="4"/>
      <c r="D12" s="4"/>
      <c r="E12" s="4"/>
      <c r="F12" s="4"/>
      <c r="G12" s="4"/>
      <c r="H12" s="4"/>
      <c r="I12" s="4"/>
      <c r="J12" s="4"/>
      <c r="K12" s="4"/>
      <c r="L12" s="29"/>
      <c r="M12" s="29"/>
      <c r="N12" s="102"/>
    </row>
    <row r="13" spans="1:16" ht="10.5" customHeight="1" x14ac:dyDescent="0.2">
      <c r="A13" s="88" t="s">
        <v>143</v>
      </c>
      <c r="B13" s="17" t="s">
        <v>9</v>
      </c>
      <c r="C13" s="4"/>
      <c r="D13" s="39"/>
      <c r="E13" s="4"/>
      <c r="F13" s="4"/>
      <c r="G13" s="4"/>
      <c r="H13" s="4"/>
      <c r="I13" s="4"/>
      <c r="J13" s="4"/>
      <c r="K13" s="4"/>
      <c r="L13" s="29">
        <v>0</v>
      </c>
      <c r="M13" s="29">
        <v>32750</v>
      </c>
      <c r="N13" s="102">
        <f>34701+1-1952</f>
        <v>32750</v>
      </c>
      <c r="P13" s="1">
        <f>+N13-M13</f>
        <v>0</v>
      </c>
    </row>
    <row r="14" spans="1:16" ht="10.5" customHeight="1" x14ac:dyDescent="0.2">
      <c r="A14" s="71" t="s">
        <v>10</v>
      </c>
      <c r="B14" s="24" t="s">
        <v>115</v>
      </c>
      <c r="C14" s="42">
        <f>+C9+C10+C11+C12+C13</f>
        <v>0</v>
      </c>
      <c r="D14" s="42">
        <f t="shared" ref="D14:N14" si="0">+D9+D10+D11+D12+D13</f>
        <v>35632</v>
      </c>
      <c r="E14" s="42">
        <f t="shared" si="0"/>
        <v>32691</v>
      </c>
      <c r="F14" s="42">
        <f t="shared" si="0"/>
        <v>0</v>
      </c>
      <c r="G14" s="42">
        <f t="shared" si="0"/>
        <v>2700</v>
      </c>
      <c r="H14" s="42">
        <f t="shared" si="0"/>
        <v>1843</v>
      </c>
      <c r="I14" s="42">
        <f t="shared" si="0"/>
        <v>0</v>
      </c>
      <c r="J14" s="42">
        <f t="shared" si="0"/>
        <v>585</v>
      </c>
      <c r="K14" s="42">
        <f t="shared" si="0"/>
        <v>400</v>
      </c>
      <c r="L14" s="42">
        <f t="shared" si="0"/>
        <v>1458968</v>
      </c>
      <c r="M14" s="42">
        <f>+M9+M10+M11+M12+M13</f>
        <v>1497217</v>
      </c>
      <c r="N14" s="74">
        <f t="shared" si="0"/>
        <v>1426372</v>
      </c>
    </row>
    <row r="15" spans="1:16" ht="10.5" customHeight="1" x14ac:dyDescent="0.2">
      <c r="A15" s="88" t="s">
        <v>144</v>
      </c>
      <c r="B15" s="17" t="s">
        <v>114</v>
      </c>
      <c r="C15" s="4"/>
      <c r="D15" s="103"/>
      <c r="E15" s="4"/>
      <c r="F15" s="4"/>
      <c r="G15" s="4"/>
      <c r="H15" s="4"/>
      <c r="I15" s="4"/>
      <c r="J15" s="4"/>
      <c r="K15" s="4"/>
      <c r="L15" s="29"/>
      <c r="M15" s="29"/>
      <c r="N15" s="102"/>
    </row>
    <row r="16" spans="1:16" ht="10.5" customHeight="1" x14ac:dyDescent="0.2">
      <c r="A16" s="88" t="s">
        <v>145</v>
      </c>
      <c r="B16" s="17" t="s">
        <v>11</v>
      </c>
      <c r="C16" s="4"/>
      <c r="D16" s="4"/>
      <c r="E16" s="4"/>
      <c r="F16" s="4"/>
      <c r="G16" s="4"/>
      <c r="H16" s="4"/>
      <c r="I16" s="4"/>
      <c r="J16" s="4"/>
      <c r="K16" s="4"/>
      <c r="L16" s="29"/>
      <c r="M16" s="29"/>
      <c r="N16" s="102"/>
    </row>
    <row r="17" spans="1:21" s="13" customFormat="1" ht="10.5" customHeight="1" x14ac:dyDescent="0.2">
      <c r="A17" s="88" t="s">
        <v>146</v>
      </c>
      <c r="B17" s="17" t="s">
        <v>12</v>
      </c>
      <c r="C17" s="4"/>
      <c r="D17" s="4"/>
      <c r="E17" s="4"/>
      <c r="F17" s="4"/>
      <c r="G17" s="4"/>
      <c r="H17" s="4"/>
      <c r="I17" s="4"/>
      <c r="J17" s="4"/>
      <c r="K17" s="4"/>
      <c r="L17" s="29"/>
      <c r="M17" s="29"/>
      <c r="N17" s="102"/>
    </row>
    <row r="18" spans="1:21" ht="10.5" customHeight="1" thickBot="1" x14ac:dyDescent="0.25">
      <c r="A18" s="71" t="s">
        <v>13</v>
      </c>
      <c r="B18" s="24" t="s">
        <v>116</v>
      </c>
      <c r="C18" s="42">
        <f>+C15+C16+C17</f>
        <v>0</v>
      </c>
      <c r="D18" s="42">
        <f t="shared" ref="D18:N18" si="1">+D15+D16+D17</f>
        <v>0</v>
      </c>
      <c r="E18" s="42">
        <f t="shared" si="1"/>
        <v>0</v>
      </c>
      <c r="F18" s="42">
        <f t="shared" si="1"/>
        <v>0</v>
      </c>
      <c r="G18" s="42">
        <f t="shared" si="1"/>
        <v>0</v>
      </c>
      <c r="H18" s="42">
        <f t="shared" si="1"/>
        <v>0</v>
      </c>
      <c r="I18" s="42">
        <f t="shared" si="1"/>
        <v>0</v>
      </c>
      <c r="J18" s="42">
        <f t="shared" si="1"/>
        <v>0</v>
      </c>
      <c r="K18" s="42">
        <f t="shared" si="1"/>
        <v>0</v>
      </c>
      <c r="L18" s="42">
        <f t="shared" si="1"/>
        <v>0</v>
      </c>
      <c r="M18" s="42">
        <f t="shared" si="1"/>
        <v>0</v>
      </c>
      <c r="N18" s="74">
        <f t="shared" si="1"/>
        <v>0</v>
      </c>
    </row>
    <row r="19" spans="1:21" ht="10.5" customHeight="1" x14ac:dyDescent="0.2">
      <c r="A19" s="90" t="s">
        <v>147</v>
      </c>
      <c r="B19" s="46" t="s">
        <v>117</v>
      </c>
      <c r="C19" s="6"/>
      <c r="D19" s="6"/>
      <c r="E19" s="6"/>
      <c r="F19" s="6"/>
      <c r="G19" s="6"/>
      <c r="H19" s="6"/>
      <c r="I19" s="6"/>
      <c r="J19" s="6"/>
      <c r="K19" s="6"/>
      <c r="L19" s="29"/>
      <c r="M19" s="29"/>
      <c r="N19" s="102"/>
    </row>
    <row r="20" spans="1:21" ht="10.5" customHeight="1" thickBot="1" x14ac:dyDescent="0.25">
      <c r="A20" s="91" t="s">
        <v>173</v>
      </c>
      <c r="B20" s="48" t="s">
        <v>174</v>
      </c>
      <c r="C20" s="6"/>
      <c r="D20" s="6"/>
      <c r="E20" s="6"/>
      <c r="F20" s="6"/>
      <c r="G20" s="6"/>
      <c r="H20" s="6"/>
      <c r="I20" s="6"/>
      <c r="J20" s="6"/>
      <c r="K20" s="6"/>
      <c r="L20" s="29">
        <v>110323</v>
      </c>
      <c r="M20" s="29">
        <v>204004</v>
      </c>
      <c r="N20" s="102">
        <v>204004</v>
      </c>
    </row>
    <row r="21" spans="1:21" ht="10.5" customHeight="1" thickBot="1" x14ac:dyDescent="0.25">
      <c r="A21" s="71" t="s">
        <v>15</v>
      </c>
      <c r="B21" s="24" t="s">
        <v>118</v>
      </c>
      <c r="C21" s="42">
        <f>+C19+C20</f>
        <v>0</v>
      </c>
      <c r="D21" s="42">
        <f t="shared" ref="D21:N21" si="2">+D19+D20</f>
        <v>0</v>
      </c>
      <c r="E21" s="42">
        <f t="shared" si="2"/>
        <v>0</v>
      </c>
      <c r="F21" s="42">
        <f t="shared" si="2"/>
        <v>0</v>
      </c>
      <c r="G21" s="42">
        <f t="shared" si="2"/>
        <v>0</v>
      </c>
      <c r="H21" s="42">
        <f t="shared" si="2"/>
        <v>0</v>
      </c>
      <c r="I21" s="42">
        <f t="shared" si="2"/>
        <v>0</v>
      </c>
      <c r="J21" s="42">
        <f t="shared" si="2"/>
        <v>0</v>
      </c>
      <c r="K21" s="42">
        <f t="shared" si="2"/>
        <v>0</v>
      </c>
      <c r="L21" s="42">
        <f t="shared" si="2"/>
        <v>110323</v>
      </c>
      <c r="M21" s="42">
        <f>+M19+M20</f>
        <v>204004</v>
      </c>
      <c r="N21" s="74">
        <f t="shared" si="2"/>
        <v>204004</v>
      </c>
    </row>
    <row r="22" spans="1:21" ht="10.5" customHeight="1" x14ac:dyDescent="0.2">
      <c r="A22" s="88" t="s">
        <v>149</v>
      </c>
      <c r="B22" s="17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29"/>
      <c r="M22" s="29"/>
      <c r="N22" s="102"/>
    </row>
    <row r="23" spans="1:21" ht="10.5" customHeight="1" x14ac:dyDescent="0.2">
      <c r="A23" s="92" t="s">
        <v>150</v>
      </c>
      <c r="B23" s="17" t="s">
        <v>176</v>
      </c>
      <c r="C23" s="6"/>
      <c r="D23" s="6"/>
      <c r="E23" s="6"/>
      <c r="F23" s="6"/>
      <c r="G23" s="6"/>
      <c r="H23" s="6"/>
      <c r="I23" s="6"/>
      <c r="J23" s="6"/>
      <c r="K23" s="6"/>
      <c r="L23" s="29"/>
      <c r="M23" s="29"/>
      <c r="N23" s="102"/>
    </row>
    <row r="24" spans="1:21" s="13" customFormat="1" ht="10.5" customHeight="1" thickBot="1" x14ac:dyDescent="0.25">
      <c r="A24" s="88" t="s">
        <v>147</v>
      </c>
      <c r="B24" s="17" t="s">
        <v>20</v>
      </c>
      <c r="C24" s="4"/>
      <c r="D24" s="4"/>
      <c r="E24" s="6"/>
      <c r="F24" s="4"/>
      <c r="G24" s="4"/>
      <c r="H24" s="6"/>
      <c r="I24" s="4"/>
      <c r="J24" s="4"/>
      <c r="K24" s="6"/>
      <c r="L24" s="29"/>
      <c r="M24" s="29"/>
      <c r="N24" s="102"/>
    </row>
    <row r="25" spans="1:21" ht="10.5" customHeight="1" thickBot="1" x14ac:dyDescent="0.25">
      <c r="A25" s="71" t="s">
        <v>18</v>
      </c>
      <c r="B25" s="18" t="s">
        <v>119</v>
      </c>
      <c r="C25" s="42">
        <f>+C22+C23+C24</f>
        <v>0</v>
      </c>
      <c r="D25" s="42">
        <f t="shared" ref="D25:N25" si="3">+D22+D23+D24</f>
        <v>0</v>
      </c>
      <c r="E25" s="42">
        <f t="shared" si="3"/>
        <v>0</v>
      </c>
      <c r="F25" s="42">
        <f t="shared" si="3"/>
        <v>0</v>
      </c>
      <c r="G25" s="42">
        <f t="shared" si="3"/>
        <v>0</v>
      </c>
      <c r="H25" s="42">
        <f t="shared" si="3"/>
        <v>0</v>
      </c>
      <c r="I25" s="42">
        <f t="shared" si="3"/>
        <v>0</v>
      </c>
      <c r="J25" s="42">
        <f t="shared" si="3"/>
        <v>0</v>
      </c>
      <c r="K25" s="42">
        <f t="shared" si="3"/>
        <v>0</v>
      </c>
      <c r="L25" s="42">
        <f t="shared" si="3"/>
        <v>0</v>
      </c>
      <c r="M25" s="42">
        <f t="shared" si="3"/>
        <v>0</v>
      </c>
      <c r="N25" s="74">
        <f t="shared" si="3"/>
        <v>0</v>
      </c>
    </row>
    <row r="26" spans="1:21" ht="10.5" customHeight="1" thickBot="1" x14ac:dyDescent="0.25">
      <c r="A26" s="93" t="s">
        <v>148</v>
      </c>
      <c r="B26" s="17" t="s">
        <v>135</v>
      </c>
      <c r="C26" s="6"/>
      <c r="D26" s="6"/>
      <c r="E26" s="6"/>
      <c r="F26" s="6"/>
      <c r="G26" s="6"/>
      <c r="H26" s="6"/>
      <c r="I26" s="6"/>
      <c r="J26" s="6"/>
      <c r="K26" s="6"/>
      <c r="L26" s="29"/>
      <c r="M26" s="29"/>
      <c r="N26" s="102"/>
    </row>
    <row r="27" spans="1:21" ht="10.5" customHeight="1" thickBot="1" x14ac:dyDescent="0.25">
      <c r="A27" s="71" t="s">
        <v>132</v>
      </c>
      <c r="B27" s="18" t="s">
        <v>133</v>
      </c>
      <c r="C27" s="42">
        <f>+C21+C25</f>
        <v>0</v>
      </c>
      <c r="D27" s="42">
        <f t="shared" ref="D27:N27" si="4">+D21+D25</f>
        <v>0</v>
      </c>
      <c r="E27" s="42">
        <f t="shared" si="4"/>
        <v>0</v>
      </c>
      <c r="F27" s="42">
        <f t="shared" si="4"/>
        <v>0</v>
      </c>
      <c r="G27" s="42">
        <f t="shared" si="4"/>
        <v>0</v>
      </c>
      <c r="H27" s="42">
        <f t="shared" si="4"/>
        <v>0</v>
      </c>
      <c r="I27" s="42">
        <f t="shared" si="4"/>
        <v>0</v>
      </c>
      <c r="J27" s="42">
        <f t="shared" si="4"/>
        <v>0</v>
      </c>
      <c r="K27" s="42">
        <f t="shared" si="4"/>
        <v>0</v>
      </c>
      <c r="L27" s="42">
        <f t="shared" si="4"/>
        <v>110323</v>
      </c>
      <c r="M27" s="42">
        <f>+M21+M25</f>
        <v>204004</v>
      </c>
      <c r="N27" s="74">
        <f t="shared" si="4"/>
        <v>204004</v>
      </c>
    </row>
    <row r="28" spans="1:21" s="13" customFormat="1" ht="10.5" customHeight="1" x14ac:dyDescent="0.2">
      <c r="A28" s="94"/>
      <c r="B28" s="22" t="s">
        <v>136</v>
      </c>
      <c r="C28" s="6">
        <f>+C14++C18+C26+C27</f>
        <v>0</v>
      </c>
      <c r="D28" s="6">
        <f t="shared" ref="D28:N28" si="5">+D14++D18+D26+D27</f>
        <v>35632</v>
      </c>
      <c r="E28" s="6">
        <f t="shared" si="5"/>
        <v>32691</v>
      </c>
      <c r="F28" s="6">
        <f t="shared" si="5"/>
        <v>0</v>
      </c>
      <c r="G28" s="6">
        <f t="shared" si="5"/>
        <v>2700</v>
      </c>
      <c r="H28" s="6">
        <f t="shared" si="5"/>
        <v>1843</v>
      </c>
      <c r="I28" s="6">
        <f t="shared" si="5"/>
        <v>0</v>
      </c>
      <c r="J28" s="6">
        <f t="shared" si="5"/>
        <v>585</v>
      </c>
      <c r="K28" s="6">
        <f t="shared" si="5"/>
        <v>400</v>
      </c>
      <c r="L28" s="6">
        <f t="shared" si="5"/>
        <v>1569291</v>
      </c>
      <c r="M28" s="6">
        <f>+M14++M18+M26+M27</f>
        <v>1701221</v>
      </c>
      <c r="N28" s="99">
        <f t="shared" si="5"/>
        <v>1630376</v>
      </c>
      <c r="Q28" s="5"/>
    </row>
    <row r="29" spans="1:21" ht="10.5" customHeight="1" x14ac:dyDescent="0.2">
      <c r="A29" s="126" t="s">
        <v>21</v>
      </c>
      <c r="B29" s="127"/>
      <c r="C29" s="4"/>
      <c r="D29" s="4"/>
      <c r="E29" s="4"/>
      <c r="F29" s="4"/>
      <c r="G29" s="4"/>
      <c r="H29" s="4"/>
      <c r="I29" s="4"/>
      <c r="J29" s="4"/>
      <c r="K29" s="4"/>
      <c r="L29" s="29"/>
      <c r="M29" s="29"/>
      <c r="N29" s="102"/>
      <c r="U29" s="27"/>
    </row>
    <row r="30" spans="1:21" ht="10.5" customHeight="1" x14ac:dyDescent="0.2">
      <c r="A30" s="88" t="s">
        <v>151</v>
      </c>
      <c r="B30" s="17" t="s">
        <v>120</v>
      </c>
      <c r="C30" s="4"/>
      <c r="D30" s="4"/>
      <c r="E30" s="4"/>
      <c r="F30" s="4"/>
      <c r="G30" s="4"/>
      <c r="H30" s="4"/>
      <c r="I30" s="4"/>
      <c r="J30" s="4"/>
      <c r="K30" s="4"/>
      <c r="L30" s="29"/>
      <c r="M30" s="29"/>
      <c r="N30" s="102"/>
    </row>
    <row r="31" spans="1:21" ht="10.5" customHeight="1" x14ac:dyDescent="0.2">
      <c r="A31" s="88" t="s">
        <v>152</v>
      </c>
      <c r="B31" s="17" t="s">
        <v>121</v>
      </c>
      <c r="C31" s="4"/>
      <c r="D31" s="4"/>
      <c r="E31" s="4"/>
      <c r="F31" s="4"/>
      <c r="G31" s="4"/>
      <c r="H31" s="4"/>
      <c r="I31" s="4"/>
      <c r="J31" s="4"/>
      <c r="K31" s="4"/>
      <c r="L31" s="29"/>
      <c r="M31" s="29"/>
      <c r="N31" s="102"/>
    </row>
    <row r="32" spans="1:21" ht="10.5" customHeight="1" x14ac:dyDescent="0.2">
      <c r="A32" s="88" t="s">
        <v>154</v>
      </c>
      <c r="B32" s="17" t="s">
        <v>122</v>
      </c>
      <c r="C32" s="4"/>
      <c r="D32" s="4"/>
      <c r="E32" s="4"/>
      <c r="F32" s="4"/>
      <c r="G32" s="4"/>
      <c r="H32" s="4"/>
      <c r="I32" s="4"/>
      <c r="J32" s="4"/>
      <c r="K32" s="4"/>
      <c r="L32" s="29"/>
      <c r="M32" s="29"/>
      <c r="N32" s="102"/>
    </row>
    <row r="33" spans="1:36" ht="10.5" customHeight="1" x14ac:dyDescent="0.2">
      <c r="A33" s="95" t="s">
        <v>5</v>
      </c>
      <c r="B33" s="79" t="s">
        <v>123</v>
      </c>
      <c r="C33" s="44">
        <f t="shared" ref="C33:N33" si="6">+C30+C31+C32</f>
        <v>0</v>
      </c>
      <c r="D33" s="44">
        <f t="shared" si="6"/>
        <v>0</v>
      </c>
      <c r="E33" s="44">
        <f t="shared" si="6"/>
        <v>0</v>
      </c>
      <c r="F33" s="44">
        <f t="shared" si="6"/>
        <v>0</v>
      </c>
      <c r="G33" s="44">
        <f t="shared" si="6"/>
        <v>0</v>
      </c>
      <c r="H33" s="44">
        <f t="shared" si="6"/>
        <v>0</v>
      </c>
      <c r="I33" s="44">
        <f t="shared" si="6"/>
        <v>0</v>
      </c>
      <c r="J33" s="44">
        <f t="shared" si="6"/>
        <v>0</v>
      </c>
      <c r="K33" s="44">
        <f t="shared" si="6"/>
        <v>0</v>
      </c>
      <c r="L33" s="44">
        <f t="shared" si="6"/>
        <v>0</v>
      </c>
      <c r="M33" s="44">
        <f t="shared" si="6"/>
        <v>0</v>
      </c>
      <c r="N33" s="100">
        <f t="shared" si="6"/>
        <v>0</v>
      </c>
    </row>
    <row r="34" spans="1:36" ht="10.5" customHeight="1" x14ac:dyDescent="0.2">
      <c r="A34" s="88" t="s">
        <v>155</v>
      </c>
      <c r="B34" s="17" t="s">
        <v>22</v>
      </c>
      <c r="C34" s="4"/>
      <c r="D34" s="4"/>
      <c r="E34" s="4"/>
      <c r="F34" s="4"/>
      <c r="G34" s="4"/>
      <c r="H34" s="4"/>
      <c r="I34" s="4"/>
      <c r="J34" s="4"/>
      <c r="K34" s="4"/>
      <c r="L34" s="29"/>
      <c r="M34" s="29"/>
      <c r="N34" s="102"/>
    </row>
    <row r="35" spans="1:36" ht="10.5" customHeight="1" x14ac:dyDescent="0.2">
      <c r="A35" s="88" t="s">
        <v>156</v>
      </c>
      <c r="B35" s="17" t="s">
        <v>124</v>
      </c>
      <c r="C35" s="4"/>
      <c r="D35" s="4"/>
      <c r="E35" s="4"/>
      <c r="F35" s="4"/>
      <c r="G35" s="4"/>
      <c r="H35" s="4"/>
      <c r="I35" s="4"/>
      <c r="J35" s="4"/>
      <c r="K35" s="4"/>
      <c r="L35" s="29"/>
      <c r="M35" s="29"/>
      <c r="N35" s="102"/>
    </row>
    <row r="36" spans="1:36" ht="10.5" customHeight="1" thickBot="1" x14ac:dyDescent="0.25">
      <c r="A36" s="88" t="s">
        <v>158</v>
      </c>
      <c r="B36" s="17" t="s">
        <v>23</v>
      </c>
      <c r="C36" s="4"/>
      <c r="D36" s="4"/>
      <c r="E36" s="4"/>
      <c r="F36" s="4"/>
      <c r="G36" s="4"/>
      <c r="H36" s="4"/>
      <c r="I36" s="4"/>
      <c r="J36" s="4"/>
      <c r="K36" s="4"/>
      <c r="L36" s="29"/>
      <c r="M36" s="29"/>
      <c r="N36" s="102"/>
    </row>
    <row r="37" spans="1:36" ht="10.5" customHeight="1" thickBot="1" x14ac:dyDescent="0.25">
      <c r="A37" s="71" t="s">
        <v>10</v>
      </c>
      <c r="B37" s="24" t="s">
        <v>126</v>
      </c>
      <c r="C37" s="42">
        <f>+C33+C34+C35+C36</f>
        <v>0</v>
      </c>
      <c r="D37" s="42">
        <f t="shared" ref="D37:N37" si="7">+D33+D34+D35+D36</f>
        <v>0</v>
      </c>
      <c r="E37" s="42">
        <f t="shared" si="7"/>
        <v>0</v>
      </c>
      <c r="F37" s="42">
        <f t="shared" si="7"/>
        <v>0</v>
      </c>
      <c r="G37" s="42">
        <f t="shared" si="7"/>
        <v>0</v>
      </c>
      <c r="H37" s="42">
        <f t="shared" si="7"/>
        <v>0</v>
      </c>
      <c r="I37" s="42">
        <f t="shared" si="7"/>
        <v>0</v>
      </c>
      <c r="J37" s="42">
        <f t="shared" si="7"/>
        <v>0</v>
      </c>
      <c r="K37" s="42">
        <f t="shared" si="7"/>
        <v>0</v>
      </c>
      <c r="L37" s="42">
        <f t="shared" si="7"/>
        <v>0</v>
      </c>
      <c r="M37" s="42">
        <f t="shared" si="7"/>
        <v>0</v>
      </c>
      <c r="N37" s="74">
        <f t="shared" si="7"/>
        <v>0</v>
      </c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1:36" ht="10.5" customHeight="1" x14ac:dyDescent="0.2">
      <c r="A38" s="88" t="s">
        <v>153</v>
      </c>
      <c r="B38" s="17" t="s">
        <v>25</v>
      </c>
      <c r="C38" s="4"/>
      <c r="D38" s="4"/>
      <c r="E38" s="4"/>
      <c r="F38" s="4"/>
      <c r="G38" s="4"/>
      <c r="H38" s="4"/>
      <c r="I38" s="4"/>
      <c r="J38" s="4"/>
      <c r="K38" s="4"/>
      <c r="L38" s="29"/>
      <c r="M38" s="29"/>
      <c r="N38" s="102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1:36" ht="10.5" customHeight="1" x14ac:dyDescent="0.2">
      <c r="A39" s="88" t="s">
        <v>157</v>
      </c>
      <c r="B39" s="17" t="s">
        <v>125</v>
      </c>
      <c r="C39" s="4"/>
      <c r="D39" s="4"/>
      <c r="E39" s="4"/>
      <c r="F39" s="4"/>
      <c r="G39" s="4"/>
      <c r="H39" s="4"/>
      <c r="I39" s="4"/>
      <c r="J39" s="4"/>
      <c r="K39" s="4"/>
      <c r="L39" s="29"/>
      <c r="M39" s="29"/>
      <c r="N39" s="102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1:36" s="13" customFormat="1" ht="10.5" customHeight="1" thickBot="1" x14ac:dyDescent="0.25">
      <c r="A40" s="88" t="s">
        <v>159</v>
      </c>
      <c r="B40" s="17" t="s">
        <v>26</v>
      </c>
      <c r="C40" s="4"/>
      <c r="D40" s="4"/>
      <c r="E40" s="4"/>
      <c r="F40" s="4"/>
      <c r="G40" s="4"/>
      <c r="H40" s="4"/>
      <c r="I40" s="4"/>
      <c r="J40" s="4"/>
      <c r="K40" s="4"/>
      <c r="L40" s="29"/>
      <c r="M40" s="29"/>
      <c r="N40" s="102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</row>
    <row r="41" spans="1:36" ht="10.5" customHeight="1" thickBot="1" x14ac:dyDescent="0.25">
      <c r="A41" s="71" t="s">
        <v>13</v>
      </c>
      <c r="B41" s="24" t="s">
        <v>127</v>
      </c>
      <c r="C41" s="42">
        <f>+C38+C39+C40</f>
        <v>0</v>
      </c>
      <c r="D41" s="42">
        <f t="shared" ref="D41:N41" si="8">+D38+D39+D40</f>
        <v>0</v>
      </c>
      <c r="E41" s="42">
        <f t="shared" si="8"/>
        <v>0</v>
      </c>
      <c r="F41" s="42">
        <f t="shared" si="8"/>
        <v>0</v>
      </c>
      <c r="G41" s="42">
        <f t="shared" si="8"/>
        <v>0</v>
      </c>
      <c r="H41" s="42">
        <f t="shared" si="8"/>
        <v>0</v>
      </c>
      <c r="I41" s="42">
        <f t="shared" si="8"/>
        <v>0</v>
      </c>
      <c r="J41" s="42">
        <f t="shared" si="8"/>
        <v>0</v>
      </c>
      <c r="K41" s="42">
        <f t="shared" si="8"/>
        <v>0</v>
      </c>
      <c r="L41" s="42">
        <f t="shared" si="8"/>
        <v>0</v>
      </c>
      <c r="M41" s="42">
        <f t="shared" si="8"/>
        <v>0</v>
      </c>
      <c r="N41" s="74">
        <f t="shared" si="8"/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6" ht="10.5" customHeight="1" x14ac:dyDescent="0.2">
      <c r="A42" s="97" t="s">
        <v>167</v>
      </c>
      <c r="B42" s="46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29"/>
      <c r="M42" s="29"/>
      <c r="N42" s="102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6" ht="10.5" customHeight="1" x14ac:dyDescent="0.2">
      <c r="A43" s="88" t="s">
        <v>190</v>
      </c>
      <c r="B43" s="113" t="s">
        <v>191</v>
      </c>
      <c r="C43" s="4"/>
      <c r="D43" s="4"/>
      <c r="E43" s="4"/>
      <c r="F43" s="4"/>
      <c r="G43" s="4"/>
      <c r="H43" s="4"/>
      <c r="I43" s="4"/>
      <c r="J43" s="4"/>
      <c r="K43" s="4"/>
      <c r="L43" s="29"/>
      <c r="M43" s="29"/>
      <c r="N43" s="102"/>
    </row>
    <row r="44" spans="1:36" ht="10.5" customHeight="1" thickBot="1" x14ac:dyDescent="0.25">
      <c r="A44" s="98" t="s">
        <v>168</v>
      </c>
      <c r="B44" s="48" t="s">
        <v>128</v>
      </c>
      <c r="C44" s="6"/>
      <c r="D44" s="6"/>
      <c r="E44" s="6"/>
      <c r="F44" s="6"/>
      <c r="G44" s="6"/>
      <c r="H44" s="6"/>
      <c r="I44" s="6"/>
      <c r="J44" s="6"/>
      <c r="K44" s="6"/>
      <c r="L44" s="29"/>
      <c r="M44" s="29"/>
      <c r="N44" s="102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6" ht="10.5" customHeight="1" thickBot="1" x14ac:dyDescent="0.25">
      <c r="A45" s="71" t="s">
        <v>15</v>
      </c>
      <c r="B45" s="24" t="s">
        <v>27</v>
      </c>
      <c r="C45" s="42">
        <f>SUM(C42:C44)</f>
        <v>0</v>
      </c>
      <c r="D45" s="42">
        <f t="shared" ref="D45:N45" si="9">SUM(D42:D44)</f>
        <v>0</v>
      </c>
      <c r="E45" s="42">
        <f t="shared" si="9"/>
        <v>0</v>
      </c>
      <c r="F45" s="42">
        <f t="shared" si="9"/>
        <v>0</v>
      </c>
      <c r="G45" s="42">
        <f t="shared" si="9"/>
        <v>0</v>
      </c>
      <c r="H45" s="42">
        <f t="shared" si="9"/>
        <v>0</v>
      </c>
      <c r="I45" s="42">
        <f t="shared" si="9"/>
        <v>0</v>
      </c>
      <c r="J45" s="42">
        <f t="shared" si="9"/>
        <v>0</v>
      </c>
      <c r="K45" s="42">
        <f t="shared" si="9"/>
        <v>0</v>
      </c>
      <c r="L45" s="42">
        <f t="shared" si="9"/>
        <v>0</v>
      </c>
      <c r="M45" s="42">
        <f t="shared" si="9"/>
        <v>0</v>
      </c>
      <c r="N45" s="74">
        <f t="shared" si="9"/>
        <v>0</v>
      </c>
    </row>
    <row r="46" spans="1:36" ht="10.5" customHeight="1" x14ac:dyDescent="0.2">
      <c r="A46" s="93" t="s">
        <v>167</v>
      </c>
      <c r="B46" s="23" t="s">
        <v>20</v>
      </c>
      <c r="C46" s="6"/>
      <c r="D46" s="6"/>
      <c r="E46" s="6"/>
      <c r="F46" s="6"/>
      <c r="G46" s="6"/>
      <c r="H46" s="6"/>
      <c r="I46" s="6"/>
      <c r="J46" s="6"/>
      <c r="K46" s="6"/>
      <c r="L46" s="29"/>
      <c r="M46" s="29"/>
      <c r="N46" s="102"/>
    </row>
    <row r="47" spans="1:36" ht="10.5" customHeight="1" thickBot="1" x14ac:dyDescent="0.25">
      <c r="A47" s="93" t="s">
        <v>168</v>
      </c>
      <c r="B47" s="23" t="s">
        <v>129</v>
      </c>
      <c r="C47" s="6"/>
      <c r="D47" s="6"/>
      <c r="E47" s="6"/>
      <c r="F47" s="6"/>
      <c r="G47" s="6"/>
      <c r="H47" s="6"/>
      <c r="I47" s="6"/>
      <c r="J47" s="6"/>
      <c r="K47" s="6"/>
      <c r="L47" s="29"/>
      <c r="M47" s="29"/>
      <c r="N47" s="102"/>
    </row>
    <row r="48" spans="1:36" ht="10.5" customHeight="1" thickBot="1" x14ac:dyDescent="0.25">
      <c r="A48" s="71" t="s">
        <v>18</v>
      </c>
      <c r="B48" s="24" t="s">
        <v>28</v>
      </c>
      <c r="C48" s="42">
        <f>+C46+C47</f>
        <v>0</v>
      </c>
      <c r="D48" s="42">
        <f t="shared" ref="D48:N48" si="10">+D46+D47</f>
        <v>0</v>
      </c>
      <c r="E48" s="42">
        <f t="shared" si="10"/>
        <v>0</v>
      </c>
      <c r="F48" s="42">
        <f t="shared" si="10"/>
        <v>0</v>
      </c>
      <c r="G48" s="42">
        <f t="shared" si="10"/>
        <v>0</v>
      </c>
      <c r="H48" s="42">
        <f t="shared" si="10"/>
        <v>0</v>
      </c>
      <c r="I48" s="42">
        <f t="shared" si="10"/>
        <v>0</v>
      </c>
      <c r="J48" s="42">
        <f t="shared" si="10"/>
        <v>0</v>
      </c>
      <c r="K48" s="42">
        <f t="shared" si="10"/>
        <v>0</v>
      </c>
      <c r="L48" s="42">
        <f t="shared" si="10"/>
        <v>0</v>
      </c>
      <c r="M48" s="42">
        <f t="shared" si="10"/>
        <v>0</v>
      </c>
      <c r="N48" s="74">
        <f t="shared" si="10"/>
        <v>0</v>
      </c>
    </row>
    <row r="49" spans="1:14" ht="10.5" customHeight="1" thickBot="1" x14ac:dyDescent="0.25">
      <c r="A49" s="93" t="s">
        <v>160</v>
      </c>
      <c r="B49" s="23" t="s">
        <v>179</v>
      </c>
      <c r="C49" s="6"/>
      <c r="D49" s="6"/>
      <c r="E49" s="6"/>
      <c r="F49" s="6"/>
      <c r="G49" s="6"/>
      <c r="H49" s="6"/>
      <c r="I49" s="6"/>
      <c r="J49" s="6"/>
      <c r="K49" s="6"/>
      <c r="L49" s="29"/>
      <c r="M49" s="29"/>
      <c r="N49" s="102"/>
    </row>
    <row r="50" spans="1:14" ht="10.5" customHeight="1" thickBot="1" x14ac:dyDescent="0.25">
      <c r="A50" s="71" t="s">
        <v>132</v>
      </c>
      <c r="B50" s="24" t="s">
        <v>134</v>
      </c>
      <c r="C50" s="42">
        <f>+C45+C48</f>
        <v>0</v>
      </c>
      <c r="D50" s="42">
        <f t="shared" ref="D50:N50" si="11">+D45+D48</f>
        <v>0</v>
      </c>
      <c r="E50" s="42">
        <f t="shared" si="11"/>
        <v>0</v>
      </c>
      <c r="F50" s="42">
        <f t="shared" si="11"/>
        <v>0</v>
      </c>
      <c r="G50" s="42">
        <f t="shared" si="11"/>
        <v>0</v>
      </c>
      <c r="H50" s="42">
        <f t="shared" si="11"/>
        <v>0</v>
      </c>
      <c r="I50" s="42">
        <f t="shared" si="11"/>
        <v>0</v>
      </c>
      <c r="J50" s="42">
        <f t="shared" si="11"/>
        <v>0</v>
      </c>
      <c r="K50" s="42">
        <f t="shared" si="11"/>
        <v>0</v>
      </c>
      <c r="L50" s="42">
        <f t="shared" si="11"/>
        <v>0</v>
      </c>
      <c r="M50" s="42">
        <f t="shared" si="11"/>
        <v>0</v>
      </c>
      <c r="N50" s="74">
        <f t="shared" si="11"/>
        <v>0</v>
      </c>
    </row>
    <row r="51" spans="1:14" s="21" customFormat="1" ht="10.5" customHeight="1" thickBot="1" x14ac:dyDescent="0.25">
      <c r="A51" s="71"/>
      <c r="B51" s="73" t="s">
        <v>137</v>
      </c>
      <c r="C51" s="42">
        <f>+C37+C41+C49+C50</f>
        <v>0</v>
      </c>
      <c r="D51" s="42">
        <f t="shared" ref="D51:N51" si="12">+D37+D41+D49+D50</f>
        <v>0</v>
      </c>
      <c r="E51" s="42">
        <f t="shared" si="12"/>
        <v>0</v>
      </c>
      <c r="F51" s="42">
        <f t="shared" si="12"/>
        <v>0</v>
      </c>
      <c r="G51" s="42">
        <f t="shared" si="12"/>
        <v>0</v>
      </c>
      <c r="H51" s="42">
        <f t="shared" si="12"/>
        <v>0</v>
      </c>
      <c r="I51" s="42">
        <f t="shared" si="12"/>
        <v>0</v>
      </c>
      <c r="J51" s="42">
        <f t="shared" si="12"/>
        <v>0</v>
      </c>
      <c r="K51" s="42">
        <f t="shared" si="12"/>
        <v>0</v>
      </c>
      <c r="L51" s="42">
        <f t="shared" si="12"/>
        <v>0</v>
      </c>
      <c r="M51" s="42">
        <f t="shared" si="12"/>
        <v>0</v>
      </c>
      <c r="N51" s="74">
        <f t="shared" si="12"/>
        <v>0</v>
      </c>
    </row>
    <row r="52" spans="1:14" ht="12" customHeight="1" thickBot="1" x14ac:dyDescent="0.25">
      <c r="A52" s="76"/>
      <c r="B52" s="77" t="s">
        <v>29</v>
      </c>
      <c r="C52" s="50"/>
      <c r="D52" s="50"/>
      <c r="E52" s="50"/>
      <c r="F52" s="50"/>
      <c r="G52" s="50"/>
      <c r="H52" s="50"/>
      <c r="I52" s="50"/>
      <c r="J52" s="50"/>
      <c r="K52" s="50"/>
      <c r="L52" s="51"/>
      <c r="M52" s="51"/>
      <c r="N52" s="52"/>
    </row>
    <row r="53" spans="1:14" ht="12" customHeight="1" thickBot="1" x14ac:dyDescent="0.25">
      <c r="A53" s="78"/>
      <c r="B53" s="77" t="s">
        <v>30</v>
      </c>
      <c r="C53" s="53"/>
      <c r="D53" s="50"/>
      <c r="E53" s="53"/>
      <c r="F53" s="53"/>
      <c r="G53" s="50"/>
      <c r="H53" s="53"/>
      <c r="I53" s="53"/>
      <c r="J53" s="53"/>
      <c r="K53" s="53"/>
      <c r="L53" s="53"/>
      <c r="M53" s="50"/>
      <c r="N53" s="54"/>
    </row>
    <row r="54" spans="1:14" x14ac:dyDescent="0.2">
      <c r="N54" s="1"/>
    </row>
    <row r="56" spans="1:14" x14ac:dyDescent="0.2">
      <c r="M56" s="67"/>
      <c r="N56" s="1"/>
    </row>
    <row r="57" spans="1:14" x14ac:dyDescent="0.2">
      <c r="M57" s="67"/>
      <c r="N57" s="1"/>
    </row>
    <row r="58" spans="1:14" x14ac:dyDescent="0.2">
      <c r="M58" s="67"/>
      <c r="N58" s="1"/>
    </row>
    <row r="59" spans="1:14" x14ac:dyDescent="0.2">
      <c r="M59" s="67"/>
      <c r="N59" s="1"/>
    </row>
    <row r="60" spans="1:14" x14ac:dyDescent="0.2">
      <c r="N60" s="1"/>
    </row>
    <row r="61" spans="1:14" x14ac:dyDescent="0.2">
      <c r="N61" s="1"/>
    </row>
    <row r="62" spans="1:14" x14ac:dyDescent="0.2">
      <c r="N62" s="1"/>
    </row>
    <row r="63" spans="1:14" x14ac:dyDescent="0.2">
      <c r="N63" s="1"/>
    </row>
    <row r="65" spans="14:14" x14ac:dyDescent="0.2">
      <c r="N65" s="1"/>
    </row>
  </sheetData>
  <sheetProtection selectLockedCells="1" selectUnlockedCells="1"/>
  <mergeCells count="25">
    <mergeCell ref="A1:N1"/>
    <mergeCell ref="I3:K3"/>
    <mergeCell ref="I4:K4"/>
    <mergeCell ref="J5:J6"/>
    <mergeCell ref="I5:I6"/>
    <mergeCell ref="K5:K6"/>
    <mergeCell ref="C4:E4"/>
    <mergeCell ref="C5:C6"/>
    <mergeCell ref="D5:D6"/>
    <mergeCell ref="A8:B8"/>
    <mergeCell ref="L3:N3"/>
    <mergeCell ref="N5:N6"/>
    <mergeCell ref="M5:M6"/>
    <mergeCell ref="L5:L6"/>
    <mergeCell ref="H5:H6"/>
    <mergeCell ref="A29:B29"/>
    <mergeCell ref="F5:F6"/>
    <mergeCell ref="L4:N4"/>
    <mergeCell ref="A3:B6"/>
    <mergeCell ref="F3:H3"/>
    <mergeCell ref="C3:E3"/>
    <mergeCell ref="F4:H4"/>
    <mergeCell ref="G5:G6"/>
    <mergeCell ref="E5:E6"/>
    <mergeCell ref="A7:B7"/>
  </mergeCells>
  <phoneticPr fontId="19" type="noConversion"/>
  <printOptions horizontalCentered="1"/>
  <pageMargins left="0.27559055118110237" right="0.27559055118110237" top="0.39370078740157483" bottom="0.19685039370078741" header="0.15748031496062992" footer="0.15748031496062992"/>
  <pageSetup paperSize="9" scale="89" firstPageNumber="0" orientation="landscape" r:id="rId1"/>
  <headerFooter alignWithMargins="0">
    <oddHeader>&amp;R2.sz.melléklet</oddHeader>
    <oddFooter>&amp;R&amp;A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55"/>
  <sheetViews>
    <sheetView tabSelected="1" zoomScale="92" zoomScaleNormal="92" workbookViewId="0">
      <pane ySplit="7" topLeftCell="A8" activePane="bottomLeft" state="frozen"/>
      <selection activeCell="C5" sqref="C5:N6"/>
      <selection pane="bottomLeft" activeCell="S11" sqref="S11"/>
    </sheetView>
  </sheetViews>
  <sheetFormatPr defaultRowHeight="12.75" x14ac:dyDescent="0.2"/>
  <cols>
    <col min="1" max="1" width="7.42578125" style="8" customWidth="1"/>
    <col min="2" max="2" width="33.85546875" style="8" customWidth="1"/>
    <col min="3" max="15" width="10" style="8" customWidth="1"/>
    <col min="16" max="16" width="9.5703125" style="1" bestFit="1" customWidth="1"/>
    <col min="17" max="17" width="11.7109375" style="1" customWidth="1"/>
    <col min="18" max="19" width="9.5703125" style="1" bestFit="1" customWidth="1"/>
    <col min="20" max="16384" width="9.140625" style="8"/>
  </cols>
  <sheetData>
    <row r="1" spans="1:19" ht="11.25" customHeight="1" x14ac:dyDescent="0.2">
      <c r="A1" s="136" t="s">
        <v>192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</row>
    <row r="2" spans="1:19" ht="8.25" customHeight="1" thickBot="1" x14ac:dyDescent="0.25">
      <c r="N2" s="9" t="s">
        <v>0</v>
      </c>
    </row>
    <row r="3" spans="1:19" ht="9" customHeight="1" thickBot="1" x14ac:dyDescent="0.25">
      <c r="A3" s="207" t="s">
        <v>1</v>
      </c>
      <c r="B3" s="208"/>
      <c r="C3" s="194">
        <v>5005</v>
      </c>
      <c r="D3" s="195"/>
      <c r="E3" s="190"/>
      <c r="F3" s="194">
        <v>5006</v>
      </c>
      <c r="G3" s="195"/>
      <c r="H3" s="190"/>
      <c r="I3" s="181" t="s">
        <v>106</v>
      </c>
      <c r="J3" s="181"/>
      <c r="K3" s="181"/>
      <c r="L3" s="194">
        <v>5</v>
      </c>
      <c r="M3" s="195"/>
      <c r="N3" s="206"/>
    </row>
    <row r="4" spans="1:19" s="10" customFormat="1" ht="23.25" customHeight="1" thickBot="1" x14ac:dyDescent="0.25">
      <c r="A4" s="209"/>
      <c r="B4" s="210"/>
      <c r="C4" s="198" t="s">
        <v>107</v>
      </c>
      <c r="D4" s="198"/>
      <c r="E4" s="198"/>
      <c r="F4" s="148" t="s">
        <v>108</v>
      </c>
      <c r="G4" s="149"/>
      <c r="H4" s="161"/>
      <c r="I4" s="164"/>
      <c r="J4" s="164"/>
      <c r="K4" s="164"/>
      <c r="L4" s="164" t="s">
        <v>165</v>
      </c>
      <c r="M4" s="164"/>
      <c r="N4" s="165"/>
      <c r="P4" s="35"/>
      <c r="Q4" s="35"/>
      <c r="R4" s="35"/>
      <c r="S4" s="35"/>
    </row>
    <row r="5" spans="1:19" ht="12.75" customHeight="1" thickBot="1" x14ac:dyDescent="0.25">
      <c r="A5" s="209"/>
      <c r="B5" s="210"/>
      <c r="C5" s="128" t="s">
        <v>193</v>
      </c>
      <c r="D5" s="128" t="s">
        <v>194</v>
      </c>
      <c r="E5" s="128" t="s">
        <v>195</v>
      </c>
      <c r="F5" s="128" t="s">
        <v>193</v>
      </c>
      <c r="G5" s="128" t="s">
        <v>194</v>
      </c>
      <c r="H5" s="128" t="s">
        <v>195</v>
      </c>
      <c r="I5" s="128" t="s">
        <v>193</v>
      </c>
      <c r="J5" s="128" t="s">
        <v>194</v>
      </c>
      <c r="K5" s="128" t="s">
        <v>195</v>
      </c>
      <c r="L5" s="128" t="s">
        <v>193</v>
      </c>
      <c r="M5" s="128" t="s">
        <v>194</v>
      </c>
      <c r="N5" s="128" t="s">
        <v>195</v>
      </c>
    </row>
    <row r="6" spans="1:19" ht="18.75" customHeight="1" thickBot="1" x14ac:dyDescent="0.25">
      <c r="A6" s="209"/>
      <c r="B6" s="210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P6" s="115" t="s">
        <v>196</v>
      </c>
    </row>
    <row r="7" spans="1:19" ht="10.5" customHeight="1" thickBot="1" x14ac:dyDescent="0.25">
      <c r="A7" s="130">
        <v>1</v>
      </c>
      <c r="B7" s="131"/>
      <c r="C7" s="37">
        <v>2</v>
      </c>
      <c r="D7" s="36">
        <v>3</v>
      </c>
      <c r="E7" s="37">
        <v>4</v>
      </c>
      <c r="F7" s="36">
        <v>5</v>
      </c>
      <c r="G7" s="37">
        <v>6</v>
      </c>
      <c r="H7" s="36">
        <v>7</v>
      </c>
      <c r="I7" s="40">
        <v>8</v>
      </c>
      <c r="J7" s="41">
        <v>9</v>
      </c>
      <c r="K7" s="40">
        <v>10</v>
      </c>
      <c r="L7" s="41">
        <v>11</v>
      </c>
      <c r="M7" s="40">
        <v>12</v>
      </c>
      <c r="N7" s="86">
        <v>13</v>
      </c>
    </row>
    <row r="8" spans="1:19" ht="11.25" customHeight="1" x14ac:dyDescent="0.2">
      <c r="A8" s="134" t="s">
        <v>4</v>
      </c>
      <c r="B8" s="135"/>
      <c r="C8" s="4"/>
      <c r="D8" s="4"/>
      <c r="E8" s="4"/>
      <c r="F8" s="4"/>
      <c r="G8" s="4"/>
      <c r="H8" s="4"/>
      <c r="I8" s="6"/>
      <c r="J8" s="6"/>
      <c r="K8" s="6"/>
      <c r="L8" s="4"/>
      <c r="M8" s="4"/>
      <c r="N8" s="87"/>
    </row>
    <row r="9" spans="1:19" ht="10.5" customHeight="1" x14ac:dyDescent="0.2">
      <c r="A9" s="88" t="s">
        <v>139</v>
      </c>
      <c r="B9" s="17" t="s">
        <v>6</v>
      </c>
      <c r="C9" s="4">
        <v>126922</v>
      </c>
      <c r="D9" s="4">
        <v>130046</v>
      </c>
      <c r="E9" s="4">
        <v>119840</v>
      </c>
      <c r="F9" s="4">
        <v>119114</v>
      </c>
      <c r="G9" s="4">
        <v>109043</v>
      </c>
      <c r="H9" s="4">
        <f>102859-1</f>
        <v>102858</v>
      </c>
      <c r="I9" s="32">
        <f>+'29'!I9+'29'!L9+'30'!C9+'30'!F9</f>
        <v>461812</v>
      </c>
      <c r="J9" s="32">
        <f>+'29'!J9+'29'!M9+'30'!D9+'30'!G9</f>
        <v>460273</v>
      </c>
      <c r="K9" s="32">
        <f>+'29'!K9+'29'!N9+'30'!E9+'30'!H9</f>
        <v>419619</v>
      </c>
      <c r="L9" s="32">
        <f>+'29'!C9+'29'!F9+'30'!I9</f>
        <v>1143128</v>
      </c>
      <c r="M9" s="32">
        <f>+'29'!D9+'29'!G9+'30'!J9</f>
        <v>1212526</v>
      </c>
      <c r="N9" s="89">
        <f>+'29'!E9+'29'!H9+'30'!K9</f>
        <v>1035162</v>
      </c>
      <c r="O9" s="1"/>
      <c r="P9" s="1">
        <v>1035162</v>
      </c>
      <c r="Q9" s="1">
        <f>+P9-N9</f>
        <v>0</v>
      </c>
      <c r="S9" s="1">
        <f>SUM(M9-N9)</f>
        <v>177364</v>
      </c>
    </row>
    <row r="10" spans="1:19" ht="10.5" customHeight="1" x14ac:dyDescent="0.2">
      <c r="A10" s="88" t="s">
        <v>140</v>
      </c>
      <c r="B10" s="17" t="s">
        <v>113</v>
      </c>
      <c r="C10" s="4">
        <v>25272</v>
      </c>
      <c r="D10" s="4">
        <v>25756</v>
      </c>
      <c r="E10" s="4">
        <v>22242</v>
      </c>
      <c r="F10" s="4">
        <v>21327</v>
      </c>
      <c r="G10" s="4">
        <v>21740</v>
      </c>
      <c r="H10" s="4">
        <v>18070</v>
      </c>
      <c r="I10" s="32">
        <f>+'29'!I10+'29'!L10+'30'!C10+'30'!F10</f>
        <v>87581</v>
      </c>
      <c r="J10" s="32">
        <f>+'29'!J10+'29'!M10+'30'!D10+'30'!G10</f>
        <v>89316</v>
      </c>
      <c r="K10" s="32">
        <f>+'29'!K10+'29'!N10+'30'!E10+'30'!H10</f>
        <v>75143</v>
      </c>
      <c r="L10" s="32">
        <f>+'29'!C10+'29'!F10+'30'!I10</f>
        <v>220777</v>
      </c>
      <c r="M10" s="32">
        <f>+'29'!D10+'29'!G10+'30'!J10</f>
        <v>234192</v>
      </c>
      <c r="N10" s="89">
        <f>+'29'!E10+'29'!H10+'30'!K10</f>
        <v>183008</v>
      </c>
      <c r="O10" s="1"/>
      <c r="P10" s="1">
        <v>183008</v>
      </c>
      <c r="Q10" s="1">
        <f>+P10-N10</f>
        <v>0</v>
      </c>
      <c r="S10" s="1">
        <f t="shared" ref="S10:S18" si="0">SUM(M10-N10)</f>
        <v>51184</v>
      </c>
    </row>
    <row r="11" spans="1:19" ht="10.5" customHeight="1" x14ac:dyDescent="0.2">
      <c r="A11" s="88" t="s">
        <v>141</v>
      </c>
      <c r="B11" s="17" t="s">
        <v>7</v>
      </c>
      <c r="C11" s="4">
        <v>48459</v>
      </c>
      <c r="D11" s="4">
        <v>49000</v>
      </c>
      <c r="E11" s="4">
        <v>25999</v>
      </c>
      <c r="F11" s="4">
        <v>35094</v>
      </c>
      <c r="G11" s="4">
        <v>32542</v>
      </c>
      <c r="H11" s="4">
        <f>24821+1</f>
        <v>24822</v>
      </c>
      <c r="I11" s="32">
        <f>+'29'!I11+'29'!L11+'30'!C11+'30'!F11</f>
        <v>161750</v>
      </c>
      <c r="J11" s="32">
        <f>+'29'!J11+'29'!M11+'30'!D11+'30'!G11</f>
        <v>160896</v>
      </c>
      <c r="K11" s="32">
        <f>+'29'!K11+'29'!N11+'30'!E11+'30'!H11</f>
        <v>96053</v>
      </c>
      <c r="L11" s="32">
        <f>+'29'!C11+'29'!F11+'30'!I11</f>
        <v>527821</v>
      </c>
      <c r="M11" s="32">
        <f>+'29'!D11+'29'!G11+'30'!J11</f>
        <v>547778</v>
      </c>
      <c r="N11" s="89">
        <f>+'29'!E11+'29'!H11+'30'!K11</f>
        <v>367706</v>
      </c>
      <c r="O11" s="1"/>
      <c r="P11" s="1">
        <v>367706</v>
      </c>
      <c r="Q11" s="1">
        <f>+P11-N11</f>
        <v>0</v>
      </c>
      <c r="S11" s="1">
        <f t="shared" si="0"/>
        <v>180072</v>
      </c>
    </row>
    <row r="12" spans="1:19" ht="10.5" customHeight="1" x14ac:dyDescent="0.2">
      <c r="A12" s="88" t="s">
        <v>142</v>
      </c>
      <c r="B12" s="17" t="s">
        <v>8</v>
      </c>
      <c r="C12" s="4"/>
      <c r="D12" s="4"/>
      <c r="E12" s="4"/>
      <c r="F12" s="4"/>
      <c r="G12" s="4"/>
      <c r="H12" s="4"/>
      <c r="I12" s="32">
        <f>+'29'!I12+'29'!L12+'30'!C12+'30'!F12</f>
        <v>0</v>
      </c>
      <c r="J12" s="32">
        <f>+'29'!J12+'29'!M12+'30'!D12+'30'!G12</f>
        <v>0</v>
      </c>
      <c r="K12" s="32">
        <f>+'29'!K12+'29'!N12+'30'!E12+'30'!H12</f>
        <v>0</v>
      </c>
      <c r="L12" s="32">
        <f>+'29'!C12+'29'!F12+'30'!I12</f>
        <v>0</v>
      </c>
      <c r="M12" s="32">
        <f>+'29'!D12+'29'!G12+'30'!J12</f>
        <v>0</v>
      </c>
      <c r="N12" s="89">
        <f>+'29'!E12+'29'!H12+'30'!K12</f>
        <v>0</v>
      </c>
      <c r="O12" s="1"/>
      <c r="S12" s="1">
        <f t="shared" si="0"/>
        <v>0</v>
      </c>
    </row>
    <row r="13" spans="1:19" ht="10.5" customHeight="1" thickBot="1" x14ac:dyDescent="0.25">
      <c r="A13" s="88" t="s">
        <v>143</v>
      </c>
      <c r="B13" s="17" t="s">
        <v>9</v>
      </c>
      <c r="C13" s="4"/>
      <c r="D13" s="39">
        <v>8726</v>
      </c>
      <c r="E13" s="4">
        <v>8726</v>
      </c>
      <c r="F13" s="4"/>
      <c r="G13" s="4">
        <v>14941</v>
      </c>
      <c r="H13" s="4">
        <f>14941-1</f>
        <v>14940</v>
      </c>
      <c r="I13" s="32">
        <f>+'29'!I13+'29'!L13+'30'!C13+'30'!F13</f>
        <v>0</v>
      </c>
      <c r="J13" s="32">
        <f>+'29'!J13+'29'!M13+'30'!D13+'30'!G13</f>
        <v>39452</v>
      </c>
      <c r="K13" s="32">
        <f>+'29'!K13+'29'!N13+'30'!E13+'30'!H13</f>
        <v>39451</v>
      </c>
      <c r="L13" s="32">
        <f>+'29'!C13+'29'!F13+'30'!I13</f>
        <v>0</v>
      </c>
      <c r="M13" s="32">
        <f>+'29'!D13+'29'!G13+'30'!J13</f>
        <v>69567</v>
      </c>
      <c r="N13" s="89">
        <f>+'29'!E13+'29'!H13+'30'!K13</f>
        <v>69566</v>
      </c>
      <c r="O13" s="1"/>
      <c r="P13" s="1">
        <v>69566</v>
      </c>
      <c r="Q13" s="1">
        <f>+P13-N13</f>
        <v>0</v>
      </c>
      <c r="S13" s="1">
        <f t="shared" si="0"/>
        <v>1</v>
      </c>
    </row>
    <row r="14" spans="1:19" s="13" customFormat="1" ht="10.5" customHeight="1" thickBot="1" x14ac:dyDescent="0.25">
      <c r="A14" s="71" t="s">
        <v>10</v>
      </c>
      <c r="B14" s="24" t="s">
        <v>115</v>
      </c>
      <c r="C14" s="42">
        <f>+C9+C10+C11+C12+C13</f>
        <v>200653</v>
      </c>
      <c r="D14" s="42">
        <f t="shared" ref="D14:N14" si="1">+D9+D10+D11+D12+D13</f>
        <v>213528</v>
      </c>
      <c r="E14" s="42">
        <f t="shared" si="1"/>
        <v>176807</v>
      </c>
      <c r="F14" s="42">
        <f t="shared" si="1"/>
        <v>175535</v>
      </c>
      <c r="G14" s="42">
        <f t="shared" si="1"/>
        <v>178266</v>
      </c>
      <c r="H14" s="42">
        <f t="shared" si="1"/>
        <v>160690</v>
      </c>
      <c r="I14" s="42">
        <f t="shared" si="1"/>
        <v>711143</v>
      </c>
      <c r="J14" s="42">
        <f t="shared" si="1"/>
        <v>749937</v>
      </c>
      <c r="K14" s="42">
        <f t="shared" si="1"/>
        <v>630266</v>
      </c>
      <c r="L14" s="42">
        <f t="shared" si="1"/>
        <v>1891726</v>
      </c>
      <c r="M14" s="42">
        <f t="shared" si="1"/>
        <v>2064063</v>
      </c>
      <c r="N14" s="74">
        <f t="shared" si="1"/>
        <v>1655442</v>
      </c>
      <c r="O14" s="5"/>
      <c r="P14" s="5"/>
      <c r="Q14" s="1"/>
      <c r="R14" s="5"/>
      <c r="S14" s="1">
        <f t="shared" si="0"/>
        <v>408621</v>
      </c>
    </row>
    <row r="15" spans="1:19" s="13" customFormat="1" ht="10.5" customHeight="1" x14ac:dyDescent="0.2">
      <c r="A15" s="88" t="s">
        <v>144</v>
      </c>
      <c r="B15" s="17" t="s">
        <v>114</v>
      </c>
      <c r="C15" s="4">
        <v>1200</v>
      </c>
      <c r="D15" s="4">
        <v>1771</v>
      </c>
      <c r="E15" s="4">
        <v>442</v>
      </c>
      <c r="F15" s="4">
        <v>1500</v>
      </c>
      <c r="G15" s="4">
        <v>2373</v>
      </c>
      <c r="H15" s="4">
        <v>1051</v>
      </c>
      <c r="I15" s="32">
        <f>+'29'!I15+'29'!L15+'30'!C15+'30'!F15</f>
        <v>4970</v>
      </c>
      <c r="J15" s="32">
        <f>+'29'!J15+'29'!M15+'30'!D15+'30'!G15</f>
        <v>7535</v>
      </c>
      <c r="K15" s="32">
        <f>+'29'!K15+'29'!N15+'30'!E15+'30'!H15</f>
        <v>2576</v>
      </c>
      <c r="L15" s="32">
        <f>+'29'!C15+'29'!F15+'30'!I15</f>
        <v>15974</v>
      </c>
      <c r="M15" s="32">
        <f>+'29'!D15+'29'!G15+'30'!J15</f>
        <v>21134</v>
      </c>
      <c r="N15" s="89">
        <f>+'29'!E15+'29'!H15+'30'!K15</f>
        <v>6520</v>
      </c>
      <c r="O15" s="1"/>
      <c r="P15" s="5">
        <v>6520</v>
      </c>
      <c r="Q15" s="1">
        <f>+P15-N15</f>
        <v>0</v>
      </c>
      <c r="R15" s="5"/>
      <c r="S15" s="1">
        <f t="shared" si="0"/>
        <v>14614</v>
      </c>
    </row>
    <row r="16" spans="1:19" ht="10.5" customHeight="1" x14ac:dyDescent="0.2">
      <c r="A16" s="88" t="s">
        <v>145</v>
      </c>
      <c r="B16" s="17" t="s">
        <v>11</v>
      </c>
      <c r="C16" s="4"/>
      <c r="D16" s="4"/>
      <c r="E16" s="4"/>
      <c r="F16" s="4"/>
      <c r="G16" s="4"/>
      <c r="H16" s="4"/>
      <c r="I16" s="32">
        <f>+'29'!I16+'29'!L16+'30'!C16+'30'!F16</f>
        <v>0</v>
      </c>
      <c r="J16" s="32">
        <f>+'29'!J16+'29'!M16+'30'!D16+'30'!G16</f>
        <v>0</v>
      </c>
      <c r="K16" s="32">
        <f>+'29'!K16+'29'!N16+'30'!E16+'30'!H16</f>
        <v>0</v>
      </c>
      <c r="L16" s="32">
        <f>+'29'!C16+'29'!F16+'30'!I16</f>
        <v>0</v>
      </c>
      <c r="M16" s="32">
        <f>+'29'!D16+'29'!G16+'30'!J16</f>
        <v>0</v>
      </c>
      <c r="N16" s="89">
        <f>+'29'!E16+'29'!H16+'30'!K16</f>
        <v>0</v>
      </c>
      <c r="O16" s="1"/>
      <c r="S16" s="1">
        <f t="shared" si="0"/>
        <v>0</v>
      </c>
    </row>
    <row r="17" spans="1:19" ht="10.5" customHeight="1" thickBot="1" x14ac:dyDescent="0.25">
      <c r="A17" s="88" t="s">
        <v>146</v>
      </c>
      <c r="B17" s="17" t="s">
        <v>12</v>
      </c>
      <c r="C17" s="4"/>
      <c r="D17" s="4"/>
      <c r="E17" s="4"/>
      <c r="F17" s="4"/>
      <c r="G17" s="4"/>
      <c r="H17" s="4"/>
      <c r="I17" s="32">
        <f>+'29'!I17+'29'!L17+'30'!C17+'30'!F17</f>
        <v>0</v>
      </c>
      <c r="J17" s="32">
        <f>+'29'!J17+'29'!M17+'30'!D17+'30'!G17</f>
        <v>0</v>
      </c>
      <c r="K17" s="32">
        <f>+'29'!K17+'29'!N17+'30'!E17+'30'!H17</f>
        <v>0</v>
      </c>
      <c r="L17" s="32">
        <f>+'29'!C17+'29'!F17+'30'!I17</f>
        <v>0</v>
      </c>
      <c r="M17" s="32">
        <f>+'29'!D17+'29'!G17+'30'!J17</f>
        <v>0</v>
      </c>
      <c r="N17" s="89">
        <f>+'29'!E17+'29'!H17+'30'!K17</f>
        <v>0</v>
      </c>
      <c r="O17" s="1"/>
      <c r="S17" s="1">
        <f t="shared" si="0"/>
        <v>0</v>
      </c>
    </row>
    <row r="18" spans="1:19" s="13" customFormat="1" ht="10.5" customHeight="1" thickBot="1" x14ac:dyDescent="0.25">
      <c r="A18" s="71" t="s">
        <v>13</v>
      </c>
      <c r="B18" s="24" t="s">
        <v>116</v>
      </c>
      <c r="C18" s="42">
        <f>+C15+C16+C17</f>
        <v>1200</v>
      </c>
      <c r="D18" s="42">
        <f t="shared" ref="D18:N18" si="2">+D15+D16+D17</f>
        <v>1771</v>
      </c>
      <c r="E18" s="42">
        <f t="shared" si="2"/>
        <v>442</v>
      </c>
      <c r="F18" s="42">
        <f t="shared" si="2"/>
        <v>1500</v>
      </c>
      <c r="G18" s="42">
        <f t="shared" si="2"/>
        <v>2373</v>
      </c>
      <c r="H18" s="42">
        <f t="shared" si="2"/>
        <v>1051</v>
      </c>
      <c r="I18" s="42">
        <f t="shared" si="2"/>
        <v>4970</v>
      </c>
      <c r="J18" s="42">
        <f t="shared" si="2"/>
        <v>7535</v>
      </c>
      <c r="K18" s="42">
        <f t="shared" si="2"/>
        <v>2576</v>
      </c>
      <c r="L18" s="42">
        <f t="shared" si="2"/>
        <v>15974</v>
      </c>
      <c r="M18" s="42">
        <f t="shared" si="2"/>
        <v>21134</v>
      </c>
      <c r="N18" s="74">
        <f t="shared" si="2"/>
        <v>6520</v>
      </c>
      <c r="O18" s="5"/>
      <c r="P18" s="5"/>
      <c r="Q18" s="1"/>
      <c r="R18" s="5"/>
      <c r="S18" s="1">
        <f t="shared" si="0"/>
        <v>14614</v>
      </c>
    </row>
    <row r="19" spans="1:19" ht="10.5" customHeight="1" x14ac:dyDescent="0.2">
      <c r="A19" s="90" t="s">
        <v>147</v>
      </c>
      <c r="B19" s="46" t="s">
        <v>117</v>
      </c>
      <c r="C19" s="6"/>
      <c r="D19" s="6"/>
      <c r="E19" s="6"/>
      <c r="F19" s="6"/>
      <c r="G19" s="6"/>
      <c r="H19" s="6"/>
      <c r="I19" s="32">
        <f>+'29'!I19+'29'!L19+'30'!C19+'30'!F19</f>
        <v>0</v>
      </c>
      <c r="J19" s="32">
        <f>+'29'!J19+'29'!M19+'30'!D19+'30'!G19</f>
        <v>0</v>
      </c>
      <c r="K19" s="32">
        <f>+'29'!K19+'29'!N19+'30'!E19+'30'!H19</f>
        <v>0</v>
      </c>
      <c r="L19" s="32">
        <f>+'29'!C19+'29'!F19+'30'!I19</f>
        <v>0</v>
      </c>
      <c r="M19" s="32">
        <f>+'29'!D19+'29'!G19+'30'!J19</f>
        <v>0</v>
      </c>
      <c r="N19" s="89">
        <f>+'29'!E19+'29'!H19+'30'!K19</f>
        <v>0</v>
      </c>
      <c r="O19" s="1"/>
    </row>
    <row r="20" spans="1:19" ht="10.5" customHeight="1" thickBot="1" x14ac:dyDescent="0.25">
      <c r="A20" s="91" t="s">
        <v>173</v>
      </c>
      <c r="B20" s="48" t="s">
        <v>174</v>
      </c>
      <c r="C20" s="6"/>
      <c r="D20" s="6"/>
      <c r="E20" s="6"/>
      <c r="F20" s="6"/>
      <c r="G20" s="6"/>
      <c r="H20" s="6"/>
      <c r="I20" s="32">
        <f>+'29'!I20+'29'!L20+'30'!C20+'30'!F20</f>
        <v>0</v>
      </c>
      <c r="J20" s="32">
        <f>+'29'!J20+'29'!M20+'30'!D20+'30'!G20</f>
        <v>0</v>
      </c>
      <c r="K20" s="32">
        <f>+'29'!K20+'29'!N20+'30'!E20+'30'!H20</f>
        <v>0</v>
      </c>
      <c r="L20" s="32">
        <f>+'29'!C20+'29'!F20+'30'!I20</f>
        <v>0</v>
      </c>
      <c r="M20" s="32">
        <f>+'29'!D20+'29'!G20+'30'!J20</f>
        <v>0</v>
      </c>
      <c r="N20" s="89">
        <f>+'29'!E20+'29'!H20+'30'!K20</f>
        <v>0</v>
      </c>
      <c r="O20" s="1"/>
    </row>
    <row r="21" spans="1:19" ht="10.5" customHeight="1" thickBot="1" x14ac:dyDescent="0.25">
      <c r="A21" s="71" t="s">
        <v>15</v>
      </c>
      <c r="B21" s="24" t="s">
        <v>118</v>
      </c>
      <c r="C21" s="42">
        <f>+C19+C20</f>
        <v>0</v>
      </c>
      <c r="D21" s="42">
        <f t="shared" ref="D21:N21" si="3">+D19+D20</f>
        <v>0</v>
      </c>
      <c r="E21" s="42">
        <f t="shared" si="3"/>
        <v>0</v>
      </c>
      <c r="F21" s="42">
        <f t="shared" si="3"/>
        <v>0</v>
      </c>
      <c r="G21" s="42">
        <f t="shared" si="3"/>
        <v>0</v>
      </c>
      <c r="H21" s="42">
        <f t="shared" si="3"/>
        <v>0</v>
      </c>
      <c r="I21" s="42">
        <f t="shared" si="3"/>
        <v>0</v>
      </c>
      <c r="J21" s="42">
        <f t="shared" si="3"/>
        <v>0</v>
      </c>
      <c r="K21" s="42">
        <f t="shared" si="3"/>
        <v>0</v>
      </c>
      <c r="L21" s="42">
        <f t="shared" si="3"/>
        <v>0</v>
      </c>
      <c r="M21" s="42">
        <f t="shared" si="3"/>
        <v>0</v>
      </c>
      <c r="N21" s="74">
        <f t="shared" si="3"/>
        <v>0</v>
      </c>
      <c r="O21" s="1"/>
    </row>
    <row r="22" spans="1:19" ht="10.5" customHeight="1" x14ac:dyDescent="0.2">
      <c r="A22" s="88" t="s">
        <v>149</v>
      </c>
      <c r="B22" s="17" t="s">
        <v>19</v>
      </c>
      <c r="C22" s="6"/>
      <c r="D22" s="6"/>
      <c r="E22" s="6"/>
      <c r="F22" s="6"/>
      <c r="G22" s="6"/>
      <c r="H22" s="6"/>
      <c r="I22" s="32">
        <f>+'29'!I22+'29'!L22+'30'!C22+'30'!F22</f>
        <v>0</v>
      </c>
      <c r="J22" s="32">
        <f>+'29'!J22+'29'!M22+'30'!D22+'30'!G22</f>
        <v>0</v>
      </c>
      <c r="K22" s="32">
        <f>+'29'!K22+'29'!N22+'30'!E22+'30'!H22</f>
        <v>0</v>
      </c>
      <c r="L22" s="32">
        <f>+'29'!C22+'29'!F22+'30'!I22</f>
        <v>0</v>
      </c>
      <c r="M22" s="32">
        <f>+'29'!D22+'29'!G22+'30'!J22</f>
        <v>0</v>
      </c>
      <c r="N22" s="89">
        <f>+'29'!E22+'29'!H22+'30'!K22</f>
        <v>0</v>
      </c>
      <c r="O22" s="1"/>
    </row>
    <row r="23" spans="1:19" ht="10.5" customHeight="1" x14ac:dyDescent="0.2">
      <c r="A23" s="92" t="s">
        <v>150</v>
      </c>
      <c r="B23" s="17" t="s">
        <v>176</v>
      </c>
      <c r="C23" s="6"/>
      <c r="D23" s="6"/>
      <c r="E23" s="6"/>
      <c r="F23" s="6"/>
      <c r="G23" s="6"/>
      <c r="H23" s="6"/>
      <c r="I23" s="32">
        <f>+'29'!I23+'29'!L23+'30'!C23+'30'!F23</f>
        <v>0</v>
      </c>
      <c r="J23" s="32">
        <f>+'29'!J23+'29'!M23+'30'!D23+'30'!G23</f>
        <v>0</v>
      </c>
      <c r="K23" s="32">
        <f>+'29'!K23+'29'!N23+'30'!E23+'30'!H23</f>
        <v>0</v>
      </c>
      <c r="L23" s="32">
        <f>+'29'!C23+'29'!F23+'30'!I23</f>
        <v>0</v>
      </c>
      <c r="M23" s="32">
        <f>+'29'!D23+'29'!G23+'30'!J23</f>
        <v>0</v>
      </c>
      <c r="N23" s="89">
        <f>+'29'!E23+'29'!H23+'30'!K23</f>
        <v>0</v>
      </c>
    </row>
    <row r="24" spans="1:19" ht="10.5" customHeight="1" thickBot="1" x14ac:dyDescent="0.25">
      <c r="A24" s="88" t="s">
        <v>147</v>
      </c>
      <c r="B24" s="17" t="s">
        <v>20</v>
      </c>
      <c r="C24" s="4"/>
      <c r="D24" s="4"/>
      <c r="E24" s="6"/>
      <c r="F24" s="4"/>
      <c r="G24" s="4"/>
      <c r="H24" s="6"/>
      <c r="I24" s="32">
        <f>+'29'!I24+'29'!L24+'30'!C24+'30'!F24</f>
        <v>0</v>
      </c>
      <c r="J24" s="32">
        <f>+'29'!J24+'29'!M24+'30'!D24+'30'!G24</f>
        <v>0</v>
      </c>
      <c r="K24" s="32">
        <f>+'29'!K24+'29'!N24+'30'!E24+'30'!H24</f>
        <v>0</v>
      </c>
      <c r="L24" s="32">
        <f>+'29'!C24+'29'!F24+'30'!I24</f>
        <v>0</v>
      </c>
      <c r="M24" s="32">
        <f>+'29'!D24+'29'!G24+'30'!J24</f>
        <v>0</v>
      </c>
      <c r="N24" s="89">
        <f>+'29'!E24+'29'!H24+'30'!K24</f>
        <v>0</v>
      </c>
      <c r="O24" s="1"/>
    </row>
    <row r="25" spans="1:19" ht="10.5" customHeight="1" thickBot="1" x14ac:dyDescent="0.25">
      <c r="A25" s="71" t="s">
        <v>18</v>
      </c>
      <c r="B25" s="18" t="s">
        <v>119</v>
      </c>
      <c r="C25" s="42">
        <f>+C22+C23+C24</f>
        <v>0</v>
      </c>
      <c r="D25" s="42">
        <f t="shared" ref="D25:N25" si="4">+D22+D23+D24</f>
        <v>0</v>
      </c>
      <c r="E25" s="42">
        <f t="shared" si="4"/>
        <v>0</v>
      </c>
      <c r="F25" s="42">
        <f t="shared" si="4"/>
        <v>0</v>
      </c>
      <c r="G25" s="42">
        <f t="shared" si="4"/>
        <v>0</v>
      </c>
      <c r="H25" s="42">
        <f t="shared" si="4"/>
        <v>0</v>
      </c>
      <c r="I25" s="42">
        <f t="shared" si="4"/>
        <v>0</v>
      </c>
      <c r="J25" s="42">
        <f t="shared" si="4"/>
        <v>0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74">
        <f t="shared" si="4"/>
        <v>0</v>
      </c>
      <c r="O25" s="1"/>
    </row>
    <row r="26" spans="1:19" ht="10.5" customHeight="1" thickBot="1" x14ac:dyDescent="0.25">
      <c r="A26" s="93" t="s">
        <v>148</v>
      </c>
      <c r="B26" s="17" t="s">
        <v>135</v>
      </c>
      <c r="C26" s="6"/>
      <c r="D26" s="6"/>
      <c r="E26" s="6"/>
      <c r="F26" s="6"/>
      <c r="G26" s="6"/>
      <c r="H26" s="6"/>
      <c r="I26" s="32">
        <f>+'29'!I26+'29'!L26+'30'!C26+'30'!F26</f>
        <v>0</v>
      </c>
      <c r="J26" s="32">
        <f>+'29'!J26+'29'!M26+'30'!D26+'30'!G26</f>
        <v>0</v>
      </c>
      <c r="K26" s="32">
        <f>+'29'!K26+'29'!N26+'30'!E26+'30'!H26</f>
        <v>0</v>
      </c>
      <c r="L26" s="32">
        <f>+'29'!C26+'29'!F26+'30'!I26</f>
        <v>0</v>
      </c>
      <c r="M26" s="32">
        <f>+'29'!D26+'29'!G26+'30'!J26</f>
        <v>0</v>
      </c>
      <c r="N26" s="89">
        <f>+'29'!E26+'29'!H26+'30'!K26</f>
        <v>0</v>
      </c>
      <c r="O26" s="1"/>
      <c r="S26" s="1">
        <f>SUM(M28-N28)</f>
        <v>423235</v>
      </c>
    </row>
    <row r="27" spans="1:19" ht="10.5" customHeight="1" thickBot="1" x14ac:dyDescent="0.25">
      <c r="A27" s="71" t="s">
        <v>132</v>
      </c>
      <c r="B27" s="18" t="s">
        <v>133</v>
      </c>
      <c r="C27" s="42">
        <f>+C21+C25</f>
        <v>0</v>
      </c>
      <c r="D27" s="42">
        <f t="shared" ref="D27:N27" si="5">+D21+D25</f>
        <v>0</v>
      </c>
      <c r="E27" s="42">
        <f t="shared" si="5"/>
        <v>0</v>
      </c>
      <c r="F27" s="42">
        <f t="shared" si="5"/>
        <v>0</v>
      </c>
      <c r="G27" s="42">
        <f t="shared" si="5"/>
        <v>0</v>
      </c>
      <c r="H27" s="42">
        <f t="shared" si="5"/>
        <v>0</v>
      </c>
      <c r="I27" s="42">
        <f t="shared" si="5"/>
        <v>0</v>
      </c>
      <c r="J27" s="42">
        <f t="shared" si="5"/>
        <v>0</v>
      </c>
      <c r="K27" s="42">
        <f t="shared" si="5"/>
        <v>0</v>
      </c>
      <c r="L27" s="42">
        <f t="shared" si="5"/>
        <v>0</v>
      </c>
      <c r="M27" s="42">
        <f t="shared" si="5"/>
        <v>0</v>
      </c>
      <c r="N27" s="74">
        <f t="shared" si="5"/>
        <v>0</v>
      </c>
      <c r="O27" s="1"/>
    </row>
    <row r="28" spans="1:19" s="13" customFormat="1" ht="10.5" customHeight="1" x14ac:dyDescent="0.2">
      <c r="A28" s="94"/>
      <c r="B28" s="22" t="s">
        <v>136</v>
      </c>
      <c r="C28" s="6">
        <f>+C14++C18+C26+C27</f>
        <v>201853</v>
      </c>
      <c r="D28" s="6">
        <f t="shared" ref="D28:N28" si="6">+D14++D18+D26+D27</f>
        <v>215299</v>
      </c>
      <c r="E28" s="6">
        <f t="shared" si="6"/>
        <v>177249</v>
      </c>
      <c r="F28" s="6">
        <f t="shared" si="6"/>
        <v>177035</v>
      </c>
      <c r="G28" s="6">
        <f t="shared" si="6"/>
        <v>180639</v>
      </c>
      <c r="H28" s="6">
        <f t="shared" si="6"/>
        <v>161741</v>
      </c>
      <c r="I28" s="6">
        <f t="shared" si="6"/>
        <v>716113</v>
      </c>
      <c r="J28" s="6">
        <f t="shared" si="6"/>
        <v>757472</v>
      </c>
      <c r="K28" s="6">
        <f t="shared" si="6"/>
        <v>632842</v>
      </c>
      <c r="L28" s="6">
        <f t="shared" si="6"/>
        <v>1907700</v>
      </c>
      <c r="M28" s="6">
        <f t="shared" si="6"/>
        <v>2085197</v>
      </c>
      <c r="N28" s="99">
        <f t="shared" si="6"/>
        <v>1661962</v>
      </c>
      <c r="O28" s="5"/>
      <c r="P28" s="5"/>
      <c r="Q28" s="1"/>
      <c r="R28" s="5"/>
      <c r="S28" s="5"/>
    </row>
    <row r="29" spans="1:19" ht="10.5" customHeight="1" x14ac:dyDescent="0.2">
      <c r="A29" s="126" t="s">
        <v>21</v>
      </c>
      <c r="B29" s="127"/>
      <c r="C29" s="4"/>
      <c r="D29" s="4"/>
      <c r="E29" s="4"/>
      <c r="F29" s="4"/>
      <c r="G29" s="4"/>
      <c r="H29" s="4"/>
      <c r="I29" s="32">
        <f>+'29'!I29+'29'!L29+'30'!C29+'30'!F29</f>
        <v>0</v>
      </c>
      <c r="J29" s="32">
        <f>+'29'!J29+'29'!M29+'30'!D29+'30'!G29</f>
        <v>0</v>
      </c>
      <c r="K29" s="32">
        <f>+'29'!K29+'29'!N29+'30'!E29+'30'!H29</f>
        <v>0</v>
      </c>
      <c r="L29" s="32">
        <f>+'29'!C29+'29'!F29+'30'!I29</f>
        <v>0</v>
      </c>
      <c r="M29" s="32">
        <f>+'29'!D29+'29'!G29+'30'!J29</f>
        <v>0</v>
      </c>
      <c r="N29" s="89">
        <f>+'29'!E29+'29'!H29+'30'!K29</f>
        <v>0</v>
      </c>
      <c r="O29" s="1"/>
    </row>
    <row r="30" spans="1:19" ht="10.5" customHeight="1" x14ac:dyDescent="0.2">
      <c r="A30" s="88" t="s">
        <v>151</v>
      </c>
      <c r="B30" s="17" t="s">
        <v>120</v>
      </c>
      <c r="C30" s="4"/>
      <c r="D30" s="4"/>
      <c r="E30" s="4"/>
      <c r="F30" s="4"/>
      <c r="G30" s="4"/>
      <c r="H30" s="4"/>
      <c r="I30" s="32">
        <f>+'29'!I30+'29'!L30+'30'!C30+'30'!F30</f>
        <v>0</v>
      </c>
      <c r="J30" s="32">
        <f>+'29'!J30+'29'!M30+'30'!D30+'30'!G30</f>
        <v>0</v>
      </c>
      <c r="K30" s="32">
        <f>+'29'!K30+'29'!N30+'30'!E30+'30'!H30</f>
        <v>0</v>
      </c>
      <c r="L30" s="32">
        <f>+'29'!C30+'29'!F30+'30'!I30</f>
        <v>0</v>
      </c>
      <c r="M30" s="32">
        <f>+'29'!D30+'29'!G30+'30'!J30</f>
        <v>0</v>
      </c>
      <c r="N30" s="89">
        <f>+'29'!E30+'29'!H30+'30'!K30</f>
        <v>0</v>
      </c>
      <c r="O30" s="1"/>
    </row>
    <row r="31" spans="1:19" ht="10.5" customHeight="1" x14ac:dyDescent="0.2">
      <c r="A31" s="88" t="s">
        <v>152</v>
      </c>
      <c r="B31" s="17" t="s">
        <v>121</v>
      </c>
      <c r="C31" s="4"/>
      <c r="D31" s="4"/>
      <c r="E31" s="4"/>
      <c r="F31" s="4"/>
      <c r="G31" s="4"/>
      <c r="H31" s="4"/>
      <c r="I31" s="32">
        <f>+'29'!I31+'29'!L31+'30'!C31+'30'!F31</f>
        <v>0</v>
      </c>
      <c r="J31" s="32">
        <f>+'29'!J31+'29'!M31+'30'!D31+'30'!G31</f>
        <v>0</v>
      </c>
      <c r="K31" s="32">
        <f>+'29'!K31+'29'!N31+'30'!E31+'30'!H31</f>
        <v>0</v>
      </c>
      <c r="L31" s="32">
        <f>+'29'!C31+'29'!F31+'30'!I31</f>
        <v>0</v>
      </c>
      <c r="M31" s="32">
        <f>+'29'!D31+'29'!G31+'30'!J31</f>
        <v>0</v>
      </c>
      <c r="N31" s="89">
        <f>+'29'!E31+'29'!H31+'30'!K31</f>
        <v>0</v>
      </c>
      <c r="O31" s="1"/>
    </row>
    <row r="32" spans="1:19" ht="10.5" customHeight="1" x14ac:dyDescent="0.2">
      <c r="A32" s="88" t="s">
        <v>154</v>
      </c>
      <c r="B32" s="17" t="s">
        <v>122</v>
      </c>
      <c r="C32" s="4"/>
      <c r="D32" s="4"/>
      <c r="E32" s="4"/>
      <c r="F32" s="4"/>
      <c r="G32" s="4"/>
      <c r="H32" s="4"/>
      <c r="I32" s="32">
        <f>+'29'!I32+'29'!L32+'30'!C32+'30'!F32</f>
        <v>0</v>
      </c>
      <c r="J32" s="32">
        <f>+'29'!J32+'29'!M32+'30'!D32+'30'!G32</f>
        <v>0</v>
      </c>
      <c r="K32" s="32">
        <f>+'29'!K32+'29'!N32+'30'!E32+'30'!H32</f>
        <v>0</v>
      </c>
      <c r="L32" s="32">
        <f>+'29'!C32+'29'!F32+'30'!I32</f>
        <v>0</v>
      </c>
      <c r="M32" s="32">
        <f>+'29'!D32+'29'!G32+'30'!J32</f>
        <v>0</v>
      </c>
      <c r="N32" s="89">
        <f>+'29'!E32+'29'!H32+'30'!K32</f>
        <v>3802</v>
      </c>
      <c r="O32" s="1"/>
    </row>
    <row r="33" spans="1:20" ht="10.5" customHeight="1" x14ac:dyDescent="0.2">
      <c r="A33" s="95" t="s">
        <v>5</v>
      </c>
      <c r="B33" s="79" t="s">
        <v>123</v>
      </c>
      <c r="C33" s="44">
        <f t="shared" ref="C33:N33" si="7">+C30+C31+C32</f>
        <v>0</v>
      </c>
      <c r="D33" s="44">
        <f t="shared" si="7"/>
        <v>0</v>
      </c>
      <c r="E33" s="44">
        <f t="shared" si="7"/>
        <v>0</v>
      </c>
      <c r="F33" s="44">
        <f t="shared" si="7"/>
        <v>0</v>
      </c>
      <c r="G33" s="44">
        <f t="shared" si="7"/>
        <v>0</v>
      </c>
      <c r="H33" s="44">
        <f t="shared" si="7"/>
        <v>0</v>
      </c>
      <c r="I33" s="44">
        <f t="shared" si="7"/>
        <v>0</v>
      </c>
      <c r="J33" s="44">
        <f t="shared" si="7"/>
        <v>0</v>
      </c>
      <c r="K33" s="44">
        <f t="shared" si="7"/>
        <v>0</v>
      </c>
      <c r="L33" s="44">
        <f t="shared" si="7"/>
        <v>0</v>
      </c>
      <c r="M33" s="44">
        <f t="shared" si="7"/>
        <v>0</v>
      </c>
      <c r="N33" s="100">
        <f t="shared" si="7"/>
        <v>3802</v>
      </c>
      <c r="O33" s="1"/>
      <c r="P33" s="1">
        <v>3803</v>
      </c>
      <c r="Q33" s="1">
        <f>+P33-N33</f>
        <v>1</v>
      </c>
    </row>
    <row r="34" spans="1:20" ht="10.5" customHeight="1" x14ac:dyDescent="0.2">
      <c r="A34" s="88" t="s">
        <v>155</v>
      </c>
      <c r="B34" s="17" t="s">
        <v>22</v>
      </c>
      <c r="C34" s="4"/>
      <c r="D34" s="4"/>
      <c r="E34" s="4"/>
      <c r="F34" s="4"/>
      <c r="G34" s="4"/>
      <c r="H34" s="4"/>
      <c r="I34" s="32">
        <f>+'29'!I34+'29'!L34+'30'!C34+'30'!F34</f>
        <v>0</v>
      </c>
      <c r="J34" s="32">
        <f>+'29'!J34+'29'!M34+'30'!D34+'30'!G34</f>
        <v>0</v>
      </c>
      <c r="K34" s="32">
        <f>+'29'!K34+'29'!N34+'30'!E34+'30'!H34</f>
        <v>0</v>
      </c>
      <c r="L34" s="32">
        <f>+'29'!C34+'29'!F34+'30'!I34</f>
        <v>0</v>
      </c>
      <c r="M34" s="32">
        <f>+'29'!D34+'29'!G34+'30'!J34</f>
        <v>0</v>
      </c>
      <c r="N34" s="89">
        <f>+'29'!E34+'29'!H34+'30'!K34</f>
        <v>0</v>
      </c>
      <c r="O34" s="1"/>
    </row>
    <row r="35" spans="1:20" s="13" customFormat="1" ht="10.5" customHeight="1" x14ac:dyDescent="0.2">
      <c r="A35" s="88" t="s">
        <v>156</v>
      </c>
      <c r="B35" s="17" t="s">
        <v>124</v>
      </c>
      <c r="C35" s="4">
        <v>5500</v>
      </c>
      <c r="D35" s="4">
        <v>5500</v>
      </c>
      <c r="E35" s="4">
        <v>5093</v>
      </c>
      <c r="F35" s="4">
        <v>3500</v>
      </c>
      <c r="G35" s="4">
        <v>3500</v>
      </c>
      <c r="H35" s="4">
        <v>5361</v>
      </c>
      <c r="I35" s="32">
        <f>+'29'!I35+'29'!L35+'30'!C35+'30'!F35</f>
        <v>16800</v>
      </c>
      <c r="J35" s="32">
        <f>+'29'!J35+'29'!M35+'30'!D35+'30'!G35</f>
        <v>16800</v>
      </c>
      <c r="K35" s="32">
        <f>+'29'!K35+'29'!N35+'30'!E35+'30'!H35</f>
        <v>16344</v>
      </c>
      <c r="L35" s="32">
        <f>+'29'!C35+'29'!F35+'30'!I35</f>
        <v>84800</v>
      </c>
      <c r="M35" s="32">
        <f>+'29'!D35+'29'!G35+'30'!J35</f>
        <v>84800</v>
      </c>
      <c r="N35" s="89">
        <f>+'29'!E35+'29'!H35+'30'!K35</f>
        <v>88929</v>
      </c>
      <c r="O35" s="5"/>
      <c r="P35" s="5">
        <v>88929</v>
      </c>
      <c r="Q35" s="1">
        <f>+P35-N35</f>
        <v>0</v>
      </c>
      <c r="R35" s="5"/>
      <c r="S35" s="5"/>
    </row>
    <row r="36" spans="1:20" s="13" customFormat="1" ht="10.5" customHeight="1" thickBot="1" x14ac:dyDescent="0.25">
      <c r="A36" s="88" t="s">
        <v>158</v>
      </c>
      <c r="B36" s="17" t="s">
        <v>23</v>
      </c>
      <c r="C36" s="4"/>
      <c r="D36" s="4"/>
      <c r="E36" s="4"/>
      <c r="F36" s="4"/>
      <c r="G36" s="4"/>
      <c r="H36" s="4"/>
      <c r="I36" s="32">
        <f>+'29'!I36+'29'!L36+'30'!C36+'30'!F36</f>
        <v>0</v>
      </c>
      <c r="J36" s="32">
        <f>+'29'!J36+'29'!M36+'30'!D36+'30'!G36</f>
        <v>0</v>
      </c>
      <c r="K36" s="32">
        <f>+'29'!K36+'29'!N36+'30'!E36+'30'!H36</f>
        <v>0</v>
      </c>
      <c r="L36" s="32">
        <f>+'29'!C36+'29'!F36+'30'!I36</f>
        <v>0</v>
      </c>
      <c r="M36" s="32">
        <f>+'29'!D36+'29'!G36+'30'!J36</f>
        <v>0</v>
      </c>
      <c r="N36" s="89">
        <f>+'29'!E36+'29'!H36+'30'!K36</f>
        <v>0</v>
      </c>
      <c r="O36" s="1"/>
      <c r="P36" s="5"/>
      <c r="Q36" s="1"/>
      <c r="R36" s="5"/>
      <c r="S36" s="5"/>
    </row>
    <row r="37" spans="1:20" ht="10.5" customHeight="1" thickBot="1" x14ac:dyDescent="0.25">
      <c r="A37" s="71" t="s">
        <v>10</v>
      </c>
      <c r="B37" s="24" t="s">
        <v>126</v>
      </c>
      <c r="C37" s="42">
        <f>+C33+C34+C35+C36</f>
        <v>5500</v>
      </c>
      <c r="D37" s="42">
        <f t="shared" ref="D37:N37" si="8">+D33+D34+D35+D36</f>
        <v>5500</v>
      </c>
      <c r="E37" s="42">
        <f t="shared" si="8"/>
        <v>5093</v>
      </c>
      <c r="F37" s="42">
        <f t="shared" si="8"/>
        <v>3500</v>
      </c>
      <c r="G37" s="42">
        <f t="shared" si="8"/>
        <v>3500</v>
      </c>
      <c r="H37" s="42">
        <f t="shared" si="8"/>
        <v>5361</v>
      </c>
      <c r="I37" s="42">
        <f t="shared" si="8"/>
        <v>16800</v>
      </c>
      <c r="J37" s="42">
        <f t="shared" si="8"/>
        <v>16800</v>
      </c>
      <c r="K37" s="42">
        <f t="shared" si="8"/>
        <v>16344</v>
      </c>
      <c r="L37" s="42">
        <f t="shared" si="8"/>
        <v>84800</v>
      </c>
      <c r="M37" s="42">
        <f t="shared" si="8"/>
        <v>84800</v>
      </c>
      <c r="N37" s="74">
        <f t="shared" si="8"/>
        <v>92731</v>
      </c>
      <c r="O37" s="1"/>
    </row>
    <row r="38" spans="1:20" ht="10.5" customHeight="1" x14ac:dyDescent="0.2">
      <c r="A38" s="88" t="s">
        <v>153</v>
      </c>
      <c r="B38" s="17" t="s">
        <v>25</v>
      </c>
      <c r="C38" s="4"/>
      <c r="D38" s="4"/>
      <c r="E38" s="4"/>
      <c r="F38" s="4"/>
      <c r="G38" s="4"/>
      <c r="H38" s="4"/>
      <c r="I38" s="32">
        <f>+'29'!I38+'29'!L38+'30'!C38+'30'!F38</f>
        <v>0</v>
      </c>
      <c r="J38" s="32">
        <f>+'29'!J38+'29'!M38+'30'!D38+'30'!G38</f>
        <v>0</v>
      </c>
      <c r="K38" s="32">
        <f>+'29'!K38+'29'!N38+'30'!E38+'30'!H38</f>
        <v>0</v>
      </c>
      <c r="L38" s="32">
        <f>+'29'!C38+'29'!F38+'30'!I38</f>
        <v>0</v>
      </c>
      <c r="M38" s="32">
        <f>+'29'!D38+'29'!G38+'30'!J38</f>
        <v>0</v>
      </c>
      <c r="N38" s="89">
        <f>+'29'!E38+'29'!H38+'30'!K38</f>
        <v>0</v>
      </c>
      <c r="O38" s="1"/>
    </row>
    <row r="39" spans="1:20" ht="10.5" customHeight="1" x14ac:dyDescent="0.2">
      <c r="A39" s="88" t="s">
        <v>157</v>
      </c>
      <c r="B39" s="17" t="s">
        <v>125</v>
      </c>
      <c r="C39" s="4"/>
      <c r="D39" s="4"/>
      <c r="E39" s="4"/>
      <c r="F39" s="4"/>
      <c r="G39" s="4"/>
      <c r="H39" s="4"/>
      <c r="I39" s="32">
        <f>+'29'!I39+'29'!L39+'30'!C39+'30'!F39</f>
        <v>0</v>
      </c>
      <c r="J39" s="32">
        <f>+'29'!J39+'29'!M39+'30'!D39+'30'!G39</f>
        <v>0</v>
      </c>
      <c r="K39" s="32">
        <f>+'29'!K39+'29'!N39+'30'!E39+'30'!H39</f>
        <v>0</v>
      </c>
      <c r="L39" s="32">
        <f>+'29'!C39+'29'!F39+'30'!I39</f>
        <v>0</v>
      </c>
      <c r="M39" s="32">
        <f>+'29'!D39+'29'!G39+'30'!J39</f>
        <v>0</v>
      </c>
      <c r="N39" s="89">
        <f>+'29'!E39+'29'!H39+'30'!K39</f>
        <v>0</v>
      </c>
      <c r="O39" s="1"/>
    </row>
    <row r="40" spans="1:20" s="13" customFormat="1" ht="10.5" customHeight="1" thickBot="1" x14ac:dyDescent="0.25">
      <c r="A40" s="88" t="s">
        <v>159</v>
      </c>
      <c r="B40" s="17" t="s">
        <v>26</v>
      </c>
      <c r="C40" s="4"/>
      <c r="D40" s="4"/>
      <c r="E40" s="4"/>
      <c r="F40" s="4"/>
      <c r="G40" s="4"/>
      <c r="H40" s="4"/>
      <c r="I40" s="32">
        <f>+'29'!I40+'29'!L40+'30'!C40+'30'!F40</f>
        <v>0</v>
      </c>
      <c r="J40" s="32">
        <f>+'29'!J40+'29'!M40+'30'!D40+'30'!G40</f>
        <v>0</v>
      </c>
      <c r="K40" s="32">
        <f>+'29'!K40+'29'!N40+'30'!E40+'30'!H40</f>
        <v>0</v>
      </c>
      <c r="L40" s="32">
        <f>+'29'!C40+'29'!F40+'30'!I40</f>
        <v>0</v>
      </c>
      <c r="M40" s="32">
        <f>+'29'!D40+'29'!G40+'30'!J40</f>
        <v>0</v>
      </c>
      <c r="N40" s="89">
        <f>+'29'!E40+'29'!H40+'30'!K40</f>
        <v>0</v>
      </c>
      <c r="O40" s="5"/>
      <c r="P40" s="5"/>
      <c r="Q40" s="1"/>
      <c r="R40" s="5"/>
      <c r="S40" s="5"/>
    </row>
    <row r="41" spans="1:20" ht="10.5" customHeight="1" thickBot="1" x14ac:dyDescent="0.25">
      <c r="A41" s="71" t="s">
        <v>13</v>
      </c>
      <c r="B41" s="24" t="s">
        <v>127</v>
      </c>
      <c r="C41" s="42">
        <f>+C38+C39+C40</f>
        <v>0</v>
      </c>
      <c r="D41" s="42">
        <f t="shared" ref="D41:N41" si="9">+D38+D39+D40</f>
        <v>0</v>
      </c>
      <c r="E41" s="42">
        <f t="shared" si="9"/>
        <v>0</v>
      </c>
      <c r="F41" s="42">
        <f t="shared" si="9"/>
        <v>0</v>
      </c>
      <c r="G41" s="42">
        <f t="shared" si="9"/>
        <v>0</v>
      </c>
      <c r="H41" s="42">
        <f t="shared" si="9"/>
        <v>0</v>
      </c>
      <c r="I41" s="42">
        <f t="shared" si="9"/>
        <v>0</v>
      </c>
      <c r="J41" s="42">
        <f t="shared" si="9"/>
        <v>0</v>
      </c>
      <c r="K41" s="42">
        <f t="shared" si="9"/>
        <v>0</v>
      </c>
      <c r="L41" s="42">
        <f t="shared" si="9"/>
        <v>0</v>
      </c>
      <c r="M41" s="42">
        <f t="shared" si="9"/>
        <v>0</v>
      </c>
      <c r="N41" s="74">
        <f t="shared" si="9"/>
        <v>0</v>
      </c>
      <c r="O41" s="1"/>
    </row>
    <row r="42" spans="1:20" ht="10.5" customHeight="1" x14ac:dyDescent="0.2">
      <c r="A42" s="97" t="s">
        <v>167</v>
      </c>
      <c r="B42" s="46" t="s">
        <v>17</v>
      </c>
      <c r="C42" s="29">
        <v>192977</v>
      </c>
      <c r="D42" s="29">
        <v>196586</v>
      </c>
      <c r="E42" s="29">
        <v>161524</v>
      </c>
      <c r="F42" s="29">
        <v>170259</v>
      </c>
      <c r="G42" s="29">
        <v>173337</v>
      </c>
      <c r="H42" s="29">
        <v>155094</v>
      </c>
      <c r="I42" s="32">
        <f>+'29'!I42+'29'!L42+'30'!C42+'30'!F42</f>
        <v>686976</v>
      </c>
      <c r="J42" s="32">
        <f>+'29'!J42+'29'!M42+'30'!D42+'30'!G42</f>
        <v>700059</v>
      </c>
      <c r="K42" s="32">
        <f>+'29'!K42+'29'!N42+'30'!E42+'30'!H42</f>
        <v>589819</v>
      </c>
      <c r="L42" s="32">
        <f>+'29'!C42+'29'!F42+'30'!I42</f>
        <v>1789673</v>
      </c>
      <c r="M42" s="32">
        <f>+'29'!D42+'29'!G42+'30'!J42</f>
        <v>1904424</v>
      </c>
      <c r="N42" s="89">
        <f>+'29'!E42+'29'!H42+'30'!K42</f>
        <v>1526136</v>
      </c>
      <c r="O42" s="1"/>
      <c r="P42" s="1">
        <v>1526136</v>
      </c>
      <c r="Q42" s="1">
        <f>+P42-N42</f>
        <v>0</v>
      </c>
      <c r="T42" s="1">
        <f>SUM(M42-N42)</f>
        <v>378288</v>
      </c>
    </row>
    <row r="43" spans="1:20" ht="10.5" customHeight="1" x14ac:dyDescent="0.2">
      <c r="A43" s="88" t="s">
        <v>190</v>
      </c>
      <c r="B43" s="113" t="s">
        <v>191</v>
      </c>
      <c r="C43" s="4"/>
      <c r="D43" s="4"/>
      <c r="E43" s="4"/>
      <c r="F43" s="4"/>
      <c r="G43" s="4"/>
      <c r="H43" s="4"/>
      <c r="I43" s="32">
        <f>+'29'!I43+'29'!L43+'30'!C43+'30'!F43</f>
        <v>0</v>
      </c>
      <c r="J43" s="32">
        <f>+'29'!J43+'29'!M43+'30'!D43+'30'!G43</f>
        <v>0</v>
      </c>
      <c r="K43" s="32">
        <f>+'29'!K43+'29'!N43+'30'!E43+'30'!H43</f>
        <v>0</v>
      </c>
      <c r="L43" s="32">
        <f>+'29'!C43+'29'!F43+'30'!I43</f>
        <v>0</v>
      </c>
      <c r="M43" s="32">
        <f>+'29'!D43+'29'!G43+'30'!J43</f>
        <v>0</v>
      </c>
      <c r="N43" s="89">
        <f>+'29'!E43+'29'!H43+'30'!K43</f>
        <v>0</v>
      </c>
      <c r="O43" s="1"/>
    </row>
    <row r="44" spans="1:20" ht="10.5" customHeight="1" thickBot="1" x14ac:dyDescent="0.25">
      <c r="A44" s="98" t="s">
        <v>168</v>
      </c>
      <c r="B44" s="48" t="s">
        <v>128</v>
      </c>
      <c r="C44" s="29">
        <v>2176</v>
      </c>
      <c r="D44" s="29">
        <v>11442</v>
      </c>
      <c r="E44" s="29">
        <v>11442</v>
      </c>
      <c r="F44" s="29">
        <v>1776</v>
      </c>
      <c r="G44" s="29">
        <v>1429</v>
      </c>
      <c r="H44" s="29">
        <v>1429</v>
      </c>
      <c r="I44" s="32">
        <f>+'29'!I44+'29'!L44+'30'!C44+'30'!F44</f>
        <v>7367</v>
      </c>
      <c r="J44" s="32">
        <f>+'29'!J44+'29'!M44+'30'!D44+'30'!G44</f>
        <v>33078</v>
      </c>
      <c r="K44" s="32">
        <f>+'29'!K44+'29'!N44+'30'!E44+'30'!H44</f>
        <v>33078</v>
      </c>
      <c r="L44" s="32">
        <f>+'29'!C44+'29'!F44+'30'!I44</f>
        <v>17253</v>
      </c>
      <c r="M44" s="32">
        <f>+'29'!D44+'29'!G44+'30'!J44</f>
        <v>74839</v>
      </c>
      <c r="N44" s="89">
        <f>+'29'!E44+'29'!H44+'30'!K44</f>
        <v>74839</v>
      </c>
      <c r="O44" s="1"/>
      <c r="P44" s="1">
        <v>74837</v>
      </c>
      <c r="Q44" s="1">
        <f>+P44-N44</f>
        <v>-2</v>
      </c>
    </row>
    <row r="45" spans="1:20" ht="10.5" customHeight="1" thickBot="1" x14ac:dyDescent="0.25">
      <c r="A45" s="71" t="s">
        <v>15</v>
      </c>
      <c r="B45" s="24" t="s">
        <v>27</v>
      </c>
      <c r="C45" s="42">
        <f>SUM(C42:C44)</f>
        <v>195153</v>
      </c>
      <c r="D45" s="42">
        <f t="shared" ref="D45:N45" si="10">SUM(D42:D44)</f>
        <v>208028</v>
      </c>
      <c r="E45" s="42">
        <f t="shared" si="10"/>
        <v>172966</v>
      </c>
      <c r="F45" s="42">
        <f t="shared" si="10"/>
        <v>172035</v>
      </c>
      <c r="G45" s="42">
        <f t="shared" si="10"/>
        <v>174766</v>
      </c>
      <c r="H45" s="42">
        <f t="shared" si="10"/>
        <v>156523</v>
      </c>
      <c r="I45" s="42">
        <f t="shared" si="10"/>
        <v>694343</v>
      </c>
      <c r="J45" s="42">
        <f t="shared" si="10"/>
        <v>733137</v>
      </c>
      <c r="K45" s="42">
        <f t="shared" si="10"/>
        <v>622897</v>
      </c>
      <c r="L45" s="42">
        <f t="shared" si="10"/>
        <v>1806926</v>
      </c>
      <c r="M45" s="42">
        <f t="shared" si="10"/>
        <v>1979263</v>
      </c>
      <c r="N45" s="74">
        <f t="shared" si="10"/>
        <v>1600975</v>
      </c>
    </row>
    <row r="46" spans="1:20" ht="10.5" customHeight="1" x14ac:dyDescent="0.2">
      <c r="A46" s="93" t="s">
        <v>167</v>
      </c>
      <c r="B46" s="23" t="s">
        <v>20</v>
      </c>
      <c r="C46" s="29">
        <v>1200</v>
      </c>
      <c r="D46" s="29">
        <v>1771</v>
      </c>
      <c r="E46" s="29">
        <v>442</v>
      </c>
      <c r="F46" s="29">
        <v>1500</v>
      </c>
      <c r="G46" s="29">
        <v>2373</v>
      </c>
      <c r="H46" s="29">
        <v>1051</v>
      </c>
      <c r="I46" s="32">
        <f>+'29'!I46+'29'!L46+'30'!C46+'30'!F46</f>
        <v>4970</v>
      </c>
      <c r="J46" s="32">
        <f>+'29'!J46+'29'!M46+'30'!D46+'30'!G46</f>
        <v>7535</v>
      </c>
      <c r="K46" s="32">
        <f>+'29'!K46+'29'!N46+'30'!E46+'30'!H46</f>
        <v>2576</v>
      </c>
      <c r="L46" s="32">
        <f>+'29'!C46+'29'!F46+'30'!I46</f>
        <v>15974</v>
      </c>
      <c r="M46" s="32">
        <f>+'29'!D46+'29'!G46+'30'!J46</f>
        <v>21134</v>
      </c>
      <c r="N46" s="89">
        <f>+'29'!E46+'29'!H46+'30'!K46</f>
        <v>6520</v>
      </c>
      <c r="P46" s="1">
        <v>6520</v>
      </c>
      <c r="R46" s="1">
        <f>+N42+N46</f>
        <v>1532656</v>
      </c>
      <c r="S46" s="1">
        <f>+P42+P46</f>
        <v>1532656</v>
      </c>
    </row>
    <row r="47" spans="1:20" ht="10.5" customHeight="1" thickBot="1" x14ac:dyDescent="0.25">
      <c r="A47" s="93" t="s">
        <v>168</v>
      </c>
      <c r="B47" s="23" t="s">
        <v>129</v>
      </c>
      <c r="C47" s="29"/>
      <c r="D47" s="29"/>
      <c r="E47" s="29"/>
      <c r="F47" s="29"/>
      <c r="G47" s="6"/>
      <c r="H47" s="29"/>
      <c r="I47" s="32">
        <f>+'29'!I47+'29'!L47+'30'!C47+'30'!F47</f>
        <v>0</v>
      </c>
      <c r="J47" s="32">
        <f>+'29'!J47+'29'!M47+'30'!D47+'30'!G47</f>
        <v>0</v>
      </c>
      <c r="K47" s="32">
        <f>+'29'!K47+'29'!N47+'30'!E47+'30'!H47</f>
        <v>0</v>
      </c>
      <c r="L47" s="32">
        <f>+'29'!C47+'29'!F47+'30'!I47</f>
        <v>0</v>
      </c>
      <c r="M47" s="32">
        <f>+'29'!D47+'29'!G47+'30'!J47</f>
        <v>0</v>
      </c>
      <c r="N47" s="89">
        <f>+'29'!E47+'29'!H47+'30'!K47</f>
        <v>0</v>
      </c>
    </row>
    <row r="48" spans="1:20" ht="10.5" customHeight="1" thickBot="1" x14ac:dyDescent="0.25">
      <c r="A48" s="71" t="s">
        <v>18</v>
      </c>
      <c r="B48" s="24" t="s">
        <v>28</v>
      </c>
      <c r="C48" s="42">
        <f>+C46+C47</f>
        <v>1200</v>
      </c>
      <c r="D48" s="42">
        <f t="shared" ref="D48:N48" si="11">+D46+D47</f>
        <v>1771</v>
      </c>
      <c r="E48" s="42">
        <f t="shared" si="11"/>
        <v>442</v>
      </c>
      <c r="F48" s="42">
        <f t="shared" si="11"/>
        <v>1500</v>
      </c>
      <c r="G48" s="42">
        <f t="shared" si="11"/>
        <v>2373</v>
      </c>
      <c r="H48" s="42">
        <f t="shared" si="11"/>
        <v>1051</v>
      </c>
      <c r="I48" s="42">
        <f t="shared" si="11"/>
        <v>4970</v>
      </c>
      <c r="J48" s="42">
        <f t="shared" si="11"/>
        <v>7535</v>
      </c>
      <c r="K48" s="42">
        <f t="shared" si="11"/>
        <v>2576</v>
      </c>
      <c r="L48" s="42">
        <f t="shared" si="11"/>
        <v>15974</v>
      </c>
      <c r="M48" s="42">
        <f t="shared" si="11"/>
        <v>21134</v>
      </c>
      <c r="N48" s="74">
        <f t="shared" si="11"/>
        <v>6520</v>
      </c>
    </row>
    <row r="49" spans="1:19" ht="10.5" customHeight="1" thickBot="1" x14ac:dyDescent="0.25">
      <c r="A49" s="93" t="s">
        <v>160</v>
      </c>
      <c r="B49" s="23" t="s">
        <v>179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99"/>
    </row>
    <row r="50" spans="1:19" ht="10.5" customHeight="1" thickBot="1" x14ac:dyDescent="0.25">
      <c r="A50" s="71" t="s">
        <v>132</v>
      </c>
      <c r="B50" s="24" t="s">
        <v>134</v>
      </c>
      <c r="C50" s="42">
        <f>+C45+C48</f>
        <v>196353</v>
      </c>
      <c r="D50" s="42">
        <f t="shared" ref="D50:N50" si="12">+D45+D48</f>
        <v>209799</v>
      </c>
      <c r="E50" s="42">
        <f t="shared" si="12"/>
        <v>173408</v>
      </c>
      <c r="F50" s="42">
        <f t="shared" si="12"/>
        <v>173535</v>
      </c>
      <c r="G50" s="42">
        <f t="shared" si="12"/>
        <v>177139</v>
      </c>
      <c r="H50" s="42">
        <f t="shared" si="12"/>
        <v>157574</v>
      </c>
      <c r="I50" s="42">
        <f t="shared" si="12"/>
        <v>699313</v>
      </c>
      <c r="J50" s="42">
        <f t="shared" si="12"/>
        <v>740672</v>
      </c>
      <c r="K50" s="42">
        <f t="shared" si="12"/>
        <v>625473</v>
      </c>
      <c r="L50" s="42">
        <f t="shared" si="12"/>
        <v>1822900</v>
      </c>
      <c r="M50" s="42">
        <f t="shared" si="12"/>
        <v>2000397</v>
      </c>
      <c r="N50" s="74">
        <f t="shared" si="12"/>
        <v>1607495</v>
      </c>
    </row>
    <row r="51" spans="1:19" s="21" customFormat="1" ht="10.5" customHeight="1" thickBot="1" x14ac:dyDescent="0.25">
      <c r="A51" s="71"/>
      <c r="B51" s="73" t="s">
        <v>137</v>
      </c>
      <c r="C51" s="42">
        <f>+C37+C41+C49+C50</f>
        <v>201853</v>
      </c>
      <c r="D51" s="42">
        <f t="shared" ref="D51:N51" si="13">+D37+D41+D49+D50</f>
        <v>215299</v>
      </c>
      <c r="E51" s="42">
        <f t="shared" si="13"/>
        <v>178501</v>
      </c>
      <c r="F51" s="42">
        <f t="shared" si="13"/>
        <v>177035</v>
      </c>
      <c r="G51" s="42">
        <f t="shared" si="13"/>
        <v>180639</v>
      </c>
      <c r="H51" s="42">
        <f t="shared" si="13"/>
        <v>162935</v>
      </c>
      <c r="I51" s="42">
        <f t="shared" si="13"/>
        <v>716113</v>
      </c>
      <c r="J51" s="42">
        <f t="shared" si="13"/>
        <v>757472</v>
      </c>
      <c r="K51" s="42">
        <f t="shared" si="13"/>
        <v>641817</v>
      </c>
      <c r="L51" s="42">
        <f t="shared" si="13"/>
        <v>1907700</v>
      </c>
      <c r="M51" s="42">
        <f t="shared" si="13"/>
        <v>2085197</v>
      </c>
      <c r="N51" s="74">
        <f t="shared" si="13"/>
        <v>1700226</v>
      </c>
      <c r="P51" s="25"/>
      <c r="Q51" s="25"/>
      <c r="R51" s="25"/>
      <c r="S51" s="25"/>
    </row>
    <row r="52" spans="1:19" ht="12" customHeight="1" thickBot="1" x14ac:dyDescent="0.25">
      <c r="A52" s="76"/>
      <c r="B52" s="77" t="s">
        <v>29</v>
      </c>
      <c r="C52" s="57">
        <v>30</v>
      </c>
      <c r="D52" s="57">
        <v>30</v>
      </c>
      <c r="E52" s="57">
        <v>30</v>
      </c>
      <c r="F52" s="57">
        <v>25</v>
      </c>
      <c r="G52" s="57">
        <v>25</v>
      </c>
      <c r="H52" s="57">
        <v>25</v>
      </c>
      <c r="I52" s="55">
        <f>+'29'!I52+'29'!L52+'30'!C52+'30'!F52</f>
        <v>102</v>
      </c>
      <c r="J52" s="55">
        <f>+'29'!J52+'29'!M52+'30'!D52+'30'!G52</f>
        <v>102</v>
      </c>
      <c r="K52" s="55">
        <f>+'29'!K52+'29'!N52+'30'!E52+'30'!H52</f>
        <v>102</v>
      </c>
      <c r="L52" s="55">
        <f>+'29'!C52+'29'!F52+'30'!I52</f>
        <v>254.5</v>
      </c>
      <c r="M52" s="55">
        <f>+'29'!D52+'29'!G52+'30'!J52</f>
        <v>257</v>
      </c>
      <c r="N52" s="56">
        <f>+'29'!E52+'29'!H52+'30'!K52</f>
        <v>257</v>
      </c>
    </row>
    <row r="53" spans="1:19" ht="12" customHeight="1" thickBot="1" x14ac:dyDescent="0.25">
      <c r="A53" s="78"/>
      <c r="B53" s="77" t="s">
        <v>30</v>
      </c>
      <c r="C53" s="53"/>
      <c r="D53" s="50"/>
      <c r="E53" s="53"/>
      <c r="F53" s="53"/>
      <c r="G53" s="50"/>
      <c r="H53" s="53"/>
      <c r="I53" s="55">
        <f>+'29'!I53+'29'!L53+'30'!C53+'30'!F53</f>
        <v>0</v>
      </c>
      <c r="J53" s="55">
        <f>+'29'!J53+'29'!M53+'30'!D53+'30'!G53</f>
        <v>0</v>
      </c>
      <c r="K53" s="55">
        <f>+'29'!K53+'29'!N53+'30'!E53+'30'!H53</f>
        <v>0</v>
      </c>
      <c r="L53" s="55">
        <f>+'29'!C53+'29'!F53+'30'!I53</f>
        <v>0</v>
      </c>
      <c r="M53" s="55">
        <f>+'29'!D53+'29'!G53+'30'!J53</f>
        <v>1</v>
      </c>
      <c r="N53" s="56">
        <f>+'29'!E53+'29'!H53+'30'!K53</f>
        <v>0</v>
      </c>
    </row>
    <row r="55" spans="1:19" x14ac:dyDescent="0.2">
      <c r="C55" s="1">
        <f>+C51-C28</f>
        <v>0</v>
      </c>
      <c r="D55" s="1">
        <f t="shared" ref="D55:N55" si="14">+D51-D28</f>
        <v>0</v>
      </c>
      <c r="E55" s="1">
        <f t="shared" si="14"/>
        <v>1252</v>
      </c>
      <c r="F55" s="1">
        <f t="shared" si="14"/>
        <v>0</v>
      </c>
      <c r="G55" s="1">
        <f t="shared" si="14"/>
        <v>0</v>
      </c>
      <c r="H55" s="1">
        <f t="shared" si="14"/>
        <v>1194</v>
      </c>
      <c r="I55" s="1">
        <f t="shared" si="14"/>
        <v>0</v>
      </c>
      <c r="J55" s="1">
        <f t="shared" si="14"/>
        <v>0</v>
      </c>
      <c r="K55" s="1">
        <f t="shared" si="14"/>
        <v>8975</v>
      </c>
      <c r="L55" s="1">
        <f t="shared" si="14"/>
        <v>0</v>
      </c>
      <c r="M55" s="1">
        <f t="shared" si="14"/>
        <v>0</v>
      </c>
      <c r="N55" s="1">
        <f t="shared" si="14"/>
        <v>38264</v>
      </c>
    </row>
  </sheetData>
  <sheetProtection selectLockedCells="1" selectUnlockedCells="1"/>
  <mergeCells count="24">
    <mergeCell ref="A29:B29"/>
    <mergeCell ref="M5:M6"/>
    <mergeCell ref="F4:H4"/>
    <mergeCell ref="L4:N4"/>
    <mergeCell ref="A7:B7"/>
    <mergeCell ref="A8:B8"/>
    <mergeCell ref="K5:K6"/>
    <mergeCell ref="C5:C6"/>
    <mergeCell ref="A1:N1"/>
    <mergeCell ref="D5:D6"/>
    <mergeCell ref="E5:E6"/>
    <mergeCell ref="F5:F6"/>
    <mergeCell ref="G5:G6"/>
    <mergeCell ref="C4:E4"/>
    <mergeCell ref="L3:N3"/>
    <mergeCell ref="L5:L6"/>
    <mergeCell ref="A3:B6"/>
    <mergeCell ref="C3:E3"/>
    <mergeCell ref="F3:H3"/>
    <mergeCell ref="N5:N6"/>
    <mergeCell ref="H5:H6"/>
    <mergeCell ref="I5:I6"/>
    <mergeCell ref="I3:K4"/>
    <mergeCell ref="J5:J6"/>
  </mergeCells>
  <phoneticPr fontId="19" type="noConversion"/>
  <printOptions horizontalCentered="1"/>
  <pageMargins left="0.27559055118110237" right="0.27559055118110237" top="0.39370078740157483" bottom="0.19685039370078741" header="0.15748031496062992" footer="0.15748031496062992"/>
  <pageSetup paperSize="9" scale="89" firstPageNumber="0" orientation="landscape" r:id="rId1"/>
  <headerFooter alignWithMargins="0">
    <oddHeader>&amp;R2.sz.melléklet</oddHeader>
    <oddFooter>&amp;R&amp;A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X60"/>
  <sheetViews>
    <sheetView zoomScale="92" zoomScaleNormal="92" workbookViewId="0">
      <pane ySplit="7" topLeftCell="A11" activePane="bottomLeft" state="frozen"/>
      <selection activeCell="C5" sqref="C5:N6"/>
      <selection pane="bottomLeft" activeCell="P34" sqref="P34"/>
    </sheetView>
  </sheetViews>
  <sheetFormatPr defaultRowHeight="12.75" x14ac:dyDescent="0.2"/>
  <cols>
    <col min="1" max="1" width="7.28515625" style="8" customWidth="1"/>
    <col min="2" max="2" width="32.7109375" style="8" customWidth="1"/>
    <col min="3" max="5" width="11.140625" style="8" customWidth="1"/>
    <col min="6" max="7" width="10.42578125" style="8" customWidth="1"/>
    <col min="8" max="8" width="10" style="8" customWidth="1"/>
    <col min="9" max="9" width="8.7109375" style="8" customWidth="1"/>
    <col min="10" max="11" width="9.42578125" style="8" customWidth="1"/>
    <col min="12" max="13" width="10.85546875" style="8" customWidth="1"/>
    <col min="14" max="14" width="12.85546875" style="8" customWidth="1"/>
    <col min="15" max="15" width="12.85546875" style="34" customWidth="1"/>
    <col min="16" max="16" width="13" style="34" customWidth="1"/>
    <col min="17" max="17" width="9.5703125" style="34" bestFit="1" customWidth="1"/>
    <col min="18" max="18" width="13" style="34" customWidth="1"/>
    <col min="19" max="19" width="10.7109375" style="115" bestFit="1" customWidth="1"/>
    <col min="20" max="20" width="11.28515625" style="115" bestFit="1" customWidth="1"/>
    <col min="21" max="21" width="10.7109375" style="8" customWidth="1"/>
    <col min="22" max="23" width="9.140625" style="8"/>
    <col min="24" max="24" width="10.7109375" style="8" bestFit="1" customWidth="1"/>
    <col min="25" max="16384" width="9.140625" style="8"/>
  </cols>
  <sheetData>
    <row r="1" spans="1:20" ht="11.25" customHeight="1" x14ac:dyDescent="0.2">
      <c r="A1" s="136" t="s">
        <v>192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18"/>
      <c r="P1" s="118"/>
      <c r="Q1" s="118"/>
      <c r="R1" s="118"/>
    </row>
    <row r="2" spans="1:20" ht="8.25" customHeight="1" thickBot="1" x14ac:dyDescent="0.25">
      <c r="N2" s="9" t="s">
        <v>0</v>
      </c>
      <c r="O2" s="119"/>
      <c r="P2" s="119"/>
      <c r="Q2" s="119"/>
      <c r="R2" s="119"/>
    </row>
    <row r="3" spans="1:20" ht="9" customHeight="1" thickBot="1" x14ac:dyDescent="0.25">
      <c r="A3" s="137" t="s">
        <v>1</v>
      </c>
      <c r="B3" s="138"/>
      <c r="C3" s="181" t="s">
        <v>109</v>
      </c>
      <c r="D3" s="181"/>
      <c r="E3" s="181"/>
      <c r="F3" s="186" t="s">
        <v>110</v>
      </c>
      <c r="G3" s="186"/>
      <c r="H3" s="186"/>
      <c r="I3" s="211" t="s">
        <v>130</v>
      </c>
      <c r="J3" s="212"/>
      <c r="K3" s="213"/>
      <c r="L3" s="181" t="s">
        <v>109</v>
      </c>
      <c r="M3" s="181"/>
      <c r="N3" s="183"/>
      <c r="O3" s="120"/>
      <c r="P3" s="120"/>
      <c r="Q3" s="120"/>
      <c r="R3" s="120"/>
    </row>
    <row r="4" spans="1:20" s="10" customFormat="1" ht="23.25" customHeight="1" thickBot="1" x14ac:dyDescent="0.25">
      <c r="A4" s="139"/>
      <c r="B4" s="140"/>
      <c r="C4" s="164"/>
      <c r="D4" s="164"/>
      <c r="E4" s="164"/>
      <c r="F4" s="133"/>
      <c r="G4" s="133"/>
      <c r="H4" s="133"/>
      <c r="I4" s="198"/>
      <c r="J4" s="214"/>
      <c r="K4" s="215"/>
      <c r="L4" s="164"/>
      <c r="M4" s="164"/>
      <c r="N4" s="165"/>
      <c r="O4" s="120"/>
      <c r="P4" s="120"/>
      <c r="Q4" s="120"/>
      <c r="R4" s="120"/>
      <c r="S4" s="116"/>
      <c r="T4" s="116"/>
    </row>
    <row r="5" spans="1:20" ht="12.75" customHeight="1" thickBot="1" x14ac:dyDescent="0.25">
      <c r="A5" s="139"/>
      <c r="B5" s="140"/>
      <c r="C5" s="128" t="s">
        <v>193</v>
      </c>
      <c r="D5" s="128" t="s">
        <v>194</v>
      </c>
      <c r="E5" s="128" t="s">
        <v>195</v>
      </c>
      <c r="F5" s="128" t="s">
        <v>193</v>
      </c>
      <c r="G5" s="128" t="s">
        <v>194</v>
      </c>
      <c r="H5" s="128" t="s">
        <v>195</v>
      </c>
      <c r="I5" s="128" t="s">
        <v>193</v>
      </c>
      <c r="J5" s="128" t="s">
        <v>194</v>
      </c>
      <c r="K5" s="128" t="s">
        <v>195</v>
      </c>
      <c r="L5" s="128" t="s">
        <v>193</v>
      </c>
      <c r="M5" s="128" t="s">
        <v>194</v>
      </c>
      <c r="N5" s="128" t="s">
        <v>195</v>
      </c>
      <c r="O5" s="117"/>
      <c r="P5" s="121"/>
      <c r="Q5" s="121"/>
      <c r="R5" s="121"/>
    </row>
    <row r="6" spans="1:20" ht="18.75" customHeight="1" thickBot="1" x14ac:dyDescent="0.25">
      <c r="A6" s="139"/>
      <c r="B6" s="140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17"/>
      <c r="P6" s="121" t="s">
        <v>196</v>
      </c>
      <c r="Q6" s="121"/>
      <c r="R6" s="121"/>
      <c r="S6" s="115" t="s">
        <v>196</v>
      </c>
    </row>
    <row r="7" spans="1:20" ht="10.5" customHeight="1" thickBot="1" x14ac:dyDescent="0.25">
      <c r="A7" s="130">
        <v>1</v>
      </c>
      <c r="B7" s="131"/>
      <c r="C7" s="40">
        <v>2</v>
      </c>
      <c r="D7" s="41">
        <v>3</v>
      </c>
      <c r="E7" s="40">
        <v>4</v>
      </c>
      <c r="F7" s="36">
        <v>5</v>
      </c>
      <c r="G7" s="37">
        <v>6</v>
      </c>
      <c r="H7" s="36">
        <v>7</v>
      </c>
      <c r="I7" s="37">
        <v>8</v>
      </c>
      <c r="J7" s="36">
        <v>9</v>
      </c>
      <c r="K7" s="37">
        <v>10</v>
      </c>
      <c r="L7" s="41">
        <v>11</v>
      </c>
      <c r="M7" s="40">
        <v>12</v>
      </c>
      <c r="N7" s="86">
        <v>13</v>
      </c>
      <c r="O7" s="122"/>
      <c r="P7" s="123" t="s">
        <v>198</v>
      </c>
      <c r="Q7" s="123"/>
      <c r="R7" s="123"/>
      <c r="S7" s="115" t="s">
        <v>197</v>
      </c>
    </row>
    <row r="8" spans="1:20" ht="11.25" customHeight="1" x14ac:dyDescent="0.2">
      <c r="A8" s="134" t="s">
        <v>4</v>
      </c>
      <c r="B8" s="135"/>
      <c r="C8" s="4"/>
      <c r="D8" s="4"/>
      <c r="E8" s="4"/>
      <c r="F8" s="4"/>
      <c r="G8" s="4"/>
      <c r="H8" s="4"/>
      <c r="I8" s="6"/>
      <c r="J8" s="6"/>
      <c r="K8" s="6"/>
      <c r="L8" s="4"/>
      <c r="M8" s="4"/>
      <c r="N8" s="87"/>
      <c r="O8" s="29"/>
      <c r="P8" s="115"/>
      <c r="Q8" s="115"/>
      <c r="R8" s="115"/>
    </row>
    <row r="9" spans="1:20" ht="10.5" customHeight="1" x14ac:dyDescent="0.2">
      <c r="A9" s="88" t="s">
        <v>139</v>
      </c>
      <c r="B9" s="17" t="s">
        <v>6</v>
      </c>
      <c r="C9" s="32">
        <f>+'26'!L9+'28'!L9+'30'!L9</f>
        <v>4358219</v>
      </c>
      <c r="D9" s="32">
        <f>+'26'!M9+'28'!M9+'30'!M9</f>
        <v>4496683</v>
      </c>
      <c r="E9" s="32">
        <f>+'26'!N9+'28'!N9+'30'!N9</f>
        <v>3925821</v>
      </c>
      <c r="F9" s="4"/>
      <c r="G9" s="4"/>
      <c r="H9" s="4"/>
      <c r="I9" s="4"/>
      <c r="J9" s="4"/>
      <c r="K9" s="4"/>
      <c r="L9" s="32">
        <f>+C9-F9-I9</f>
        <v>4358219</v>
      </c>
      <c r="M9" s="32">
        <f>+D9-G9-J9</f>
        <v>4496683</v>
      </c>
      <c r="N9" s="89">
        <f>+E9-H9-K9</f>
        <v>3925821</v>
      </c>
      <c r="O9" s="29"/>
      <c r="P9" s="115">
        <v>4496683</v>
      </c>
      <c r="Q9" s="115"/>
      <c r="R9" s="115">
        <f>+P9-M9</f>
        <v>0</v>
      </c>
      <c r="S9" s="115">
        <v>3925821</v>
      </c>
      <c r="T9" s="115">
        <f>+S9-N9</f>
        <v>0</v>
      </c>
    </row>
    <row r="10" spans="1:20" ht="10.5" customHeight="1" x14ac:dyDescent="0.2">
      <c r="A10" s="88" t="s">
        <v>140</v>
      </c>
      <c r="B10" s="17" t="s">
        <v>113</v>
      </c>
      <c r="C10" s="32">
        <f>+'26'!L10+'28'!L10+'30'!L10</f>
        <v>845626</v>
      </c>
      <c r="D10" s="32">
        <f>+'26'!M10+'28'!M10+'30'!M10</f>
        <v>885023</v>
      </c>
      <c r="E10" s="32">
        <f>+'26'!N10+'28'!N10+'30'!N10</f>
        <v>679435</v>
      </c>
      <c r="F10" s="4"/>
      <c r="G10" s="4"/>
      <c r="H10" s="4"/>
      <c r="I10" s="4"/>
      <c r="J10" s="4"/>
      <c r="K10" s="4"/>
      <c r="L10" s="32">
        <f>+C10-F10-I10</f>
        <v>845626</v>
      </c>
      <c r="M10" s="32">
        <f t="shared" ref="M10:M53" si="0">+D10-G10-J10</f>
        <v>885023</v>
      </c>
      <c r="N10" s="89">
        <f>+E10-H10-K10</f>
        <v>679435</v>
      </c>
      <c r="O10" s="29"/>
      <c r="P10" s="115">
        <v>885023</v>
      </c>
      <c r="Q10" s="115"/>
      <c r="R10" s="115">
        <f>+P10-M10</f>
        <v>0</v>
      </c>
      <c r="S10" s="115">
        <v>679435</v>
      </c>
      <c r="T10" s="115">
        <f>+S10-N10</f>
        <v>0</v>
      </c>
    </row>
    <row r="11" spans="1:20" ht="10.5" customHeight="1" x14ac:dyDescent="0.2">
      <c r="A11" s="88" t="s">
        <v>141</v>
      </c>
      <c r="B11" s="17" t="s">
        <v>7</v>
      </c>
      <c r="C11" s="32">
        <f>+'26'!L11+'28'!L11+'30'!L11</f>
        <v>12416234</v>
      </c>
      <c r="D11" s="32">
        <f>+'26'!M11+'28'!M11+'30'!M11</f>
        <v>12070114</v>
      </c>
      <c r="E11" s="32">
        <f>+'26'!N11+'28'!N11+'30'!N11</f>
        <v>10515041</v>
      </c>
      <c r="F11" s="4"/>
      <c r="G11" s="4"/>
      <c r="H11" s="4"/>
      <c r="I11" s="4">
        <v>-740000</v>
      </c>
      <c r="J11" s="4">
        <v>-740000</v>
      </c>
      <c r="K11" s="4">
        <v>-572387</v>
      </c>
      <c r="L11" s="32">
        <f>+C11+F11+I11</f>
        <v>11676234</v>
      </c>
      <c r="M11" s="32">
        <f>+D11+G11+J11</f>
        <v>11330114</v>
      </c>
      <c r="N11" s="89">
        <f>+E11+H11+K11</f>
        <v>9942654</v>
      </c>
      <c r="O11" s="29"/>
      <c r="P11" s="115">
        <v>12070114</v>
      </c>
      <c r="Q11" s="115"/>
      <c r="R11" s="115">
        <f>+P11-D11</f>
        <v>0</v>
      </c>
      <c r="S11" s="115">
        <v>10515041</v>
      </c>
      <c r="T11" s="115">
        <f>+S11-E11</f>
        <v>0</v>
      </c>
    </row>
    <row r="12" spans="1:20" ht="10.5" customHeight="1" x14ac:dyDescent="0.2">
      <c r="A12" s="88" t="s">
        <v>142</v>
      </c>
      <c r="B12" s="17" t="s">
        <v>8</v>
      </c>
      <c r="C12" s="32">
        <f>+'26'!L12+'28'!L12+'30'!L12</f>
        <v>626200</v>
      </c>
      <c r="D12" s="32">
        <f>+'26'!M12+'28'!M12+'30'!M12</f>
        <v>627112</v>
      </c>
      <c r="E12" s="32">
        <f>+'26'!N12+'28'!N12+'30'!N12</f>
        <v>429942</v>
      </c>
      <c r="F12" s="4"/>
      <c r="G12" s="4"/>
      <c r="H12" s="4"/>
      <c r="I12" s="4"/>
      <c r="J12" s="4"/>
      <c r="K12" s="4"/>
      <c r="L12" s="32">
        <f>+C12-F12-I12</f>
        <v>626200</v>
      </c>
      <c r="M12" s="32">
        <f t="shared" si="0"/>
        <v>627112</v>
      </c>
      <c r="N12" s="89">
        <f>+E12-H12-K12</f>
        <v>429942</v>
      </c>
      <c r="O12" s="29"/>
      <c r="P12" s="115">
        <v>627112</v>
      </c>
      <c r="Q12" s="115"/>
      <c r="R12" s="115">
        <f>+P12-M12</f>
        <v>0</v>
      </c>
      <c r="S12" s="115">
        <v>429942</v>
      </c>
      <c r="T12" s="115">
        <f>+S12-N12</f>
        <v>0</v>
      </c>
    </row>
    <row r="13" spans="1:20" ht="10.5" customHeight="1" thickBot="1" x14ac:dyDescent="0.25">
      <c r="A13" s="88" t="s">
        <v>143</v>
      </c>
      <c r="B13" s="17" t="s">
        <v>9</v>
      </c>
      <c r="C13" s="32">
        <f>+'26'!L13+'28'!L13+'30'!L13</f>
        <v>2072824</v>
      </c>
      <c r="D13" s="32">
        <f>+'26'!M13+'28'!M13+'30'!M13</f>
        <v>1670614</v>
      </c>
      <c r="E13" s="32">
        <f>+'26'!N13+'28'!N13+'30'!N13</f>
        <v>1351434</v>
      </c>
      <c r="F13" s="4"/>
      <c r="G13" s="4"/>
      <c r="H13" s="4"/>
      <c r="I13" s="4"/>
      <c r="J13" s="4"/>
      <c r="K13" s="4"/>
      <c r="L13" s="32">
        <f>+C13-F13-I13</f>
        <v>2072824</v>
      </c>
      <c r="M13" s="32">
        <f t="shared" si="0"/>
        <v>1670614</v>
      </c>
      <c r="N13" s="89">
        <f>+E13-H13-K13</f>
        <v>1351434</v>
      </c>
      <c r="O13" s="29"/>
      <c r="P13" s="115">
        <f>10675244-9004630</f>
        <v>1670614</v>
      </c>
      <c r="Q13" s="115"/>
      <c r="R13" s="115">
        <f>+P13-M13</f>
        <v>0</v>
      </c>
      <c r="S13" s="115">
        <v>1351434</v>
      </c>
      <c r="T13" s="115">
        <f>+S13-N13</f>
        <v>0</v>
      </c>
    </row>
    <row r="14" spans="1:20" s="13" customFormat="1" ht="10.5" customHeight="1" thickBot="1" x14ac:dyDescent="0.25">
      <c r="A14" s="71" t="s">
        <v>10</v>
      </c>
      <c r="B14" s="24" t="s">
        <v>115</v>
      </c>
      <c r="C14" s="43">
        <f>+C9+C10+C11+C12+C13</f>
        <v>20319103</v>
      </c>
      <c r="D14" s="43">
        <f t="shared" ref="D14:N14" si="1">+D9+D10+D11+D12+D13</f>
        <v>19749546</v>
      </c>
      <c r="E14" s="43">
        <f t="shared" si="1"/>
        <v>16901673</v>
      </c>
      <c r="F14" s="43">
        <f t="shared" si="1"/>
        <v>0</v>
      </c>
      <c r="G14" s="43">
        <f t="shared" si="1"/>
        <v>0</v>
      </c>
      <c r="H14" s="43">
        <f t="shared" si="1"/>
        <v>0</v>
      </c>
      <c r="I14" s="43">
        <f t="shared" si="1"/>
        <v>-740000</v>
      </c>
      <c r="J14" s="43">
        <f t="shared" si="1"/>
        <v>-740000</v>
      </c>
      <c r="K14" s="43">
        <f t="shared" si="1"/>
        <v>-572387</v>
      </c>
      <c r="L14" s="43">
        <f t="shared" si="1"/>
        <v>19579103</v>
      </c>
      <c r="M14" s="43">
        <f t="shared" si="1"/>
        <v>19009546</v>
      </c>
      <c r="N14" s="72">
        <f t="shared" si="1"/>
        <v>16329286</v>
      </c>
      <c r="O14" s="29"/>
      <c r="P14" s="115"/>
      <c r="Q14" s="115"/>
      <c r="R14" s="115"/>
      <c r="S14" s="115"/>
      <c r="T14" s="115"/>
    </row>
    <row r="15" spans="1:20" s="13" customFormat="1" ht="10.5" customHeight="1" x14ac:dyDescent="0.2">
      <c r="A15" s="88" t="s">
        <v>144</v>
      </c>
      <c r="B15" s="17" t="s">
        <v>114</v>
      </c>
      <c r="C15" s="32">
        <f>+'26'!L15+'28'!L15+'30'!L15</f>
        <v>5130588</v>
      </c>
      <c r="D15" s="32">
        <f>+'26'!M15+'28'!M15+'30'!M15</f>
        <v>7992111</v>
      </c>
      <c r="E15" s="32">
        <f>+'26'!N15+'28'!N15+'30'!N15</f>
        <v>5485181</v>
      </c>
      <c r="F15" s="4"/>
      <c r="G15" s="4"/>
      <c r="H15" s="4"/>
      <c r="I15" s="4"/>
      <c r="J15" s="4"/>
      <c r="K15" s="4"/>
      <c r="L15" s="32">
        <f>+C15-F15-I15</f>
        <v>5130588</v>
      </c>
      <c r="M15" s="32">
        <f t="shared" si="0"/>
        <v>7992111</v>
      </c>
      <c r="N15" s="89">
        <f>+E15-H15-K15</f>
        <v>5485181</v>
      </c>
      <c r="O15" s="29"/>
      <c r="P15" s="115">
        <v>7992111</v>
      </c>
      <c r="Q15" s="115"/>
      <c r="R15" s="115">
        <f>+P15-M15</f>
        <v>0</v>
      </c>
      <c r="S15" s="115">
        <v>5485181</v>
      </c>
      <c r="T15" s="115">
        <f>+S15-N15</f>
        <v>0</v>
      </c>
    </row>
    <row r="16" spans="1:20" ht="10.5" customHeight="1" x14ac:dyDescent="0.2">
      <c r="A16" s="88" t="s">
        <v>145</v>
      </c>
      <c r="B16" s="17" t="s">
        <v>11</v>
      </c>
      <c r="C16" s="32">
        <f>+'26'!L16+'28'!L16+'30'!L16</f>
        <v>276928</v>
      </c>
      <c r="D16" s="32">
        <f>+'26'!M16+'28'!M16+'30'!M16</f>
        <v>605066</v>
      </c>
      <c r="E16" s="32">
        <f>+'26'!N16+'28'!N16+'30'!N16</f>
        <v>211983</v>
      </c>
      <c r="F16" s="4"/>
      <c r="G16" s="4"/>
      <c r="H16" s="4"/>
      <c r="I16" s="4"/>
      <c r="J16" s="4"/>
      <c r="K16" s="4"/>
      <c r="L16" s="32">
        <f>+C16-F16-I16</f>
        <v>276928</v>
      </c>
      <c r="M16" s="32">
        <f t="shared" si="0"/>
        <v>605066</v>
      </c>
      <c r="N16" s="89">
        <f>+E16-H16-K16</f>
        <v>211983</v>
      </c>
      <c r="O16" s="29"/>
      <c r="P16" s="115">
        <v>605066</v>
      </c>
      <c r="Q16" s="115"/>
      <c r="R16" s="115">
        <f>+P16-M16</f>
        <v>0</v>
      </c>
      <c r="S16" s="115">
        <v>211983</v>
      </c>
      <c r="T16" s="115">
        <f>+S16-N16</f>
        <v>0</v>
      </c>
    </row>
    <row r="17" spans="1:24" ht="10.5" customHeight="1" thickBot="1" x14ac:dyDescent="0.25">
      <c r="A17" s="88" t="s">
        <v>146</v>
      </c>
      <c r="B17" s="17" t="s">
        <v>12</v>
      </c>
      <c r="C17" s="32">
        <f>+'26'!L17+'28'!L17+'30'!L17</f>
        <v>3745483</v>
      </c>
      <c r="D17" s="32">
        <f>+'26'!M17+'28'!M17+'30'!M17</f>
        <v>10339180</v>
      </c>
      <c r="E17" s="32">
        <f>+'26'!N17+'28'!N17+'30'!N17</f>
        <v>338866</v>
      </c>
      <c r="F17" s="4"/>
      <c r="G17" s="4"/>
      <c r="H17" s="4"/>
      <c r="I17" s="4"/>
      <c r="J17" s="4"/>
      <c r="K17" s="4"/>
      <c r="L17" s="32">
        <f>+C17-F17-I17</f>
        <v>3745483</v>
      </c>
      <c r="M17" s="32">
        <f t="shared" si="0"/>
        <v>10339180</v>
      </c>
      <c r="N17" s="89">
        <f>+E17-H17-K17</f>
        <v>338866</v>
      </c>
      <c r="O17" s="29"/>
      <c r="P17" s="115">
        <f>1334552+9004630</f>
        <v>10339182</v>
      </c>
      <c r="Q17" s="115"/>
      <c r="R17" s="115">
        <f>+P17-M17</f>
        <v>2</v>
      </c>
      <c r="S17" s="115">
        <v>338866</v>
      </c>
      <c r="T17" s="115">
        <f>+S17-N17</f>
        <v>0</v>
      </c>
    </row>
    <row r="18" spans="1:24" s="13" customFormat="1" ht="10.5" customHeight="1" thickBot="1" x14ac:dyDescent="0.25">
      <c r="A18" s="71" t="s">
        <v>13</v>
      </c>
      <c r="B18" s="24" t="s">
        <v>116</v>
      </c>
      <c r="C18" s="43">
        <f>+C15+C16+C17</f>
        <v>9152999</v>
      </c>
      <c r="D18" s="43">
        <f t="shared" ref="D18:N18" si="2">+D15+D16+D17</f>
        <v>18936357</v>
      </c>
      <c r="E18" s="43">
        <f t="shared" si="2"/>
        <v>6036030</v>
      </c>
      <c r="F18" s="43">
        <f t="shared" si="2"/>
        <v>0</v>
      </c>
      <c r="G18" s="43">
        <f t="shared" si="2"/>
        <v>0</v>
      </c>
      <c r="H18" s="43">
        <f t="shared" si="2"/>
        <v>0</v>
      </c>
      <c r="I18" s="43">
        <f t="shared" si="2"/>
        <v>0</v>
      </c>
      <c r="J18" s="43">
        <f t="shared" si="2"/>
        <v>0</v>
      </c>
      <c r="K18" s="43">
        <f t="shared" si="2"/>
        <v>0</v>
      </c>
      <c r="L18" s="43">
        <f t="shared" si="2"/>
        <v>9152999</v>
      </c>
      <c r="M18" s="43">
        <f t="shared" si="2"/>
        <v>18936357</v>
      </c>
      <c r="N18" s="72">
        <f t="shared" si="2"/>
        <v>6036030</v>
      </c>
      <c r="O18" s="29"/>
      <c r="P18" s="29"/>
      <c r="Q18" s="29"/>
      <c r="R18" s="115"/>
      <c r="S18" s="115"/>
      <c r="T18" s="115"/>
    </row>
    <row r="19" spans="1:24" ht="10.5" customHeight="1" x14ac:dyDescent="0.2">
      <c r="A19" s="90" t="s">
        <v>147</v>
      </c>
      <c r="B19" s="46" t="s">
        <v>117</v>
      </c>
      <c r="C19" s="32">
        <f>+'26'!L19+'28'!L19+'30'!L19</f>
        <v>6176219</v>
      </c>
      <c r="D19" s="32">
        <f>+'26'!M19+'28'!M19+'30'!M19</f>
        <v>6128298</v>
      </c>
      <c r="E19" s="32">
        <f>+'26'!N19+'28'!N19+'30'!N19</f>
        <v>5460368</v>
      </c>
      <c r="F19" s="4">
        <f>-SUM(C19)</f>
        <v>-6176219</v>
      </c>
      <c r="G19" s="4">
        <f>-SUM(D19)</f>
        <v>-6128298</v>
      </c>
      <c r="H19" s="4">
        <f>-SUM(E19)</f>
        <v>-5460368</v>
      </c>
      <c r="I19" s="6"/>
      <c r="J19" s="6"/>
      <c r="K19" s="6"/>
      <c r="L19" s="32">
        <f>+C19+F19+I19</f>
        <v>0</v>
      </c>
      <c r="M19" s="32">
        <f>+D19+G19+J19</f>
        <v>0</v>
      </c>
      <c r="N19" s="89">
        <f>+E19+H19+K19</f>
        <v>0</v>
      </c>
      <c r="O19" s="29"/>
      <c r="P19" s="29">
        <v>6298313</v>
      </c>
      <c r="Q19" s="29"/>
      <c r="R19" s="115">
        <f>+P19-D19-D24</f>
        <v>0</v>
      </c>
      <c r="S19" s="115">
        <v>5579939</v>
      </c>
      <c r="T19" s="115">
        <f>+S19-E19</f>
        <v>119571</v>
      </c>
      <c r="U19" s="1"/>
      <c r="X19" s="1"/>
    </row>
    <row r="20" spans="1:24" ht="10.5" customHeight="1" thickBot="1" x14ac:dyDescent="0.25">
      <c r="A20" s="91" t="s">
        <v>173</v>
      </c>
      <c r="B20" s="48" t="s">
        <v>174</v>
      </c>
      <c r="C20" s="32">
        <f>+'26'!L20+'28'!L20+'30'!L20</f>
        <v>110323</v>
      </c>
      <c r="D20" s="32">
        <f>+'26'!M20+'28'!M20+'30'!M20</f>
        <v>204004</v>
      </c>
      <c r="E20" s="32">
        <f>+'26'!N20+'28'!N20+'30'!N20</f>
        <v>204004</v>
      </c>
      <c r="F20" s="4"/>
      <c r="G20" s="6"/>
      <c r="H20" s="6"/>
      <c r="I20" s="6"/>
      <c r="J20" s="6"/>
      <c r="K20" s="6"/>
      <c r="L20" s="32">
        <f>+C20-F20-I20</f>
        <v>110323</v>
      </c>
      <c r="M20" s="32">
        <f t="shared" si="0"/>
        <v>204004</v>
      </c>
      <c r="N20" s="89">
        <f>+E20-H20-K20</f>
        <v>204004</v>
      </c>
      <c r="O20" s="29"/>
      <c r="P20" s="29">
        <v>204004</v>
      </c>
      <c r="Q20" s="29"/>
      <c r="R20" s="115">
        <f>+P20-M20</f>
        <v>0</v>
      </c>
      <c r="S20" s="115">
        <v>204004</v>
      </c>
      <c r="T20" s="115">
        <f>+S20-N20</f>
        <v>0</v>
      </c>
      <c r="U20" s="1"/>
      <c r="X20" s="1"/>
    </row>
    <row r="21" spans="1:24" ht="10.5" customHeight="1" thickBot="1" x14ac:dyDescent="0.25">
      <c r="A21" s="71" t="s">
        <v>15</v>
      </c>
      <c r="B21" s="24" t="s">
        <v>118</v>
      </c>
      <c r="C21" s="43">
        <f>+C19+C20</f>
        <v>6286542</v>
      </c>
      <c r="D21" s="43">
        <f t="shared" ref="D21:N21" si="3">+D19+D20</f>
        <v>6332302</v>
      </c>
      <c r="E21" s="43">
        <f t="shared" si="3"/>
        <v>5664372</v>
      </c>
      <c r="F21" s="43">
        <f t="shared" si="3"/>
        <v>-6176219</v>
      </c>
      <c r="G21" s="43">
        <f t="shared" si="3"/>
        <v>-6128298</v>
      </c>
      <c r="H21" s="43">
        <f t="shared" si="3"/>
        <v>-5460368</v>
      </c>
      <c r="I21" s="43">
        <f t="shared" si="3"/>
        <v>0</v>
      </c>
      <c r="J21" s="43">
        <f t="shared" si="3"/>
        <v>0</v>
      </c>
      <c r="K21" s="43">
        <f t="shared" si="3"/>
        <v>0</v>
      </c>
      <c r="L21" s="43">
        <f>+L19+L20</f>
        <v>110323</v>
      </c>
      <c r="M21" s="43">
        <f t="shared" si="3"/>
        <v>204004</v>
      </c>
      <c r="N21" s="72">
        <f t="shared" si="3"/>
        <v>204004</v>
      </c>
      <c r="O21" s="29"/>
      <c r="P21" s="29"/>
      <c r="Q21" s="29"/>
      <c r="R21" s="115"/>
      <c r="U21" s="1"/>
    </row>
    <row r="22" spans="1:24" ht="10.5" customHeight="1" x14ac:dyDescent="0.2">
      <c r="A22" s="92" t="s">
        <v>149</v>
      </c>
      <c r="B22" s="17" t="s">
        <v>19</v>
      </c>
      <c r="C22" s="32">
        <f>+'26'!L22+'28'!L22+'30'!L22</f>
        <v>0</v>
      </c>
      <c r="D22" s="32">
        <f>+'26'!M22+'28'!M22+'30'!M22</f>
        <v>0</v>
      </c>
      <c r="E22" s="32">
        <f>+'26'!N22+'28'!N22+'30'!N22</f>
        <v>0</v>
      </c>
      <c r="F22" s="6"/>
      <c r="G22" s="6"/>
      <c r="H22" s="6"/>
      <c r="I22" s="6"/>
      <c r="J22" s="6"/>
      <c r="K22" s="6"/>
      <c r="L22" s="32">
        <f>+C22-F22-I22</f>
        <v>0</v>
      </c>
      <c r="M22" s="32">
        <f t="shared" si="0"/>
        <v>0</v>
      </c>
      <c r="N22" s="89">
        <f>+E22-H22-K22</f>
        <v>0</v>
      </c>
      <c r="O22" s="29"/>
      <c r="P22" s="29"/>
      <c r="Q22" s="29"/>
      <c r="R22" s="115">
        <f>+P22-M22</f>
        <v>0</v>
      </c>
      <c r="X22" s="1"/>
    </row>
    <row r="23" spans="1:24" ht="10.5" customHeight="1" x14ac:dyDescent="0.2">
      <c r="A23" s="92" t="s">
        <v>150</v>
      </c>
      <c r="B23" s="17" t="s">
        <v>176</v>
      </c>
      <c r="C23" s="32">
        <f>+'26'!L23+'28'!L23+'30'!L23</f>
        <v>0</v>
      </c>
      <c r="D23" s="32">
        <f>+'26'!M23+'28'!M23+'30'!M23</f>
        <v>0</v>
      </c>
      <c r="E23" s="32">
        <f>+'26'!N23+'28'!N23+'30'!N23</f>
        <v>0</v>
      </c>
      <c r="F23" s="6"/>
      <c r="G23" s="6"/>
      <c r="H23" s="6"/>
      <c r="I23" s="6"/>
      <c r="J23" s="6"/>
      <c r="K23" s="6"/>
      <c r="L23" s="32">
        <f>+C23-F23-I23</f>
        <v>0</v>
      </c>
      <c r="M23" s="32">
        <f t="shared" si="0"/>
        <v>0</v>
      </c>
      <c r="N23" s="89">
        <f>+E23-H23-K23</f>
        <v>0</v>
      </c>
      <c r="O23" s="29"/>
      <c r="P23" s="115"/>
      <c r="Q23" s="115"/>
      <c r="R23" s="115">
        <f>+P23-M23</f>
        <v>0</v>
      </c>
    </row>
    <row r="24" spans="1:24" ht="10.5" customHeight="1" thickBot="1" x14ac:dyDescent="0.25">
      <c r="A24" s="88" t="s">
        <v>147</v>
      </c>
      <c r="B24" s="17" t="s">
        <v>20</v>
      </c>
      <c r="C24" s="32">
        <f>+'26'!L24+'28'!L24+'30'!L24</f>
        <v>241151</v>
      </c>
      <c r="D24" s="32">
        <f>+'26'!M24+'28'!M24+'30'!M24</f>
        <v>170015</v>
      </c>
      <c r="E24" s="32">
        <f>+'26'!N24+'28'!N24+'30'!N24</f>
        <v>119571</v>
      </c>
      <c r="F24" s="4">
        <f>-SUM(C24)</f>
        <v>-241151</v>
      </c>
      <c r="G24" s="4">
        <f>-SUM(D24)</f>
        <v>-170015</v>
      </c>
      <c r="H24" s="4">
        <f>-SUM(E24)</f>
        <v>-119571</v>
      </c>
      <c r="I24" s="4"/>
      <c r="J24" s="4"/>
      <c r="K24" s="6"/>
      <c r="L24" s="32">
        <f>+C24+F24+I24</f>
        <v>0</v>
      </c>
      <c r="M24" s="32">
        <f>+D24+G24+J24</f>
        <v>0</v>
      </c>
      <c r="N24" s="89">
        <f>+E24+H24+K24</f>
        <v>0</v>
      </c>
      <c r="O24" s="29"/>
      <c r="P24" s="29"/>
      <c r="Q24" s="29"/>
      <c r="R24" s="115">
        <f>+P24-M24</f>
        <v>0</v>
      </c>
      <c r="X24" s="1"/>
    </row>
    <row r="25" spans="1:24" ht="10.5" customHeight="1" thickBot="1" x14ac:dyDescent="0.25">
      <c r="A25" s="71" t="s">
        <v>18</v>
      </c>
      <c r="B25" s="18" t="s">
        <v>119</v>
      </c>
      <c r="C25" s="43">
        <f>+C22+C23+C24</f>
        <v>241151</v>
      </c>
      <c r="D25" s="43">
        <f t="shared" ref="D25:N25" si="4">+D22+D23+D24</f>
        <v>170015</v>
      </c>
      <c r="E25" s="43">
        <f t="shared" si="4"/>
        <v>119571</v>
      </c>
      <c r="F25" s="43">
        <f t="shared" si="4"/>
        <v>-241151</v>
      </c>
      <c r="G25" s="43">
        <f t="shared" si="4"/>
        <v>-170015</v>
      </c>
      <c r="H25" s="43">
        <f t="shared" si="4"/>
        <v>-119571</v>
      </c>
      <c r="I25" s="43">
        <f t="shared" si="4"/>
        <v>0</v>
      </c>
      <c r="J25" s="43">
        <f t="shared" si="4"/>
        <v>0</v>
      </c>
      <c r="K25" s="43">
        <f t="shared" si="4"/>
        <v>0</v>
      </c>
      <c r="L25" s="43">
        <f t="shared" si="4"/>
        <v>0</v>
      </c>
      <c r="M25" s="43">
        <f t="shared" si="4"/>
        <v>0</v>
      </c>
      <c r="N25" s="72">
        <f t="shared" si="4"/>
        <v>0</v>
      </c>
      <c r="O25" s="29"/>
      <c r="P25" s="29"/>
      <c r="Q25" s="29"/>
      <c r="R25" s="115">
        <f>+P25-M25</f>
        <v>0</v>
      </c>
    </row>
    <row r="26" spans="1:24" ht="10.5" customHeight="1" thickBot="1" x14ac:dyDescent="0.25">
      <c r="A26" s="93" t="s">
        <v>148</v>
      </c>
      <c r="B26" s="17" t="s">
        <v>135</v>
      </c>
      <c r="C26" s="32">
        <f>+'26'!L26+'28'!L26+'30'!L26</f>
        <v>0</v>
      </c>
      <c r="D26" s="32">
        <f>+'26'!M26+'28'!M26+'30'!M26</f>
        <v>0</v>
      </c>
      <c r="E26" s="32">
        <f>+'26'!N26+'28'!N26+'30'!N26</f>
        <v>0</v>
      </c>
      <c r="F26" s="6"/>
      <c r="G26" s="6"/>
      <c r="H26" s="6"/>
      <c r="I26" s="6"/>
      <c r="J26" s="6"/>
      <c r="K26" s="6"/>
      <c r="L26" s="32">
        <f>+C26-F26-I26</f>
        <v>0</v>
      </c>
      <c r="M26" s="32">
        <f t="shared" si="0"/>
        <v>0</v>
      </c>
      <c r="N26" s="89">
        <f>+E26-H26-K26</f>
        <v>0</v>
      </c>
      <c r="O26" s="29"/>
      <c r="P26" s="29"/>
      <c r="Q26" s="29"/>
      <c r="R26" s="115">
        <f>+P26-M26</f>
        <v>0</v>
      </c>
    </row>
    <row r="27" spans="1:24" ht="10.5" customHeight="1" thickBot="1" x14ac:dyDescent="0.25">
      <c r="A27" s="71" t="s">
        <v>132</v>
      </c>
      <c r="B27" s="18" t="s">
        <v>133</v>
      </c>
      <c r="C27" s="43">
        <f>+C21+C25</f>
        <v>6527693</v>
      </c>
      <c r="D27" s="43">
        <f t="shared" ref="D27:N27" si="5">+D21+D25</f>
        <v>6502317</v>
      </c>
      <c r="E27" s="43">
        <f t="shared" si="5"/>
        <v>5783943</v>
      </c>
      <c r="F27" s="43">
        <f t="shared" si="5"/>
        <v>-6417370</v>
      </c>
      <c r="G27" s="43">
        <f t="shared" si="5"/>
        <v>-6298313</v>
      </c>
      <c r="H27" s="43">
        <f t="shared" si="5"/>
        <v>-5579939</v>
      </c>
      <c r="I27" s="43">
        <f t="shared" si="5"/>
        <v>0</v>
      </c>
      <c r="J27" s="43">
        <f t="shared" si="5"/>
        <v>0</v>
      </c>
      <c r="K27" s="43">
        <f t="shared" si="5"/>
        <v>0</v>
      </c>
      <c r="L27" s="43">
        <f t="shared" si="5"/>
        <v>110323</v>
      </c>
      <c r="M27" s="43">
        <f t="shared" si="5"/>
        <v>204004</v>
      </c>
      <c r="N27" s="72">
        <f t="shared" si="5"/>
        <v>204004</v>
      </c>
      <c r="O27" s="29"/>
      <c r="P27" s="29"/>
      <c r="Q27" s="29"/>
      <c r="R27" s="115"/>
    </row>
    <row r="28" spans="1:24" s="13" customFormat="1" ht="10.5" customHeight="1" x14ac:dyDescent="0.2">
      <c r="A28" s="94"/>
      <c r="B28" s="22" t="s">
        <v>136</v>
      </c>
      <c r="C28" s="32">
        <f>+C14++C18+C26+C27</f>
        <v>35999795</v>
      </c>
      <c r="D28" s="32">
        <f t="shared" ref="D28:N28" si="6">+D14++D18+D26+D27</f>
        <v>45188220</v>
      </c>
      <c r="E28" s="32">
        <f t="shared" si="6"/>
        <v>28721646</v>
      </c>
      <c r="F28" s="32">
        <f t="shared" si="6"/>
        <v>-6417370</v>
      </c>
      <c r="G28" s="32">
        <f t="shared" si="6"/>
        <v>-6298313</v>
      </c>
      <c r="H28" s="32">
        <f t="shared" si="6"/>
        <v>-5579939</v>
      </c>
      <c r="I28" s="32">
        <f t="shared" si="6"/>
        <v>-740000</v>
      </c>
      <c r="J28" s="32">
        <f t="shared" si="6"/>
        <v>-740000</v>
      </c>
      <c r="K28" s="32">
        <f t="shared" si="6"/>
        <v>-572387</v>
      </c>
      <c r="L28" s="32">
        <f t="shared" si="6"/>
        <v>28842425</v>
      </c>
      <c r="M28" s="32">
        <f>+M14++M18+M26+M27</f>
        <v>38149907</v>
      </c>
      <c r="N28" s="89">
        <f t="shared" si="6"/>
        <v>22569320</v>
      </c>
      <c r="O28" s="29"/>
      <c r="P28" s="115"/>
      <c r="Q28" s="115"/>
      <c r="R28" s="115"/>
      <c r="S28" s="115"/>
      <c r="T28" s="115"/>
    </row>
    <row r="29" spans="1:24" ht="10.5" customHeight="1" x14ac:dyDescent="0.2">
      <c r="A29" s="126" t="s">
        <v>21</v>
      </c>
      <c r="B29" s="127"/>
      <c r="C29" s="32">
        <f>+'26'!L29+'28'!L29+'30'!L29</f>
        <v>0</v>
      </c>
      <c r="D29" s="32">
        <f>+'26'!M29+'28'!M29+'30'!M29</f>
        <v>0</v>
      </c>
      <c r="E29" s="32">
        <f>+'26'!N29+'28'!N29+'30'!N29</f>
        <v>0</v>
      </c>
      <c r="F29" s="4"/>
      <c r="G29" s="4"/>
      <c r="H29" s="4"/>
      <c r="I29" s="4"/>
      <c r="J29" s="4"/>
      <c r="K29" s="4"/>
      <c r="L29" s="32">
        <f>+C29-F29-I29</f>
        <v>0</v>
      </c>
      <c r="M29" s="32">
        <f t="shared" si="0"/>
        <v>0</v>
      </c>
      <c r="N29" s="89">
        <f>+E29-H29-K29</f>
        <v>0</v>
      </c>
      <c r="O29" s="29"/>
      <c r="P29" s="115"/>
      <c r="Q29" s="115"/>
      <c r="R29" s="115">
        <f t="shared" ref="R29:R34" si="7">+P29-M29</f>
        <v>0</v>
      </c>
    </row>
    <row r="30" spans="1:24" ht="10.5" customHeight="1" x14ac:dyDescent="0.2">
      <c r="A30" s="92" t="s">
        <v>151</v>
      </c>
      <c r="B30" s="17" t="s">
        <v>120</v>
      </c>
      <c r="C30" s="32">
        <f>+'26'!L30+'28'!L30+'30'!L30</f>
        <v>2758072</v>
      </c>
      <c r="D30" s="32">
        <f>+'26'!M30+'28'!M30+'30'!M30</f>
        <v>2015337</v>
      </c>
      <c r="E30" s="32">
        <f>+'26'!N30+'28'!N30+'30'!N30</f>
        <v>2015337</v>
      </c>
      <c r="F30" s="4"/>
      <c r="G30" s="4"/>
      <c r="H30" s="4"/>
      <c r="I30" s="4"/>
      <c r="J30" s="4"/>
      <c r="K30" s="4"/>
      <c r="L30" s="32">
        <f>+C30-F30-I30</f>
        <v>2758072</v>
      </c>
      <c r="M30" s="32">
        <f t="shared" si="0"/>
        <v>2015337</v>
      </c>
      <c r="N30" s="89">
        <f>+E30-H30-K30</f>
        <v>2015337</v>
      </c>
      <c r="O30" s="29"/>
      <c r="P30" s="115">
        <v>2015337</v>
      </c>
      <c r="Q30" s="115"/>
      <c r="R30" s="115">
        <f t="shared" si="7"/>
        <v>0</v>
      </c>
      <c r="S30" s="115">
        <v>2015337</v>
      </c>
      <c r="T30" s="115">
        <f>+S30-N30</f>
        <v>0</v>
      </c>
    </row>
    <row r="31" spans="1:24" ht="10.5" customHeight="1" x14ac:dyDescent="0.2">
      <c r="A31" s="92" t="s">
        <v>152</v>
      </c>
      <c r="B31" s="17" t="s">
        <v>121</v>
      </c>
      <c r="C31" s="32">
        <f>+'26'!L31+'28'!L31+'30'!L31</f>
        <v>0</v>
      </c>
      <c r="D31" s="32">
        <f>+'26'!M31+'28'!M31+'30'!M31</f>
        <v>0</v>
      </c>
      <c r="E31" s="32">
        <f>+'26'!N31+'28'!N31+'30'!N31</f>
        <v>193749</v>
      </c>
      <c r="F31" s="4"/>
      <c r="G31" s="4"/>
      <c r="H31" s="4"/>
      <c r="I31" s="4"/>
      <c r="J31" s="4"/>
      <c r="K31" s="4"/>
      <c r="L31" s="32">
        <f>+C31-F31-I31</f>
        <v>0</v>
      </c>
      <c r="M31" s="32">
        <f t="shared" si="0"/>
        <v>0</v>
      </c>
      <c r="N31" s="89">
        <f>+E31-H31-K31</f>
        <v>193749</v>
      </c>
      <c r="O31" s="29"/>
      <c r="P31" s="115"/>
      <c r="Q31" s="115"/>
      <c r="R31" s="115">
        <f t="shared" si="7"/>
        <v>0</v>
      </c>
      <c r="S31" s="115">
        <v>193749</v>
      </c>
      <c r="T31" s="115">
        <f>+S31-N31</f>
        <v>0</v>
      </c>
    </row>
    <row r="32" spans="1:24" ht="10.5" customHeight="1" x14ac:dyDescent="0.2">
      <c r="A32" s="92" t="s">
        <v>154</v>
      </c>
      <c r="B32" s="17" t="s">
        <v>122</v>
      </c>
      <c r="C32" s="32">
        <f>+'26'!L32+'28'!L32+'30'!L32</f>
        <v>1024891</v>
      </c>
      <c r="D32" s="32">
        <f>+'26'!M32+'28'!M32+'30'!M32</f>
        <v>1153931</v>
      </c>
      <c r="E32" s="32">
        <f>+'26'!N32+'28'!N32+'30'!N32</f>
        <v>1146266</v>
      </c>
      <c r="F32" s="4"/>
      <c r="G32" s="4"/>
      <c r="H32" s="4"/>
      <c r="I32" s="4"/>
      <c r="J32" s="4"/>
      <c r="K32" s="4"/>
      <c r="L32" s="32">
        <f>+C32-F32-I32</f>
        <v>1024891</v>
      </c>
      <c r="M32" s="32">
        <f t="shared" si="0"/>
        <v>1153931</v>
      </c>
      <c r="N32" s="89">
        <f>+E32-H32-K32</f>
        <v>1146266</v>
      </c>
      <c r="O32" s="29"/>
      <c r="P32" s="115">
        <v>1153931</v>
      </c>
      <c r="Q32" s="115"/>
      <c r="R32" s="115">
        <f t="shared" si="7"/>
        <v>0</v>
      </c>
      <c r="S32" s="115">
        <v>1146266</v>
      </c>
      <c r="T32" s="115">
        <f>+S32-N32</f>
        <v>0</v>
      </c>
    </row>
    <row r="33" spans="1:20" ht="10.5" customHeight="1" x14ac:dyDescent="0.2">
      <c r="A33" s="95" t="s">
        <v>5</v>
      </c>
      <c r="B33" s="79" t="s">
        <v>123</v>
      </c>
      <c r="C33" s="45">
        <f t="shared" ref="C33:N33" si="8">+C30+C31+C32</f>
        <v>3782963</v>
      </c>
      <c r="D33" s="45">
        <f t="shared" si="8"/>
        <v>3169268</v>
      </c>
      <c r="E33" s="45">
        <f t="shared" si="8"/>
        <v>3355352</v>
      </c>
      <c r="F33" s="45">
        <f t="shared" si="8"/>
        <v>0</v>
      </c>
      <c r="G33" s="45">
        <f t="shared" si="8"/>
        <v>0</v>
      </c>
      <c r="H33" s="45">
        <f t="shared" si="8"/>
        <v>0</v>
      </c>
      <c r="I33" s="45">
        <f t="shared" si="8"/>
        <v>0</v>
      </c>
      <c r="J33" s="45">
        <f t="shared" si="8"/>
        <v>0</v>
      </c>
      <c r="K33" s="45">
        <f t="shared" si="8"/>
        <v>0</v>
      </c>
      <c r="L33" s="45">
        <f t="shared" si="8"/>
        <v>3782963</v>
      </c>
      <c r="M33" s="45">
        <f t="shared" si="8"/>
        <v>3169268</v>
      </c>
      <c r="N33" s="96">
        <f t="shared" si="8"/>
        <v>3355352</v>
      </c>
      <c r="O33" s="29"/>
      <c r="P33" s="29">
        <v>3169268</v>
      </c>
      <c r="Q33" s="29"/>
      <c r="R33" s="115">
        <f t="shared" si="7"/>
        <v>0</v>
      </c>
      <c r="S33" s="115">
        <v>3355352</v>
      </c>
      <c r="T33" s="115">
        <f>+S33-N33</f>
        <v>0</v>
      </c>
    </row>
    <row r="34" spans="1:20" ht="10.5" customHeight="1" x14ac:dyDescent="0.2">
      <c r="A34" s="92" t="s">
        <v>155</v>
      </c>
      <c r="B34" s="17" t="s">
        <v>22</v>
      </c>
      <c r="C34" s="32">
        <f>+'26'!L34+'28'!L34+'30'!L34</f>
        <v>6869080</v>
      </c>
      <c r="D34" s="32">
        <f>+'26'!M34+'28'!M34+'30'!M34</f>
        <v>5083022</v>
      </c>
      <c r="E34" s="32">
        <f>+'26'!N34+'28'!N34+'30'!N34</f>
        <v>5087013</v>
      </c>
      <c r="F34" s="4"/>
      <c r="G34" s="4"/>
      <c r="H34" s="4"/>
      <c r="I34" s="4"/>
      <c r="J34" s="4"/>
      <c r="K34" s="4"/>
      <c r="L34" s="32">
        <f>+C34-F34-I34</f>
        <v>6869080</v>
      </c>
      <c r="M34" s="32">
        <f t="shared" si="0"/>
        <v>5083022</v>
      </c>
      <c r="N34" s="89">
        <f>+E34-H34-K34</f>
        <v>5087013</v>
      </c>
      <c r="O34" s="29"/>
      <c r="P34" s="115">
        <v>5083022</v>
      </c>
      <c r="Q34" s="115"/>
      <c r="R34" s="115">
        <f t="shared" si="7"/>
        <v>0</v>
      </c>
      <c r="S34" s="115">
        <v>5087013</v>
      </c>
      <c r="T34" s="115">
        <f>+S34-N34</f>
        <v>0</v>
      </c>
    </row>
    <row r="35" spans="1:20" s="13" customFormat="1" ht="10.5" customHeight="1" x14ac:dyDescent="0.2">
      <c r="A35" s="92" t="s">
        <v>156</v>
      </c>
      <c r="B35" s="17" t="s">
        <v>124</v>
      </c>
      <c r="C35" s="32">
        <f>+'26'!L35+'28'!L35+'30'!L35</f>
        <v>8862013</v>
      </c>
      <c r="D35" s="32">
        <f>+'26'!M35+'28'!M35+'30'!M35</f>
        <v>7303204</v>
      </c>
      <c r="E35" s="32">
        <f>+'26'!N35+'28'!N35+'30'!N35</f>
        <v>7091442</v>
      </c>
      <c r="F35" s="4"/>
      <c r="G35" s="4"/>
      <c r="H35" s="4"/>
      <c r="I35" s="4">
        <v>-740000</v>
      </c>
      <c r="J35" s="4">
        <v>-740000</v>
      </c>
      <c r="K35" s="4">
        <v>-572387</v>
      </c>
      <c r="L35" s="32">
        <f>+C35+F35+I35</f>
        <v>8122013</v>
      </c>
      <c r="M35" s="32">
        <f>+D35+G35+J35</f>
        <v>6563204</v>
      </c>
      <c r="N35" s="89">
        <f>+E35+H35+K35</f>
        <v>6519055</v>
      </c>
      <c r="O35" s="29"/>
      <c r="P35" s="115">
        <v>7303206</v>
      </c>
      <c r="Q35" s="115"/>
      <c r="R35" s="115">
        <f>+P35-D35</f>
        <v>2</v>
      </c>
      <c r="S35" s="115">
        <v>7091442</v>
      </c>
      <c r="T35" s="115">
        <f>+S35-E35</f>
        <v>0</v>
      </c>
    </row>
    <row r="36" spans="1:20" s="13" customFormat="1" ht="10.5" customHeight="1" thickBot="1" x14ac:dyDescent="0.25">
      <c r="A36" s="92" t="s">
        <v>158</v>
      </c>
      <c r="B36" s="17" t="s">
        <v>23</v>
      </c>
      <c r="C36" s="32">
        <f>+'26'!L36+'28'!L36+'30'!L36</f>
        <v>482</v>
      </c>
      <c r="D36" s="32">
        <f>+'26'!M36+'28'!M36+'30'!M36</f>
        <v>0</v>
      </c>
      <c r="E36" s="32">
        <f>+'26'!N36+'28'!N36+'30'!N36</f>
        <v>0</v>
      </c>
      <c r="F36" s="4"/>
      <c r="G36" s="4"/>
      <c r="H36" s="4"/>
      <c r="I36" s="4"/>
      <c r="J36" s="4"/>
      <c r="K36" s="4"/>
      <c r="L36" s="32">
        <f>+C36-F36-I36</f>
        <v>482</v>
      </c>
      <c r="M36" s="32">
        <f t="shared" si="0"/>
        <v>0</v>
      </c>
      <c r="N36" s="89">
        <f>+E36-H36-K36</f>
        <v>0</v>
      </c>
      <c r="O36" s="29"/>
      <c r="P36" s="115"/>
      <c r="Q36" s="115"/>
      <c r="R36" s="115">
        <f>+P36-M36</f>
        <v>0</v>
      </c>
      <c r="S36" s="115"/>
      <c r="T36" s="115"/>
    </row>
    <row r="37" spans="1:20" ht="10.5" customHeight="1" thickBot="1" x14ac:dyDescent="0.25">
      <c r="A37" s="71" t="s">
        <v>10</v>
      </c>
      <c r="B37" s="24" t="s">
        <v>126</v>
      </c>
      <c r="C37" s="43">
        <f>+C33+C34+C35+C36</f>
        <v>19514538</v>
      </c>
      <c r="D37" s="43">
        <f t="shared" ref="D37:N37" si="9">+D33+D34+D35+D36</f>
        <v>15555494</v>
      </c>
      <c r="E37" s="43">
        <f t="shared" si="9"/>
        <v>15533807</v>
      </c>
      <c r="F37" s="43">
        <f t="shared" si="9"/>
        <v>0</v>
      </c>
      <c r="G37" s="43">
        <f t="shared" si="9"/>
        <v>0</v>
      </c>
      <c r="H37" s="43">
        <f t="shared" si="9"/>
        <v>0</v>
      </c>
      <c r="I37" s="43">
        <f t="shared" si="9"/>
        <v>-740000</v>
      </c>
      <c r="J37" s="43">
        <f t="shared" si="9"/>
        <v>-740000</v>
      </c>
      <c r="K37" s="43">
        <f t="shared" si="9"/>
        <v>-572387</v>
      </c>
      <c r="L37" s="43">
        <f t="shared" si="9"/>
        <v>18774538</v>
      </c>
      <c r="M37" s="43">
        <f t="shared" si="9"/>
        <v>14815494</v>
      </c>
      <c r="N37" s="72">
        <f t="shared" si="9"/>
        <v>14961420</v>
      </c>
      <c r="O37" s="29"/>
      <c r="P37" s="29"/>
      <c r="Q37" s="29"/>
      <c r="R37" s="115"/>
    </row>
    <row r="38" spans="1:20" ht="10.5" customHeight="1" x14ac:dyDescent="0.2">
      <c r="A38" s="92" t="s">
        <v>153</v>
      </c>
      <c r="B38" s="17" t="s">
        <v>25</v>
      </c>
      <c r="C38" s="32">
        <f>+'26'!L38+'28'!L38+'30'!L38</f>
        <v>300000</v>
      </c>
      <c r="D38" s="32">
        <f>+'26'!M38+'28'!M38+'30'!M38</f>
        <v>6798314</v>
      </c>
      <c r="E38" s="32">
        <f>+'26'!N38+'28'!N38+'30'!N38</f>
        <v>6799814</v>
      </c>
      <c r="F38" s="4"/>
      <c r="G38" s="4"/>
      <c r="H38" s="4"/>
      <c r="I38" s="4"/>
      <c r="J38" s="4"/>
      <c r="K38" s="4"/>
      <c r="L38" s="32">
        <f>+C38-F38-I38</f>
        <v>300000</v>
      </c>
      <c r="M38" s="32">
        <f t="shared" si="0"/>
        <v>6798314</v>
      </c>
      <c r="N38" s="89">
        <f>+E38-H38-K38</f>
        <v>6799814</v>
      </c>
      <c r="O38" s="29"/>
      <c r="P38" s="115"/>
      <c r="Q38" s="115"/>
      <c r="R38" s="115"/>
      <c r="S38" s="115">
        <v>6799814</v>
      </c>
      <c r="T38" s="115">
        <f>+S38-N38</f>
        <v>0</v>
      </c>
    </row>
    <row r="39" spans="1:20" ht="10.5" customHeight="1" x14ac:dyDescent="0.2">
      <c r="A39" s="92" t="s">
        <v>157</v>
      </c>
      <c r="B39" s="17" t="s">
        <v>125</v>
      </c>
      <c r="C39" s="32">
        <f>+'26'!L39+'28'!L39+'30'!L39</f>
        <v>235645</v>
      </c>
      <c r="D39" s="32">
        <f>+'26'!M39+'28'!M39+'30'!M39</f>
        <v>2549658</v>
      </c>
      <c r="E39" s="32">
        <f>+'26'!N39+'28'!N39+'30'!N39</f>
        <v>2592156</v>
      </c>
      <c r="F39" s="4"/>
      <c r="G39" s="4"/>
      <c r="H39" s="4"/>
      <c r="I39" s="4"/>
      <c r="J39" s="4"/>
      <c r="K39" s="4"/>
      <c r="L39" s="32">
        <f>+C39-F39-I39</f>
        <v>235645</v>
      </c>
      <c r="M39" s="32">
        <f t="shared" si="0"/>
        <v>2549658</v>
      </c>
      <c r="N39" s="89">
        <f>+E39-H39-K39</f>
        <v>2592156</v>
      </c>
      <c r="O39" s="29"/>
      <c r="P39" s="115">
        <v>2549658</v>
      </c>
      <c r="Q39" s="115"/>
      <c r="R39" s="115">
        <f>+P39-M39</f>
        <v>0</v>
      </c>
      <c r="S39" s="115">
        <v>2592156</v>
      </c>
      <c r="T39" s="115">
        <f>+S39-N39</f>
        <v>0</v>
      </c>
    </row>
    <row r="40" spans="1:20" s="13" customFormat="1" ht="10.5" customHeight="1" thickBot="1" x14ac:dyDescent="0.25">
      <c r="A40" s="92" t="s">
        <v>159</v>
      </c>
      <c r="B40" s="17" t="s">
        <v>26</v>
      </c>
      <c r="C40" s="32">
        <f>+'26'!L40+'28'!L40+'30'!L40</f>
        <v>163994</v>
      </c>
      <c r="D40" s="32">
        <f>+'26'!M40+'28'!M40+'30'!M40</f>
        <v>149513</v>
      </c>
      <c r="E40" s="32">
        <f>+'26'!N40+'28'!N40+'30'!N40</f>
        <v>149513</v>
      </c>
      <c r="F40" s="4"/>
      <c r="G40" s="4"/>
      <c r="H40" s="4"/>
      <c r="I40" s="4"/>
      <c r="J40" s="4"/>
      <c r="K40" s="4"/>
      <c r="L40" s="32">
        <f>+C40-F40-I40</f>
        <v>163994</v>
      </c>
      <c r="M40" s="32">
        <f t="shared" si="0"/>
        <v>149513</v>
      </c>
      <c r="N40" s="89">
        <f>+E40-H40-K40</f>
        <v>149513</v>
      </c>
      <c r="O40" s="29"/>
      <c r="P40" s="115">
        <v>149513</v>
      </c>
      <c r="Q40" s="115"/>
      <c r="R40" s="115">
        <f>+P40-M40</f>
        <v>0</v>
      </c>
      <c r="S40" s="115">
        <v>149513</v>
      </c>
      <c r="T40" s="115">
        <f>+S40-N40</f>
        <v>0</v>
      </c>
    </row>
    <row r="41" spans="1:20" ht="10.5" customHeight="1" thickBot="1" x14ac:dyDescent="0.25">
      <c r="A41" s="71" t="s">
        <v>13</v>
      </c>
      <c r="B41" s="24" t="s">
        <v>127</v>
      </c>
      <c r="C41" s="43">
        <f>+C38+C39+C40</f>
        <v>699639</v>
      </c>
      <c r="D41" s="43">
        <f t="shared" ref="D41:N41" si="10">+D38+D39+D40</f>
        <v>9497485</v>
      </c>
      <c r="E41" s="43">
        <f t="shared" si="10"/>
        <v>9541483</v>
      </c>
      <c r="F41" s="43">
        <f t="shared" si="10"/>
        <v>0</v>
      </c>
      <c r="G41" s="43">
        <f t="shared" si="10"/>
        <v>0</v>
      </c>
      <c r="H41" s="43">
        <f t="shared" si="10"/>
        <v>0</v>
      </c>
      <c r="I41" s="43">
        <f t="shared" si="10"/>
        <v>0</v>
      </c>
      <c r="J41" s="43">
        <f t="shared" si="10"/>
        <v>0</v>
      </c>
      <c r="K41" s="43">
        <f t="shared" si="10"/>
        <v>0</v>
      </c>
      <c r="L41" s="43">
        <f t="shared" si="10"/>
        <v>699639</v>
      </c>
      <c r="M41" s="43">
        <f t="shared" si="10"/>
        <v>9497485</v>
      </c>
      <c r="N41" s="72">
        <f t="shared" si="10"/>
        <v>9541483</v>
      </c>
      <c r="O41" s="29"/>
      <c r="P41" s="29"/>
      <c r="Q41" s="29"/>
      <c r="R41" s="115"/>
    </row>
    <row r="42" spans="1:20" ht="10.5" customHeight="1" x14ac:dyDescent="0.2">
      <c r="A42" s="97" t="s">
        <v>167</v>
      </c>
      <c r="B42" s="46" t="s">
        <v>17</v>
      </c>
      <c r="C42" s="32">
        <f>+'26'!L42+'28'!L42+'30'!L42</f>
        <v>6176219</v>
      </c>
      <c r="D42" s="32">
        <f>+'26'!M42+'28'!M42+'30'!M42</f>
        <v>6128298</v>
      </c>
      <c r="E42" s="32">
        <f>+'26'!N42+'28'!N42+'30'!N42</f>
        <v>5460368</v>
      </c>
      <c r="F42" s="29">
        <f>-SUM(C42)</f>
        <v>-6176219</v>
      </c>
      <c r="G42" s="29">
        <f>-SUM(D42)</f>
        <v>-6128298</v>
      </c>
      <c r="H42" s="29">
        <f>-SUM(E42)</f>
        <v>-5460368</v>
      </c>
      <c r="I42" s="6"/>
      <c r="J42" s="6"/>
      <c r="K42" s="6"/>
      <c r="L42" s="32">
        <f>+C42+F42+I42</f>
        <v>0</v>
      </c>
      <c r="M42" s="32">
        <f>+D42+G42+J42</f>
        <v>0</v>
      </c>
      <c r="N42" s="89">
        <f>+E42+H42+K42</f>
        <v>0</v>
      </c>
      <c r="O42" s="29"/>
      <c r="P42" s="29">
        <v>6298313</v>
      </c>
      <c r="Q42" s="29">
        <f>+D42+D46</f>
        <v>6298313</v>
      </c>
      <c r="R42" s="115">
        <f>+P42-Q42</f>
        <v>0</v>
      </c>
      <c r="S42" s="115">
        <v>5579939</v>
      </c>
      <c r="T42" s="115">
        <f>+S42-E46-E42</f>
        <v>0</v>
      </c>
    </row>
    <row r="43" spans="1:20" ht="10.5" customHeight="1" x14ac:dyDescent="0.2">
      <c r="A43" s="88" t="s">
        <v>190</v>
      </c>
      <c r="B43" s="113" t="s">
        <v>191</v>
      </c>
      <c r="C43" s="32">
        <f>+'26'!L43+'28'!L43+'30'!L43</f>
        <v>0</v>
      </c>
      <c r="D43" s="32">
        <f>+'26'!M43+'28'!M43+'30'!M43</f>
        <v>93637</v>
      </c>
      <c r="E43" s="32">
        <f>+'26'!N43+'28'!N43+'30'!N43</f>
        <v>142307</v>
      </c>
      <c r="F43" s="4"/>
      <c r="G43" s="4"/>
      <c r="H43" s="4"/>
      <c r="I43" s="4"/>
      <c r="J43" s="4"/>
      <c r="K43" s="4"/>
      <c r="L43" s="32">
        <f>+C43-F43-I43</f>
        <v>0</v>
      </c>
      <c r="M43" s="32">
        <f>+D43-G43-J43</f>
        <v>93637</v>
      </c>
      <c r="N43" s="89">
        <f>+E43-H43-K43</f>
        <v>142307</v>
      </c>
      <c r="O43" s="29"/>
      <c r="P43" s="115">
        <v>93637</v>
      </c>
      <c r="Q43" s="115"/>
      <c r="R43" s="115">
        <f>+P43-M43</f>
        <v>0</v>
      </c>
      <c r="S43" s="115">
        <v>142307</v>
      </c>
      <c r="T43" s="115">
        <f>+S43-N43</f>
        <v>0</v>
      </c>
    </row>
    <row r="44" spans="1:20" ht="10.5" customHeight="1" thickBot="1" x14ac:dyDescent="0.25">
      <c r="A44" s="98" t="s">
        <v>168</v>
      </c>
      <c r="B44" s="48" t="s">
        <v>128</v>
      </c>
      <c r="C44" s="32">
        <f>+'26'!L44+'28'!L44+'30'!L44</f>
        <v>162510</v>
      </c>
      <c r="D44" s="32">
        <f>+'26'!M44+'28'!M44+'30'!M44</f>
        <v>3627095</v>
      </c>
      <c r="E44" s="32">
        <f>+'26'!N44+'28'!N44+'30'!N44</f>
        <v>3627095</v>
      </c>
      <c r="F44" s="29"/>
      <c r="G44" s="29"/>
      <c r="H44" s="29"/>
      <c r="I44" s="6"/>
      <c r="J44" s="6"/>
      <c r="K44" s="6"/>
      <c r="L44" s="32">
        <f>+C44-F44-I44</f>
        <v>162510</v>
      </c>
      <c r="M44" s="32">
        <f t="shared" si="0"/>
        <v>3627095</v>
      </c>
      <c r="N44" s="89">
        <f>+E44-H44-K44</f>
        <v>3627095</v>
      </c>
      <c r="O44" s="29"/>
      <c r="R44" s="115"/>
    </row>
    <row r="45" spans="1:20" ht="10.5" customHeight="1" thickBot="1" x14ac:dyDescent="0.25">
      <c r="A45" s="71" t="s">
        <v>15</v>
      </c>
      <c r="B45" s="24" t="s">
        <v>27</v>
      </c>
      <c r="C45" s="43">
        <f>SUM(C42:C44)</f>
        <v>6338729</v>
      </c>
      <c r="D45" s="43">
        <f t="shared" ref="D45:N45" si="11">SUM(D42:D44)</f>
        <v>9849030</v>
      </c>
      <c r="E45" s="43">
        <f t="shared" si="11"/>
        <v>9229770</v>
      </c>
      <c r="F45" s="43">
        <f t="shared" si="11"/>
        <v>-6176219</v>
      </c>
      <c r="G45" s="43">
        <f t="shared" si="11"/>
        <v>-6128298</v>
      </c>
      <c r="H45" s="43">
        <f t="shared" si="11"/>
        <v>-5460368</v>
      </c>
      <c r="I45" s="43">
        <f t="shared" si="11"/>
        <v>0</v>
      </c>
      <c r="J45" s="43">
        <f t="shared" si="11"/>
        <v>0</v>
      </c>
      <c r="K45" s="43">
        <f t="shared" si="11"/>
        <v>0</v>
      </c>
      <c r="L45" s="43">
        <f t="shared" si="11"/>
        <v>162510</v>
      </c>
      <c r="M45" s="43">
        <f t="shared" si="11"/>
        <v>3720732</v>
      </c>
      <c r="N45" s="72">
        <f t="shared" si="11"/>
        <v>3769402</v>
      </c>
      <c r="O45" s="29"/>
      <c r="P45" s="115"/>
      <c r="Q45" s="115"/>
      <c r="R45" s="115"/>
    </row>
    <row r="46" spans="1:20" ht="10.5" customHeight="1" x14ac:dyDescent="0.2">
      <c r="A46" s="93" t="s">
        <v>167</v>
      </c>
      <c r="B46" s="23" t="s">
        <v>20</v>
      </c>
      <c r="C46" s="32">
        <f>+'26'!L46+'28'!L46+'30'!L46</f>
        <v>241151</v>
      </c>
      <c r="D46" s="32">
        <f>+'26'!M46+'28'!M46+'30'!M46</f>
        <v>170015</v>
      </c>
      <c r="E46" s="32">
        <f>+'26'!N46+'28'!N46+'30'!N46</f>
        <v>119571</v>
      </c>
      <c r="F46" s="29">
        <f>-SUM(C46)</f>
        <v>-241151</v>
      </c>
      <c r="G46" s="29">
        <f>-SUM(D46)</f>
        <v>-170015</v>
      </c>
      <c r="H46" s="29">
        <f>-SUM(E46)</f>
        <v>-119571</v>
      </c>
      <c r="I46" s="6"/>
      <c r="J46" s="6"/>
      <c r="K46" s="6"/>
      <c r="L46" s="32">
        <f>+C46+F46+I46</f>
        <v>0</v>
      </c>
      <c r="M46" s="32">
        <f>+D46+G46+J46</f>
        <v>0</v>
      </c>
      <c r="N46" s="89">
        <f>+E46+H46+K46</f>
        <v>0</v>
      </c>
      <c r="O46" s="29"/>
      <c r="P46" s="115"/>
      <c r="Q46" s="115"/>
      <c r="R46" s="115"/>
    </row>
    <row r="47" spans="1:20" ht="10.5" customHeight="1" thickBot="1" x14ac:dyDescent="0.25">
      <c r="A47" s="93" t="s">
        <v>168</v>
      </c>
      <c r="B47" s="23" t="s">
        <v>129</v>
      </c>
      <c r="C47" s="32">
        <f>+'26'!L47+'28'!L47+'30'!L47</f>
        <v>5205738</v>
      </c>
      <c r="D47" s="32">
        <f>+'26'!M47+'28'!M47+'30'!M47</f>
        <v>6116196</v>
      </c>
      <c r="E47" s="32">
        <f>+'26'!N47+'28'!N47+'30'!N47</f>
        <v>6116196</v>
      </c>
      <c r="F47" s="29"/>
      <c r="G47" s="29"/>
      <c r="H47" s="29"/>
      <c r="I47" s="6"/>
      <c r="J47" s="6"/>
      <c r="K47" s="6"/>
      <c r="L47" s="32">
        <f>+C47-F47-I47</f>
        <v>5205738</v>
      </c>
      <c r="M47" s="32">
        <f t="shared" si="0"/>
        <v>6116196</v>
      </c>
      <c r="N47" s="89">
        <f>+E47-H47-K47</f>
        <v>6116196</v>
      </c>
      <c r="O47" s="29"/>
      <c r="P47" s="115">
        <v>9743291</v>
      </c>
      <c r="Q47" s="29">
        <f>+D44+D47</f>
        <v>9743291</v>
      </c>
      <c r="R47" s="115">
        <f>+P47-Q47</f>
        <v>0</v>
      </c>
      <c r="S47" s="115">
        <v>9743291</v>
      </c>
      <c r="T47" s="115">
        <f>+S47-N47-N44</f>
        <v>0</v>
      </c>
    </row>
    <row r="48" spans="1:20" ht="10.5" customHeight="1" thickBot="1" x14ac:dyDescent="0.25">
      <c r="A48" s="71" t="s">
        <v>18</v>
      </c>
      <c r="B48" s="24" t="s">
        <v>28</v>
      </c>
      <c r="C48" s="43">
        <f>+C46+C47</f>
        <v>5446889</v>
      </c>
      <c r="D48" s="43">
        <f t="shared" ref="D48:N48" si="12">+D46+D47</f>
        <v>6286211</v>
      </c>
      <c r="E48" s="43">
        <f t="shared" si="12"/>
        <v>6235767</v>
      </c>
      <c r="F48" s="43">
        <f t="shared" si="12"/>
        <v>-241151</v>
      </c>
      <c r="G48" s="43">
        <f t="shared" si="12"/>
        <v>-170015</v>
      </c>
      <c r="H48" s="43">
        <f t="shared" si="12"/>
        <v>-119571</v>
      </c>
      <c r="I48" s="43">
        <f t="shared" si="12"/>
        <v>0</v>
      </c>
      <c r="J48" s="43">
        <f t="shared" si="12"/>
        <v>0</v>
      </c>
      <c r="K48" s="43">
        <f t="shared" si="12"/>
        <v>0</v>
      </c>
      <c r="L48" s="43">
        <f>+L46+L47</f>
        <v>5205738</v>
      </c>
      <c r="M48" s="43">
        <f t="shared" si="12"/>
        <v>6116196</v>
      </c>
      <c r="N48" s="72">
        <f t="shared" si="12"/>
        <v>6116196</v>
      </c>
      <c r="O48" s="29"/>
      <c r="P48" s="115"/>
      <c r="Q48" s="115"/>
      <c r="R48" s="115"/>
    </row>
    <row r="49" spans="1:20" ht="10.5" customHeight="1" thickBot="1" x14ac:dyDescent="0.25">
      <c r="A49" s="93" t="s">
        <v>160</v>
      </c>
      <c r="B49" s="23" t="s">
        <v>179</v>
      </c>
      <c r="C49" s="32">
        <f>+'26'!L49+'28'!L49+'30'!L49</f>
        <v>4000000</v>
      </c>
      <c r="D49" s="32">
        <f>+'26'!M49+'28'!M49+'30'!M49</f>
        <v>4000000</v>
      </c>
      <c r="E49" s="32">
        <f>+'26'!N49+'28'!N49+'30'!N49</f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f>+C49+F49+I49</f>
        <v>4000000</v>
      </c>
      <c r="M49" s="43">
        <f>+D49+G49-J49</f>
        <v>4000000</v>
      </c>
      <c r="N49" s="72">
        <f>+E49+H49-K49</f>
        <v>0</v>
      </c>
      <c r="O49" s="29"/>
      <c r="P49" s="115">
        <v>4000000</v>
      </c>
      <c r="Q49" s="115"/>
      <c r="R49" s="115">
        <f>+P49-M49</f>
        <v>0</v>
      </c>
    </row>
    <row r="50" spans="1:20" ht="10.5" customHeight="1" thickBot="1" x14ac:dyDescent="0.25">
      <c r="A50" s="71" t="s">
        <v>132</v>
      </c>
      <c r="B50" s="24" t="s">
        <v>134</v>
      </c>
      <c r="C50" s="43">
        <f>+C45+C48</f>
        <v>11785618</v>
      </c>
      <c r="D50" s="43">
        <f>+D45+D48+D49</f>
        <v>20135241</v>
      </c>
      <c r="E50" s="43">
        <f>+E45+E48+E49</f>
        <v>15465537</v>
      </c>
      <c r="F50" s="43">
        <f t="shared" ref="F50:L50" si="13">+F45+F48+F49</f>
        <v>-6417370</v>
      </c>
      <c r="G50" s="43">
        <f t="shared" si="13"/>
        <v>-6298313</v>
      </c>
      <c r="H50" s="43">
        <f t="shared" si="13"/>
        <v>-5579939</v>
      </c>
      <c r="I50" s="43">
        <f t="shared" si="13"/>
        <v>0</v>
      </c>
      <c r="J50" s="43">
        <f t="shared" si="13"/>
        <v>0</v>
      </c>
      <c r="K50" s="43">
        <f t="shared" si="13"/>
        <v>0</v>
      </c>
      <c r="L50" s="43">
        <f t="shared" si="13"/>
        <v>9368248</v>
      </c>
      <c r="M50" s="43">
        <f>+D50+G50-J50</f>
        <v>13836928</v>
      </c>
      <c r="N50" s="72">
        <f>+N45+N48+N49</f>
        <v>9885598</v>
      </c>
      <c r="O50" s="29"/>
      <c r="P50" s="115"/>
      <c r="Q50" s="115"/>
      <c r="R50" s="115"/>
    </row>
    <row r="51" spans="1:20" s="21" customFormat="1" ht="10.5" customHeight="1" thickBot="1" x14ac:dyDescent="0.25">
      <c r="A51" s="71"/>
      <c r="B51" s="73" t="s">
        <v>137</v>
      </c>
      <c r="C51" s="43">
        <f>+C37+C41+C49+C50</f>
        <v>35999795</v>
      </c>
      <c r="D51" s="43">
        <f>+D37+D41+D50</f>
        <v>45188220</v>
      </c>
      <c r="E51" s="43">
        <f>+E37+E41+E50</f>
        <v>40540827</v>
      </c>
      <c r="F51" s="43">
        <f t="shared" ref="F51:K51" si="14">+F37+F41+F50</f>
        <v>-6417370</v>
      </c>
      <c r="G51" s="43">
        <f t="shared" si="14"/>
        <v>-6298313</v>
      </c>
      <c r="H51" s="43">
        <f t="shared" si="14"/>
        <v>-5579939</v>
      </c>
      <c r="I51" s="43">
        <f t="shared" si="14"/>
        <v>-740000</v>
      </c>
      <c r="J51" s="43">
        <f t="shared" si="14"/>
        <v>-740000</v>
      </c>
      <c r="K51" s="43">
        <f t="shared" si="14"/>
        <v>-572387</v>
      </c>
      <c r="L51" s="43">
        <f>+L37+L41+L50</f>
        <v>28842425</v>
      </c>
      <c r="M51" s="43">
        <f>+M37+M41+M50</f>
        <v>38149907</v>
      </c>
      <c r="N51" s="72">
        <f>+N37+N41+N50</f>
        <v>34388501</v>
      </c>
      <c r="O51" s="29"/>
      <c r="P51" s="29"/>
      <c r="Q51" s="29"/>
      <c r="R51" s="29"/>
      <c r="S51" s="29"/>
      <c r="T51" s="115"/>
    </row>
    <row r="52" spans="1:20" ht="12" customHeight="1" thickBot="1" x14ac:dyDescent="0.25">
      <c r="A52" s="76"/>
      <c r="B52" s="77" t="s">
        <v>29</v>
      </c>
      <c r="C52" s="55">
        <f>+'26'!L52+'28'!L52+'30'!L52</f>
        <v>699.5</v>
      </c>
      <c r="D52" s="55">
        <f>+'26'!M52+'28'!M52+'30'!M52</f>
        <v>702</v>
      </c>
      <c r="E52" s="55">
        <f>+'26'!N52+'28'!N52+'30'!N52</f>
        <v>702</v>
      </c>
      <c r="F52" s="50"/>
      <c r="G52" s="50"/>
      <c r="H52" s="50"/>
      <c r="I52" s="50"/>
      <c r="J52" s="50"/>
      <c r="K52" s="50"/>
      <c r="L52" s="55">
        <f>+C52-F52-I52</f>
        <v>699.5</v>
      </c>
      <c r="M52" s="55">
        <f t="shared" si="0"/>
        <v>702</v>
      </c>
      <c r="N52" s="56">
        <f>+E52-H52-K52</f>
        <v>702</v>
      </c>
      <c r="O52" s="124"/>
      <c r="P52" s="29"/>
      <c r="Q52" s="29"/>
      <c r="R52" s="29"/>
    </row>
    <row r="53" spans="1:20" ht="12" customHeight="1" thickBot="1" x14ac:dyDescent="0.25">
      <c r="A53" s="78"/>
      <c r="B53" s="77" t="s">
        <v>30</v>
      </c>
      <c r="C53" s="55">
        <f>+'26'!L53+'28'!L53+'30'!L53</f>
        <v>0</v>
      </c>
      <c r="D53" s="55">
        <f>+'26'!M53+'28'!M53+'30'!M53</f>
        <v>1</v>
      </c>
      <c r="E53" s="55">
        <f>+'26'!N53+'28'!N53+'30'!N53</f>
        <v>0</v>
      </c>
      <c r="F53" s="53"/>
      <c r="G53" s="50"/>
      <c r="H53" s="53"/>
      <c r="I53" s="53"/>
      <c r="J53" s="53"/>
      <c r="K53" s="53"/>
      <c r="L53" s="55">
        <f>+C53-F53-I53</f>
        <v>0</v>
      </c>
      <c r="M53" s="55">
        <f t="shared" si="0"/>
        <v>1</v>
      </c>
      <c r="N53" s="56">
        <f>+E53-H53-K53</f>
        <v>0</v>
      </c>
      <c r="O53" s="124"/>
      <c r="P53" s="115"/>
      <c r="Q53" s="115"/>
      <c r="R53" s="115"/>
    </row>
    <row r="54" spans="1:20" x14ac:dyDescent="0.2">
      <c r="C54" s="27"/>
      <c r="D54" s="27"/>
      <c r="E54" s="27"/>
    </row>
    <row r="55" spans="1:20" x14ac:dyDescent="0.2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15"/>
    </row>
    <row r="57" spans="1:20" x14ac:dyDescent="0.2">
      <c r="C57" s="1">
        <f t="shared" ref="C57:K57" si="15">+C28-C51</f>
        <v>0</v>
      </c>
      <c r="D57" s="1">
        <f t="shared" si="15"/>
        <v>0</v>
      </c>
      <c r="E57" s="1">
        <f t="shared" si="15"/>
        <v>-11819181</v>
      </c>
      <c r="F57" s="1">
        <f t="shared" si="15"/>
        <v>0</v>
      </c>
      <c r="G57" s="1">
        <f t="shared" si="15"/>
        <v>0</v>
      </c>
      <c r="H57" s="1">
        <f t="shared" si="15"/>
        <v>0</v>
      </c>
      <c r="I57" s="1">
        <f t="shared" si="15"/>
        <v>0</v>
      </c>
      <c r="J57" s="1">
        <f t="shared" si="15"/>
        <v>0</v>
      </c>
      <c r="K57" s="1">
        <f t="shared" si="15"/>
        <v>0</v>
      </c>
      <c r="L57" s="1">
        <f>+L28-L51</f>
        <v>0</v>
      </c>
      <c r="M57" s="1">
        <f>+M28-M51</f>
        <v>0</v>
      </c>
      <c r="N57" s="1">
        <f>+N28-N51</f>
        <v>-11819181</v>
      </c>
      <c r="O57" s="115"/>
    </row>
    <row r="58" spans="1:20" x14ac:dyDescent="0.2">
      <c r="N58" s="1"/>
      <c r="O58" s="115"/>
    </row>
    <row r="60" spans="1:20" x14ac:dyDescent="0.2">
      <c r="N60" s="1"/>
      <c r="O60" s="115"/>
    </row>
  </sheetData>
  <sheetProtection selectLockedCells="1" selectUnlockedCells="1"/>
  <mergeCells count="21">
    <mergeCell ref="L5:L6"/>
    <mergeCell ref="A8:B8"/>
    <mergeCell ref="J5:J6"/>
    <mergeCell ref="I5:I6"/>
    <mergeCell ref="K5:K6"/>
    <mergeCell ref="D5:D6"/>
    <mergeCell ref="A29:B29"/>
    <mergeCell ref="C5:C6"/>
    <mergeCell ref="E5:E6"/>
    <mergeCell ref="H5:H6"/>
    <mergeCell ref="A7:B7"/>
    <mergeCell ref="A1:N1"/>
    <mergeCell ref="M5:M6"/>
    <mergeCell ref="I3:K4"/>
    <mergeCell ref="F5:F6"/>
    <mergeCell ref="N5:N6"/>
    <mergeCell ref="C3:E4"/>
    <mergeCell ref="L3:N4"/>
    <mergeCell ref="A3:B6"/>
    <mergeCell ref="F3:H4"/>
    <mergeCell ref="G5:G6"/>
  </mergeCells>
  <phoneticPr fontId="19" type="noConversion"/>
  <printOptions horizontalCentered="1"/>
  <pageMargins left="0.27559055118110237" right="0.27559055118110237" top="0.39370078740157483" bottom="0.19685039370078741" header="0.15748031496062992" footer="0.15748031496062992"/>
  <pageSetup paperSize="9" scale="87" firstPageNumber="0" orientation="landscape" r:id="rId1"/>
  <headerFooter alignWithMargins="0">
    <oddHeader>&amp;R2.sz.melléklet</oddHeader>
    <oddFooter>&amp;R&amp;A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>
      <selection activeCell="N57" sqref="L57:N57"/>
    </sheetView>
  </sheetViews>
  <sheetFormatPr defaultRowHeight="12.75" x14ac:dyDescent="0.2"/>
  <cols>
    <col min="1" max="16384" width="9.140625" style="82"/>
  </cols>
  <sheetData/>
  <printOptions horizontalCentered="1"/>
  <pageMargins left="0.27559055118110237" right="0.27559055118110237" top="0.39370078740157483" bottom="0.19685039370078741" header="0.15748031496062992" footer="0.15748031496062992"/>
  <pageSetup paperSize="9" orientation="landscape" r:id="rId1"/>
  <headerFooter alignWithMargins="0">
    <oddHeader>&amp;R2.sz.melléklet</oddHeader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J55"/>
  <sheetViews>
    <sheetView zoomScale="92" zoomScaleNormal="92" workbookViewId="0">
      <pane ySplit="7" topLeftCell="A8" activePane="bottomLeft" state="frozen"/>
      <selection activeCell="C5" sqref="C5:N6"/>
      <selection pane="bottomLeft" activeCell="H11" sqref="H11"/>
    </sheetView>
  </sheetViews>
  <sheetFormatPr defaultRowHeight="12.75" x14ac:dyDescent="0.2"/>
  <cols>
    <col min="1" max="1" width="7.42578125" style="8" customWidth="1"/>
    <col min="2" max="2" width="33.85546875" style="8" customWidth="1"/>
    <col min="3" max="11" width="10" style="8" customWidth="1"/>
    <col min="12" max="12" width="11.85546875" style="8" customWidth="1"/>
    <col min="13" max="13" width="10.42578125" style="8" customWidth="1"/>
    <col min="14" max="14" width="10.5703125" style="8" customWidth="1"/>
    <col min="15" max="15" width="10" style="1" customWidth="1"/>
    <col min="16" max="16" width="12.42578125" style="8" customWidth="1"/>
    <col min="17" max="17" width="9.140625" style="8" customWidth="1"/>
    <col min="18" max="18" width="9.5703125" style="8" bestFit="1" customWidth="1"/>
    <col min="19" max="19" width="9.140625" style="8" customWidth="1"/>
    <col min="20" max="16384" width="9.140625" style="8"/>
  </cols>
  <sheetData>
    <row r="1" spans="1:18" ht="11.25" customHeight="1" x14ac:dyDescent="0.2">
      <c r="A1" s="136" t="s">
        <v>192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</row>
    <row r="2" spans="1:18" ht="8.25" customHeight="1" thickBot="1" x14ac:dyDescent="0.25">
      <c r="N2" s="9" t="s">
        <v>0</v>
      </c>
    </row>
    <row r="3" spans="1:18" ht="9" customHeight="1" thickBot="1" x14ac:dyDescent="0.25">
      <c r="A3" s="137" t="s">
        <v>1</v>
      </c>
      <c r="B3" s="138"/>
      <c r="C3" s="141">
        <v>1018</v>
      </c>
      <c r="D3" s="141"/>
      <c r="E3" s="151"/>
      <c r="F3" s="141">
        <v>1020</v>
      </c>
      <c r="G3" s="141"/>
      <c r="H3" s="141"/>
      <c r="I3" s="141">
        <v>1021</v>
      </c>
      <c r="J3" s="141"/>
      <c r="K3" s="141"/>
      <c r="L3" s="153" t="s">
        <v>39</v>
      </c>
      <c r="M3" s="153"/>
      <c r="N3" s="154"/>
    </row>
    <row r="4" spans="1:18" s="10" customFormat="1" ht="23.25" customHeight="1" thickBot="1" x14ac:dyDescent="0.25">
      <c r="A4" s="139"/>
      <c r="B4" s="140"/>
      <c r="C4" s="133" t="s">
        <v>41</v>
      </c>
      <c r="D4" s="133"/>
      <c r="E4" s="133"/>
      <c r="F4" s="133" t="s">
        <v>112</v>
      </c>
      <c r="G4" s="133"/>
      <c r="H4" s="133"/>
      <c r="I4" s="133" t="s">
        <v>187</v>
      </c>
      <c r="J4" s="133"/>
      <c r="K4" s="133"/>
      <c r="L4" s="155"/>
      <c r="M4" s="155"/>
      <c r="N4" s="156"/>
      <c r="O4" s="35"/>
    </row>
    <row r="5" spans="1:18" ht="12.75" customHeight="1" thickBot="1" x14ac:dyDescent="0.25">
      <c r="A5" s="139"/>
      <c r="B5" s="140"/>
      <c r="C5" s="128" t="s">
        <v>193</v>
      </c>
      <c r="D5" s="128" t="s">
        <v>194</v>
      </c>
      <c r="E5" s="128" t="s">
        <v>195</v>
      </c>
      <c r="F5" s="128" t="s">
        <v>193</v>
      </c>
      <c r="G5" s="128" t="s">
        <v>194</v>
      </c>
      <c r="H5" s="128" t="s">
        <v>195</v>
      </c>
      <c r="I5" s="128" t="s">
        <v>193</v>
      </c>
      <c r="J5" s="128" t="s">
        <v>194</v>
      </c>
      <c r="K5" s="128" t="s">
        <v>195</v>
      </c>
      <c r="L5" s="128" t="s">
        <v>193</v>
      </c>
      <c r="M5" s="128" t="s">
        <v>194</v>
      </c>
      <c r="N5" s="128" t="s">
        <v>195</v>
      </c>
    </row>
    <row r="6" spans="1:18" ht="18.75" customHeight="1" thickBot="1" x14ac:dyDescent="0.25">
      <c r="A6" s="139"/>
      <c r="B6" s="140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</row>
    <row r="7" spans="1:18" ht="10.5" customHeight="1" thickBot="1" x14ac:dyDescent="0.25">
      <c r="A7" s="130">
        <v>1</v>
      </c>
      <c r="B7" s="131"/>
      <c r="C7" s="37">
        <v>2</v>
      </c>
      <c r="D7" s="36">
        <v>3</v>
      </c>
      <c r="E7" s="37">
        <v>4</v>
      </c>
      <c r="F7" s="36">
        <v>5</v>
      </c>
      <c r="G7" s="37">
        <v>6</v>
      </c>
      <c r="H7" s="36">
        <v>7</v>
      </c>
      <c r="I7" s="37">
        <v>8</v>
      </c>
      <c r="J7" s="36">
        <v>9</v>
      </c>
      <c r="K7" s="37">
        <v>10</v>
      </c>
      <c r="L7" s="36">
        <v>11</v>
      </c>
      <c r="M7" s="37">
        <v>12</v>
      </c>
      <c r="N7" s="101">
        <v>13</v>
      </c>
    </row>
    <row r="8" spans="1:18" ht="11.25" customHeight="1" x14ac:dyDescent="0.2">
      <c r="A8" s="134" t="s">
        <v>4</v>
      </c>
      <c r="B8" s="135"/>
      <c r="C8" s="4"/>
      <c r="D8" s="4"/>
      <c r="E8" s="4"/>
      <c r="F8" s="4"/>
      <c r="G8" s="4"/>
      <c r="H8" s="4"/>
      <c r="I8" s="6"/>
      <c r="J8" s="6"/>
      <c r="K8" s="6"/>
      <c r="L8" s="4"/>
      <c r="M8" s="4"/>
      <c r="N8" s="87"/>
    </row>
    <row r="9" spans="1:18" ht="10.5" customHeight="1" x14ac:dyDescent="0.2">
      <c r="A9" s="88" t="s">
        <v>139</v>
      </c>
      <c r="B9" s="17" t="s">
        <v>6</v>
      </c>
      <c r="C9" s="4"/>
      <c r="D9" s="4"/>
      <c r="E9" s="4"/>
      <c r="F9" s="4">
        <v>1500</v>
      </c>
      <c r="G9" s="4">
        <v>1500</v>
      </c>
      <c r="H9" s="4">
        <v>139</v>
      </c>
      <c r="I9" s="4">
        <v>0</v>
      </c>
      <c r="J9" s="4">
        <v>2500</v>
      </c>
      <c r="K9" s="4">
        <v>0</v>
      </c>
      <c r="L9" s="32">
        <f>+'1'!C9+'1'!F9+'1'!I9+'1'!L9+'2'!C9+'2'!F9+'2'!I9+'2'!L9+'3'!C9+'3'!F9+'3'!I9+'3'!L9+'4'!C9+'4'!F9+I9</f>
        <v>302900</v>
      </c>
      <c r="M9" s="32">
        <f>+'1'!D9+'1'!G9+'1'!J9+'1'!M9+'2'!D9+'2'!G9+'2'!J9+'2'!M9+'3'!D9+'3'!G9+'3'!J9+'3'!M9+'4'!D9+'4'!G9+J9</f>
        <v>319179</v>
      </c>
      <c r="N9" s="89">
        <f>+'1'!E9+'1'!H9+'1'!K9+'1'!N9+'2'!E9+'2'!H9+'2'!K9+'2'!N9+'3'!E9+'3'!H9+'3'!K9+'3'!N9+'4'!E9+'4'!H9+K9</f>
        <v>265211</v>
      </c>
      <c r="P9" s="1"/>
    </row>
    <row r="10" spans="1:18" ht="10.5" customHeight="1" x14ac:dyDescent="0.2">
      <c r="A10" s="88" t="s">
        <v>140</v>
      </c>
      <c r="B10" s="17" t="s">
        <v>113</v>
      </c>
      <c r="C10" s="4"/>
      <c r="D10" s="4"/>
      <c r="E10" s="4"/>
      <c r="F10" s="4">
        <v>1500</v>
      </c>
      <c r="G10" s="4">
        <v>1500</v>
      </c>
      <c r="H10" s="4">
        <v>0</v>
      </c>
      <c r="I10" s="4">
        <v>0</v>
      </c>
      <c r="J10" s="4">
        <v>400</v>
      </c>
      <c r="K10" s="4">
        <v>0</v>
      </c>
      <c r="L10" s="32">
        <f>+'1'!C10+'1'!F10+'1'!I10+'1'!L10+'2'!C10+'2'!F10+'2'!I10+'2'!L10+'3'!C10+'3'!F10+'3'!I10+'3'!L10+'4'!C10+'4'!F10+I10</f>
        <v>55541</v>
      </c>
      <c r="M10" s="32">
        <f>+'1'!D10+'1'!G10+'1'!J10+'1'!M10+'2'!D10+'2'!G10+'2'!J10+'2'!M10+'3'!D10+'3'!G10+'3'!J10+'3'!M10+'4'!D10+'4'!G10+J10</f>
        <v>58459</v>
      </c>
      <c r="N10" s="89">
        <f>+'1'!E10+'1'!H10+'1'!K10+'1'!N10+'2'!E10+'2'!H10+'2'!K10+'2'!N10+'3'!E10+'3'!H10+'3'!K10+'3'!N10+'4'!E10+'4'!H10+K10</f>
        <v>41967</v>
      </c>
      <c r="P10" s="1"/>
    </row>
    <row r="11" spans="1:18" ht="10.5" customHeight="1" x14ac:dyDescent="0.2">
      <c r="A11" s="88" t="s">
        <v>141</v>
      </c>
      <c r="B11" s="17" t="s">
        <v>7</v>
      </c>
      <c r="C11" s="4">
        <v>238394</v>
      </c>
      <c r="D11" s="4">
        <v>178154</v>
      </c>
      <c r="E11" s="4">
        <v>178154</v>
      </c>
      <c r="F11" s="4">
        <v>1600100</v>
      </c>
      <c r="G11" s="4">
        <v>1346425</v>
      </c>
      <c r="H11" s="4">
        <f>956604+21478</f>
        <v>978082</v>
      </c>
      <c r="I11" s="4">
        <v>0</v>
      </c>
      <c r="J11" s="4">
        <v>1203</v>
      </c>
      <c r="K11" s="4">
        <f>213+419</f>
        <v>632</v>
      </c>
      <c r="L11" s="32">
        <f>+'1'!C11+'1'!F11+'1'!I11+'1'!L11+'2'!C11+'2'!F11+'2'!I11+'2'!L11+'3'!C11+'3'!F11+'3'!I11+'3'!L11+'4'!C11+'4'!F11+I11</f>
        <v>8908108</v>
      </c>
      <c r="M11" s="32">
        <f>+'1'!D11+'1'!G11+'1'!J11+'1'!M11+'2'!D11+'2'!G11+'2'!J11+'2'!M11+'3'!D11+'3'!G11+'3'!J11+'3'!M11+'4'!D11+'4'!G11+J11</f>
        <v>8646651</v>
      </c>
      <c r="N11" s="89">
        <f>+'1'!E11+'1'!H11+'1'!K11+'1'!N11+'2'!E11+'2'!H11+'2'!K11+'2'!N11+'3'!E11+'3'!H11+'3'!K11+'3'!N11+'4'!E11+'4'!H11+K11</f>
        <v>7463145</v>
      </c>
      <c r="P11" s="1"/>
    </row>
    <row r="12" spans="1:18" ht="10.5" customHeight="1" x14ac:dyDescent="0.2">
      <c r="A12" s="88" t="s">
        <v>142</v>
      </c>
      <c r="B12" s="17" t="s">
        <v>8</v>
      </c>
      <c r="C12" s="4"/>
      <c r="D12" s="4"/>
      <c r="E12" s="4"/>
      <c r="F12" s="4"/>
      <c r="G12" s="4"/>
      <c r="H12" s="4"/>
      <c r="I12" s="4"/>
      <c r="J12" s="4"/>
      <c r="K12" s="4"/>
      <c r="L12" s="32">
        <f>+'1'!C12+'1'!F12+'1'!I12+'1'!L12+'2'!C12+'2'!F12+'2'!I12+'2'!L12+'3'!C12+'3'!F12+'3'!I12+'3'!L12+'4'!C12+'4'!F12</f>
        <v>626200</v>
      </c>
      <c r="M12" s="32">
        <f>+'1'!D12+'1'!G12+'1'!J12+'1'!M12+'2'!D12+'2'!G12+'2'!J12+'2'!M12+'3'!D12+'3'!G12+'3'!J12+'3'!M12+'4'!D12+'4'!G12+J12</f>
        <v>627112</v>
      </c>
      <c r="N12" s="89">
        <f>+'1'!E12+'1'!H12+'1'!K12+'1'!N12+'2'!E12+'2'!H12+'2'!K12+'2'!N12+'3'!E12+'3'!H12+'3'!K12+'3'!N12+'4'!E12+'4'!H12</f>
        <v>429942</v>
      </c>
      <c r="P12" s="1"/>
    </row>
    <row r="13" spans="1:18" ht="10.5" customHeight="1" thickBot="1" x14ac:dyDescent="0.25">
      <c r="A13" s="88" t="s">
        <v>143</v>
      </c>
      <c r="B13" s="17" t="s">
        <v>9</v>
      </c>
      <c r="C13" s="4"/>
      <c r="D13" s="39"/>
      <c r="E13" s="4"/>
      <c r="F13" s="4"/>
      <c r="G13" s="4"/>
      <c r="H13" s="4"/>
      <c r="I13" s="4"/>
      <c r="J13" s="4"/>
      <c r="K13" s="4"/>
      <c r="L13" s="32">
        <f>+'1'!C13+'1'!F13+'1'!I13+'1'!L13+'2'!C13+'2'!F13+'2'!I13+'2'!L13+'3'!C13+'3'!F13+'3'!I13+'3'!L13+'4'!C13+'4'!F13</f>
        <v>0</v>
      </c>
      <c r="M13" s="32">
        <f>+'1'!D13+'1'!G13+'1'!J13+'1'!M13+'2'!D13+'2'!G13+'2'!J13+'2'!M13+'3'!D13+'3'!G13+'3'!J13+'3'!M13+'4'!D13+'4'!G13+J13</f>
        <v>32750</v>
      </c>
      <c r="N13" s="89">
        <f>+'1'!E13+'1'!H13+'1'!K13+'1'!N13+'2'!E13+'2'!H13+'2'!K13+'2'!N13+'3'!E13+'3'!H13+'3'!K13+'3'!N13+'4'!E13+'4'!H13</f>
        <v>32750</v>
      </c>
      <c r="P13" s="1"/>
    </row>
    <row r="14" spans="1:18" ht="10.5" customHeight="1" thickBot="1" x14ac:dyDescent="0.25">
      <c r="A14" s="71" t="s">
        <v>10</v>
      </c>
      <c r="B14" s="24" t="s">
        <v>115</v>
      </c>
      <c r="C14" s="42">
        <f>+C9+C10+C11+C12+C13</f>
        <v>238394</v>
      </c>
      <c r="D14" s="42">
        <f>+D9+D10+D11+D12+D13</f>
        <v>178154</v>
      </c>
      <c r="E14" s="42">
        <f t="shared" ref="E14:K14" si="0">+E9+E10+E11+E12+E13</f>
        <v>178154</v>
      </c>
      <c r="F14" s="42">
        <f t="shared" si="0"/>
        <v>1603100</v>
      </c>
      <c r="G14" s="42">
        <f>+G9+G10+G11+G12+G13</f>
        <v>1349425</v>
      </c>
      <c r="H14" s="42">
        <f t="shared" si="0"/>
        <v>978221</v>
      </c>
      <c r="I14" s="42">
        <f t="shared" si="0"/>
        <v>0</v>
      </c>
      <c r="J14" s="42">
        <f t="shared" si="0"/>
        <v>4103</v>
      </c>
      <c r="K14" s="42">
        <f t="shared" si="0"/>
        <v>632</v>
      </c>
      <c r="L14" s="43">
        <f>+'1'!C14+'1'!F14+'1'!I14+'1'!L14+'2'!C14+'2'!F14+'2'!I14+'2'!L14+'3'!C14+'3'!F14+'3'!I14+'3'!L14+'4'!C14+'4'!F14+I14</f>
        <v>9892749</v>
      </c>
      <c r="M14" s="43">
        <f>+'1'!D14+'1'!G14+'1'!J14+'1'!M14+'2'!D14+'2'!G14+'2'!J14+'2'!M14+'3'!D14+'3'!G14+'3'!J14+'3'!M14+'4'!D14+'4'!G14+J14</f>
        <v>9684151</v>
      </c>
      <c r="N14" s="72">
        <f>+'1'!E14+'1'!H14+'1'!K14+'1'!N14+'2'!E14+'2'!H14+'2'!K14+'2'!N14+'3'!E14+'3'!H14+'3'!K14+'3'!N14+'4'!E14+'4'!H14+K14</f>
        <v>8233015</v>
      </c>
      <c r="P14" s="1"/>
      <c r="Q14" s="1"/>
      <c r="R14" s="1"/>
    </row>
    <row r="15" spans="1:18" ht="10.5" customHeight="1" x14ac:dyDescent="0.2">
      <c r="A15" s="88" t="s">
        <v>144</v>
      </c>
      <c r="B15" s="17" t="s">
        <v>114</v>
      </c>
      <c r="C15" s="4"/>
      <c r="D15" s="103"/>
      <c r="E15" s="4"/>
      <c r="F15" s="4"/>
      <c r="G15" s="4"/>
      <c r="H15" s="4"/>
      <c r="I15" s="4"/>
      <c r="J15" s="4"/>
      <c r="K15" s="4"/>
      <c r="L15" s="32">
        <f>+'1'!C15+'1'!F15+'1'!I15+'1'!L15+'2'!C15+'2'!F15+'2'!I15+'2'!L15+'3'!C15+'3'!F15+'3'!I15+'3'!L15+'4'!C15+'4'!F15</f>
        <v>0</v>
      </c>
      <c r="M15" s="32">
        <f>+'1'!D15+'1'!G15+'1'!J15+'1'!M15+'2'!D15+'2'!G15+'2'!J15+'2'!M15+'3'!D15+'3'!G15+'3'!J15+'3'!M15+'4'!D15+'4'!G15+J15</f>
        <v>0</v>
      </c>
      <c r="N15" s="89">
        <f>+'1'!E15+'1'!H15+'1'!K15+'1'!N15+'2'!E15+'2'!H15+'2'!K15+'2'!N15+'3'!E15+'3'!H15+'3'!K15+'3'!N15+'4'!E15+'4'!H15</f>
        <v>0</v>
      </c>
    </row>
    <row r="16" spans="1:18" ht="10.5" customHeight="1" x14ac:dyDescent="0.2">
      <c r="A16" s="88" t="s">
        <v>145</v>
      </c>
      <c r="B16" s="17" t="s">
        <v>11</v>
      </c>
      <c r="C16" s="4"/>
      <c r="D16" s="4"/>
      <c r="E16" s="4"/>
      <c r="F16" s="4"/>
      <c r="G16" s="4"/>
      <c r="H16" s="4"/>
      <c r="I16" s="4"/>
      <c r="J16" s="4"/>
      <c r="K16" s="4"/>
      <c r="L16" s="32">
        <f>+'1'!C16+'1'!F16+'1'!I16+'1'!L16+'2'!C16+'2'!F16+'2'!I16+'2'!L16+'3'!C16+'3'!F16+'3'!I16+'3'!L16+'4'!C16+'4'!F16</f>
        <v>0</v>
      </c>
      <c r="M16" s="32">
        <f>+'1'!D16+'1'!G16+'1'!J16+'1'!M16+'2'!D16+'2'!G16+'2'!J16+'2'!M16+'3'!D16+'3'!G16+'3'!J16+'3'!M16+'4'!D16+'4'!G16+J16</f>
        <v>0</v>
      </c>
      <c r="N16" s="89">
        <f>+'1'!E16+'1'!H16+'1'!K16+'1'!N16+'2'!E16+'2'!H16+'2'!K16+'2'!N16+'3'!E16+'3'!H16+'3'!K16+'3'!N16+'4'!E16+'4'!H16</f>
        <v>0</v>
      </c>
      <c r="P16" s="1"/>
    </row>
    <row r="17" spans="1:20" s="13" customFormat="1" ht="10.5" customHeight="1" thickBot="1" x14ac:dyDescent="0.25">
      <c r="A17" s="88" t="s">
        <v>146</v>
      </c>
      <c r="B17" s="17" t="s">
        <v>12</v>
      </c>
      <c r="C17" s="4"/>
      <c r="D17" s="4"/>
      <c r="E17" s="4"/>
      <c r="F17" s="4"/>
      <c r="G17" s="4"/>
      <c r="H17" s="4"/>
      <c r="I17" s="4"/>
      <c r="J17" s="4"/>
      <c r="K17" s="4"/>
      <c r="L17" s="32">
        <f>+'1'!C17+'1'!F17+'1'!I17+'1'!L17+'2'!C17+'2'!F17+'2'!I17+'2'!L17+'3'!C17+'3'!F17+'3'!I17+'3'!L17+'4'!C17+'4'!F17</f>
        <v>0</v>
      </c>
      <c r="M17" s="32">
        <f>+'1'!D17+'1'!G17+'1'!J17+'1'!M17+'2'!D17+'2'!G17+'2'!J17+'2'!M17+'3'!D17+'3'!G17+'3'!J17+'3'!M17+'4'!D17+'4'!G17+J17</f>
        <v>0</v>
      </c>
      <c r="N17" s="89">
        <f>+'1'!E17+'1'!H17+'1'!K17+'1'!N17+'2'!E17+'2'!H17+'2'!K17+'2'!N17+'3'!E17+'3'!H17+'3'!K17+'3'!N17+'4'!E17+'4'!H17</f>
        <v>0</v>
      </c>
      <c r="O17" s="5"/>
      <c r="P17" s="5"/>
    </row>
    <row r="18" spans="1:20" ht="10.5" customHeight="1" thickBot="1" x14ac:dyDescent="0.25">
      <c r="A18" s="71" t="s">
        <v>13</v>
      </c>
      <c r="B18" s="24" t="s">
        <v>116</v>
      </c>
      <c r="C18" s="42">
        <f>+C15+C16+C17</f>
        <v>0</v>
      </c>
      <c r="D18" s="42">
        <f t="shared" ref="D18:K18" si="1">+D15+D16+D17</f>
        <v>0</v>
      </c>
      <c r="E18" s="42">
        <f t="shared" si="1"/>
        <v>0</v>
      </c>
      <c r="F18" s="42">
        <f t="shared" si="1"/>
        <v>0</v>
      </c>
      <c r="G18" s="42">
        <f t="shared" si="1"/>
        <v>0</v>
      </c>
      <c r="H18" s="42">
        <f t="shared" si="1"/>
        <v>0</v>
      </c>
      <c r="I18" s="42">
        <f t="shared" si="1"/>
        <v>0</v>
      </c>
      <c r="J18" s="42">
        <f t="shared" si="1"/>
        <v>0</v>
      </c>
      <c r="K18" s="42">
        <f t="shared" si="1"/>
        <v>0</v>
      </c>
      <c r="L18" s="43">
        <f>+'1'!C18+'1'!F18+'1'!I18+'1'!L18+'2'!C18+'2'!F18+'2'!I18+'2'!L18+'3'!C18+'3'!F18+'3'!I18+'3'!L18+'4'!C18+'4'!F18</f>
        <v>0</v>
      </c>
      <c r="M18" s="43">
        <f>+'1'!D18+'1'!G18+'1'!J18+'1'!M18+'2'!D18+'2'!G18+'2'!J18+'2'!M18+'3'!D18+'3'!G18+'3'!J18+'3'!M18+'4'!D18+'4'!G18+J18</f>
        <v>0</v>
      </c>
      <c r="N18" s="72">
        <f>+'1'!E18+'1'!H18+'1'!K18+'1'!N18+'2'!E18+'2'!H18+'2'!K18+'2'!N18+'3'!E18+'3'!H18+'3'!K18+'3'!N18+'4'!E18+'4'!H18</f>
        <v>0</v>
      </c>
    </row>
    <row r="19" spans="1:20" ht="10.5" customHeight="1" x14ac:dyDescent="0.2">
      <c r="A19" s="90" t="s">
        <v>147</v>
      </c>
      <c r="B19" s="46" t="s">
        <v>117</v>
      </c>
      <c r="C19" s="6"/>
      <c r="D19" s="6"/>
      <c r="E19" s="6"/>
      <c r="F19" s="6"/>
      <c r="G19" s="6"/>
      <c r="H19" s="6"/>
      <c r="I19" s="6"/>
      <c r="J19" s="6"/>
      <c r="K19" s="6"/>
      <c r="L19" s="32">
        <f>+'1'!C19+'1'!F19+'1'!I19+'1'!L19+'2'!C19+'2'!F19+'2'!I19+'2'!L19+'3'!C19+'3'!F19+'3'!I19+'3'!L19+'4'!C19+'4'!F19</f>
        <v>0</v>
      </c>
      <c r="M19" s="32">
        <f>+'1'!D19+'1'!G19+'1'!J19+'1'!M19+'2'!D19+'2'!G19+'2'!J19+'2'!M19+'3'!D19+'3'!G19+'3'!J19+'3'!M19+'4'!D19+'4'!G19+J19</f>
        <v>0</v>
      </c>
      <c r="N19" s="89">
        <f>+'1'!E19+'1'!H19+'1'!K19+'1'!N19+'2'!E19+'2'!H19+'2'!K19+'2'!N19+'3'!E19+'3'!H19+'3'!K19+'3'!N19+'4'!E19+'4'!H19</f>
        <v>0</v>
      </c>
    </row>
    <row r="20" spans="1:20" ht="10.5" customHeight="1" thickBot="1" x14ac:dyDescent="0.25">
      <c r="A20" s="91" t="s">
        <v>173</v>
      </c>
      <c r="B20" s="48" t="s">
        <v>174</v>
      </c>
      <c r="C20" s="6"/>
      <c r="D20" s="6"/>
      <c r="E20" s="6"/>
      <c r="F20" s="6"/>
      <c r="G20" s="6"/>
      <c r="H20" s="6"/>
      <c r="I20" s="6"/>
      <c r="J20" s="6"/>
      <c r="K20" s="6"/>
      <c r="L20" s="32">
        <f>+'1'!C20+'1'!F20+'1'!I20+'1'!L20+'2'!C20+'2'!F20+'2'!I20+'2'!L20+'3'!C20+'3'!F20+'3'!I20+'3'!L20+'4'!C20+'4'!F20</f>
        <v>110323</v>
      </c>
      <c r="M20" s="32">
        <f>+'1'!D20+'1'!G20+'1'!J20+'1'!M20+'2'!D20+'2'!G20+'2'!J20+'2'!M20+'3'!D20+'3'!G20+'3'!J20+'3'!M20+'4'!D20+'4'!G20+J20</f>
        <v>204004</v>
      </c>
      <c r="N20" s="89">
        <f>+'1'!E20+'1'!H20+'1'!K20+'1'!N20+'2'!E20+'2'!H20+'2'!K20+'2'!N20+'3'!E20+'3'!H20+'3'!K20+'3'!N20+'4'!E20+'4'!H20</f>
        <v>204004</v>
      </c>
    </row>
    <row r="21" spans="1:20" ht="10.5" customHeight="1" thickBot="1" x14ac:dyDescent="0.25">
      <c r="A21" s="71" t="s">
        <v>15</v>
      </c>
      <c r="B21" s="24" t="s">
        <v>118</v>
      </c>
      <c r="C21" s="42">
        <f>+C19+C20</f>
        <v>0</v>
      </c>
      <c r="D21" s="42">
        <f t="shared" ref="D21:K21" si="2">+D19+D20</f>
        <v>0</v>
      </c>
      <c r="E21" s="42">
        <f t="shared" si="2"/>
        <v>0</v>
      </c>
      <c r="F21" s="42">
        <f t="shared" si="2"/>
        <v>0</v>
      </c>
      <c r="G21" s="42">
        <f t="shared" si="2"/>
        <v>0</v>
      </c>
      <c r="H21" s="42">
        <f t="shared" si="2"/>
        <v>0</v>
      </c>
      <c r="I21" s="42">
        <f t="shared" si="2"/>
        <v>0</v>
      </c>
      <c r="J21" s="42">
        <f t="shared" si="2"/>
        <v>0</v>
      </c>
      <c r="K21" s="42">
        <f t="shared" si="2"/>
        <v>0</v>
      </c>
      <c r="L21" s="43">
        <f>+'1'!C21+'1'!F21+'1'!I21+'1'!L21+'2'!C21+'2'!F21+'2'!I21+'2'!L21+'3'!C21+'3'!F21+'3'!I21+'3'!L21+'4'!C21+'4'!F21</f>
        <v>110323</v>
      </c>
      <c r="M21" s="43">
        <f>+'1'!D21+'1'!G21+'1'!J21+'1'!M21+'2'!D21+'2'!G21+'2'!J21+'2'!M21+'3'!D21+'3'!G21+'3'!J21+'3'!M21+'4'!D21+'4'!G21+J21</f>
        <v>204004</v>
      </c>
      <c r="N21" s="72">
        <f>+'1'!E21+'1'!H21+'1'!K21+'1'!N21+'2'!E21+'2'!H21+'2'!K21+'2'!N21+'3'!E21+'3'!H21+'3'!K21+'3'!N21+'4'!E21+'4'!H21</f>
        <v>204004</v>
      </c>
    </row>
    <row r="22" spans="1:20" ht="10.5" customHeight="1" x14ac:dyDescent="0.2">
      <c r="A22" s="88" t="s">
        <v>149</v>
      </c>
      <c r="B22" s="17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32">
        <f>+'1'!C22+'1'!F22+'1'!I22+'1'!L22+'2'!C22+'2'!F22+'2'!I22+'2'!L22+'3'!C22+'3'!F22+'3'!I22+'3'!L22+'4'!C22+'4'!F22</f>
        <v>0</v>
      </c>
      <c r="M22" s="32">
        <f>+'1'!D22+'1'!G22+'1'!J22+'1'!M22+'2'!D22+'2'!G22+'2'!J22+'2'!M22+'3'!D22+'3'!G22+'3'!J22+'3'!M22+'4'!D22+'4'!G22+J22</f>
        <v>0</v>
      </c>
      <c r="N22" s="89">
        <f>+'1'!E22+'1'!H22+'1'!K22+'1'!N22+'2'!E22+'2'!H22+'2'!K22+'2'!N22+'3'!E22+'3'!H22+'3'!K22+'3'!N22+'4'!E22+'4'!H22</f>
        <v>0</v>
      </c>
    </row>
    <row r="23" spans="1:20" ht="10.5" customHeight="1" x14ac:dyDescent="0.2">
      <c r="A23" s="92" t="s">
        <v>150</v>
      </c>
      <c r="B23" s="17" t="s">
        <v>176</v>
      </c>
      <c r="C23" s="6"/>
      <c r="D23" s="6"/>
      <c r="E23" s="6"/>
      <c r="F23" s="6"/>
      <c r="G23" s="6"/>
      <c r="H23" s="6"/>
      <c r="I23" s="6"/>
      <c r="J23" s="6"/>
      <c r="K23" s="6"/>
      <c r="L23" s="32">
        <f>+'1'!C23+'1'!F23+'1'!I23+'1'!L23+'2'!C23+'2'!F23+'2'!I23+'2'!L23+'3'!C23+'3'!F23+'3'!I23+'3'!L23+'4'!C23+'4'!F23</f>
        <v>0</v>
      </c>
      <c r="M23" s="32">
        <f>+'1'!D23+'1'!G23+'1'!J23+'1'!M23+'2'!D23+'2'!G23+'2'!J23+'2'!M23+'3'!D23+'3'!G23+'3'!J23+'3'!M23+'4'!D23+'4'!G23+J23</f>
        <v>0</v>
      </c>
      <c r="N23" s="89">
        <f>+'1'!E23+'1'!H23+'1'!K23+'1'!N23+'2'!E23+'2'!H23+'2'!K23+'2'!N23+'3'!E23+'3'!H23+'3'!K23+'3'!N23+'4'!E23+'4'!H23</f>
        <v>0</v>
      </c>
      <c r="O23" s="8"/>
    </row>
    <row r="24" spans="1:20" s="13" customFormat="1" ht="10.5" customHeight="1" thickBot="1" x14ac:dyDescent="0.25">
      <c r="A24" s="88" t="s">
        <v>147</v>
      </c>
      <c r="B24" s="17" t="s">
        <v>20</v>
      </c>
      <c r="C24" s="4"/>
      <c r="D24" s="4"/>
      <c r="E24" s="6"/>
      <c r="F24" s="4"/>
      <c r="G24" s="4"/>
      <c r="H24" s="6"/>
      <c r="I24" s="4"/>
      <c r="J24" s="4"/>
      <c r="K24" s="6"/>
      <c r="L24" s="32">
        <f>+'1'!C24+'1'!F24+'1'!I24+'1'!L24+'2'!C24+'2'!F24+'2'!I24+'2'!L24+'3'!C24+'3'!F24+'3'!I24+'3'!L24+'4'!C24+'4'!F24</f>
        <v>0</v>
      </c>
      <c r="M24" s="32">
        <f>+'1'!D24+'1'!G24+'1'!J24+'1'!M24+'2'!D24+'2'!G24+'2'!J24+'2'!M24+'3'!D24+'3'!G24+'3'!J24+'3'!M24+'4'!D24+'4'!G24+J24</f>
        <v>0</v>
      </c>
      <c r="N24" s="89">
        <f>+'1'!E24+'1'!H24+'1'!K24+'1'!N24+'2'!E24+'2'!H24+'2'!K24+'2'!N24+'3'!E24+'3'!H24+'3'!K24+'3'!N24+'4'!E24+'4'!H24</f>
        <v>0</v>
      </c>
      <c r="O24" s="5"/>
    </row>
    <row r="25" spans="1:20" ht="10.5" customHeight="1" thickBot="1" x14ac:dyDescent="0.25">
      <c r="A25" s="71" t="s">
        <v>18</v>
      </c>
      <c r="B25" s="18" t="s">
        <v>119</v>
      </c>
      <c r="C25" s="42">
        <f>+C22+C23+C24</f>
        <v>0</v>
      </c>
      <c r="D25" s="42">
        <f t="shared" ref="D25:K25" si="3">+D22+D23+D24</f>
        <v>0</v>
      </c>
      <c r="E25" s="42">
        <f t="shared" si="3"/>
        <v>0</v>
      </c>
      <c r="F25" s="42">
        <f t="shared" si="3"/>
        <v>0</v>
      </c>
      <c r="G25" s="42">
        <f t="shared" si="3"/>
        <v>0</v>
      </c>
      <c r="H25" s="42">
        <f t="shared" si="3"/>
        <v>0</v>
      </c>
      <c r="I25" s="42">
        <f t="shared" si="3"/>
        <v>0</v>
      </c>
      <c r="J25" s="42">
        <f t="shared" si="3"/>
        <v>0</v>
      </c>
      <c r="K25" s="42">
        <f t="shared" si="3"/>
        <v>0</v>
      </c>
      <c r="L25" s="43">
        <f>+'1'!C25+'1'!F25+'1'!I25+'1'!L25+'2'!C25+'2'!F25+'2'!I25+'2'!L25+'3'!C25+'3'!F25+'3'!I25+'3'!L25+'4'!C25+'4'!F25</f>
        <v>0</v>
      </c>
      <c r="M25" s="43">
        <f>+'1'!D25+'1'!G25+'1'!J25+'1'!M25+'2'!D25+'2'!G25+'2'!J25+'2'!M25+'3'!D25+'3'!G25+'3'!J25+'3'!M25+'4'!D25+'4'!G25+J25</f>
        <v>0</v>
      </c>
      <c r="N25" s="72">
        <f>+'1'!E25+'1'!H25+'1'!K25+'1'!N25+'2'!E25+'2'!H25+'2'!K25+'2'!N25+'3'!E25+'3'!H25+'3'!K25+'3'!N25+'4'!E25+'4'!H25</f>
        <v>0</v>
      </c>
    </row>
    <row r="26" spans="1:20" ht="10.5" customHeight="1" thickBot="1" x14ac:dyDescent="0.25">
      <c r="A26" s="93" t="s">
        <v>148</v>
      </c>
      <c r="B26" s="17" t="s">
        <v>135</v>
      </c>
      <c r="C26" s="6"/>
      <c r="D26" s="6"/>
      <c r="E26" s="6"/>
      <c r="F26" s="6"/>
      <c r="G26" s="6"/>
      <c r="H26" s="6"/>
      <c r="I26" s="6"/>
      <c r="J26" s="6"/>
      <c r="K26" s="6"/>
      <c r="L26" s="32">
        <f>+'1'!C26+'1'!F26+'1'!I26+'1'!L26+'2'!C26+'2'!F26+'2'!I26+'2'!L26+'3'!C26+'3'!F26+'3'!I26+'3'!L26+'4'!C26+'4'!F26</f>
        <v>0</v>
      </c>
      <c r="M26" s="32">
        <f>+'1'!D26+'1'!G26+'1'!J26+'1'!M26+'2'!D26+'2'!G26+'2'!J26+'2'!M26+'3'!D26+'3'!G26+'3'!J26+'3'!M26+'4'!D26+'4'!G26+J26</f>
        <v>0</v>
      </c>
      <c r="N26" s="89">
        <f>+'1'!E26+'1'!H26+'1'!K26+'1'!N26+'2'!E26+'2'!H26+'2'!K26+'2'!N26+'3'!E26+'3'!H26+'3'!K26+'3'!N26+'4'!E26+'4'!H26</f>
        <v>0</v>
      </c>
    </row>
    <row r="27" spans="1:20" ht="10.5" customHeight="1" thickBot="1" x14ac:dyDescent="0.25">
      <c r="A27" s="71" t="s">
        <v>132</v>
      </c>
      <c r="B27" s="18" t="s">
        <v>133</v>
      </c>
      <c r="C27" s="42">
        <f>+C21+C25</f>
        <v>0</v>
      </c>
      <c r="D27" s="42">
        <f t="shared" ref="D27:K27" si="4">+D21+D25</f>
        <v>0</v>
      </c>
      <c r="E27" s="42">
        <f t="shared" si="4"/>
        <v>0</v>
      </c>
      <c r="F27" s="42">
        <f t="shared" si="4"/>
        <v>0</v>
      </c>
      <c r="G27" s="42">
        <f t="shared" si="4"/>
        <v>0</v>
      </c>
      <c r="H27" s="42">
        <f t="shared" si="4"/>
        <v>0</v>
      </c>
      <c r="I27" s="42">
        <f t="shared" si="4"/>
        <v>0</v>
      </c>
      <c r="J27" s="42">
        <f t="shared" si="4"/>
        <v>0</v>
      </c>
      <c r="K27" s="42">
        <f t="shared" si="4"/>
        <v>0</v>
      </c>
      <c r="L27" s="43">
        <f>+'1'!C27+'1'!F27+'1'!I27+'1'!L27+'2'!C27+'2'!F27+'2'!I27+'2'!L27+'3'!C27+'3'!F27+'3'!I27+'3'!L27+'4'!C27+'4'!F27</f>
        <v>110323</v>
      </c>
      <c r="M27" s="43">
        <f>+'1'!D27+'1'!G27+'1'!J27+'1'!M27+'2'!D27+'2'!G27+'2'!J27+'2'!M27+'3'!D27+'3'!G27+'3'!J27+'3'!M27+'4'!D27+'4'!G27+J27</f>
        <v>204004</v>
      </c>
      <c r="N27" s="72">
        <f>+'1'!E27+'1'!H27+'1'!K27+'1'!N27+'2'!E27+'2'!H27+'2'!K27+'2'!N27+'3'!E27+'3'!H27+'3'!K27+'3'!N27+'4'!E27+'4'!H27</f>
        <v>204004</v>
      </c>
    </row>
    <row r="28" spans="1:20" s="13" customFormat="1" ht="10.5" customHeight="1" x14ac:dyDescent="0.2">
      <c r="A28" s="94"/>
      <c r="B28" s="22" t="s">
        <v>136</v>
      </c>
      <c r="C28" s="6">
        <f>+C14++C18+C26+C27</f>
        <v>238394</v>
      </c>
      <c r="D28" s="6">
        <f>+D14++D18+D26+D27</f>
        <v>178154</v>
      </c>
      <c r="E28" s="6">
        <f t="shared" ref="E28:K28" si="5">+E14++E18+E26+E27</f>
        <v>178154</v>
      </c>
      <c r="F28" s="6">
        <f t="shared" si="5"/>
        <v>1603100</v>
      </c>
      <c r="G28" s="6">
        <f>+G14++G18+G26+G27</f>
        <v>1349425</v>
      </c>
      <c r="H28" s="6">
        <f t="shared" si="5"/>
        <v>978221</v>
      </c>
      <c r="I28" s="6">
        <f t="shared" si="5"/>
        <v>0</v>
      </c>
      <c r="J28" s="6">
        <f t="shared" si="5"/>
        <v>4103</v>
      </c>
      <c r="K28" s="6">
        <f t="shared" si="5"/>
        <v>632</v>
      </c>
      <c r="L28" s="32">
        <f>+'1'!C28+'1'!F28+'1'!I28+'1'!L28+'2'!C28+'2'!F28+'2'!I28+'2'!L28+'3'!C28+'3'!F28+'3'!I28+'3'!L28+'4'!C28+'4'!F28+I28</f>
        <v>10003072</v>
      </c>
      <c r="M28" s="32">
        <f>+'1'!D28+'1'!G28+'1'!J28+'1'!M28+'2'!D28+'2'!G28+'2'!J28+'2'!M28+'3'!D28+'3'!G28+'3'!J28+'3'!M28+'4'!D28+'4'!G28+J28</f>
        <v>9888155</v>
      </c>
      <c r="N28" s="89">
        <f>+'1'!E28+'1'!H28+'1'!K28+'1'!N28+'2'!E28+'2'!H28+'2'!K28+'2'!N28+'3'!E28+'3'!H28+'3'!K28+'3'!N28+'4'!E28+'4'!H28+K28</f>
        <v>8437019</v>
      </c>
      <c r="O28" s="5"/>
      <c r="P28" s="5">
        <v>9888155</v>
      </c>
      <c r="Q28" s="5">
        <f>+P28-M28</f>
        <v>0</v>
      </c>
    </row>
    <row r="29" spans="1:20" ht="10.5" customHeight="1" x14ac:dyDescent="0.2">
      <c r="A29" s="126" t="s">
        <v>21</v>
      </c>
      <c r="B29" s="127"/>
      <c r="C29" s="4"/>
      <c r="D29" s="4"/>
      <c r="E29" s="4"/>
      <c r="F29" s="4"/>
      <c r="G29" s="4"/>
      <c r="H29" s="4"/>
      <c r="I29" s="4"/>
      <c r="J29" s="4"/>
      <c r="K29" s="4"/>
      <c r="L29" s="32">
        <f>+'1'!C29+'1'!F29+'1'!I29+'1'!L29+'2'!C29+'2'!F29+'2'!I29+'2'!L29+'3'!C29+'3'!F29+'3'!I29+'3'!L29+'4'!C29+'4'!F29</f>
        <v>0</v>
      </c>
      <c r="M29" s="32">
        <f>+'1'!D29+'1'!G29+'1'!J29+'1'!M29+'2'!D29+'2'!G29+'2'!J29+'2'!M29+'3'!D29+'3'!G29+'3'!J29+'3'!M29+'4'!D29+'4'!G29+J29</f>
        <v>0</v>
      </c>
      <c r="N29" s="89">
        <f>+'1'!E29+'1'!H29+'1'!K29+'1'!N29+'2'!E29+'2'!H29+'2'!K29+'2'!N29+'3'!E29+'3'!H29+'3'!K29+'3'!N29+'4'!E29+'4'!H29</f>
        <v>0</v>
      </c>
      <c r="T29" s="27"/>
    </row>
    <row r="30" spans="1:20" ht="10.5" customHeight="1" x14ac:dyDescent="0.2">
      <c r="A30" s="88" t="s">
        <v>151</v>
      </c>
      <c r="B30" s="17" t="s">
        <v>120</v>
      </c>
      <c r="C30" s="4"/>
      <c r="D30" s="4"/>
      <c r="E30" s="4"/>
      <c r="F30" s="4"/>
      <c r="G30" s="4"/>
      <c r="H30" s="4"/>
      <c r="I30" s="4"/>
      <c r="J30" s="4"/>
      <c r="K30" s="4"/>
      <c r="L30" s="32">
        <f>+'1'!C30+'1'!F30+'1'!I30+'1'!L30+'2'!C30+'2'!F30+'2'!I30+'2'!L30+'3'!C30+'3'!F30+'3'!I30+'3'!L30+'4'!C30+'4'!F30</f>
        <v>0</v>
      </c>
      <c r="M30" s="32">
        <f>+'1'!D30+'1'!G30+'1'!J30+'1'!M30+'2'!D30+'2'!G30+'2'!J30+'2'!M30+'3'!D30+'3'!G30+'3'!J30+'3'!M30+'4'!D30+'4'!G30+J30</f>
        <v>0</v>
      </c>
      <c r="N30" s="89">
        <f>+'1'!E30+'1'!H30+'1'!K30+'1'!N30+'2'!E30+'2'!H30+'2'!K30+'2'!N30+'3'!E30+'3'!H30+'3'!K30+'3'!N30+'4'!E30+'4'!H30</f>
        <v>0</v>
      </c>
    </row>
    <row r="31" spans="1:20" ht="10.5" customHeight="1" x14ac:dyDescent="0.2">
      <c r="A31" s="88" t="s">
        <v>152</v>
      </c>
      <c r="B31" s="17" t="s">
        <v>121</v>
      </c>
      <c r="C31" s="4"/>
      <c r="D31" s="4"/>
      <c r="E31" s="4"/>
      <c r="F31" s="4"/>
      <c r="G31" s="4"/>
      <c r="H31" s="4"/>
      <c r="I31" s="4"/>
      <c r="J31" s="4"/>
      <c r="K31" s="4"/>
      <c r="L31" s="32">
        <f>+'1'!C31+'1'!F31+'1'!I31+'1'!L31+'2'!C31+'2'!F31+'2'!I31+'2'!L31+'3'!C31+'3'!F31+'3'!I31+'3'!L31+'4'!C31+'4'!F31</f>
        <v>0</v>
      </c>
      <c r="M31" s="32">
        <f>+'1'!D31+'1'!G31+'1'!J31+'1'!M31+'2'!D31+'2'!G31+'2'!J31+'2'!M31+'3'!D31+'3'!G31+'3'!J31+'3'!M31+'4'!D31+'4'!G31+J31</f>
        <v>0</v>
      </c>
      <c r="N31" s="89">
        <f>+'1'!E31+'1'!H31+'1'!K31+'1'!N31+'2'!E31+'2'!H31+'2'!K31+'2'!N31+'3'!E31+'3'!H31+'3'!K31+'3'!N31+'4'!E31+'4'!H31</f>
        <v>0</v>
      </c>
    </row>
    <row r="32" spans="1:20" ht="10.5" customHeight="1" x14ac:dyDescent="0.2">
      <c r="A32" s="88" t="s">
        <v>154</v>
      </c>
      <c r="B32" s="17" t="s">
        <v>122</v>
      </c>
      <c r="C32" s="4"/>
      <c r="D32" s="4"/>
      <c r="E32" s="4"/>
      <c r="F32" s="4"/>
      <c r="G32" s="4"/>
      <c r="H32" s="4"/>
      <c r="I32" s="4"/>
      <c r="J32" s="4"/>
      <c r="K32" s="4"/>
      <c r="L32" s="32">
        <f>+'1'!C32+'1'!F32+'1'!I32+'1'!L32+'2'!C32+'2'!F32+'2'!I32+'2'!L32+'3'!C32+'3'!F32+'3'!I32+'3'!L32+'4'!C32+'4'!F32</f>
        <v>0</v>
      </c>
      <c r="M32" s="32">
        <f>+'1'!D32+'1'!G32+'1'!J32+'1'!M32+'2'!D32+'2'!G32+'2'!J32+'2'!M32+'3'!D32+'3'!G32+'3'!J32+'3'!M32+'4'!D32+'4'!G32+J32</f>
        <v>0</v>
      </c>
      <c r="N32" s="89">
        <f>+'1'!E32+'1'!H32+'1'!K32+'1'!N32+'2'!E32+'2'!H32+'2'!K32+'2'!N32+'3'!E32+'3'!H32+'3'!K32+'3'!N32+'4'!E32+'4'!H32</f>
        <v>0</v>
      </c>
    </row>
    <row r="33" spans="1:36" ht="10.5" customHeight="1" x14ac:dyDescent="0.2">
      <c r="A33" s="95" t="s">
        <v>5</v>
      </c>
      <c r="B33" s="79" t="s">
        <v>123</v>
      </c>
      <c r="C33" s="44">
        <f t="shared" ref="C33:K33" si="6">+C30+C31+C32</f>
        <v>0</v>
      </c>
      <c r="D33" s="44">
        <f t="shared" si="6"/>
        <v>0</v>
      </c>
      <c r="E33" s="44">
        <f t="shared" si="6"/>
        <v>0</v>
      </c>
      <c r="F33" s="44">
        <f t="shared" si="6"/>
        <v>0</v>
      </c>
      <c r="G33" s="44">
        <f t="shared" si="6"/>
        <v>0</v>
      </c>
      <c r="H33" s="44">
        <f t="shared" si="6"/>
        <v>0</v>
      </c>
      <c r="I33" s="44">
        <f t="shared" si="6"/>
        <v>0</v>
      </c>
      <c r="J33" s="44">
        <f t="shared" si="6"/>
        <v>0</v>
      </c>
      <c r="K33" s="44">
        <f t="shared" si="6"/>
        <v>0</v>
      </c>
      <c r="L33" s="45">
        <f>+'1'!C33+'1'!F33+'1'!I33+'1'!L33+'2'!C33+'2'!F33+'2'!I33+'2'!L33+'3'!C33+'3'!F33+'3'!I33+'3'!L33+'4'!C33+'4'!F33</f>
        <v>0</v>
      </c>
      <c r="M33" s="45">
        <f>+'1'!D33+'1'!G33+'1'!J33+'1'!M33+'2'!D33+'2'!G33+'2'!J33+'2'!M33+'3'!D33+'3'!G33+'3'!J33+'3'!M33+'4'!D33+'4'!G33+J33</f>
        <v>0</v>
      </c>
      <c r="N33" s="96">
        <f>+'1'!E33+'1'!H33+'1'!K33+'1'!N33+'2'!E33+'2'!H33+'2'!K33+'2'!N33+'3'!E33+'3'!H33+'3'!K33+'3'!N33+'4'!E33+'4'!H33</f>
        <v>0</v>
      </c>
    </row>
    <row r="34" spans="1:36" ht="10.5" customHeight="1" x14ac:dyDescent="0.2">
      <c r="A34" s="88" t="s">
        <v>155</v>
      </c>
      <c r="B34" s="17" t="s">
        <v>22</v>
      </c>
      <c r="C34" s="4"/>
      <c r="D34" s="4"/>
      <c r="E34" s="4"/>
      <c r="F34" s="4"/>
      <c r="G34" s="4"/>
      <c r="H34" s="4"/>
      <c r="I34" s="4"/>
      <c r="J34" s="4"/>
      <c r="K34" s="4"/>
      <c r="L34" s="32">
        <f>+'1'!C34+'1'!F34+'1'!I34+'1'!L34+'2'!C34+'2'!F34+'2'!I34+'2'!L34+'3'!C34+'3'!F34+'3'!I34+'3'!L34+'4'!C34+'4'!F34</f>
        <v>0</v>
      </c>
      <c r="M34" s="32">
        <f>+'1'!D34+'1'!G34+'1'!J34+'1'!M34+'2'!D34+'2'!G34+'2'!J34+'2'!M34+'3'!D34+'3'!G34+'3'!J34+'3'!M34+'4'!D34+'4'!G34+J34</f>
        <v>0</v>
      </c>
      <c r="N34" s="89">
        <f>+'1'!E34+'1'!H34+'1'!K34+'1'!N34+'2'!E34+'2'!H34+'2'!K34+'2'!N34+'3'!E34+'3'!H34+'3'!K34+'3'!N34+'4'!E34+'4'!H34</f>
        <v>0</v>
      </c>
    </row>
    <row r="35" spans="1:36" ht="10.5" customHeight="1" x14ac:dyDescent="0.2">
      <c r="A35" s="88" t="s">
        <v>156</v>
      </c>
      <c r="B35" s="17" t="s">
        <v>124</v>
      </c>
      <c r="C35" s="4"/>
      <c r="D35" s="4"/>
      <c r="E35" s="4"/>
      <c r="F35" s="4"/>
      <c r="G35" s="4"/>
      <c r="H35" s="4"/>
      <c r="I35" s="4"/>
      <c r="J35" s="4"/>
      <c r="K35" s="4"/>
      <c r="L35" s="32">
        <f>+'1'!C35+'1'!F35+'1'!I35+'1'!L35+'2'!C35+'2'!F35+'2'!I35+'2'!L35+'3'!C35+'3'!F35+'3'!I35+'3'!L35+'4'!C35+'4'!F35</f>
        <v>0</v>
      </c>
      <c r="M35" s="32">
        <f>+'1'!D35+'1'!G35+'1'!J35+'1'!M35+'2'!D35+'2'!G35+'2'!J35+'2'!M35+'3'!D35+'3'!G35+'3'!J35+'3'!M35+'4'!D35+'4'!G35+J35</f>
        <v>0</v>
      </c>
      <c r="N35" s="89">
        <f>+'1'!E35+'1'!H35+'1'!K35+'1'!N35+'2'!E35+'2'!H35+'2'!K35+'2'!N35+'3'!E35+'3'!H35+'3'!K35+'3'!N35+'4'!E35+'4'!H35</f>
        <v>0</v>
      </c>
    </row>
    <row r="36" spans="1:36" ht="10.5" customHeight="1" thickBot="1" x14ac:dyDescent="0.25">
      <c r="A36" s="88" t="s">
        <v>158</v>
      </c>
      <c r="B36" s="17" t="s">
        <v>23</v>
      </c>
      <c r="C36" s="4"/>
      <c r="D36" s="4"/>
      <c r="E36" s="4"/>
      <c r="F36" s="4"/>
      <c r="G36" s="4"/>
      <c r="H36" s="4"/>
      <c r="I36" s="4"/>
      <c r="J36" s="4"/>
      <c r="K36" s="4"/>
      <c r="L36" s="32">
        <f>+'1'!C36+'1'!F36+'1'!I36+'1'!L36+'2'!C36+'2'!F36+'2'!I36+'2'!L36+'3'!C36+'3'!F36+'3'!I36+'3'!L36+'4'!C36+'4'!F36</f>
        <v>0</v>
      </c>
      <c r="M36" s="32">
        <f>+'1'!D36+'1'!G36+'1'!J36+'1'!M36+'2'!D36+'2'!G36+'2'!J36+'2'!M36+'3'!D36+'3'!G36+'3'!J36+'3'!M36+'4'!D36+'4'!G36+J36</f>
        <v>0</v>
      </c>
      <c r="N36" s="89">
        <f>+'1'!E36+'1'!H36+'1'!K36+'1'!N36+'2'!E36+'2'!H36+'2'!K36+'2'!N36+'3'!E36+'3'!H36+'3'!K36+'3'!N36+'4'!E36+'4'!H36</f>
        <v>0</v>
      </c>
    </row>
    <row r="37" spans="1:36" ht="10.5" customHeight="1" thickBot="1" x14ac:dyDescent="0.25">
      <c r="A37" s="71" t="s">
        <v>10</v>
      </c>
      <c r="B37" s="24" t="s">
        <v>126</v>
      </c>
      <c r="C37" s="42">
        <f>+C33+C34+C35+C36</f>
        <v>0</v>
      </c>
      <c r="D37" s="42">
        <f t="shared" ref="D37:K37" si="7">+D33+D34+D35+D36</f>
        <v>0</v>
      </c>
      <c r="E37" s="42">
        <f t="shared" si="7"/>
        <v>0</v>
      </c>
      <c r="F37" s="42">
        <f t="shared" si="7"/>
        <v>0</v>
      </c>
      <c r="G37" s="42">
        <f t="shared" si="7"/>
        <v>0</v>
      </c>
      <c r="H37" s="42">
        <f t="shared" si="7"/>
        <v>0</v>
      </c>
      <c r="I37" s="42">
        <f t="shared" si="7"/>
        <v>0</v>
      </c>
      <c r="J37" s="42">
        <f t="shared" si="7"/>
        <v>0</v>
      </c>
      <c r="K37" s="42">
        <f t="shared" si="7"/>
        <v>0</v>
      </c>
      <c r="L37" s="43">
        <f>+'1'!C37+'1'!F37+'1'!I37+'1'!L37+'2'!C37+'2'!F37+'2'!I37+'2'!L37+'3'!C37+'3'!F37+'3'!I37+'3'!L37+'4'!C37+'4'!F37</f>
        <v>0</v>
      </c>
      <c r="M37" s="43">
        <f>+'1'!D37+'1'!G37+'1'!J37+'1'!M37+'2'!D37+'2'!G37+'2'!J37+'2'!M37+'3'!D37+'3'!G37+'3'!J37+'3'!M37+'4'!D37+'4'!G37+J37</f>
        <v>0</v>
      </c>
      <c r="N37" s="72">
        <f>+'1'!E37+'1'!H37+'1'!K37+'1'!N37+'2'!E37+'2'!H37+'2'!K37+'2'!N37+'3'!E37+'3'!H37+'3'!K37+'3'!N37+'4'!E37+'4'!H37</f>
        <v>0</v>
      </c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1:36" ht="10.5" customHeight="1" x14ac:dyDescent="0.2">
      <c r="A38" s="88" t="s">
        <v>153</v>
      </c>
      <c r="B38" s="17" t="s">
        <v>25</v>
      </c>
      <c r="C38" s="4"/>
      <c r="D38" s="4"/>
      <c r="E38" s="4"/>
      <c r="F38" s="4"/>
      <c r="G38" s="4"/>
      <c r="H38" s="4"/>
      <c r="I38" s="4"/>
      <c r="J38" s="4"/>
      <c r="K38" s="4"/>
      <c r="L38" s="32">
        <f>+'1'!C38+'1'!F38+'1'!I38+'1'!L38+'2'!C38+'2'!F38+'2'!I38+'2'!L38+'3'!C38+'3'!F38+'3'!I38+'3'!L38+'4'!C38+'4'!F38</f>
        <v>0</v>
      </c>
      <c r="M38" s="32">
        <f>+'1'!D38+'1'!G38+'1'!J38+'1'!M38+'2'!D38+'2'!G38+'2'!J38+'2'!M38+'3'!D38+'3'!G38+'3'!J38+'3'!M38+'4'!D38+'4'!G38+J38</f>
        <v>0</v>
      </c>
      <c r="N38" s="89">
        <f>+'1'!E38+'1'!H38+'1'!K38+'1'!N38+'2'!E38+'2'!H38+'2'!K38+'2'!N38+'3'!E38+'3'!H38+'3'!K38+'3'!N38+'4'!E38+'4'!H38</f>
        <v>0</v>
      </c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1:36" ht="10.5" customHeight="1" x14ac:dyDescent="0.2">
      <c r="A39" s="88" t="s">
        <v>157</v>
      </c>
      <c r="B39" s="17" t="s">
        <v>125</v>
      </c>
      <c r="C39" s="4"/>
      <c r="D39" s="4"/>
      <c r="E39" s="4"/>
      <c r="F39" s="4"/>
      <c r="G39" s="4"/>
      <c r="H39" s="4"/>
      <c r="I39" s="4"/>
      <c r="J39" s="4"/>
      <c r="K39" s="4"/>
      <c r="L39" s="32">
        <f>+'1'!C39+'1'!F39+'1'!I39+'1'!L39+'2'!C39+'2'!F39+'2'!I39+'2'!L39+'3'!C39+'3'!F39+'3'!I39+'3'!L39+'4'!C39+'4'!F39</f>
        <v>0</v>
      </c>
      <c r="M39" s="32">
        <f>+'1'!D39+'1'!G39+'1'!J39+'1'!M39+'2'!D39+'2'!G39+'2'!J39+'2'!M39+'3'!D39+'3'!G39+'3'!J39+'3'!M39+'4'!D39+'4'!G39+J39</f>
        <v>0</v>
      </c>
      <c r="N39" s="89">
        <f>+'1'!E39+'1'!H39+'1'!K39+'1'!N39+'2'!E39+'2'!H39+'2'!K39+'2'!N39+'3'!E39+'3'!H39+'3'!K39+'3'!N39+'4'!E39+'4'!H39</f>
        <v>0</v>
      </c>
      <c r="P39" s="27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1:36" s="13" customFormat="1" ht="10.5" customHeight="1" thickBot="1" x14ac:dyDescent="0.25">
      <c r="A40" s="88" t="s">
        <v>159</v>
      </c>
      <c r="B40" s="17" t="s">
        <v>26</v>
      </c>
      <c r="C40" s="4"/>
      <c r="D40" s="4"/>
      <c r="E40" s="4"/>
      <c r="F40" s="4"/>
      <c r="G40" s="4"/>
      <c r="H40" s="4"/>
      <c r="I40" s="4"/>
      <c r="J40" s="4"/>
      <c r="K40" s="4"/>
      <c r="L40" s="32">
        <f>+'1'!C40+'1'!F40+'1'!I40+'1'!L40+'2'!C40+'2'!F40+'2'!I40+'2'!L40+'3'!C40+'3'!F40+'3'!I40+'3'!L40+'4'!C40+'4'!F40</f>
        <v>0</v>
      </c>
      <c r="M40" s="32">
        <f>+'1'!D40+'1'!G40+'1'!J40+'1'!M40+'2'!D40+'2'!G40+'2'!J40+'2'!M40+'3'!D40+'3'!G40+'3'!J40+'3'!M40+'4'!D40+'4'!G40+J40</f>
        <v>0</v>
      </c>
      <c r="N40" s="89">
        <f>+'1'!E40+'1'!H40+'1'!K40+'1'!N40+'2'!E40+'2'!H40+'2'!K40+'2'!N40+'3'!E40+'3'!H40+'3'!K40+'3'!N40+'4'!E40+'4'!H40</f>
        <v>0</v>
      </c>
      <c r="O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</row>
    <row r="41" spans="1:36" ht="10.5" customHeight="1" thickBot="1" x14ac:dyDescent="0.25">
      <c r="A41" s="71" t="s">
        <v>13</v>
      </c>
      <c r="B41" s="24" t="s">
        <v>127</v>
      </c>
      <c r="C41" s="42">
        <f>+C38+C39+C40</f>
        <v>0</v>
      </c>
      <c r="D41" s="42">
        <f t="shared" ref="D41:K41" si="8">+D38+D39+D40</f>
        <v>0</v>
      </c>
      <c r="E41" s="42">
        <f t="shared" si="8"/>
        <v>0</v>
      </c>
      <c r="F41" s="42">
        <f t="shared" si="8"/>
        <v>0</v>
      </c>
      <c r="G41" s="42">
        <f t="shared" si="8"/>
        <v>0</v>
      </c>
      <c r="H41" s="42">
        <f t="shared" si="8"/>
        <v>0</v>
      </c>
      <c r="I41" s="42">
        <f t="shared" si="8"/>
        <v>0</v>
      </c>
      <c r="J41" s="42">
        <f t="shared" si="8"/>
        <v>0</v>
      </c>
      <c r="K41" s="42">
        <f t="shared" si="8"/>
        <v>0</v>
      </c>
      <c r="L41" s="43">
        <f>+'1'!C41+'1'!F41+'1'!I41+'1'!L41+'2'!C41+'2'!F41+'2'!I41+'2'!L41+'3'!C41+'3'!F41+'3'!I41+'3'!L41+'4'!C41+'4'!F41</f>
        <v>0</v>
      </c>
      <c r="M41" s="43">
        <f>+'1'!D41+'1'!G41+'1'!J41+'1'!M41+'2'!D41+'2'!G41+'2'!J41+'2'!M41+'3'!D41+'3'!G41+'3'!J41+'3'!M41+'4'!D41+'4'!G41+J41</f>
        <v>0</v>
      </c>
      <c r="N41" s="72">
        <f>+'1'!E41+'1'!H41+'1'!K41+'1'!N41+'2'!E41+'2'!H41+'2'!K41+'2'!N41+'3'!E41+'3'!H41+'3'!K41+'3'!N41+'4'!E41+'4'!H41</f>
        <v>0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6" ht="10.5" customHeight="1" x14ac:dyDescent="0.2">
      <c r="A42" s="97" t="s">
        <v>167</v>
      </c>
      <c r="B42" s="46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32">
        <f>+'1'!C42+'1'!F42+'1'!I42+'1'!L42+'2'!C42+'2'!F42+'2'!I42+'2'!L42+'3'!C42+'3'!F42+'3'!I42+'3'!L42+'4'!C42+'4'!F42</f>
        <v>0</v>
      </c>
      <c r="M42" s="32">
        <f>+'1'!D42+'1'!G42+'1'!J42+'1'!M42+'2'!D42+'2'!G42+'2'!J42+'2'!M42+'3'!D42+'3'!G42+'3'!J42+'3'!M42+'4'!D42+'4'!G42+J42</f>
        <v>0</v>
      </c>
      <c r="N42" s="89">
        <f>+'1'!E42+'1'!H42+'1'!K42+'1'!N42+'2'!E42+'2'!H42+'2'!K42+'2'!N42+'3'!E42+'3'!H42+'3'!K42+'3'!N42+'4'!E42+'4'!H42</f>
        <v>0</v>
      </c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6" ht="10.5" customHeight="1" x14ac:dyDescent="0.2">
      <c r="A43" s="88" t="s">
        <v>190</v>
      </c>
      <c r="B43" s="113" t="s">
        <v>191</v>
      </c>
      <c r="C43" s="4"/>
      <c r="D43" s="4"/>
      <c r="E43" s="4"/>
      <c r="F43" s="4"/>
      <c r="G43" s="4"/>
      <c r="H43" s="4"/>
      <c r="I43" s="4"/>
      <c r="J43" s="4"/>
      <c r="K43" s="4"/>
      <c r="L43" s="32">
        <f>+'1'!C43+'1'!F43+'1'!I43+'1'!L43+'2'!C43+'2'!F43+'2'!I43+'2'!L43+'3'!C43+'3'!F43+'3'!I43+'3'!L43+'4'!C43+'4'!F43</f>
        <v>0</v>
      </c>
      <c r="M43" s="32">
        <f>+'1'!D43+'1'!G43+'1'!J43+'1'!M43+'2'!D43+'2'!G43+'2'!J43+'2'!M43+'3'!D43+'3'!G43+'3'!J43+'3'!M43+'4'!D43+'4'!G43+J43</f>
        <v>0</v>
      </c>
      <c r="N43" s="89">
        <f>+'1'!E43+'1'!H43+'1'!K43+'1'!N43+'2'!E43+'2'!H43+'2'!K43+'2'!N43+'3'!E43+'3'!H43+'3'!K43+'3'!N43+'4'!E43+'4'!H43</f>
        <v>0</v>
      </c>
    </row>
    <row r="44" spans="1:36" ht="10.5" customHeight="1" thickBot="1" x14ac:dyDescent="0.25">
      <c r="A44" s="98" t="s">
        <v>168</v>
      </c>
      <c r="B44" s="48" t="s">
        <v>128</v>
      </c>
      <c r="C44" s="6"/>
      <c r="D44" s="6"/>
      <c r="E44" s="6"/>
      <c r="F44" s="6"/>
      <c r="G44" s="6"/>
      <c r="H44" s="6"/>
      <c r="I44" s="6"/>
      <c r="J44" s="6"/>
      <c r="K44" s="6"/>
      <c r="L44" s="32">
        <f>+'1'!C44+'1'!F44+'1'!I44+'1'!L44+'2'!C44+'2'!F44+'2'!I44+'2'!L44+'3'!C44+'3'!F44+'3'!I44+'3'!L44+'4'!C44+'4'!F44</f>
        <v>0</v>
      </c>
      <c r="M44" s="32">
        <f>+'1'!D44+'1'!G44+'1'!J44+'1'!M44+'2'!D44+'2'!G44+'2'!J44+'2'!M44+'3'!D44+'3'!G44+'3'!J44+'3'!M44+'4'!D44+'4'!G44+J44</f>
        <v>0</v>
      </c>
      <c r="N44" s="89">
        <f>+'1'!E44+'1'!H44+'1'!K44+'1'!N44+'2'!E44+'2'!H44+'2'!K44+'2'!N44+'3'!E44+'3'!H44+'3'!K44+'3'!N44+'4'!E44+'4'!H44</f>
        <v>0</v>
      </c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6" ht="10.5" customHeight="1" thickBot="1" x14ac:dyDescent="0.25">
      <c r="A45" s="71" t="s">
        <v>15</v>
      </c>
      <c r="B45" s="24" t="s">
        <v>27</v>
      </c>
      <c r="C45" s="42">
        <f>SUM(C42:C44)</f>
        <v>0</v>
      </c>
      <c r="D45" s="42">
        <f t="shared" ref="D45:N45" si="9">SUM(D42:D44)</f>
        <v>0</v>
      </c>
      <c r="E45" s="42">
        <f t="shared" si="9"/>
        <v>0</v>
      </c>
      <c r="F45" s="42">
        <f t="shared" si="9"/>
        <v>0</v>
      </c>
      <c r="G45" s="42">
        <f t="shared" si="9"/>
        <v>0</v>
      </c>
      <c r="H45" s="42">
        <f t="shared" si="9"/>
        <v>0</v>
      </c>
      <c r="I45" s="42">
        <f t="shared" si="9"/>
        <v>0</v>
      </c>
      <c r="J45" s="42">
        <f t="shared" si="9"/>
        <v>0</v>
      </c>
      <c r="K45" s="42">
        <f t="shared" si="9"/>
        <v>0</v>
      </c>
      <c r="L45" s="42">
        <f t="shared" si="9"/>
        <v>0</v>
      </c>
      <c r="M45" s="43">
        <f>+'1'!D45+'1'!G45+'1'!J45+'1'!M45+'2'!D45+'2'!G45+'2'!J45+'2'!M45+'3'!D45+'3'!G45+'3'!J45+'3'!M45+'4'!D45+'4'!G45+J45</f>
        <v>0</v>
      </c>
      <c r="N45" s="74">
        <f t="shared" si="9"/>
        <v>0</v>
      </c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6" ht="10.5" customHeight="1" x14ac:dyDescent="0.2">
      <c r="A46" s="93" t="s">
        <v>167</v>
      </c>
      <c r="B46" s="23" t="s">
        <v>20</v>
      </c>
      <c r="C46" s="6"/>
      <c r="D46" s="6"/>
      <c r="E46" s="6"/>
      <c r="F46" s="6"/>
      <c r="G46" s="6"/>
      <c r="H46" s="6"/>
      <c r="I46" s="6"/>
      <c r="J46" s="6"/>
      <c r="K46" s="6"/>
      <c r="L46" s="32">
        <f>+'1'!C46+'1'!F46+'1'!I46+'1'!L46+'2'!C46+'2'!F46+'2'!I46+'2'!L46+'3'!C46+'3'!F46+'3'!I46+'3'!L46+'4'!C46+'4'!F46</f>
        <v>0</v>
      </c>
      <c r="M46" s="32">
        <f>+'1'!D46+'1'!G46+'1'!J46+'1'!M46+'2'!D46+'2'!G46+'2'!J46+'2'!M46+'3'!D46+'3'!G46+'3'!J46+'3'!M46+'4'!D46+'4'!G46+J46</f>
        <v>0</v>
      </c>
      <c r="N46" s="89">
        <f>+'1'!E46+'1'!H46+'1'!K46+'1'!N46+'2'!E46+'2'!H46+'2'!K46+'2'!N46+'3'!E46+'3'!H46+'3'!K46+'3'!N46+'4'!E46+'4'!H46</f>
        <v>0</v>
      </c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6" ht="10.5" customHeight="1" thickBot="1" x14ac:dyDescent="0.25">
      <c r="A47" s="93" t="s">
        <v>168</v>
      </c>
      <c r="B47" s="23" t="s">
        <v>129</v>
      </c>
      <c r="C47" s="6"/>
      <c r="D47" s="6"/>
      <c r="E47" s="6"/>
      <c r="F47" s="6"/>
      <c r="G47" s="6"/>
      <c r="H47" s="6"/>
      <c r="I47" s="6"/>
      <c r="J47" s="6"/>
      <c r="K47" s="6"/>
      <c r="L47" s="32">
        <f>+'1'!C47+'1'!F47+'1'!I47+'1'!L47+'2'!C47+'2'!F47+'2'!I47+'2'!L47+'3'!C47+'3'!F47+'3'!I47+'3'!L47+'4'!C47+'4'!F47</f>
        <v>0</v>
      </c>
      <c r="M47" s="32">
        <f>+'1'!D47+'1'!G47+'1'!J47+'1'!M47+'2'!D47+'2'!G47+'2'!J47+'2'!M47+'3'!D47+'3'!G47+'3'!J47+'3'!M47+'4'!D47+'4'!G47+J47</f>
        <v>0</v>
      </c>
      <c r="N47" s="89">
        <f>+'1'!E47+'1'!H47+'1'!K47+'1'!N47+'2'!E47+'2'!H47+'2'!K47+'2'!N47+'3'!E47+'3'!H47+'3'!K47+'3'!N47+'4'!E47+'4'!H47</f>
        <v>0</v>
      </c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6" ht="10.5" customHeight="1" thickBot="1" x14ac:dyDescent="0.25">
      <c r="A48" s="71" t="s">
        <v>18</v>
      </c>
      <c r="B48" s="24" t="s">
        <v>28</v>
      </c>
      <c r="C48" s="42">
        <f>+C46+C47</f>
        <v>0</v>
      </c>
      <c r="D48" s="42">
        <f t="shared" ref="D48:K48" si="10">+D46+D47</f>
        <v>0</v>
      </c>
      <c r="E48" s="42">
        <f t="shared" si="10"/>
        <v>0</v>
      </c>
      <c r="F48" s="42">
        <f t="shared" si="10"/>
        <v>0</v>
      </c>
      <c r="G48" s="42">
        <f t="shared" si="10"/>
        <v>0</v>
      </c>
      <c r="H48" s="42">
        <f t="shared" si="10"/>
        <v>0</v>
      </c>
      <c r="I48" s="42">
        <f t="shared" si="10"/>
        <v>0</v>
      </c>
      <c r="J48" s="42">
        <f t="shared" si="10"/>
        <v>0</v>
      </c>
      <c r="K48" s="42">
        <f t="shared" si="10"/>
        <v>0</v>
      </c>
      <c r="L48" s="43">
        <f>+'1'!C48+'1'!F48+'1'!I48+'1'!L48+'2'!C48+'2'!F48+'2'!I48+'2'!L48+'3'!C48+'3'!F48+'3'!I48+'3'!L48+'4'!C48+'4'!F48</f>
        <v>0</v>
      </c>
      <c r="M48" s="43">
        <f>+'1'!D48+'1'!G48+'1'!J48+'1'!M48+'2'!D48+'2'!G48+'2'!J48+'2'!M48+'3'!D48+'3'!G48+'3'!J48+'3'!M48+'4'!D48+'4'!G48+J48</f>
        <v>0</v>
      </c>
      <c r="N48" s="72">
        <f>+'1'!E48+'1'!H48+'1'!K48+'1'!N48+'2'!E48+'2'!H48+'2'!K48+'2'!N48+'3'!E48+'3'!H48+'3'!K48+'3'!N48+'4'!E48+'4'!H48</f>
        <v>0</v>
      </c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ht="10.5" customHeight="1" thickBot="1" x14ac:dyDescent="0.25">
      <c r="A49" s="93" t="s">
        <v>160</v>
      </c>
      <c r="B49" s="23" t="s">
        <v>179</v>
      </c>
      <c r="C49" s="6"/>
      <c r="D49" s="6"/>
      <c r="E49" s="6"/>
      <c r="F49" s="6"/>
      <c r="G49" s="6"/>
      <c r="H49" s="6"/>
      <c r="I49" s="6"/>
      <c r="J49" s="6"/>
      <c r="K49" s="6"/>
      <c r="L49" s="32">
        <f>+'1'!C49+'1'!F49+'1'!I49+'1'!L49+'2'!C49+'2'!F49+'2'!I49+'2'!L49+'3'!C49+'3'!F49+'3'!I49+'3'!L49+'4'!C49+'4'!F49</f>
        <v>0</v>
      </c>
      <c r="M49" s="32">
        <f>+'1'!D49+'1'!G49+'1'!J49+'1'!M49+'2'!D49+'2'!G49+'2'!J49+'2'!M49+'3'!D49+'3'!G49+'3'!J49+'3'!M49+'4'!D49+'4'!G49+J49</f>
        <v>0</v>
      </c>
      <c r="N49" s="89">
        <f>+'1'!E49+'1'!H49+'1'!K49+'1'!N49+'2'!E49+'2'!H49+'2'!K49+'2'!N49+'3'!E49+'3'!H49+'3'!K49+'3'!N49+'4'!E49+'4'!H49</f>
        <v>0</v>
      </c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ht="10.5" customHeight="1" thickBot="1" x14ac:dyDescent="0.25">
      <c r="A50" s="71" t="s">
        <v>132</v>
      </c>
      <c r="B50" s="24" t="s">
        <v>134</v>
      </c>
      <c r="C50" s="42">
        <f>+C45+C48</f>
        <v>0</v>
      </c>
      <c r="D50" s="42">
        <f t="shared" ref="D50:K50" si="11">+D45+D48</f>
        <v>0</v>
      </c>
      <c r="E50" s="42">
        <f t="shared" si="11"/>
        <v>0</v>
      </c>
      <c r="F50" s="42">
        <f t="shared" si="11"/>
        <v>0</v>
      </c>
      <c r="G50" s="42">
        <f t="shared" si="11"/>
        <v>0</v>
      </c>
      <c r="H50" s="42">
        <f t="shared" si="11"/>
        <v>0</v>
      </c>
      <c r="I50" s="42">
        <f t="shared" si="11"/>
        <v>0</v>
      </c>
      <c r="J50" s="42">
        <f t="shared" si="11"/>
        <v>0</v>
      </c>
      <c r="K50" s="42">
        <f t="shared" si="11"/>
        <v>0</v>
      </c>
      <c r="L50" s="43">
        <f>+'1'!C50+'1'!F50+'1'!I50+'1'!L50+'2'!C50+'2'!F50+'2'!I50+'2'!L50+'3'!C50+'3'!F50+'3'!I50+'3'!L50+'4'!C50+'4'!F50</f>
        <v>0</v>
      </c>
      <c r="M50" s="43">
        <f>+'1'!D50+'1'!G50+'1'!J50+'1'!M50+'2'!D50+'2'!G50+'2'!J50+'2'!M50+'3'!D50+'3'!G50+'3'!J50+'3'!M50+'4'!D50+'4'!G50+J50</f>
        <v>0</v>
      </c>
      <c r="N50" s="72">
        <f>+'1'!E50+'1'!H50+'1'!K50+'1'!N50+'2'!E50+'2'!H50+'2'!K50+'2'!N50+'3'!E50+'3'!H50+'3'!K50+'3'!N50+'4'!E50+'4'!H50</f>
        <v>0</v>
      </c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s="21" customFormat="1" ht="10.5" customHeight="1" thickBot="1" x14ac:dyDescent="0.25">
      <c r="A51" s="71"/>
      <c r="B51" s="73" t="s">
        <v>137</v>
      </c>
      <c r="C51" s="42">
        <f>+C37+C41+C49+C50</f>
        <v>0</v>
      </c>
      <c r="D51" s="42">
        <f t="shared" ref="D51:K51" si="12">+D37+D41+D49+D50</f>
        <v>0</v>
      </c>
      <c r="E51" s="42">
        <f t="shared" si="12"/>
        <v>0</v>
      </c>
      <c r="F51" s="42">
        <f t="shared" si="12"/>
        <v>0</v>
      </c>
      <c r="G51" s="42">
        <f t="shared" si="12"/>
        <v>0</v>
      </c>
      <c r="H51" s="42">
        <f t="shared" si="12"/>
        <v>0</v>
      </c>
      <c r="I51" s="42">
        <f t="shared" si="12"/>
        <v>0</v>
      </c>
      <c r="J51" s="42">
        <f t="shared" si="12"/>
        <v>0</v>
      </c>
      <c r="K51" s="42">
        <f t="shared" si="12"/>
        <v>0</v>
      </c>
      <c r="L51" s="43">
        <f>+'1'!C51+'1'!F51+'1'!I51+'1'!L51+'2'!C51+'2'!F51+'2'!I51+'2'!L51+'3'!C51+'3'!F51+'3'!I51+'3'!L51+'4'!C51+'4'!F51</f>
        <v>0</v>
      </c>
      <c r="M51" s="32">
        <f>+'1'!D51+'1'!G51+'1'!J51+'1'!M51+'2'!D51+'2'!G51+'2'!J51+'2'!M51+'3'!D51+'3'!G51+'3'!J51+'3'!M51+'4'!D51+'4'!G51+J51</f>
        <v>0</v>
      </c>
      <c r="N51" s="72">
        <f>+'1'!E51+'1'!H51+'1'!K51+'1'!N51+'2'!E51+'2'!H51+'2'!K51+'2'!N51+'3'!E51+'3'!H51+'3'!K51+'3'!N51+'4'!E51+'4'!H51</f>
        <v>0</v>
      </c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</row>
    <row r="52" spans="1:30" ht="12" customHeight="1" thickBot="1" x14ac:dyDescent="0.25">
      <c r="A52" s="76"/>
      <c r="B52" s="77" t="s">
        <v>29</v>
      </c>
      <c r="C52" s="50"/>
      <c r="D52" s="50"/>
      <c r="E52" s="50"/>
      <c r="F52" s="50"/>
      <c r="G52" s="50"/>
      <c r="H52" s="50"/>
      <c r="I52" s="50"/>
      <c r="J52" s="50"/>
      <c r="K52" s="50"/>
      <c r="L52" s="55">
        <f>+'1'!C52+'1'!F52+'1'!I52+'1'!L52+'2'!C52+'2'!F52+'2'!I52+'2'!L52+'3'!C52+'3'!F52+'3'!I52+'3'!L52+'4'!C52+'4'!F52</f>
        <v>0</v>
      </c>
      <c r="M52" s="43">
        <f>+'1'!D52+'1'!G52+'1'!J52+'1'!M52+'2'!D52+'2'!G52+'2'!J52+'2'!M52+'3'!D52+'3'!G52+'3'!J52+'3'!M52+'4'!D52+'4'!G52+J52</f>
        <v>0</v>
      </c>
      <c r="N52" s="56">
        <f>+'1'!E52+'1'!H52+'1'!K52+'1'!N52+'2'!E52+'2'!H52+'2'!K52+'2'!N52+'3'!E52+'3'!H52+'3'!K52+'3'!N52+'4'!E52+'4'!H52</f>
        <v>0</v>
      </c>
    </row>
    <row r="53" spans="1:30" ht="12" customHeight="1" thickBot="1" x14ac:dyDescent="0.25">
      <c r="A53" s="78"/>
      <c r="B53" s="77" t="s">
        <v>30</v>
      </c>
      <c r="C53" s="53"/>
      <c r="D53" s="50"/>
      <c r="E53" s="53"/>
      <c r="F53" s="53"/>
      <c r="G53" s="50"/>
      <c r="H53" s="53"/>
      <c r="I53" s="53"/>
      <c r="J53" s="53"/>
      <c r="K53" s="53"/>
      <c r="L53" s="55">
        <f>+'1'!C53+'1'!F53+'1'!I53+'1'!L53+'2'!C53+'2'!F53+'2'!I53+'2'!L53+'3'!C53+'3'!F53+'3'!I53+'3'!L53+'4'!C53+'4'!F53</f>
        <v>0</v>
      </c>
      <c r="M53" s="43">
        <f>+'1'!D53+'1'!G53+'1'!J53+'1'!M53+'2'!D53+'2'!G53+'2'!J53+'2'!M53+'3'!D53+'3'!G53+'3'!J53+'3'!M53+'4'!D53+'4'!G53+J53</f>
        <v>0</v>
      </c>
      <c r="N53" s="56">
        <f>+'1'!E53+'1'!H53+'1'!K53+'1'!N53+'2'!E53+'2'!H53+'2'!K53+'2'!N53+'3'!E53+'3'!H53+'3'!K53+'3'!N53+'4'!E53+'4'!H53</f>
        <v>0</v>
      </c>
    </row>
    <row r="54" spans="1:30" x14ac:dyDescent="0.2">
      <c r="E54" s="1"/>
    </row>
    <row r="55" spans="1:30" x14ac:dyDescent="0.2">
      <c r="H55" s="1"/>
    </row>
  </sheetData>
  <sheetProtection selectLockedCells="1" selectUnlockedCells="1"/>
  <mergeCells count="24">
    <mergeCell ref="A1:N1"/>
    <mergeCell ref="K5:K6"/>
    <mergeCell ref="I3:K3"/>
    <mergeCell ref="I4:K4"/>
    <mergeCell ref="I5:I6"/>
    <mergeCell ref="J5:J6"/>
    <mergeCell ref="M5:M6"/>
    <mergeCell ref="G5:G6"/>
    <mergeCell ref="N5:N6"/>
    <mergeCell ref="A3:B6"/>
    <mergeCell ref="F3:H3"/>
    <mergeCell ref="C3:E3"/>
    <mergeCell ref="F4:H4"/>
    <mergeCell ref="C4:E4"/>
    <mergeCell ref="E5:E6"/>
    <mergeCell ref="L3:N4"/>
    <mergeCell ref="A29:B29"/>
    <mergeCell ref="A8:B8"/>
    <mergeCell ref="L5:L6"/>
    <mergeCell ref="A7:B7"/>
    <mergeCell ref="H5:H6"/>
    <mergeCell ref="C5:C6"/>
    <mergeCell ref="D5:D6"/>
    <mergeCell ref="F5:F6"/>
  </mergeCells>
  <phoneticPr fontId="19" type="noConversion"/>
  <printOptions horizontalCentered="1"/>
  <pageMargins left="0.27559055118110237" right="0.27559055118110237" top="0.39370078740157483" bottom="0.19685039370078741" header="0.15748031496062992" footer="0.15748031496062992"/>
  <pageSetup paperSize="9" scale="88" firstPageNumber="0" orientation="landscape" r:id="rId1"/>
  <headerFooter alignWithMargins="0">
    <oddHeader>&amp;R2.sz.melléklet</oddHeader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5"/>
  <sheetViews>
    <sheetView zoomScale="92" zoomScaleNormal="92" workbookViewId="0">
      <selection activeCell="N14" sqref="N14"/>
    </sheetView>
  </sheetViews>
  <sheetFormatPr defaultRowHeight="12.75" x14ac:dyDescent="0.2"/>
  <cols>
    <col min="1" max="1" width="7.42578125" style="8" customWidth="1"/>
    <col min="2" max="2" width="33.85546875" style="8" customWidth="1"/>
    <col min="3" max="3" width="10" style="8" customWidth="1"/>
    <col min="4" max="4" width="11.28515625" style="8" customWidth="1"/>
    <col min="5" max="5" width="11" style="8" customWidth="1"/>
    <col min="6" max="14" width="10" style="8" customWidth="1"/>
    <col min="15" max="16384" width="9.140625" style="8"/>
  </cols>
  <sheetData>
    <row r="1" spans="1:14" ht="11.25" customHeight="1" x14ac:dyDescent="0.2">
      <c r="A1" s="136" t="s">
        <v>192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</row>
    <row r="2" spans="1:14" ht="8.25" customHeight="1" thickBot="1" x14ac:dyDescent="0.25">
      <c r="N2" s="9" t="s">
        <v>0</v>
      </c>
    </row>
    <row r="3" spans="1:14" ht="9" customHeight="1" thickBot="1" x14ac:dyDescent="0.25">
      <c r="A3" s="137" t="s">
        <v>1</v>
      </c>
      <c r="B3" s="138"/>
      <c r="C3" s="141">
        <v>1051</v>
      </c>
      <c r="D3" s="141"/>
      <c r="E3" s="141"/>
      <c r="F3" s="141">
        <v>1052</v>
      </c>
      <c r="G3" s="141"/>
      <c r="H3" s="141"/>
      <c r="I3" s="151">
        <v>1053</v>
      </c>
      <c r="J3" s="151"/>
      <c r="K3" s="151"/>
      <c r="L3" s="141">
        <v>1055</v>
      </c>
      <c r="M3" s="141"/>
      <c r="N3" s="142"/>
    </row>
    <row r="4" spans="1:14" s="10" customFormat="1" ht="23.25" customHeight="1" thickBot="1" x14ac:dyDescent="0.25">
      <c r="A4" s="139"/>
      <c r="B4" s="140"/>
      <c r="C4" s="133" t="s">
        <v>42</v>
      </c>
      <c r="D4" s="133"/>
      <c r="E4" s="133"/>
      <c r="F4" s="133" t="s">
        <v>43</v>
      </c>
      <c r="G4" s="133"/>
      <c r="H4" s="133"/>
      <c r="I4" s="133" t="s">
        <v>44</v>
      </c>
      <c r="J4" s="133"/>
      <c r="K4" s="133"/>
      <c r="L4" s="133" t="s">
        <v>45</v>
      </c>
      <c r="M4" s="133"/>
      <c r="N4" s="147"/>
    </row>
    <row r="5" spans="1:14" ht="12.75" customHeight="1" thickBot="1" x14ac:dyDescent="0.25">
      <c r="A5" s="139"/>
      <c r="B5" s="140"/>
      <c r="C5" s="128" t="s">
        <v>193</v>
      </c>
      <c r="D5" s="128" t="s">
        <v>194</v>
      </c>
      <c r="E5" s="128" t="s">
        <v>195</v>
      </c>
      <c r="F5" s="128" t="s">
        <v>193</v>
      </c>
      <c r="G5" s="128" t="s">
        <v>194</v>
      </c>
      <c r="H5" s="128" t="s">
        <v>195</v>
      </c>
      <c r="I5" s="128" t="s">
        <v>193</v>
      </c>
      <c r="J5" s="128" t="s">
        <v>194</v>
      </c>
      <c r="K5" s="128" t="s">
        <v>195</v>
      </c>
      <c r="L5" s="128" t="s">
        <v>193</v>
      </c>
      <c r="M5" s="128" t="s">
        <v>194</v>
      </c>
      <c r="N5" s="128" t="s">
        <v>195</v>
      </c>
    </row>
    <row r="6" spans="1:14" ht="18.75" customHeight="1" thickBot="1" x14ac:dyDescent="0.25">
      <c r="A6" s="139"/>
      <c r="B6" s="140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</row>
    <row r="7" spans="1:14" ht="10.5" customHeight="1" thickBot="1" x14ac:dyDescent="0.25">
      <c r="A7" s="130">
        <v>1</v>
      </c>
      <c r="B7" s="131"/>
      <c r="C7" s="36">
        <v>5</v>
      </c>
      <c r="D7" s="37">
        <v>6</v>
      </c>
      <c r="E7" s="36">
        <v>7</v>
      </c>
      <c r="F7" s="37">
        <v>8</v>
      </c>
      <c r="G7" s="36">
        <v>9</v>
      </c>
      <c r="H7" s="37">
        <v>10</v>
      </c>
      <c r="I7" s="36">
        <v>11</v>
      </c>
      <c r="J7" s="37">
        <v>12</v>
      </c>
      <c r="K7" s="36">
        <v>13</v>
      </c>
      <c r="L7" s="37">
        <v>2</v>
      </c>
      <c r="M7" s="36">
        <v>3</v>
      </c>
      <c r="N7" s="106">
        <v>4</v>
      </c>
    </row>
    <row r="8" spans="1:14" ht="11.25" customHeight="1" x14ac:dyDescent="0.2">
      <c r="A8" s="134" t="s">
        <v>4</v>
      </c>
      <c r="B8" s="135"/>
      <c r="C8" s="4"/>
      <c r="D8" s="4"/>
      <c r="E8" s="4"/>
      <c r="F8" s="6"/>
      <c r="G8" s="6"/>
      <c r="H8" s="6"/>
      <c r="I8" s="4"/>
      <c r="J8" s="4"/>
      <c r="K8" s="4"/>
      <c r="L8" s="4"/>
      <c r="M8" s="4"/>
      <c r="N8" s="87"/>
    </row>
    <row r="9" spans="1:14" ht="10.5" customHeight="1" x14ac:dyDescent="0.2">
      <c r="A9" s="88" t="s">
        <v>139</v>
      </c>
      <c r="B9" s="17" t="s">
        <v>6</v>
      </c>
      <c r="C9" s="4"/>
      <c r="D9" s="4"/>
      <c r="E9" s="4"/>
      <c r="F9" s="4"/>
      <c r="G9" s="4"/>
      <c r="H9" s="4"/>
      <c r="I9" s="29"/>
      <c r="J9" s="29"/>
      <c r="K9" s="29"/>
      <c r="L9" s="4"/>
      <c r="M9" s="4"/>
      <c r="N9" s="87"/>
    </row>
    <row r="10" spans="1:14" ht="10.5" customHeight="1" x14ac:dyDescent="0.2">
      <c r="A10" s="88" t="s">
        <v>140</v>
      </c>
      <c r="B10" s="17" t="s">
        <v>113</v>
      </c>
      <c r="C10" s="4"/>
      <c r="D10" s="4"/>
      <c r="E10" s="4"/>
      <c r="F10" s="4"/>
      <c r="G10" s="4"/>
      <c r="H10" s="4"/>
      <c r="I10" s="29"/>
      <c r="J10" s="29"/>
      <c r="K10" s="29"/>
      <c r="L10" s="4"/>
      <c r="M10" s="4"/>
      <c r="N10" s="87"/>
    </row>
    <row r="11" spans="1:14" ht="10.5" customHeight="1" x14ac:dyDescent="0.2">
      <c r="A11" s="88" t="s">
        <v>141</v>
      </c>
      <c r="B11" s="17" t="s">
        <v>7</v>
      </c>
      <c r="C11" s="4"/>
      <c r="D11" s="4"/>
      <c r="E11" s="4"/>
      <c r="F11" s="4"/>
      <c r="G11" s="4"/>
      <c r="H11" s="4"/>
      <c r="I11" s="29"/>
      <c r="J11" s="29"/>
      <c r="K11" s="29"/>
      <c r="L11" s="4"/>
      <c r="M11" s="4"/>
      <c r="N11" s="87"/>
    </row>
    <row r="12" spans="1:14" ht="10.5" customHeight="1" x14ac:dyDescent="0.2">
      <c r="A12" s="88" t="s">
        <v>142</v>
      </c>
      <c r="B12" s="17" t="s">
        <v>8</v>
      </c>
      <c r="C12" s="4"/>
      <c r="D12" s="4"/>
      <c r="E12" s="4"/>
      <c r="F12" s="4"/>
      <c r="G12" s="4"/>
      <c r="H12" s="4"/>
      <c r="I12" s="29"/>
      <c r="J12" s="29"/>
      <c r="K12" s="29"/>
      <c r="L12" s="4"/>
      <c r="M12" s="4"/>
      <c r="N12" s="87"/>
    </row>
    <row r="13" spans="1:14" ht="10.5" customHeight="1" thickBot="1" x14ac:dyDescent="0.25">
      <c r="A13" s="88" t="s">
        <v>143</v>
      </c>
      <c r="B13" s="17" t="s">
        <v>9</v>
      </c>
      <c r="C13" s="4">
        <v>86113</v>
      </c>
      <c r="D13" s="4">
        <v>86113</v>
      </c>
      <c r="E13" s="4">
        <v>86113</v>
      </c>
      <c r="F13" s="4">
        <v>262900</v>
      </c>
      <c r="G13" s="4">
        <v>249900</v>
      </c>
      <c r="H13" s="4">
        <v>249900</v>
      </c>
      <c r="I13" s="29">
        <v>14796</v>
      </c>
      <c r="J13" s="29">
        <v>14796</v>
      </c>
      <c r="K13" s="29">
        <v>14796</v>
      </c>
      <c r="L13" s="4">
        <v>0</v>
      </c>
      <c r="M13" s="39">
        <v>0</v>
      </c>
      <c r="N13" s="87">
        <v>0</v>
      </c>
    </row>
    <row r="14" spans="1:14" ht="10.5" customHeight="1" thickBot="1" x14ac:dyDescent="0.25">
      <c r="A14" s="71" t="s">
        <v>10</v>
      </c>
      <c r="B14" s="24" t="s">
        <v>115</v>
      </c>
      <c r="C14" s="43">
        <f t="shared" ref="C14:K14" si="0">+C9+C10+C11+C12+C13</f>
        <v>86113</v>
      </c>
      <c r="D14" s="43">
        <f t="shared" si="0"/>
        <v>86113</v>
      </c>
      <c r="E14" s="43">
        <f t="shared" si="0"/>
        <v>86113</v>
      </c>
      <c r="F14" s="43">
        <f t="shared" si="0"/>
        <v>262900</v>
      </c>
      <c r="G14" s="43">
        <f t="shared" si="0"/>
        <v>249900</v>
      </c>
      <c r="H14" s="43">
        <f t="shared" si="0"/>
        <v>249900</v>
      </c>
      <c r="I14" s="43">
        <f t="shared" si="0"/>
        <v>14796</v>
      </c>
      <c r="J14" s="43">
        <f t="shared" si="0"/>
        <v>14796</v>
      </c>
      <c r="K14" s="43">
        <f t="shared" si="0"/>
        <v>14796</v>
      </c>
      <c r="L14" s="42">
        <f>+L9+L10+L11+L12+L13</f>
        <v>0</v>
      </c>
      <c r="M14" s="42">
        <f>+M9+M10+M11+M12+M13</f>
        <v>0</v>
      </c>
      <c r="N14" s="74">
        <f>+N9+N10+N11+N12+N13</f>
        <v>0</v>
      </c>
    </row>
    <row r="15" spans="1:14" ht="10.5" customHeight="1" x14ac:dyDescent="0.2">
      <c r="A15" s="88" t="s">
        <v>144</v>
      </c>
      <c r="B15" s="17" t="s">
        <v>114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103"/>
      <c r="N15" s="87"/>
    </row>
    <row r="16" spans="1:14" ht="10.5" customHeight="1" x14ac:dyDescent="0.2">
      <c r="A16" s="88" t="s">
        <v>145</v>
      </c>
      <c r="B16" s="17" t="s">
        <v>11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87"/>
    </row>
    <row r="17" spans="1:14" s="13" customFormat="1" ht="10.5" customHeight="1" thickBot="1" x14ac:dyDescent="0.25">
      <c r="A17" s="88" t="s">
        <v>146</v>
      </c>
      <c r="B17" s="17" t="s">
        <v>12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87"/>
    </row>
    <row r="18" spans="1:14" ht="10.5" customHeight="1" thickBot="1" x14ac:dyDescent="0.25">
      <c r="A18" s="71" t="s">
        <v>13</v>
      </c>
      <c r="B18" s="24" t="s">
        <v>116</v>
      </c>
      <c r="C18" s="43">
        <f t="shared" ref="C18:K18" si="1">+C15+C16+C17</f>
        <v>0</v>
      </c>
      <c r="D18" s="43">
        <f t="shared" si="1"/>
        <v>0</v>
      </c>
      <c r="E18" s="43">
        <f t="shared" si="1"/>
        <v>0</v>
      </c>
      <c r="F18" s="43">
        <f t="shared" si="1"/>
        <v>0</v>
      </c>
      <c r="G18" s="43">
        <f t="shared" si="1"/>
        <v>0</v>
      </c>
      <c r="H18" s="43">
        <f t="shared" si="1"/>
        <v>0</v>
      </c>
      <c r="I18" s="43">
        <f t="shared" si="1"/>
        <v>0</v>
      </c>
      <c r="J18" s="43">
        <f t="shared" si="1"/>
        <v>0</v>
      </c>
      <c r="K18" s="43">
        <f t="shared" si="1"/>
        <v>0</v>
      </c>
      <c r="L18" s="42">
        <f>+L15+L16+L17</f>
        <v>0</v>
      </c>
      <c r="M18" s="42">
        <f>+M15+M16+M17</f>
        <v>0</v>
      </c>
      <c r="N18" s="74">
        <f>+N15+N16+N17</f>
        <v>0</v>
      </c>
    </row>
    <row r="19" spans="1:14" ht="10.5" customHeight="1" x14ac:dyDescent="0.2">
      <c r="A19" s="90" t="s">
        <v>147</v>
      </c>
      <c r="B19" s="46" t="s">
        <v>117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99"/>
    </row>
    <row r="20" spans="1:14" ht="10.5" customHeight="1" thickBot="1" x14ac:dyDescent="0.25">
      <c r="A20" s="91" t="s">
        <v>173</v>
      </c>
      <c r="B20" s="48" t="s">
        <v>174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99"/>
    </row>
    <row r="21" spans="1:14" ht="10.5" customHeight="1" thickBot="1" x14ac:dyDescent="0.25">
      <c r="A21" s="71" t="s">
        <v>15</v>
      </c>
      <c r="B21" s="24" t="s">
        <v>118</v>
      </c>
      <c r="C21" s="43">
        <f t="shared" ref="C21:K21" si="2">+C19+C20</f>
        <v>0</v>
      </c>
      <c r="D21" s="43">
        <f t="shared" si="2"/>
        <v>0</v>
      </c>
      <c r="E21" s="43">
        <f t="shared" si="2"/>
        <v>0</v>
      </c>
      <c r="F21" s="43">
        <f t="shared" si="2"/>
        <v>0</v>
      </c>
      <c r="G21" s="43">
        <f t="shared" si="2"/>
        <v>0</v>
      </c>
      <c r="H21" s="43">
        <f t="shared" si="2"/>
        <v>0</v>
      </c>
      <c r="I21" s="43">
        <f t="shared" si="2"/>
        <v>0</v>
      </c>
      <c r="J21" s="43">
        <f t="shared" si="2"/>
        <v>0</v>
      </c>
      <c r="K21" s="43">
        <f t="shared" si="2"/>
        <v>0</v>
      </c>
      <c r="L21" s="42">
        <f>+L19+L20</f>
        <v>0</v>
      </c>
      <c r="M21" s="42">
        <f>+M19+M20</f>
        <v>0</v>
      </c>
      <c r="N21" s="74">
        <f>+N19+N20</f>
        <v>0</v>
      </c>
    </row>
    <row r="22" spans="1:14" ht="10.5" customHeight="1" x14ac:dyDescent="0.2">
      <c r="A22" s="88" t="s">
        <v>149</v>
      </c>
      <c r="B22" s="17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99"/>
    </row>
    <row r="23" spans="1:14" ht="10.5" customHeight="1" x14ac:dyDescent="0.2">
      <c r="A23" s="92" t="s">
        <v>150</v>
      </c>
      <c r="B23" s="17" t="s">
        <v>176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99"/>
    </row>
    <row r="24" spans="1:14" s="13" customFormat="1" ht="10.5" customHeight="1" thickBot="1" x14ac:dyDescent="0.25">
      <c r="A24" s="88" t="s">
        <v>147</v>
      </c>
      <c r="B24" s="17" t="s">
        <v>20</v>
      </c>
      <c r="C24" s="4"/>
      <c r="D24" s="4"/>
      <c r="E24" s="6"/>
      <c r="F24" s="4"/>
      <c r="G24" s="4"/>
      <c r="H24" s="6"/>
      <c r="I24" s="6"/>
      <c r="J24" s="6"/>
      <c r="K24" s="6"/>
      <c r="L24" s="4"/>
      <c r="M24" s="4"/>
      <c r="N24" s="99"/>
    </row>
    <row r="25" spans="1:14" ht="10.5" customHeight="1" thickBot="1" x14ac:dyDescent="0.25">
      <c r="A25" s="71" t="s">
        <v>18</v>
      </c>
      <c r="B25" s="18" t="s">
        <v>119</v>
      </c>
      <c r="C25" s="43">
        <f t="shared" ref="C25:K25" si="3">+C22+C23+C24</f>
        <v>0</v>
      </c>
      <c r="D25" s="43">
        <f t="shared" si="3"/>
        <v>0</v>
      </c>
      <c r="E25" s="43">
        <f t="shared" si="3"/>
        <v>0</v>
      </c>
      <c r="F25" s="43">
        <f t="shared" si="3"/>
        <v>0</v>
      </c>
      <c r="G25" s="43">
        <f t="shared" si="3"/>
        <v>0</v>
      </c>
      <c r="H25" s="43">
        <f t="shared" si="3"/>
        <v>0</v>
      </c>
      <c r="I25" s="43">
        <f t="shared" si="3"/>
        <v>0</v>
      </c>
      <c r="J25" s="43">
        <f t="shared" si="3"/>
        <v>0</v>
      </c>
      <c r="K25" s="43">
        <f t="shared" si="3"/>
        <v>0</v>
      </c>
      <c r="L25" s="42">
        <f>+L22+L23+L24</f>
        <v>0</v>
      </c>
      <c r="M25" s="42">
        <f>+M22+M23+M24</f>
        <v>0</v>
      </c>
      <c r="N25" s="74">
        <f>+N22+N23+N24</f>
        <v>0</v>
      </c>
    </row>
    <row r="26" spans="1:14" ht="10.5" customHeight="1" thickBot="1" x14ac:dyDescent="0.25">
      <c r="A26" s="93" t="s">
        <v>148</v>
      </c>
      <c r="B26" s="17" t="s">
        <v>135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99"/>
    </row>
    <row r="27" spans="1:14" ht="10.5" customHeight="1" thickBot="1" x14ac:dyDescent="0.25">
      <c r="A27" s="71" t="s">
        <v>132</v>
      </c>
      <c r="B27" s="18" t="s">
        <v>133</v>
      </c>
      <c r="C27" s="43">
        <f t="shared" ref="C27:K27" si="4">+C21+C25</f>
        <v>0</v>
      </c>
      <c r="D27" s="43">
        <f t="shared" si="4"/>
        <v>0</v>
      </c>
      <c r="E27" s="43">
        <f t="shared" si="4"/>
        <v>0</v>
      </c>
      <c r="F27" s="43">
        <f t="shared" si="4"/>
        <v>0</v>
      </c>
      <c r="G27" s="43">
        <f t="shared" si="4"/>
        <v>0</v>
      </c>
      <c r="H27" s="43">
        <f t="shared" si="4"/>
        <v>0</v>
      </c>
      <c r="I27" s="43">
        <f t="shared" si="4"/>
        <v>0</v>
      </c>
      <c r="J27" s="43">
        <f t="shared" si="4"/>
        <v>0</v>
      </c>
      <c r="K27" s="43">
        <f t="shared" si="4"/>
        <v>0</v>
      </c>
      <c r="L27" s="42">
        <f>+L21+L25</f>
        <v>0</v>
      </c>
      <c r="M27" s="42">
        <f>+M21+M25</f>
        <v>0</v>
      </c>
      <c r="N27" s="74">
        <f>+N21+N25</f>
        <v>0</v>
      </c>
    </row>
    <row r="28" spans="1:14" s="13" customFormat="1" ht="10.5" customHeight="1" x14ac:dyDescent="0.2">
      <c r="A28" s="94"/>
      <c r="B28" s="22" t="s">
        <v>136</v>
      </c>
      <c r="C28" s="32">
        <f t="shared" ref="C28:K28" si="5">+C14++C18+C26+C27</f>
        <v>86113</v>
      </c>
      <c r="D28" s="32">
        <f t="shared" si="5"/>
        <v>86113</v>
      </c>
      <c r="E28" s="32">
        <f t="shared" si="5"/>
        <v>86113</v>
      </c>
      <c r="F28" s="32">
        <f t="shared" si="5"/>
        <v>262900</v>
      </c>
      <c r="G28" s="32">
        <f t="shared" si="5"/>
        <v>249900</v>
      </c>
      <c r="H28" s="32">
        <f t="shared" si="5"/>
        <v>249900</v>
      </c>
      <c r="I28" s="32">
        <f t="shared" si="5"/>
        <v>14796</v>
      </c>
      <c r="J28" s="32">
        <f t="shared" si="5"/>
        <v>14796</v>
      </c>
      <c r="K28" s="32">
        <f t="shared" si="5"/>
        <v>14796</v>
      </c>
      <c r="L28" s="6">
        <f>+L14++L18+L26+L27</f>
        <v>0</v>
      </c>
      <c r="M28" s="6">
        <f>+M14++M18+M26+M27</f>
        <v>0</v>
      </c>
      <c r="N28" s="99">
        <f>+N14++N18+N26+N27</f>
        <v>0</v>
      </c>
    </row>
    <row r="29" spans="1:14" ht="10.5" customHeight="1" x14ac:dyDescent="0.2">
      <c r="A29" s="126" t="s">
        <v>21</v>
      </c>
      <c r="B29" s="12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87"/>
    </row>
    <row r="30" spans="1:14" ht="10.5" customHeight="1" x14ac:dyDescent="0.2">
      <c r="A30" s="88" t="s">
        <v>151</v>
      </c>
      <c r="B30" s="17" t="s">
        <v>120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87"/>
    </row>
    <row r="31" spans="1:14" ht="10.5" customHeight="1" x14ac:dyDescent="0.2">
      <c r="A31" s="88" t="s">
        <v>152</v>
      </c>
      <c r="B31" s="17" t="s">
        <v>121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87"/>
    </row>
    <row r="32" spans="1:14" ht="10.5" customHeight="1" x14ac:dyDescent="0.2">
      <c r="A32" s="88" t="s">
        <v>154</v>
      </c>
      <c r="B32" s="17" t="s">
        <v>122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87"/>
    </row>
    <row r="33" spans="1:17" ht="10.5" customHeight="1" x14ac:dyDescent="0.2">
      <c r="A33" s="95" t="s">
        <v>5</v>
      </c>
      <c r="B33" s="79" t="s">
        <v>123</v>
      </c>
      <c r="C33" s="45">
        <f t="shared" ref="C33:N33" si="6">+C30+C31+C32</f>
        <v>0</v>
      </c>
      <c r="D33" s="45">
        <f t="shared" si="6"/>
        <v>0</v>
      </c>
      <c r="E33" s="45">
        <f t="shared" si="6"/>
        <v>0</v>
      </c>
      <c r="F33" s="45">
        <f t="shared" si="6"/>
        <v>0</v>
      </c>
      <c r="G33" s="45">
        <f t="shared" si="6"/>
        <v>0</v>
      </c>
      <c r="H33" s="45">
        <f t="shared" si="6"/>
        <v>0</v>
      </c>
      <c r="I33" s="45">
        <f t="shared" si="6"/>
        <v>0</v>
      </c>
      <c r="J33" s="45">
        <f t="shared" si="6"/>
        <v>0</v>
      </c>
      <c r="K33" s="45">
        <f t="shared" si="6"/>
        <v>0</v>
      </c>
      <c r="L33" s="44">
        <f t="shared" si="6"/>
        <v>0</v>
      </c>
      <c r="M33" s="44">
        <f t="shared" si="6"/>
        <v>0</v>
      </c>
      <c r="N33" s="100">
        <f t="shared" si="6"/>
        <v>0</v>
      </c>
    </row>
    <row r="34" spans="1:17" ht="10.5" customHeight="1" x14ac:dyDescent="0.2">
      <c r="A34" s="88" t="s">
        <v>155</v>
      </c>
      <c r="B34" s="17" t="s">
        <v>22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87"/>
    </row>
    <row r="35" spans="1:17" ht="10.5" customHeight="1" x14ac:dyDescent="0.2">
      <c r="A35" s="88" t="s">
        <v>156</v>
      </c>
      <c r="B35" s="17" t="s">
        <v>124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87"/>
    </row>
    <row r="36" spans="1:17" ht="10.5" customHeight="1" thickBot="1" x14ac:dyDescent="0.25">
      <c r="A36" s="88" t="s">
        <v>158</v>
      </c>
      <c r="B36" s="17" t="s">
        <v>23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87"/>
    </row>
    <row r="37" spans="1:17" ht="10.5" customHeight="1" thickBot="1" x14ac:dyDescent="0.25">
      <c r="A37" s="71" t="s">
        <v>10</v>
      </c>
      <c r="B37" s="24" t="s">
        <v>126</v>
      </c>
      <c r="C37" s="43">
        <f t="shared" ref="C37:K37" si="7">+C33+C34+C35+C36</f>
        <v>0</v>
      </c>
      <c r="D37" s="43">
        <f t="shared" si="7"/>
        <v>0</v>
      </c>
      <c r="E37" s="43">
        <f t="shared" si="7"/>
        <v>0</v>
      </c>
      <c r="F37" s="43">
        <f t="shared" si="7"/>
        <v>0</v>
      </c>
      <c r="G37" s="43">
        <f t="shared" si="7"/>
        <v>0</v>
      </c>
      <c r="H37" s="43">
        <f t="shared" si="7"/>
        <v>0</v>
      </c>
      <c r="I37" s="43">
        <f t="shared" si="7"/>
        <v>0</v>
      </c>
      <c r="J37" s="43">
        <f t="shared" si="7"/>
        <v>0</v>
      </c>
      <c r="K37" s="43">
        <f t="shared" si="7"/>
        <v>0</v>
      </c>
      <c r="L37" s="42">
        <f>+L33+L34+L35+L36</f>
        <v>0</v>
      </c>
      <c r="M37" s="42">
        <f>+M33+M34+M35+M36</f>
        <v>0</v>
      </c>
      <c r="N37" s="74">
        <f>+N33+N34+N35+N36</f>
        <v>0</v>
      </c>
      <c r="O37" s="1"/>
      <c r="P37" s="1"/>
      <c r="Q37" s="1"/>
    </row>
    <row r="38" spans="1:17" ht="10.5" customHeight="1" x14ac:dyDescent="0.2">
      <c r="A38" s="88" t="s">
        <v>153</v>
      </c>
      <c r="B38" s="17" t="s">
        <v>25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87"/>
      <c r="O38" s="1"/>
      <c r="P38" s="1"/>
      <c r="Q38" s="1"/>
    </row>
    <row r="39" spans="1:17" ht="10.5" customHeight="1" x14ac:dyDescent="0.2">
      <c r="A39" s="88" t="s">
        <v>157</v>
      </c>
      <c r="B39" s="17" t="s">
        <v>125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87"/>
      <c r="O39" s="1"/>
      <c r="P39" s="1"/>
      <c r="Q39" s="1"/>
    </row>
    <row r="40" spans="1:17" s="13" customFormat="1" ht="10.5" customHeight="1" thickBot="1" x14ac:dyDescent="0.25">
      <c r="A40" s="88" t="s">
        <v>159</v>
      </c>
      <c r="B40" s="17" t="s">
        <v>26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87"/>
      <c r="O40" s="5"/>
      <c r="P40" s="5"/>
      <c r="Q40" s="5"/>
    </row>
    <row r="41" spans="1:17" ht="10.5" customHeight="1" thickBot="1" x14ac:dyDescent="0.25">
      <c r="A41" s="71" t="s">
        <v>13</v>
      </c>
      <c r="B41" s="24" t="s">
        <v>127</v>
      </c>
      <c r="C41" s="43">
        <f t="shared" ref="C41:K41" si="8">+C38+C39+C40</f>
        <v>0</v>
      </c>
      <c r="D41" s="43">
        <f t="shared" si="8"/>
        <v>0</v>
      </c>
      <c r="E41" s="43">
        <f t="shared" si="8"/>
        <v>0</v>
      </c>
      <c r="F41" s="43">
        <f t="shared" si="8"/>
        <v>0</v>
      </c>
      <c r="G41" s="43">
        <f t="shared" si="8"/>
        <v>0</v>
      </c>
      <c r="H41" s="43">
        <f t="shared" si="8"/>
        <v>0</v>
      </c>
      <c r="I41" s="43">
        <f t="shared" si="8"/>
        <v>0</v>
      </c>
      <c r="J41" s="43">
        <f t="shared" si="8"/>
        <v>0</v>
      </c>
      <c r="K41" s="43">
        <f t="shared" si="8"/>
        <v>0</v>
      </c>
      <c r="L41" s="42">
        <f>+L38+L39+L40</f>
        <v>0</v>
      </c>
      <c r="M41" s="42">
        <f>+M38+M39+M40</f>
        <v>0</v>
      </c>
      <c r="N41" s="74">
        <f>+N38+N39+N40</f>
        <v>0</v>
      </c>
    </row>
    <row r="42" spans="1:17" ht="10.5" customHeight="1" x14ac:dyDescent="0.2">
      <c r="A42" s="97" t="s">
        <v>167</v>
      </c>
      <c r="B42" s="46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99"/>
    </row>
    <row r="43" spans="1:17" ht="10.5" customHeight="1" x14ac:dyDescent="0.2">
      <c r="A43" s="88" t="s">
        <v>190</v>
      </c>
      <c r="B43" s="113" t="s">
        <v>191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87"/>
    </row>
    <row r="44" spans="1:17" ht="10.5" customHeight="1" thickBot="1" x14ac:dyDescent="0.25">
      <c r="A44" s="98" t="s">
        <v>168</v>
      </c>
      <c r="B44" s="48" t="s">
        <v>128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99"/>
    </row>
    <row r="45" spans="1:17" ht="10.5" customHeight="1" thickBot="1" x14ac:dyDescent="0.25">
      <c r="A45" s="71" t="s">
        <v>15</v>
      </c>
      <c r="B45" s="24" t="s">
        <v>27</v>
      </c>
      <c r="C45" s="43">
        <f>SUM(C42:C44)</f>
        <v>0</v>
      </c>
      <c r="D45" s="43">
        <f t="shared" ref="D45:N45" si="9">SUM(D42:D44)</f>
        <v>0</v>
      </c>
      <c r="E45" s="43">
        <f t="shared" si="9"/>
        <v>0</v>
      </c>
      <c r="F45" s="43">
        <f t="shared" si="9"/>
        <v>0</v>
      </c>
      <c r="G45" s="43">
        <f t="shared" si="9"/>
        <v>0</v>
      </c>
      <c r="H45" s="43">
        <f t="shared" si="9"/>
        <v>0</v>
      </c>
      <c r="I45" s="43">
        <f t="shared" si="9"/>
        <v>0</v>
      </c>
      <c r="J45" s="43">
        <f t="shared" si="9"/>
        <v>0</v>
      </c>
      <c r="K45" s="43">
        <f t="shared" si="9"/>
        <v>0</v>
      </c>
      <c r="L45" s="43">
        <f t="shared" si="9"/>
        <v>0</v>
      </c>
      <c r="M45" s="43">
        <f t="shared" si="9"/>
        <v>0</v>
      </c>
      <c r="N45" s="72">
        <f t="shared" si="9"/>
        <v>0</v>
      </c>
    </row>
    <row r="46" spans="1:17" ht="10.5" customHeight="1" x14ac:dyDescent="0.2">
      <c r="A46" s="93" t="s">
        <v>167</v>
      </c>
      <c r="B46" s="23" t="s">
        <v>20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99"/>
    </row>
    <row r="47" spans="1:17" ht="10.5" customHeight="1" thickBot="1" x14ac:dyDescent="0.25">
      <c r="A47" s="93" t="s">
        <v>168</v>
      </c>
      <c r="B47" s="23" t="s">
        <v>129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99"/>
    </row>
    <row r="48" spans="1:17" ht="10.5" customHeight="1" thickBot="1" x14ac:dyDescent="0.25">
      <c r="A48" s="71" t="s">
        <v>18</v>
      </c>
      <c r="B48" s="24" t="s">
        <v>28</v>
      </c>
      <c r="C48" s="43">
        <f t="shared" ref="C48:K48" si="10">+C46+C47</f>
        <v>0</v>
      </c>
      <c r="D48" s="43">
        <f t="shared" si="10"/>
        <v>0</v>
      </c>
      <c r="E48" s="43">
        <f t="shared" si="10"/>
        <v>0</v>
      </c>
      <c r="F48" s="43">
        <f t="shared" si="10"/>
        <v>0</v>
      </c>
      <c r="G48" s="43">
        <f t="shared" si="10"/>
        <v>0</v>
      </c>
      <c r="H48" s="43">
        <f t="shared" si="10"/>
        <v>0</v>
      </c>
      <c r="I48" s="43">
        <f t="shared" si="10"/>
        <v>0</v>
      </c>
      <c r="J48" s="43">
        <f t="shared" si="10"/>
        <v>0</v>
      </c>
      <c r="K48" s="43">
        <f t="shared" si="10"/>
        <v>0</v>
      </c>
      <c r="L48" s="42">
        <f>+L46+L47</f>
        <v>0</v>
      </c>
      <c r="M48" s="42">
        <f>+M46+M47</f>
        <v>0</v>
      </c>
      <c r="N48" s="74">
        <f>+N46+N47</f>
        <v>0</v>
      </c>
    </row>
    <row r="49" spans="1:14" ht="10.5" customHeight="1" thickBot="1" x14ac:dyDescent="0.25">
      <c r="A49" s="93" t="s">
        <v>160</v>
      </c>
      <c r="B49" s="23" t="s">
        <v>179</v>
      </c>
      <c r="C49" s="32">
        <f>+'1'!C49+'1'!F49+'1'!I49+'1'!L49+'2'!C49+'2'!F49+'2'!I49+'2'!L49+'3'!C49+'3'!F49+'3'!I49+'3'!L49+'4'!C49+'4'!F49+'4'!I49+'4'!L49</f>
        <v>0</v>
      </c>
      <c r="D49" s="32"/>
      <c r="E49" s="32">
        <f>+'1'!E49+'1'!H49+'1'!K49+'1'!N49+'2'!E49+'2'!H49+'2'!K49+'2'!M49+'3'!E49+'3'!H49+'3'!K49+'3'!N49+'4'!E49+'4'!H49+'4'!K49+'4'!M49</f>
        <v>0</v>
      </c>
      <c r="F49" s="32">
        <f>+'1'!F49+'1'!I49+'1'!L49+'1'!O49+'2'!F49+'2'!I49+'2'!L49+'2'!N49+'3'!F49+'3'!I49+'3'!L49+'3'!O49+'4'!F49+'4'!I49+'4'!L49+'4'!N49</f>
        <v>0</v>
      </c>
      <c r="G49" s="32"/>
      <c r="H49" s="32">
        <f>+'1'!H49+'1'!K49+'1'!N49+'1'!Q49+'2'!H49+'2'!K49+'2'!M49+'2'!P49+'3'!H49+'3'!K49+'3'!N49+'3'!Q49+'4'!H49+'4'!K49+'4'!M49+'4'!P49</f>
        <v>0</v>
      </c>
      <c r="I49" s="32"/>
      <c r="J49" s="32"/>
      <c r="K49" s="32"/>
      <c r="L49" s="6"/>
      <c r="M49" s="6"/>
      <c r="N49" s="99"/>
    </row>
    <row r="50" spans="1:14" ht="10.5" customHeight="1" thickBot="1" x14ac:dyDescent="0.25">
      <c r="A50" s="71" t="s">
        <v>132</v>
      </c>
      <c r="B50" s="24" t="s">
        <v>134</v>
      </c>
      <c r="C50" s="43">
        <f t="shared" ref="C50:K50" si="11">+C45+C48</f>
        <v>0</v>
      </c>
      <c r="D50" s="43">
        <f t="shared" si="11"/>
        <v>0</v>
      </c>
      <c r="E50" s="43">
        <f t="shared" si="11"/>
        <v>0</v>
      </c>
      <c r="F50" s="43">
        <f t="shared" si="11"/>
        <v>0</v>
      </c>
      <c r="G50" s="43">
        <f t="shared" si="11"/>
        <v>0</v>
      </c>
      <c r="H50" s="43">
        <f t="shared" si="11"/>
        <v>0</v>
      </c>
      <c r="I50" s="43">
        <f t="shared" si="11"/>
        <v>0</v>
      </c>
      <c r="J50" s="43">
        <f t="shared" si="11"/>
        <v>0</v>
      </c>
      <c r="K50" s="43">
        <f t="shared" si="11"/>
        <v>0</v>
      </c>
      <c r="L50" s="42">
        <f>+L45+L48</f>
        <v>0</v>
      </c>
      <c r="M50" s="42">
        <f>+M45+M48</f>
        <v>0</v>
      </c>
      <c r="N50" s="74">
        <f>+N45+N48</f>
        <v>0</v>
      </c>
    </row>
    <row r="51" spans="1:14" s="21" customFormat="1" ht="10.5" customHeight="1" thickBot="1" x14ac:dyDescent="0.25">
      <c r="A51" s="71"/>
      <c r="B51" s="73" t="s">
        <v>137</v>
      </c>
      <c r="C51" s="43">
        <f t="shared" ref="C51:K51" si="12">+C37+C41+C49+C50</f>
        <v>0</v>
      </c>
      <c r="D51" s="43">
        <f t="shared" si="12"/>
        <v>0</v>
      </c>
      <c r="E51" s="43">
        <f t="shared" si="12"/>
        <v>0</v>
      </c>
      <c r="F51" s="43">
        <f t="shared" si="12"/>
        <v>0</v>
      </c>
      <c r="G51" s="43">
        <f t="shared" si="12"/>
        <v>0</v>
      </c>
      <c r="H51" s="43">
        <f t="shared" si="12"/>
        <v>0</v>
      </c>
      <c r="I51" s="43">
        <f t="shared" si="12"/>
        <v>0</v>
      </c>
      <c r="J51" s="43">
        <f t="shared" si="12"/>
        <v>0</v>
      </c>
      <c r="K51" s="43">
        <f t="shared" si="12"/>
        <v>0</v>
      </c>
      <c r="L51" s="42">
        <f>+L37+L41+L49+L50</f>
        <v>0</v>
      </c>
      <c r="M51" s="42">
        <f>+M37+M41+M49+M50</f>
        <v>0</v>
      </c>
      <c r="N51" s="74">
        <f>+N37+N41+N49+N50</f>
        <v>0</v>
      </c>
    </row>
    <row r="52" spans="1:14" ht="12" customHeight="1" thickBot="1" x14ac:dyDescent="0.25">
      <c r="A52" s="76"/>
      <c r="B52" s="77" t="s">
        <v>29</v>
      </c>
      <c r="C52" s="50"/>
      <c r="D52" s="50"/>
      <c r="E52" s="50"/>
      <c r="F52" s="50"/>
      <c r="G52" s="50"/>
      <c r="H52" s="50"/>
      <c r="I52" s="51"/>
      <c r="J52" s="51"/>
      <c r="K52" s="51"/>
      <c r="L52" s="50"/>
      <c r="M52" s="50"/>
      <c r="N52" s="75"/>
    </row>
    <row r="53" spans="1:14" ht="12" customHeight="1" thickBot="1" x14ac:dyDescent="0.25">
      <c r="A53" s="78"/>
      <c r="B53" s="77" t="s">
        <v>30</v>
      </c>
      <c r="C53" s="53"/>
      <c r="D53" s="50"/>
      <c r="E53" s="53"/>
      <c r="F53" s="53"/>
      <c r="G53" s="53"/>
      <c r="H53" s="53"/>
      <c r="I53" s="53"/>
      <c r="J53" s="50"/>
      <c r="K53" s="53"/>
      <c r="L53" s="53"/>
      <c r="M53" s="50"/>
      <c r="N53" s="54"/>
    </row>
    <row r="54" spans="1:14" x14ac:dyDescent="0.2">
      <c r="C54" s="16"/>
      <c r="D54" s="16"/>
      <c r="E54" s="16"/>
      <c r="H54" s="1"/>
      <c r="K54" s="1"/>
      <c r="N54" s="1"/>
    </row>
    <row r="55" spans="1:14" x14ac:dyDescent="0.2">
      <c r="E55" s="1"/>
      <c r="K55" s="1"/>
    </row>
  </sheetData>
  <mergeCells count="25">
    <mergeCell ref="M5:M6"/>
    <mergeCell ref="N5:N6"/>
    <mergeCell ref="H5:H6"/>
    <mergeCell ref="E5:E6"/>
    <mergeCell ref="C3:E3"/>
    <mergeCell ref="C4:E4"/>
    <mergeCell ref="G5:G6"/>
    <mergeCell ref="I5:I6"/>
    <mergeCell ref="J5:J6"/>
    <mergeCell ref="A1:N1"/>
    <mergeCell ref="F3:H3"/>
    <mergeCell ref="I3:K3"/>
    <mergeCell ref="L3:N3"/>
    <mergeCell ref="L4:N4"/>
    <mergeCell ref="K5:K6"/>
    <mergeCell ref="L5:L6"/>
    <mergeCell ref="F4:H4"/>
    <mergeCell ref="I4:K4"/>
    <mergeCell ref="F5:F6"/>
    <mergeCell ref="A8:B8"/>
    <mergeCell ref="A29:B29"/>
    <mergeCell ref="C5:C6"/>
    <mergeCell ref="D5:D6"/>
    <mergeCell ref="A7:B7"/>
    <mergeCell ref="A3:B6"/>
  </mergeCells>
  <phoneticPr fontId="19" type="noConversion"/>
  <printOptions horizontalCentered="1"/>
  <pageMargins left="0.27559055118110237" right="0.27559055118110237" top="0.39370078740157483" bottom="0.19685039370078741" header="0.15748031496062992" footer="0.15748031496062992"/>
  <pageSetup paperSize="9" scale="88" orientation="landscape" r:id="rId1"/>
  <headerFooter alignWithMargins="0">
    <oddHeader>&amp;R2.sz.melléklet</oddHeader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7"/>
  <sheetViews>
    <sheetView zoomScale="92" zoomScaleNormal="92" workbookViewId="0">
      <pane ySplit="7" topLeftCell="A8" activePane="bottomLeft" state="frozen"/>
      <selection activeCell="C5" sqref="C5:N6"/>
      <selection pane="bottomLeft" activeCell="N14" sqref="N14"/>
    </sheetView>
  </sheetViews>
  <sheetFormatPr defaultRowHeight="12.75" x14ac:dyDescent="0.2"/>
  <cols>
    <col min="1" max="1" width="7.42578125" style="8" customWidth="1"/>
    <col min="2" max="2" width="33.85546875" style="8" customWidth="1"/>
    <col min="3" max="4" width="10" style="8" customWidth="1"/>
    <col min="5" max="5" width="9.85546875" style="8" customWidth="1"/>
    <col min="6" max="15" width="10" style="8" customWidth="1"/>
    <col min="16" max="16" width="9.140625" style="8" customWidth="1"/>
    <col min="17" max="17" width="9.28515625" style="8" customWidth="1"/>
    <col min="18" max="20" width="9.140625" style="8" customWidth="1"/>
    <col min="21" max="16384" width="9.140625" style="8"/>
  </cols>
  <sheetData>
    <row r="1" spans="1:20" ht="11.25" customHeight="1" x14ac:dyDescent="0.2">
      <c r="A1" s="136" t="s">
        <v>192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1"/>
      <c r="P1" s="11"/>
      <c r="Q1" s="11"/>
    </row>
    <row r="2" spans="1:20" ht="8.25" customHeight="1" thickBot="1" x14ac:dyDescent="0.25">
      <c r="H2" s="9"/>
      <c r="M2" s="9" t="s">
        <v>0</v>
      </c>
      <c r="T2" s="9"/>
    </row>
    <row r="3" spans="1:20" ht="9" customHeight="1" thickBot="1" x14ac:dyDescent="0.25">
      <c r="A3" s="137" t="s">
        <v>1</v>
      </c>
      <c r="B3" s="138"/>
      <c r="C3" s="141">
        <v>1057</v>
      </c>
      <c r="D3" s="141"/>
      <c r="E3" s="141"/>
      <c r="F3" s="141">
        <v>1058</v>
      </c>
      <c r="G3" s="141"/>
      <c r="H3" s="141"/>
      <c r="I3" s="141">
        <v>1059</v>
      </c>
      <c r="J3" s="141"/>
      <c r="K3" s="141"/>
      <c r="L3" s="141">
        <v>1060</v>
      </c>
      <c r="M3" s="141"/>
      <c r="N3" s="142"/>
    </row>
    <row r="4" spans="1:20" s="33" customFormat="1" ht="23.25" customHeight="1" thickBot="1" x14ac:dyDescent="0.25">
      <c r="A4" s="139"/>
      <c r="B4" s="140"/>
      <c r="C4" s="157" t="s">
        <v>46</v>
      </c>
      <c r="D4" s="157"/>
      <c r="E4" s="157"/>
      <c r="F4" s="133" t="s">
        <v>47</v>
      </c>
      <c r="G4" s="133"/>
      <c r="H4" s="133"/>
      <c r="I4" s="157" t="s">
        <v>48</v>
      </c>
      <c r="J4" s="157"/>
      <c r="K4" s="157"/>
      <c r="L4" s="133" t="s">
        <v>49</v>
      </c>
      <c r="M4" s="133"/>
      <c r="N4" s="147"/>
    </row>
    <row r="5" spans="1:20" ht="12.75" customHeight="1" thickBot="1" x14ac:dyDescent="0.25">
      <c r="A5" s="139"/>
      <c r="B5" s="140"/>
      <c r="C5" s="128" t="s">
        <v>193</v>
      </c>
      <c r="D5" s="128" t="s">
        <v>194</v>
      </c>
      <c r="E5" s="128" t="s">
        <v>195</v>
      </c>
      <c r="F5" s="128" t="s">
        <v>193</v>
      </c>
      <c r="G5" s="128" t="s">
        <v>194</v>
      </c>
      <c r="H5" s="128" t="s">
        <v>195</v>
      </c>
      <c r="I5" s="128" t="s">
        <v>193</v>
      </c>
      <c r="J5" s="128" t="s">
        <v>194</v>
      </c>
      <c r="K5" s="128" t="s">
        <v>195</v>
      </c>
      <c r="L5" s="128" t="s">
        <v>193</v>
      </c>
      <c r="M5" s="128" t="s">
        <v>194</v>
      </c>
      <c r="N5" s="128" t="s">
        <v>195</v>
      </c>
    </row>
    <row r="6" spans="1:20" ht="18.75" customHeight="1" thickBot="1" x14ac:dyDescent="0.25">
      <c r="A6" s="139"/>
      <c r="B6" s="140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</row>
    <row r="7" spans="1:20" ht="10.5" customHeight="1" thickBot="1" x14ac:dyDescent="0.25">
      <c r="A7" s="130">
        <v>1</v>
      </c>
      <c r="B7" s="131"/>
      <c r="C7" s="37">
        <v>8</v>
      </c>
      <c r="D7" s="36">
        <v>9</v>
      </c>
      <c r="E7" s="37">
        <v>10</v>
      </c>
      <c r="F7" s="36">
        <v>11</v>
      </c>
      <c r="G7" s="37">
        <v>12</v>
      </c>
      <c r="H7" s="36">
        <v>13</v>
      </c>
      <c r="I7" s="37">
        <v>2</v>
      </c>
      <c r="J7" s="36">
        <v>3</v>
      </c>
      <c r="K7" s="37">
        <v>4</v>
      </c>
      <c r="L7" s="36">
        <v>5</v>
      </c>
      <c r="M7" s="37">
        <v>6</v>
      </c>
      <c r="N7" s="101">
        <v>7</v>
      </c>
    </row>
    <row r="8" spans="1:20" ht="11.25" customHeight="1" x14ac:dyDescent="0.2">
      <c r="A8" s="134" t="s">
        <v>4</v>
      </c>
      <c r="B8" s="135"/>
      <c r="C8" s="6"/>
      <c r="D8" s="6"/>
      <c r="E8" s="6"/>
      <c r="F8" s="4"/>
      <c r="G8" s="4"/>
      <c r="H8" s="4"/>
      <c r="I8" s="4"/>
      <c r="J8" s="4"/>
      <c r="K8" s="4"/>
      <c r="L8" s="4"/>
      <c r="M8" s="4"/>
      <c r="N8" s="87"/>
    </row>
    <row r="9" spans="1:20" ht="10.5" customHeight="1" x14ac:dyDescent="0.2">
      <c r="A9" s="88" t="s">
        <v>139</v>
      </c>
      <c r="B9" s="17" t="s">
        <v>6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87"/>
    </row>
    <row r="10" spans="1:20" ht="10.5" customHeight="1" x14ac:dyDescent="0.2">
      <c r="A10" s="88" t="s">
        <v>140</v>
      </c>
      <c r="B10" s="17" t="s">
        <v>113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87"/>
    </row>
    <row r="11" spans="1:20" ht="10.5" customHeight="1" x14ac:dyDescent="0.2">
      <c r="A11" s="88" t="s">
        <v>141</v>
      </c>
      <c r="B11" s="17" t="s">
        <v>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87"/>
    </row>
    <row r="12" spans="1:20" ht="10.5" customHeight="1" x14ac:dyDescent="0.2">
      <c r="A12" s="88" t="s">
        <v>142</v>
      </c>
      <c r="B12" s="17" t="s">
        <v>8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87"/>
    </row>
    <row r="13" spans="1:20" ht="10.5" customHeight="1" thickBot="1" x14ac:dyDescent="0.25">
      <c r="A13" s="88" t="s">
        <v>143</v>
      </c>
      <c r="B13" s="17" t="s">
        <v>9</v>
      </c>
      <c r="C13" s="4">
        <v>0</v>
      </c>
      <c r="D13" s="4">
        <v>150</v>
      </c>
      <c r="E13" s="4">
        <v>150</v>
      </c>
      <c r="F13" s="4">
        <v>28540</v>
      </c>
      <c r="G13" s="4">
        <v>28540</v>
      </c>
      <c r="H13" s="4">
        <v>28540</v>
      </c>
      <c r="I13" s="4">
        <v>0</v>
      </c>
      <c r="J13" s="39">
        <v>46197</v>
      </c>
      <c r="K13" s="4">
        <v>45847</v>
      </c>
      <c r="L13" s="4">
        <v>0</v>
      </c>
      <c r="M13" s="4">
        <v>5309</v>
      </c>
      <c r="N13" s="87">
        <v>609</v>
      </c>
      <c r="P13" s="15"/>
    </row>
    <row r="14" spans="1:20" ht="10.5" customHeight="1" thickBot="1" x14ac:dyDescent="0.25">
      <c r="A14" s="71" t="s">
        <v>10</v>
      </c>
      <c r="B14" s="24" t="s">
        <v>115</v>
      </c>
      <c r="C14" s="42">
        <f t="shared" ref="C14:H14" si="0">+C9+C10+C11+C12+C13</f>
        <v>0</v>
      </c>
      <c r="D14" s="42">
        <f t="shared" si="0"/>
        <v>150</v>
      </c>
      <c r="E14" s="42">
        <f t="shared" si="0"/>
        <v>150</v>
      </c>
      <c r="F14" s="42">
        <f t="shared" si="0"/>
        <v>28540</v>
      </c>
      <c r="G14" s="42">
        <f t="shared" si="0"/>
        <v>28540</v>
      </c>
      <c r="H14" s="42">
        <f t="shared" si="0"/>
        <v>28540</v>
      </c>
      <c r="I14" s="42">
        <f t="shared" ref="I14:N14" si="1">+I9+I10+I11+I12+I13</f>
        <v>0</v>
      </c>
      <c r="J14" s="42">
        <f t="shared" si="1"/>
        <v>46197</v>
      </c>
      <c r="K14" s="42">
        <f t="shared" si="1"/>
        <v>45847</v>
      </c>
      <c r="L14" s="42">
        <f t="shared" si="1"/>
        <v>0</v>
      </c>
      <c r="M14" s="42">
        <f t="shared" si="1"/>
        <v>5309</v>
      </c>
      <c r="N14" s="74">
        <f t="shared" si="1"/>
        <v>609</v>
      </c>
    </row>
    <row r="15" spans="1:20" ht="10.5" customHeight="1" x14ac:dyDescent="0.2">
      <c r="A15" s="88" t="s">
        <v>144</v>
      </c>
      <c r="B15" s="17" t="s">
        <v>114</v>
      </c>
      <c r="C15" s="4"/>
      <c r="D15" s="4"/>
      <c r="E15" s="4"/>
      <c r="F15" s="4"/>
      <c r="G15" s="4"/>
      <c r="H15" s="4"/>
      <c r="I15" s="4"/>
      <c r="J15" s="103"/>
      <c r="K15" s="4"/>
      <c r="L15" s="4"/>
      <c r="M15" s="4"/>
      <c r="N15" s="87"/>
    </row>
    <row r="16" spans="1:20" ht="10.5" customHeight="1" x14ac:dyDescent="0.2">
      <c r="A16" s="88" t="s">
        <v>145</v>
      </c>
      <c r="B16" s="17" t="s">
        <v>11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87"/>
    </row>
    <row r="17" spans="1:21" s="13" customFormat="1" ht="10.5" customHeight="1" thickBot="1" x14ac:dyDescent="0.25">
      <c r="A17" s="88" t="s">
        <v>146</v>
      </c>
      <c r="B17" s="17" t="s">
        <v>12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87"/>
    </row>
    <row r="18" spans="1:21" ht="10.5" customHeight="1" thickBot="1" x14ac:dyDescent="0.25">
      <c r="A18" s="71" t="s">
        <v>13</v>
      </c>
      <c r="B18" s="24" t="s">
        <v>116</v>
      </c>
      <c r="C18" s="42">
        <f t="shared" ref="C18:H18" si="2">+C15+C16+C17</f>
        <v>0</v>
      </c>
      <c r="D18" s="42">
        <f t="shared" si="2"/>
        <v>0</v>
      </c>
      <c r="E18" s="42">
        <f t="shared" si="2"/>
        <v>0</v>
      </c>
      <c r="F18" s="42">
        <f t="shared" si="2"/>
        <v>0</v>
      </c>
      <c r="G18" s="42">
        <f t="shared" si="2"/>
        <v>0</v>
      </c>
      <c r="H18" s="42">
        <f t="shared" si="2"/>
        <v>0</v>
      </c>
      <c r="I18" s="42">
        <f t="shared" ref="I18:N18" si="3">+I15+I16+I17</f>
        <v>0</v>
      </c>
      <c r="J18" s="42">
        <f t="shared" si="3"/>
        <v>0</v>
      </c>
      <c r="K18" s="42">
        <f t="shared" si="3"/>
        <v>0</v>
      </c>
      <c r="L18" s="42">
        <f t="shared" si="3"/>
        <v>0</v>
      </c>
      <c r="M18" s="42">
        <f t="shared" si="3"/>
        <v>0</v>
      </c>
      <c r="N18" s="74">
        <f t="shared" si="3"/>
        <v>0</v>
      </c>
    </row>
    <row r="19" spans="1:21" ht="10.5" customHeight="1" x14ac:dyDescent="0.2">
      <c r="A19" s="90" t="s">
        <v>147</v>
      </c>
      <c r="B19" s="46" t="s">
        <v>117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99"/>
    </row>
    <row r="20" spans="1:21" ht="10.5" customHeight="1" thickBot="1" x14ac:dyDescent="0.25">
      <c r="A20" s="91" t="s">
        <v>173</v>
      </c>
      <c r="B20" s="48" t="s">
        <v>174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99"/>
    </row>
    <row r="21" spans="1:21" ht="10.5" customHeight="1" thickBot="1" x14ac:dyDescent="0.25">
      <c r="A21" s="71" t="s">
        <v>15</v>
      </c>
      <c r="B21" s="24" t="s">
        <v>118</v>
      </c>
      <c r="C21" s="42">
        <f t="shared" ref="C21:H21" si="4">+C19+C20</f>
        <v>0</v>
      </c>
      <c r="D21" s="42">
        <f t="shared" si="4"/>
        <v>0</v>
      </c>
      <c r="E21" s="42">
        <f t="shared" si="4"/>
        <v>0</v>
      </c>
      <c r="F21" s="42">
        <f t="shared" si="4"/>
        <v>0</v>
      </c>
      <c r="G21" s="42">
        <f t="shared" si="4"/>
        <v>0</v>
      </c>
      <c r="H21" s="42">
        <f t="shared" si="4"/>
        <v>0</v>
      </c>
      <c r="I21" s="42">
        <f t="shared" ref="I21:N21" si="5">+I19+I20</f>
        <v>0</v>
      </c>
      <c r="J21" s="42">
        <f t="shared" si="5"/>
        <v>0</v>
      </c>
      <c r="K21" s="42">
        <f t="shared" si="5"/>
        <v>0</v>
      </c>
      <c r="L21" s="42">
        <f t="shared" si="5"/>
        <v>0</v>
      </c>
      <c r="M21" s="42">
        <f t="shared" si="5"/>
        <v>0</v>
      </c>
      <c r="N21" s="74">
        <f t="shared" si="5"/>
        <v>0</v>
      </c>
    </row>
    <row r="22" spans="1:21" ht="10.5" customHeight="1" x14ac:dyDescent="0.2">
      <c r="A22" s="88" t="s">
        <v>149</v>
      </c>
      <c r="B22" s="17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99"/>
    </row>
    <row r="23" spans="1:21" ht="10.5" customHeight="1" x14ac:dyDescent="0.2">
      <c r="A23" s="92" t="s">
        <v>150</v>
      </c>
      <c r="B23" s="17" t="s">
        <v>176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99"/>
    </row>
    <row r="24" spans="1:21" s="13" customFormat="1" ht="10.5" customHeight="1" thickBot="1" x14ac:dyDescent="0.25">
      <c r="A24" s="88" t="s">
        <v>147</v>
      </c>
      <c r="B24" s="17" t="s">
        <v>20</v>
      </c>
      <c r="C24" s="4"/>
      <c r="D24" s="4"/>
      <c r="E24" s="6"/>
      <c r="F24" s="6"/>
      <c r="G24" s="6"/>
      <c r="H24" s="6"/>
      <c r="I24" s="4"/>
      <c r="J24" s="4"/>
      <c r="K24" s="6"/>
      <c r="L24" s="4"/>
      <c r="M24" s="4"/>
      <c r="N24" s="99"/>
    </row>
    <row r="25" spans="1:21" ht="10.5" customHeight="1" thickBot="1" x14ac:dyDescent="0.25">
      <c r="A25" s="71" t="s">
        <v>18</v>
      </c>
      <c r="B25" s="18" t="s">
        <v>119</v>
      </c>
      <c r="C25" s="42">
        <f t="shared" ref="C25:H25" si="6">+C22+C23+C24</f>
        <v>0</v>
      </c>
      <c r="D25" s="42">
        <f t="shared" si="6"/>
        <v>0</v>
      </c>
      <c r="E25" s="42">
        <f t="shared" si="6"/>
        <v>0</v>
      </c>
      <c r="F25" s="42">
        <f t="shared" si="6"/>
        <v>0</v>
      </c>
      <c r="G25" s="42">
        <f t="shared" si="6"/>
        <v>0</v>
      </c>
      <c r="H25" s="42">
        <f t="shared" si="6"/>
        <v>0</v>
      </c>
      <c r="I25" s="42">
        <f t="shared" ref="I25:N25" si="7">+I22+I23+I24</f>
        <v>0</v>
      </c>
      <c r="J25" s="42">
        <f t="shared" si="7"/>
        <v>0</v>
      </c>
      <c r="K25" s="42">
        <f t="shared" si="7"/>
        <v>0</v>
      </c>
      <c r="L25" s="42">
        <f t="shared" si="7"/>
        <v>0</v>
      </c>
      <c r="M25" s="42">
        <f t="shared" si="7"/>
        <v>0</v>
      </c>
      <c r="N25" s="74">
        <f t="shared" si="7"/>
        <v>0</v>
      </c>
    </row>
    <row r="26" spans="1:21" ht="10.5" customHeight="1" thickBot="1" x14ac:dyDescent="0.25">
      <c r="A26" s="93" t="s">
        <v>148</v>
      </c>
      <c r="B26" s="17" t="s">
        <v>135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99"/>
    </row>
    <row r="27" spans="1:21" ht="10.5" customHeight="1" thickBot="1" x14ac:dyDescent="0.25">
      <c r="A27" s="71" t="s">
        <v>132</v>
      </c>
      <c r="B27" s="18" t="s">
        <v>133</v>
      </c>
      <c r="C27" s="42">
        <f t="shared" ref="C27:H27" si="8">+C21+C25</f>
        <v>0</v>
      </c>
      <c r="D27" s="42">
        <f t="shared" si="8"/>
        <v>0</v>
      </c>
      <c r="E27" s="42">
        <f t="shared" si="8"/>
        <v>0</v>
      </c>
      <c r="F27" s="42">
        <f t="shared" si="8"/>
        <v>0</v>
      </c>
      <c r="G27" s="42">
        <f t="shared" si="8"/>
        <v>0</v>
      </c>
      <c r="H27" s="42">
        <f t="shared" si="8"/>
        <v>0</v>
      </c>
      <c r="I27" s="42">
        <f t="shared" ref="I27:N27" si="9">+I21+I25</f>
        <v>0</v>
      </c>
      <c r="J27" s="42">
        <f t="shared" si="9"/>
        <v>0</v>
      </c>
      <c r="K27" s="42">
        <f t="shared" si="9"/>
        <v>0</v>
      </c>
      <c r="L27" s="42">
        <f t="shared" si="9"/>
        <v>0</v>
      </c>
      <c r="M27" s="42">
        <f t="shared" si="9"/>
        <v>0</v>
      </c>
      <c r="N27" s="74">
        <f t="shared" si="9"/>
        <v>0</v>
      </c>
    </row>
    <row r="28" spans="1:21" s="13" customFormat="1" ht="10.5" customHeight="1" x14ac:dyDescent="0.2">
      <c r="A28" s="94"/>
      <c r="B28" s="22" t="s">
        <v>136</v>
      </c>
      <c r="C28" s="6">
        <f t="shared" ref="C28:H28" si="10">+C14++C18+C26+C27</f>
        <v>0</v>
      </c>
      <c r="D28" s="6">
        <f t="shared" si="10"/>
        <v>150</v>
      </c>
      <c r="E28" s="6">
        <f t="shared" si="10"/>
        <v>150</v>
      </c>
      <c r="F28" s="6">
        <f t="shared" si="10"/>
        <v>28540</v>
      </c>
      <c r="G28" s="6">
        <f t="shared" si="10"/>
        <v>28540</v>
      </c>
      <c r="H28" s="6">
        <f t="shared" si="10"/>
        <v>28540</v>
      </c>
      <c r="I28" s="6">
        <f t="shared" ref="I28:N28" si="11">+I14++I18+I26+I27</f>
        <v>0</v>
      </c>
      <c r="J28" s="6">
        <f t="shared" si="11"/>
        <v>46197</v>
      </c>
      <c r="K28" s="6">
        <f t="shared" si="11"/>
        <v>45847</v>
      </c>
      <c r="L28" s="6">
        <f t="shared" si="11"/>
        <v>0</v>
      </c>
      <c r="M28" s="6">
        <f t="shared" si="11"/>
        <v>5309</v>
      </c>
      <c r="N28" s="99">
        <f t="shared" si="11"/>
        <v>609</v>
      </c>
    </row>
    <row r="29" spans="1:21" ht="10.5" customHeight="1" x14ac:dyDescent="0.2">
      <c r="A29" s="126" t="s">
        <v>21</v>
      </c>
      <c r="B29" s="12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87"/>
      <c r="U29" s="27"/>
    </row>
    <row r="30" spans="1:21" ht="10.5" customHeight="1" x14ac:dyDescent="0.2">
      <c r="A30" s="88" t="s">
        <v>151</v>
      </c>
      <c r="B30" s="17" t="s">
        <v>120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87"/>
    </row>
    <row r="31" spans="1:21" ht="10.5" customHeight="1" x14ac:dyDescent="0.2">
      <c r="A31" s="88" t="s">
        <v>152</v>
      </c>
      <c r="B31" s="17" t="s">
        <v>121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87"/>
    </row>
    <row r="32" spans="1:21" ht="10.5" customHeight="1" x14ac:dyDescent="0.2">
      <c r="A32" s="88" t="s">
        <v>154</v>
      </c>
      <c r="B32" s="17" t="s">
        <v>122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87"/>
    </row>
    <row r="33" spans="1:40" ht="10.5" customHeight="1" x14ac:dyDescent="0.2">
      <c r="A33" s="95" t="s">
        <v>5</v>
      </c>
      <c r="B33" s="79" t="s">
        <v>123</v>
      </c>
      <c r="C33" s="44">
        <f t="shared" ref="C33:N33" si="12">+C30+C31+C32</f>
        <v>0</v>
      </c>
      <c r="D33" s="44">
        <f t="shared" si="12"/>
        <v>0</v>
      </c>
      <c r="E33" s="44">
        <f t="shared" si="12"/>
        <v>0</v>
      </c>
      <c r="F33" s="44">
        <f t="shared" si="12"/>
        <v>0</v>
      </c>
      <c r="G33" s="44">
        <f t="shared" si="12"/>
        <v>0</v>
      </c>
      <c r="H33" s="44">
        <f t="shared" si="12"/>
        <v>0</v>
      </c>
      <c r="I33" s="44">
        <f t="shared" si="12"/>
        <v>0</v>
      </c>
      <c r="J33" s="44">
        <f t="shared" si="12"/>
        <v>0</v>
      </c>
      <c r="K33" s="44">
        <f t="shared" si="12"/>
        <v>0</v>
      </c>
      <c r="L33" s="44">
        <f t="shared" si="12"/>
        <v>0</v>
      </c>
      <c r="M33" s="44">
        <f t="shared" si="12"/>
        <v>0</v>
      </c>
      <c r="N33" s="100">
        <f t="shared" si="12"/>
        <v>0</v>
      </c>
    </row>
    <row r="34" spans="1:40" ht="10.5" customHeight="1" x14ac:dyDescent="0.2">
      <c r="A34" s="88" t="s">
        <v>155</v>
      </c>
      <c r="B34" s="17" t="s">
        <v>22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87"/>
    </row>
    <row r="35" spans="1:40" ht="10.5" customHeight="1" x14ac:dyDescent="0.2">
      <c r="A35" s="88" t="s">
        <v>156</v>
      </c>
      <c r="B35" s="17" t="s">
        <v>124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87"/>
    </row>
    <row r="36" spans="1:40" ht="10.5" customHeight="1" thickBot="1" x14ac:dyDescent="0.25">
      <c r="A36" s="88" t="s">
        <v>158</v>
      </c>
      <c r="B36" s="17" t="s">
        <v>23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87"/>
    </row>
    <row r="37" spans="1:40" ht="10.5" customHeight="1" thickBot="1" x14ac:dyDescent="0.25">
      <c r="A37" s="71" t="s">
        <v>10</v>
      </c>
      <c r="B37" s="24" t="s">
        <v>126</v>
      </c>
      <c r="C37" s="42">
        <f t="shared" ref="C37:H37" si="13">+C33+C34+C35+C36</f>
        <v>0</v>
      </c>
      <c r="D37" s="42">
        <f t="shared" si="13"/>
        <v>0</v>
      </c>
      <c r="E37" s="42">
        <f t="shared" si="13"/>
        <v>0</v>
      </c>
      <c r="F37" s="42">
        <f t="shared" si="13"/>
        <v>0</v>
      </c>
      <c r="G37" s="42">
        <f t="shared" si="13"/>
        <v>0</v>
      </c>
      <c r="H37" s="42">
        <f t="shared" si="13"/>
        <v>0</v>
      </c>
      <c r="I37" s="42">
        <f t="shared" ref="I37:N37" si="14">+I33+I34+I35+I36</f>
        <v>0</v>
      </c>
      <c r="J37" s="42">
        <f t="shared" si="14"/>
        <v>0</v>
      </c>
      <c r="K37" s="42">
        <f t="shared" si="14"/>
        <v>0</v>
      </c>
      <c r="L37" s="42">
        <f t="shared" si="14"/>
        <v>0</v>
      </c>
      <c r="M37" s="42">
        <f t="shared" si="14"/>
        <v>0</v>
      </c>
      <c r="N37" s="74">
        <f t="shared" si="14"/>
        <v>0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 x14ac:dyDescent="0.2">
      <c r="A38" s="88" t="s">
        <v>153</v>
      </c>
      <c r="B38" s="17" t="s">
        <v>25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87"/>
      <c r="AD38" s="1"/>
      <c r="AE38" s="1"/>
      <c r="AF38" s="1"/>
      <c r="AJ38" s="1"/>
      <c r="AK38" s="1"/>
      <c r="AL38" s="1"/>
      <c r="AM38" s="1"/>
      <c r="AN38" s="1"/>
    </row>
    <row r="39" spans="1:40" ht="10.5" customHeight="1" x14ac:dyDescent="0.2">
      <c r="A39" s="88" t="s">
        <v>157</v>
      </c>
      <c r="B39" s="17" t="s">
        <v>125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87"/>
      <c r="Q39" s="27"/>
      <c r="AD39" s="1"/>
      <c r="AE39" s="1"/>
      <c r="AF39" s="1"/>
      <c r="AJ39" s="1"/>
      <c r="AK39" s="1"/>
      <c r="AL39" s="1"/>
      <c r="AM39" s="1"/>
      <c r="AN39" s="1"/>
    </row>
    <row r="40" spans="1:40" s="13" customFormat="1" ht="10.5" customHeight="1" thickBot="1" x14ac:dyDescent="0.25">
      <c r="A40" s="88" t="s">
        <v>159</v>
      </c>
      <c r="B40" s="17" t="s">
        <v>26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87"/>
      <c r="AD40" s="5"/>
      <c r="AE40" s="5"/>
      <c r="AF40" s="5"/>
      <c r="AJ40" s="5"/>
      <c r="AK40" s="5"/>
      <c r="AL40" s="5"/>
      <c r="AM40" s="5"/>
      <c r="AN40" s="5"/>
    </row>
    <row r="41" spans="1:40" ht="10.5" customHeight="1" thickBot="1" x14ac:dyDescent="0.25">
      <c r="A41" s="71" t="s">
        <v>13</v>
      </c>
      <c r="B41" s="24" t="s">
        <v>127</v>
      </c>
      <c r="C41" s="42">
        <f t="shared" ref="C41:H41" si="15">+C38+C39+C40</f>
        <v>0</v>
      </c>
      <c r="D41" s="42">
        <f t="shared" si="15"/>
        <v>0</v>
      </c>
      <c r="E41" s="42">
        <f t="shared" si="15"/>
        <v>0</v>
      </c>
      <c r="F41" s="42">
        <f t="shared" si="15"/>
        <v>0</v>
      </c>
      <c r="G41" s="42">
        <f t="shared" si="15"/>
        <v>0</v>
      </c>
      <c r="H41" s="42">
        <f t="shared" si="15"/>
        <v>0</v>
      </c>
      <c r="I41" s="42">
        <f t="shared" ref="I41:N41" si="16">+I38+I39+I40</f>
        <v>0</v>
      </c>
      <c r="J41" s="42">
        <f t="shared" si="16"/>
        <v>0</v>
      </c>
      <c r="K41" s="42">
        <f t="shared" si="16"/>
        <v>0</v>
      </c>
      <c r="L41" s="42">
        <f t="shared" si="16"/>
        <v>0</v>
      </c>
      <c r="M41" s="42">
        <f t="shared" si="16"/>
        <v>0</v>
      </c>
      <c r="N41" s="74">
        <f t="shared" si="16"/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40" ht="10.5" customHeight="1" x14ac:dyDescent="0.2">
      <c r="A42" s="97" t="s">
        <v>167</v>
      </c>
      <c r="B42" s="46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99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40" ht="10.5" customHeight="1" x14ac:dyDescent="0.2">
      <c r="A43" s="88" t="s">
        <v>190</v>
      </c>
      <c r="B43" s="113" t="s">
        <v>191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87"/>
    </row>
    <row r="44" spans="1:40" ht="10.5" customHeight="1" thickBot="1" x14ac:dyDescent="0.25">
      <c r="A44" s="98" t="s">
        <v>168</v>
      </c>
      <c r="B44" s="48" t="s">
        <v>128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99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D44" s="1"/>
      <c r="AE44" s="1"/>
    </row>
    <row r="45" spans="1:40" ht="10.5" customHeight="1" thickBot="1" x14ac:dyDescent="0.25">
      <c r="A45" s="71" t="s">
        <v>15</v>
      </c>
      <c r="B45" s="24" t="s">
        <v>27</v>
      </c>
      <c r="C45" s="42">
        <f>SUM(C42:C44)</f>
        <v>0</v>
      </c>
      <c r="D45" s="42">
        <f t="shared" ref="D45:N45" si="17">SUM(D42:D44)</f>
        <v>0</v>
      </c>
      <c r="E45" s="42">
        <f t="shared" si="17"/>
        <v>0</v>
      </c>
      <c r="F45" s="42">
        <f t="shared" si="17"/>
        <v>0</v>
      </c>
      <c r="G45" s="42">
        <f t="shared" si="17"/>
        <v>0</v>
      </c>
      <c r="H45" s="42">
        <f t="shared" si="17"/>
        <v>0</v>
      </c>
      <c r="I45" s="42">
        <f t="shared" si="17"/>
        <v>0</v>
      </c>
      <c r="J45" s="42">
        <f t="shared" si="17"/>
        <v>0</v>
      </c>
      <c r="K45" s="42">
        <f t="shared" si="17"/>
        <v>0</v>
      </c>
      <c r="L45" s="42">
        <f t="shared" si="17"/>
        <v>0</v>
      </c>
      <c r="M45" s="42">
        <f t="shared" si="17"/>
        <v>0</v>
      </c>
      <c r="N45" s="74">
        <f t="shared" si="17"/>
        <v>0</v>
      </c>
    </row>
    <row r="46" spans="1:40" ht="10.5" customHeight="1" x14ac:dyDescent="0.2">
      <c r="A46" s="93" t="s">
        <v>167</v>
      </c>
      <c r="B46" s="23" t="s">
        <v>20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99"/>
    </row>
    <row r="47" spans="1:40" ht="10.5" customHeight="1" thickBot="1" x14ac:dyDescent="0.25">
      <c r="A47" s="93" t="s">
        <v>168</v>
      </c>
      <c r="B47" s="23" t="s">
        <v>129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99"/>
    </row>
    <row r="48" spans="1:40" ht="10.5" customHeight="1" thickBot="1" x14ac:dyDescent="0.25">
      <c r="A48" s="71" t="s">
        <v>18</v>
      </c>
      <c r="B48" s="24" t="s">
        <v>28</v>
      </c>
      <c r="C48" s="42">
        <f t="shared" ref="C48:H48" si="18">+C46+C47</f>
        <v>0</v>
      </c>
      <c r="D48" s="42">
        <f t="shared" si="18"/>
        <v>0</v>
      </c>
      <c r="E48" s="42">
        <f t="shared" si="18"/>
        <v>0</v>
      </c>
      <c r="F48" s="42">
        <f t="shared" si="18"/>
        <v>0</v>
      </c>
      <c r="G48" s="42">
        <f t="shared" si="18"/>
        <v>0</v>
      </c>
      <c r="H48" s="42">
        <f t="shared" si="18"/>
        <v>0</v>
      </c>
      <c r="I48" s="42">
        <f t="shared" ref="I48:N48" si="19">+I46+I47</f>
        <v>0</v>
      </c>
      <c r="J48" s="42">
        <f t="shared" si="19"/>
        <v>0</v>
      </c>
      <c r="K48" s="42">
        <f t="shared" si="19"/>
        <v>0</v>
      </c>
      <c r="L48" s="42">
        <f t="shared" si="19"/>
        <v>0</v>
      </c>
      <c r="M48" s="42">
        <f t="shared" si="19"/>
        <v>0</v>
      </c>
      <c r="N48" s="74">
        <f t="shared" si="19"/>
        <v>0</v>
      </c>
    </row>
    <row r="49" spans="1:29" ht="10.5" customHeight="1" thickBot="1" x14ac:dyDescent="0.25">
      <c r="A49" s="93" t="s">
        <v>160</v>
      </c>
      <c r="B49" s="23" t="s">
        <v>179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99"/>
    </row>
    <row r="50" spans="1:29" ht="10.5" customHeight="1" thickBot="1" x14ac:dyDescent="0.25">
      <c r="A50" s="71" t="s">
        <v>132</v>
      </c>
      <c r="B50" s="24" t="s">
        <v>134</v>
      </c>
      <c r="C50" s="42">
        <f t="shared" ref="C50:H50" si="20">+C45+C48</f>
        <v>0</v>
      </c>
      <c r="D50" s="42">
        <f t="shared" si="20"/>
        <v>0</v>
      </c>
      <c r="E50" s="42">
        <f t="shared" si="20"/>
        <v>0</v>
      </c>
      <c r="F50" s="42">
        <f t="shared" si="20"/>
        <v>0</v>
      </c>
      <c r="G50" s="42">
        <f t="shared" si="20"/>
        <v>0</v>
      </c>
      <c r="H50" s="42">
        <f t="shared" si="20"/>
        <v>0</v>
      </c>
      <c r="I50" s="42">
        <f t="shared" ref="I50:N50" si="21">+I45+I48</f>
        <v>0</v>
      </c>
      <c r="J50" s="42">
        <f t="shared" si="21"/>
        <v>0</v>
      </c>
      <c r="K50" s="42">
        <f t="shared" si="21"/>
        <v>0</v>
      </c>
      <c r="L50" s="42">
        <f t="shared" si="21"/>
        <v>0</v>
      </c>
      <c r="M50" s="42">
        <f t="shared" si="21"/>
        <v>0</v>
      </c>
      <c r="N50" s="74">
        <f t="shared" si="21"/>
        <v>0</v>
      </c>
    </row>
    <row r="51" spans="1:29" s="21" customFormat="1" ht="10.5" customHeight="1" thickBot="1" x14ac:dyDescent="0.25">
      <c r="A51" s="71"/>
      <c r="B51" s="73" t="s">
        <v>137</v>
      </c>
      <c r="C51" s="42">
        <f t="shared" ref="C51:H51" si="22">+C37+C41+C49+C50</f>
        <v>0</v>
      </c>
      <c r="D51" s="42">
        <f t="shared" si="22"/>
        <v>0</v>
      </c>
      <c r="E51" s="42">
        <f t="shared" si="22"/>
        <v>0</v>
      </c>
      <c r="F51" s="42">
        <f t="shared" si="22"/>
        <v>0</v>
      </c>
      <c r="G51" s="42">
        <f t="shared" si="22"/>
        <v>0</v>
      </c>
      <c r="H51" s="42">
        <f t="shared" si="22"/>
        <v>0</v>
      </c>
      <c r="I51" s="42">
        <f t="shared" ref="I51:N51" si="23">+I37+I41+I49+I50</f>
        <v>0</v>
      </c>
      <c r="J51" s="42">
        <f t="shared" si="23"/>
        <v>0</v>
      </c>
      <c r="K51" s="42">
        <f t="shared" si="23"/>
        <v>0</v>
      </c>
      <c r="L51" s="42">
        <f t="shared" si="23"/>
        <v>0</v>
      </c>
      <c r="M51" s="42">
        <f t="shared" si="23"/>
        <v>0</v>
      </c>
      <c r="N51" s="74">
        <f t="shared" si="23"/>
        <v>0</v>
      </c>
      <c r="AA51" s="13"/>
      <c r="AB51" s="13"/>
      <c r="AC51" s="13"/>
    </row>
    <row r="52" spans="1:29" ht="12" customHeight="1" thickBot="1" x14ac:dyDescent="0.25">
      <c r="A52" s="76"/>
      <c r="B52" s="77" t="s">
        <v>29</v>
      </c>
      <c r="C52" s="50"/>
      <c r="D52" s="50"/>
      <c r="E52" s="50"/>
      <c r="F52" s="51"/>
      <c r="G52" s="51"/>
      <c r="H52" s="51"/>
      <c r="I52" s="50"/>
      <c r="J52" s="50"/>
      <c r="K52" s="50"/>
      <c r="L52" s="50"/>
      <c r="M52" s="50"/>
      <c r="N52" s="75"/>
    </row>
    <row r="53" spans="1:29" ht="12" customHeight="1" thickBot="1" x14ac:dyDescent="0.25">
      <c r="A53" s="78"/>
      <c r="B53" s="77" t="s">
        <v>30</v>
      </c>
      <c r="C53" s="53"/>
      <c r="D53" s="53"/>
      <c r="E53" s="53"/>
      <c r="F53" s="53"/>
      <c r="G53" s="50"/>
      <c r="H53" s="53"/>
      <c r="I53" s="53"/>
      <c r="J53" s="50"/>
      <c r="K53" s="53"/>
      <c r="L53" s="53"/>
      <c r="M53" s="50"/>
      <c r="N53" s="54"/>
    </row>
    <row r="54" spans="1:29" x14ac:dyDescent="0.2">
      <c r="H54" s="26"/>
      <c r="K54" s="14"/>
      <c r="N54" s="1"/>
    </row>
    <row r="55" spans="1:29" x14ac:dyDescent="0.2">
      <c r="H55" s="14"/>
      <c r="K55" s="14"/>
    </row>
    <row r="56" spans="1:29" x14ac:dyDescent="0.2">
      <c r="H56" s="14"/>
      <c r="K56" s="14"/>
    </row>
    <row r="57" spans="1:29" x14ac:dyDescent="0.2">
      <c r="K57" s="14"/>
    </row>
    <row r="58" spans="1:29" x14ac:dyDescent="0.2">
      <c r="K58" s="14"/>
    </row>
    <row r="59" spans="1:29" x14ac:dyDescent="0.2">
      <c r="K59" s="14"/>
    </row>
    <row r="60" spans="1:29" x14ac:dyDescent="0.2">
      <c r="AA60" s="1"/>
      <c r="AB60" s="1"/>
      <c r="AC60" s="1"/>
    </row>
    <row r="61" spans="1:29" x14ac:dyDescent="0.2">
      <c r="AA61" s="1"/>
      <c r="AB61" s="1"/>
      <c r="AC61" s="1"/>
    </row>
    <row r="62" spans="1:29" x14ac:dyDescent="0.2">
      <c r="AA62" s="1"/>
      <c r="AB62" s="1"/>
      <c r="AC62" s="1"/>
    </row>
    <row r="63" spans="1:29" x14ac:dyDescent="0.2">
      <c r="AA63" s="1"/>
      <c r="AB63" s="1"/>
      <c r="AC63" s="1"/>
    </row>
    <row r="64" spans="1:29" x14ac:dyDescent="0.2">
      <c r="AA64" s="5"/>
      <c r="AB64" s="5"/>
      <c r="AC64" s="5"/>
    </row>
    <row r="65" spans="27:29" x14ac:dyDescent="0.2">
      <c r="AA65" s="5"/>
      <c r="AB65" s="5"/>
      <c r="AC65" s="5"/>
    </row>
    <row r="66" spans="27:29" x14ac:dyDescent="0.2">
      <c r="AA66" s="1"/>
      <c r="AB66" s="1"/>
      <c r="AC66" s="1"/>
    </row>
    <row r="67" spans="27:29" x14ac:dyDescent="0.2">
      <c r="AA67" s="1"/>
      <c r="AB67" s="1"/>
      <c r="AC67" s="1"/>
    </row>
    <row r="68" spans="27:29" x14ac:dyDescent="0.2">
      <c r="AA68" s="1"/>
      <c r="AB68" s="1"/>
      <c r="AC68" s="1"/>
    </row>
    <row r="69" spans="27:29" x14ac:dyDescent="0.2">
      <c r="AA69" s="1"/>
      <c r="AB69" s="1"/>
      <c r="AC69" s="1"/>
    </row>
    <row r="70" spans="27:29" x14ac:dyDescent="0.2">
      <c r="AA70" s="1"/>
      <c r="AB70" s="1"/>
      <c r="AC70" s="1"/>
    </row>
    <row r="71" spans="27:29" x14ac:dyDescent="0.2">
      <c r="AA71" s="1"/>
      <c r="AB71" s="1"/>
      <c r="AC71" s="1"/>
    </row>
    <row r="72" spans="27:29" x14ac:dyDescent="0.2">
      <c r="AA72" s="1"/>
      <c r="AB72" s="1"/>
      <c r="AC72" s="1"/>
    </row>
    <row r="73" spans="27:29" x14ac:dyDescent="0.2">
      <c r="AA73" s="1"/>
      <c r="AB73" s="1"/>
      <c r="AC73" s="1"/>
    </row>
    <row r="74" spans="27:29" x14ac:dyDescent="0.2">
      <c r="AA74" s="1"/>
      <c r="AB74" s="1"/>
      <c r="AC74" s="1"/>
    </row>
    <row r="75" spans="27:29" x14ac:dyDescent="0.2">
      <c r="AA75" s="1"/>
      <c r="AB75" s="1"/>
      <c r="AC75" s="1"/>
    </row>
    <row r="76" spans="27:29" x14ac:dyDescent="0.2">
      <c r="AA76" s="1"/>
      <c r="AB76" s="1"/>
      <c r="AC76" s="1"/>
    </row>
    <row r="77" spans="27:29" x14ac:dyDescent="0.2">
      <c r="AA77" s="1"/>
      <c r="AB77" s="1"/>
      <c r="AC77" s="1"/>
    </row>
  </sheetData>
  <sheetProtection selectLockedCells="1" selectUnlockedCells="1"/>
  <mergeCells count="25"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G5:G6"/>
    <mergeCell ref="H5:H6"/>
    <mergeCell ref="I5:I6"/>
    <mergeCell ref="J5:J6"/>
    <mergeCell ref="A7:B7"/>
    <mergeCell ref="A8:B8"/>
    <mergeCell ref="A29:B29"/>
    <mergeCell ref="K5:K6"/>
    <mergeCell ref="C5:C6"/>
    <mergeCell ref="D5:D6"/>
    <mergeCell ref="E5:E6"/>
    <mergeCell ref="F5:F6"/>
  </mergeCells>
  <phoneticPr fontId="19" type="noConversion"/>
  <printOptions horizontalCentered="1"/>
  <pageMargins left="0.27559055118110237" right="0.27559055118110237" top="0.39370078740157483" bottom="0.19685039370078741" header="0.15748031496062992" footer="0.15748031496062992"/>
  <pageSetup paperSize="9" scale="90" firstPageNumber="0" orientation="landscape" r:id="rId1"/>
  <headerFooter alignWithMargins="0">
    <oddHeader>&amp;R2.sz.melléklet</oddHeader>
    <oddFooter>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6"/>
  <sheetViews>
    <sheetView zoomScale="92" zoomScaleNormal="92" workbookViewId="0">
      <pane ySplit="7" topLeftCell="A8" activePane="bottomLeft" state="frozen"/>
      <selection activeCell="C5" sqref="C5:N6"/>
      <selection pane="bottomLeft" activeCell="E14" sqref="E14"/>
    </sheetView>
  </sheetViews>
  <sheetFormatPr defaultRowHeight="12.75" x14ac:dyDescent="0.2"/>
  <cols>
    <col min="1" max="1" width="7.42578125" style="8" customWidth="1"/>
    <col min="2" max="2" width="33.85546875" style="8" customWidth="1"/>
    <col min="3" max="15" width="10" style="8" customWidth="1"/>
    <col min="16" max="16" width="9.140625" style="8" customWidth="1"/>
    <col min="17" max="17" width="9.28515625" style="8" customWidth="1"/>
    <col min="18" max="20" width="9.140625" style="8" customWidth="1"/>
    <col min="21" max="16384" width="9.140625" style="8"/>
  </cols>
  <sheetData>
    <row r="1" spans="1:20" ht="11.25" customHeight="1" x14ac:dyDescent="0.2">
      <c r="A1" s="136" t="s">
        <v>192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1"/>
      <c r="P1" s="11"/>
      <c r="Q1" s="11"/>
    </row>
    <row r="2" spans="1:20" ht="8.25" customHeight="1" thickBot="1" x14ac:dyDescent="0.25">
      <c r="H2" s="9"/>
      <c r="M2" s="9" t="s">
        <v>0</v>
      </c>
      <c r="T2" s="9"/>
    </row>
    <row r="3" spans="1:20" ht="9" customHeight="1" thickBot="1" x14ac:dyDescent="0.25">
      <c r="A3" s="137" t="s">
        <v>1</v>
      </c>
      <c r="B3" s="138"/>
      <c r="C3" s="141">
        <v>1061</v>
      </c>
      <c r="D3" s="141"/>
      <c r="E3" s="141"/>
      <c r="F3" s="141">
        <v>1062</v>
      </c>
      <c r="G3" s="141"/>
      <c r="H3" s="141"/>
      <c r="I3" s="141">
        <v>1063</v>
      </c>
      <c r="J3" s="141"/>
      <c r="K3" s="141"/>
      <c r="L3" s="141">
        <v>1065</v>
      </c>
      <c r="M3" s="141"/>
      <c r="N3" s="142"/>
    </row>
    <row r="4" spans="1:20" s="33" customFormat="1" ht="23.25" customHeight="1" thickBot="1" x14ac:dyDescent="0.25">
      <c r="A4" s="139"/>
      <c r="B4" s="140"/>
      <c r="C4" s="133" t="s">
        <v>50</v>
      </c>
      <c r="D4" s="133"/>
      <c r="E4" s="133"/>
      <c r="F4" s="133" t="s">
        <v>51</v>
      </c>
      <c r="G4" s="133"/>
      <c r="H4" s="133"/>
      <c r="I4" s="157" t="s">
        <v>52</v>
      </c>
      <c r="J4" s="157"/>
      <c r="K4" s="157"/>
      <c r="L4" s="133" t="s">
        <v>170</v>
      </c>
      <c r="M4" s="133"/>
      <c r="N4" s="147"/>
    </row>
    <row r="5" spans="1:20" ht="12.75" customHeight="1" thickBot="1" x14ac:dyDescent="0.25">
      <c r="A5" s="139"/>
      <c r="B5" s="140"/>
      <c r="C5" s="128" t="s">
        <v>193</v>
      </c>
      <c r="D5" s="128" t="s">
        <v>194</v>
      </c>
      <c r="E5" s="128" t="s">
        <v>195</v>
      </c>
      <c r="F5" s="128" t="s">
        <v>193</v>
      </c>
      <c r="G5" s="128" t="s">
        <v>194</v>
      </c>
      <c r="H5" s="128" t="s">
        <v>195</v>
      </c>
      <c r="I5" s="128" t="s">
        <v>193</v>
      </c>
      <c r="J5" s="128" t="s">
        <v>194</v>
      </c>
      <c r="K5" s="128" t="s">
        <v>195</v>
      </c>
      <c r="L5" s="128" t="s">
        <v>193</v>
      </c>
      <c r="M5" s="128" t="s">
        <v>194</v>
      </c>
      <c r="N5" s="128" t="s">
        <v>195</v>
      </c>
    </row>
    <row r="6" spans="1:20" ht="18.75" customHeight="1" thickBot="1" x14ac:dyDescent="0.25">
      <c r="A6" s="139"/>
      <c r="B6" s="140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</row>
    <row r="7" spans="1:20" ht="10.5" customHeight="1" thickBot="1" x14ac:dyDescent="0.25">
      <c r="A7" s="130">
        <v>1</v>
      </c>
      <c r="B7" s="131"/>
      <c r="C7" s="37">
        <v>8</v>
      </c>
      <c r="D7" s="36">
        <v>9</v>
      </c>
      <c r="E7" s="37">
        <v>10</v>
      </c>
      <c r="F7" s="36">
        <v>11</v>
      </c>
      <c r="G7" s="37">
        <v>12</v>
      </c>
      <c r="H7" s="36">
        <v>13</v>
      </c>
      <c r="I7" s="37">
        <v>2</v>
      </c>
      <c r="J7" s="36">
        <v>3</v>
      </c>
      <c r="K7" s="37">
        <v>4</v>
      </c>
      <c r="L7" s="36">
        <v>5</v>
      </c>
      <c r="M7" s="37">
        <v>6</v>
      </c>
      <c r="N7" s="101">
        <v>7</v>
      </c>
    </row>
    <row r="8" spans="1:20" ht="11.25" customHeight="1" x14ac:dyDescent="0.2">
      <c r="A8" s="134" t="s">
        <v>4</v>
      </c>
      <c r="B8" s="135"/>
      <c r="C8" s="6"/>
      <c r="D8" s="6"/>
      <c r="E8" s="6"/>
      <c r="F8" s="4"/>
      <c r="G8" s="4"/>
      <c r="H8" s="4"/>
      <c r="I8" s="4"/>
      <c r="J8" s="4"/>
      <c r="K8" s="4"/>
      <c r="L8" s="4"/>
      <c r="M8" s="4"/>
      <c r="N8" s="87"/>
    </row>
    <row r="9" spans="1:20" ht="10.5" customHeight="1" x14ac:dyDescent="0.2">
      <c r="A9" s="88" t="s">
        <v>139</v>
      </c>
      <c r="B9" s="17" t="s">
        <v>6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87"/>
    </row>
    <row r="10" spans="1:20" ht="10.5" customHeight="1" x14ac:dyDescent="0.2">
      <c r="A10" s="88" t="s">
        <v>140</v>
      </c>
      <c r="B10" s="17" t="s">
        <v>113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87"/>
    </row>
    <row r="11" spans="1:20" ht="10.5" customHeight="1" x14ac:dyDescent="0.2">
      <c r="A11" s="88" t="s">
        <v>141</v>
      </c>
      <c r="B11" s="17" t="s">
        <v>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87"/>
    </row>
    <row r="12" spans="1:20" ht="10.5" customHeight="1" x14ac:dyDescent="0.2">
      <c r="A12" s="88" t="s">
        <v>142</v>
      </c>
      <c r="B12" s="17" t="s">
        <v>8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87"/>
    </row>
    <row r="13" spans="1:20" ht="10.5" customHeight="1" thickBot="1" x14ac:dyDescent="0.25">
      <c r="A13" s="88" t="s">
        <v>143</v>
      </c>
      <c r="B13" s="17" t="s">
        <v>9</v>
      </c>
      <c r="C13" s="4">
        <v>0</v>
      </c>
      <c r="D13" s="4">
        <v>6125</v>
      </c>
      <c r="E13" s="4">
        <f>3775+1000</f>
        <v>4775</v>
      </c>
      <c r="F13" s="4">
        <v>0</v>
      </c>
      <c r="G13" s="4">
        <v>2850</v>
      </c>
      <c r="H13" s="4">
        <v>1943</v>
      </c>
      <c r="I13" s="4">
        <v>0</v>
      </c>
      <c r="J13" s="39">
        <v>8174</v>
      </c>
      <c r="K13" s="4">
        <f>6989+952</f>
        <v>7941</v>
      </c>
      <c r="L13" s="4">
        <v>0</v>
      </c>
      <c r="M13" s="4">
        <v>0</v>
      </c>
      <c r="N13" s="87">
        <v>0</v>
      </c>
      <c r="P13" s="15"/>
    </row>
    <row r="14" spans="1:20" ht="10.5" customHeight="1" thickBot="1" x14ac:dyDescent="0.25">
      <c r="A14" s="71" t="s">
        <v>10</v>
      </c>
      <c r="B14" s="24" t="s">
        <v>115</v>
      </c>
      <c r="C14" s="42">
        <f t="shared" ref="C14:H14" si="0">+C9+C10+C11+C12+C13</f>
        <v>0</v>
      </c>
      <c r="D14" s="42">
        <f t="shared" si="0"/>
        <v>6125</v>
      </c>
      <c r="E14" s="42">
        <f t="shared" si="0"/>
        <v>4775</v>
      </c>
      <c r="F14" s="42">
        <f t="shared" si="0"/>
        <v>0</v>
      </c>
      <c r="G14" s="42">
        <f t="shared" si="0"/>
        <v>2850</v>
      </c>
      <c r="H14" s="42">
        <f t="shared" si="0"/>
        <v>1943</v>
      </c>
      <c r="I14" s="42">
        <f t="shared" ref="I14:N14" si="1">+I9+I10+I11+I12+I13</f>
        <v>0</v>
      </c>
      <c r="J14" s="42">
        <f t="shared" si="1"/>
        <v>8174</v>
      </c>
      <c r="K14" s="42">
        <f t="shared" si="1"/>
        <v>7941</v>
      </c>
      <c r="L14" s="42">
        <f t="shared" si="1"/>
        <v>0</v>
      </c>
      <c r="M14" s="42">
        <f t="shared" si="1"/>
        <v>0</v>
      </c>
      <c r="N14" s="74">
        <f t="shared" si="1"/>
        <v>0</v>
      </c>
    </row>
    <row r="15" spans="1:20" ht="10.5" customHeight="1" x14ac:dyDescent="0.2">
      <c r="A15" s="88" t="s">
        <v>144</v>
      </c>
      <c r="B15" s="17" t="s">
        <v>114</v>
      </c>
      <c r="C15" s="4"/>
      <c r="D15" s="4"/>
      <c r="E15" s="4"/>
      <c r="F15" s="6"/>
      <c r="G15" s="6"/>
      <c r="H15" s="4"/>
      <c r="I15" s="4"/>
      <c r="J15" s="103"/>
      <c r="K15" s="4"/>
      <c r="L15" s="4"/>
      <c r="M15" s="4"/>
      <c r="N15" s="87"/>
    </row>
    <row r="16" spans="1:20" ht="10.5" customHeight="1" x14ac:dyDescent="0.2">
      <c r="A16" s="88" t="s">
        <v>145</v>
      </c>
      <c r="B16" s="17" t="s">
        <v>11</v>
      </c>
      <c r="C16" s="4"/>
      <c r="D16" s="4"/>
      <c r="E16" s="4"/>
      <c r="F16" s="6"/>
      <c r="G16" s="6"/>
      <c r="H16" s="4"/>
      <c r="I16" s="4"/>
      <c r="J16" s="4"/>
      <c r="K16" s="4"/>
      <c r="L16" s="4"/>
      <c r="M16" s="4"/>
      <c r="N16" s="87"/>
    </row>
    <row r="17" spans="1:21" s="13" customFormat="1" ht="10.5" customHeight="1" thickBot="1" x14ac:dyDescent="0.25">
      <c r="A17" s="88" t="s">
        <v>146</v>
      </c>
      <c r="B17" s="17" t="s">
        <v>12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87"/>
    </row>
    <row r="18" spans="1:21" ht="10.5" customHeight="1" thickBot="1" x14ac:dyDescent="0.25">
      <c r="A18" s="71" t="s">
        <v>13</v>
      </c>
      <c r="B18" s="24" t="s">
        <v>116</v>
      </c>
      <c r="C18" s="42">
        <f t="shared" ref="C18:H18" si="2">+C15+C16+C17</f>
        <v>0</v>
      </c>
      <c r="D18" s="42">
        <f t="shared" si="2"/>
        <v>0</v>
      </c>
      <c r="E18" s="42">
        <f t="shared" si="2"/>
        <v>0</v>
      </c>
      <c r="F18" s="42">
        <f t="shared" si="2"/>
        <v>0</v>
      </c>
      <c r="G18" s="42">
        <f t="shared" si="2"/>
        <v>0</v>
      </c>
      <c r="H18" s="42">
        <f t="shared" si="2"/>
        <v>0</v>
      </c>
      <c r="I18" s="42">
        <f t="shared" ref="I18:N18" si="3">+I15+I16+I17</f>
        <v>0</v>
      </c>
      <c r="J18" s="42">
        <f t="shared" si="3"/>
        <v>0</v>
      </c>
      <c r="K18" s="42">
        <f t="shared" si="3"/>
        <v>0</v>
      </c>
      <c r="L18" s="42">
        <f t="shared" si="3"/>
        <v>0</v>
      </c>
      <c r="M18" s="42">
        <f t="shared" si="3"/>
        <v>0</v>
      </c>
      <c r="N18" s="74">
        <f t="shared" si="3"/>
        <v>0</v>
      </c>
    </row>
    <row r="19" spans="1:21" ht="10.5" customHeight="1" x14ac:dyDescent="0.2">
      <c r="A19" s="90" t="s">
        <v>147</v>
      </c>
      <c r="B19" s="46" t="s">
        <v>117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99"/>
    </row>
    <row r="20" spans="1:21" ht="10.5" customHeight="1" thickBot="1" x14ac:dyDescent="0.25">
      <c r="A20" s="91" t="s">
        <v>173</v>
      </c>
      <c r="B20" s="48" t="s">
        <v>174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99"/>
    </row>
    <row r="21" spans="1:21" ht="10.5" customHeight="1" thickBot="1" x14ac:dyDescent="0.25">
      <c r="A21" s="71" t="s">
        <v>15</v>
      </c>
      <c r="B21" s="24" t="s">
        <v>118</v>
      </c>
      <c r="C21" s="42">
        <f t="shared" ref="C21:H21" si="4">+C19+C20</f>
        <v>0</v>
      </c>
      <c r="D21" s="42">
        <f t="shared" si="4"/>
        <v>0</v>
      </c>
      <c r="E21" s="42">
        <f t="shared" si="4"/>
        <v>0</v>
      </c>
      <c r="F21" s="42">
        <f t="shared" si="4"/>
        <v>0</v>
      </c>
      <c r="G21" s="42">
        <f t="shared" si="4"/>
        <v>0</v>
      </c>
      <c r="H21" s="42">
        <f t="shared" si="4"/>
        <v>0</v>
      </c>
      <c r="I21" s="42">
        <f t="shared" ref="I21:N21" si="5">+I19+I20</f>
        <v>0</v>
      </c>
      <c r="J21" s="42">
        <f t="shared" si="5"/>
        <v>0</v>
      </c>
      <c r="K21" s="42">
        <f t="shared" si="5"/>
        <v>0</v>
      </c>
      <c r="L21" s="42">
        <f t="shared" si="5"/>
        <v>0</v>
      </c>
      <c r="M21" s="42">
        <f t="shared" si="5"/>
        <v>0</v>
      </c>
      <c r="N21" s="74">
        <f t="shared" si="5"/>
        <v>0</v>
      </c>
    </row>
    <row r="22" spans="1:21" ht="10.5" customHeight="1" x14ac:dyDescent="0.2">
      <c r="A22" s="88" t="s">
        <v>149</v>
      </c>
      <c r="B22" s="17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99"/>
    </row>
    <row r="23" spans="1:21" ht="10.5" customHeight="1" x14ac:dyDescent="0.2">
      <c r="A23" s="92" t="s">
        <v>150</v>
      </c>
      <c r="B23" s="17" t="s">
        <v>176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99"/>
    </row>
    <row r="24" spans="1:21" s="13" customFormat="1" ht="10.5" customHeight="1" thickBot="1" x14ac:dyDescent="0.25">
      <c r="A24" s="88" t="s">
        <v>147</v>
      </c>
      <c r="B24" s="17" t="s">
        <v>20</v>
      </c>
      <c r="C24" s="4"/>
      <c r="D24" s="4"/>
      <c r="E24" s="6"/>
      <c r="F24" s="6"/>
      <c r="G24" s="6"/>
      <c r="H24" s="6"/>
      <c r="I24" s="4"/>
      <c r="J24" s="4"/>
      <c r="K24" s="6"/>
      <c r="L24" s="4"/>
      <c r="M24" s="4"/>
      <c r="N24" s="99"/>
    </row>
    <row r="25" spans="1:21" ht="10.5" customHeight="1" thickBot="1" x14ac:dyDescent="0.25">
      <c r="A25" s="71" t="s">
        <v>18</v>
      </c>
      <c r="B25" s="18" t="s">
        <v>119</v>
      </c>
      <c r="C25" s="42">
        <f t="shared" ref="C25:H25" si="6">+C22+C23+C24</f>
        <v>0</v>
      </c>
      <c r="D25" s="42">
        <f t="shared" si="6"/>
        <v>0</v>
      </c>
      <c r="E25" s="42">
        <f t="shared" si="6"/>
        <v>0</v>
      </c>
      <c r="F25" s="42">
        <f t="shared" si="6"/>
        <v>0</v>
      </c>
      <c r="G25" s="42">
        <f t="shared" si="6"/>
        <v>0</v>
      </c>
      <c r="H25" s="42">
        <f t="shared" si="6"/>
        <v>0</v>
      </c>
      <c r="I25" s="42">
        <f t="shared" ref="I25:N25" si="7">+I22+I23+I24</f>
        <v>0</v>
      </c>
      <c r="J25" s="42">
        <f t="shared" si="7"/>
        <v>0</v>
      </c>
      <c r="K25" s="42">
        <f t="shared" si="7"/>
        <v>0</v>
      </c>
      <c r="L25" s="42">
        <f t="shared" si="7"/>
        <v>0</v>
      </c>
      <c r="M25" s="42">
        <f t="shared" si="7"/>
        <v>0</v>
      </c>
      <c r="N25" s="74">
        <f t="shared" si="7"/>
        <v>0</v>
      </c>
    </row>
    <row r="26" spans="1:21" ht="10.5" customHeight="1" thickBot="1" x14ac:dyDescent="0.25">
      <c r="A26" s="93" t="s">
        <v>148</v>
      </c>
      <c r="B26" s="17" t="s">
        <v>135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99"/>
    </row>
    <row r="27" spans="1:21" ht="10.5" customHeight="1" thickBot="1" x14ac:dyDescent="0.25">
      <c r="A27" s="71" t="s">
        <v>132</v>
      </c>
      <c r="B27" s="18" t="s">
        <v>133</v>
      </c>
      <c r="C27" s="42">
        <f t="shared" ref="C27:H27" si="8">+C21+C25</f>
        <v>0</v>
      </c>
      <c r="D27" s="42">
        <f t="shared" si="8"/>
        <v>0</v>
      </c>
      <c r="E27" s="42">
        <f t="shared" si="8"/>
        <v>0</v>
      </c>
      <c r="F27" s="42">
        <f t="shared" si="8"/>
        <v>0</v>
      </c>
      <c r="G27" s="42">
        <f t="shared" si="8"/>
        <v>0</v>
      </c>
      <c r="H27" s="42">
        <f t="shared" si="8"/>
        <v>0</v>
      </c>
      <c r="I27" s="42">
        <f t="shared" ref="I27:N27" si="9">+I21+I25</f>
        <v>0</v>
      </c>
      <c r="J27" s="42">
        <f t="shared" si="9"/>
        <v>0</v>
      </c>
      <c r="K27" s="42">
        <f t="shared" si="9"/>
        <v>0</v>
      </c>
      <c r="L27" s="42">
        <f t="shared" si="9"/>
        <v>0</v>
      </c>
      <c r="M27" s="42">
        <f t="shared" si="9"/>
        <v>0</v>
      </c>
      <c r="N27" s="74">
        <f t="shared" si="9"/>
        <v>0</v>
      </c>
    </row>
    <row r="28" spans="1:21" s="13" customFormat="1" ht="10.5" customHeight="1" x14ac:dyDescent="0.2">
      <c r="A28" s="94"/>
      <c r="B28" s="22" t="s">
        <v>136</v>
      </c>
      <c r="C28" s="6">
        <f t="shared" ref="C28:H28" si="10">+C14++C18+C26+C27</f>
        <v>0</v>
      </c>
      <c r="D28" s="6">
        <f t="shared" si="10"/>
        <v>6125</v>
      </c>
      <c r="E28" s="6">
        <f t="shared" si="10"/>
        <v>4775</v>
      </c>
      <c r="F28" s="6">
        <f t="shared" si="10"/>
        <v>0</v>
      </c>
      <c r="G28" s="6">
        <f t="shared" si="10"/>
        <v>2850</v>
      </c>
      <c r="H28" s="6">
        <f t="shared" si="10"/>
        <v>1943</v>
      </c>
      <c r="I28" s="6">
        <f t="shared" ref="I28:N28" si="11">+I14++I18+I26+I27</f>
        <v>0</v>
      </c>
      <c r="J28" s="6">
        <f t="shared" si="11"/>
        <v>8174</v>
      </c>
      <c r="K28" s="6">
        <f t="shared" si="11"/>
        <v>7941</v>
      </c>
      <c r="L28" s="6">
        <f t="shared" si="11"/>
        <v>0</v>
      </c>
      <c r="M28" s="6">
        <f t="shared" si="11"/>
        <v>0</v>
      </c>
      <c r="N28" s="99">
        <f t="shared" si="11"/>
        <v>0</v>
      </c>
    </row>
    <row r="29" spans="1:21" ht="10.5" customHeight="1" x14ac:dyDescent="0.2">
      <c r="A29" s="126" t="s">
        <v>21</v>
      </c>
      <c r="B29" s="127"/>
      <c r="C29" s="4"/>
      <c r="D29" s="4"/>
      <c r="E29" s="4"/>
      <c r="F29" s="6"/>
      <c r="G29" s="6"/>
      <c r="H29" s="4"/>
      <c r="I29" s="4"/>
      <c r="J29" s="4"/>
      <c r="K29" s="4"/>
      <c r="L29" s="4"/>
      <c r="M29" s="4"/>
      <c r="N29" s="87"/>
      <c r="U29" s="27"/>
    </row>
    <row r="30" spans="1:21" ht="10.5" customHeight="1" x14ac:dyDescent="0.2">
      <c r="A30" s="88" t="s">
        <v>151</v>
      </c>
      <c r="B30" s="17" t="s">
        <v>120</v>
      </c>
      <c r="C30" s="4"/>
      <c r="D30" s="4"/>
      <c r="E30" s="4"/>
      <c r="F30" s="6"/>
      <c r="G30" s="6"/>
      <c r="H30" s="4"/>
      <c r="I30" s="4"/>
      <c r="J30" s="4"/>
      <c r="K30" s="4"/>
      <c r="L30" s="4"/>
      <c r="M30" s="4"/>
      <c r="N30" s="87"/>
    </row>
    <row r="31" spans="1:21" ht="10.5" customHeight="1" x14ac:dyDescent="0.2">
      <c r="A31" s="88" t="s">
        <v>152</v>
      </c>
      <c r="B31" s="17" t="s">
        <v>121</v>
      </c>
      <c r="C31" s="4"/>
      <c r="D31" s="4"/>
      <c r="E31" s="4"/>
      <c r="F31" s="6"/>
      <c r="G31" s="6"/>
      <c r="H31" s="4"/>
      <c r="I31" s="4"/>
      <c r="J31" s="4"/>
      <c r="K31" s="4"/>
      <c r="L31" s="4"/>
      <c r="M31" s="4"/>
      <c r="N31" s="87"/>
    </row>
    <row r="32" spans="1:21" ht="10.5" customHeight="1" x14ac:dyDescent="0.2">
      <c r="A32" s="88" t="s">
        <v>154</v>
      </c>
      <c r="B32" s="17" t="s">
        <v>122</v>
      </c>
      <c r="C32" s="4"/>
      <c r="D32" s="4"/>
      <c r="E32" s="4"/>
      <c r="F32" s="6"/>
      <c r="G32" s="6"/>
      <c r="H32" s="4"/>
      <c r="I32" s="4"/>
      <c r="J32" s="4"/>
      <c r="K32" s="4"/>
      <c r="L32" s="4"/>
      <c r="M32" s="4"/>
      <c r="N32" s="87"/>
    </row>
    <row r="33" spans="1:40" ht="10.5" customHeight="1" x14ac:dyDescent="0.2">
      <c r="A33" s="95" t="s">
        <v>5</v>
      </c>
      <c r="B33" s="79" t="s">
        <v>123</v>
      </c>
      <c r="C33" s="44">
        <f t="shared" ref="C33:N33" si="12">+C30+C31+C32</f>
        <v>0</v>
      </c>
      <c r="D33" s="44">
        <f t="shared" si="12"/>
        <v>0</v>
      </c>
      <c r="E33" s="44">
        <f t="shared" si="12"/>
        <v>0</v>
      </c>
      <c r="F33" s="44">
        <f t="shared" si="12"/>
        <v>0</v>
      </c>
      <c r="G33" s="44">
        <f t="shared" si="12"/>
        <v>0</v>
      </c>
      <c r="H33" s="44">
        <f t="shared" si="12"/>
        <v>0</v>
      </c>
      <c r="I33" s="44">
        <f t="shared" si="12"/>
        <v>0</v>
      </c>
      <c r="J33" s="44">
        <f t="shared" si="12"/>
        <v>0</v>
      </c>
      <c r="K33" s="44">
        <f t="shared" si="12"/>
        <v>0</v>
      </c>
      <c r="L33" s="44">
        <f t="shared" si="12"/>
        <v>0</v>
      </c>
      <c r="M33" s="44">
        <f t="shared" si="12"/>
        <v>0</v>
      </c>
      <c r="N33" s="100">
        <f t="shared" si="12"/>
        <v>0</v>
      </c>
    </row>
    <row r="34" spans="1:40" ht="10.5" customHeight="1" x14ac:dyDescent="0.2">
      <c r="A34" s="88" t="s">
        <v>155</v>
      </c>
      <c r="B34" s="17" t="s">
        <v>22</v>
      </c>
      <c r="C34" s="4"/>
      <c r="D34" s="4"/>
      <c r="E34" s="4"/>
      <c r="F34" s="6"/>
      <c r="G34" s="6"/>
      <c r="H34" s="4"/>
      <c r="I34" s="4"/>
      <c r="J34" s="4"/>
      <c r="K34" s="4"/>
      <c r="L34" s="4"/>
      <c r="M34" s="4"/>
      <c r="N34" s="87"/>
    </row>
    <row r="35" spans="1:40" ht="10.5" customHeight="1" x14ac:dyDescent="0.2">
      <c r="A35" s="88" t="s">
        <v>156</v>
      </c>
      <c r="B35" s="17" t="s">
        <v>124</v>
      </c>
      <c r="C35" s="4"/>
      <c r="D35" s="4"/>
      <c r="E35" s="4"/>
      <c r="F35" s="6"/>
      <c r="G35" s="6"/>
      <c r="H35" s="4"/>
      <c r="I35" s="4"/>
      <c r="J35" s="4"/>
      <c r="K35" s="4"/>
      <c r="L35" s="4"/>
      <c r="M35" s="4"/>
      <c r="N35" s="87"/>
    </row>
    <row r="36" spans="1:40" ht="10.5" customHeight="1" thickBot="1" x14ac:dyDescent="0.25">
      <c r="A36" s="88" t="s">
        <v>158</v>
      </c>
      <c r="B36" s="17" t="s">
        <v>23</v>
      </c>
      <c r="C36" s="4"/>
      <c r="D36" s="4"/>
      <c r="E36" s="4"/>
      <c r="F36" s="6"/>
      <c r="G36" s="6"/>
      <c r="H36" s="4"/>
      <c r="I36" s="4"/>
      <c r="J36" s="4"/>
      <c r="K36" s="4"/>
      <c r="L36" s="4"/>
      <c r="M36" s="4"/>
      <c r="N36" s="87"/>
    </row>
    <row r="37" spans="1:40" ht="10.5" customHeight="1" thickBot="1" x14ac:dyDescent="0.25">
      <c r="A37" s="71" t="s">
        <v>10</v>
      </c>
      <c r="B37" s="24" t="s">
        <v>126</v>
      </c>
      <c r="C37" s="42">
        <f t="shared" ref="C37:H37" si="13">+C33+C34+C35+C36</f>
        <v>0</v>
      </c>
      <c r="D37" s="42">
        <f t="shared" si="13"/>
        <v>0</v>
      </c>
      <c r="E37" s="42">
        <f t="shared" si="13"/>
        <v>0</v>
      </c>
      <c r="F37" s="42">
        <f t="shared" si="13"/>
        <v>0</v>
      </c>
      <c r="G37" s="42">
        <f t="shared" si="13"/>
        <v>0</v>
      </c>
      <c r="H37" s="42">
        <f t="shared" si="13"/>
        <v>0</v>
      </c>
      <c r="I37" s="42">
        <f t="shared" ref="I37:N37" si="14">+I33+I34+I35+I36</f>
        <v>0</v>
      </c>
      <c r="J37" s="42">
        <f t="shared" si="14"/>
        <v>0</v>
      </c>
      <c r="K37" s="42">
        <f t="shared" si="14"/>
        <v>0</v>
      </c>
      <c r="L37" s="42">
        <f t="shared" si="14"/>
        <v>0</v>
      </c>
      <c r="M37" s="42">
        <f t="shared" si="14"/>
        <v>0</v>
      </c>
      <c r="N37" s="74">
        <f t="shared" si="14"/>
        <v>0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 x14ac:dyDescent="0.2">
      <c r="A38" s="88" t="s">
        <v>153</v>
      </c>
      <c r="B38" s="17" t="s">
        <v>25</v>
      </c>
      <c r="C38" s="4"/>
      <c r="D38" s="4"/>
      <c r="E38" s="4"/>
      <c r="F38" s="6"/>
      <c r="G38" s="6"/>
      <c r="H38" s="4"/>
      <c r="I38" s="4"/>
      <c r="J38" s="4"/>
      <c r="K38" s="4"/>
      <c r="L38" s="4"/>
      <c r="M38" s="4"/>
      <c r="N38" s="87"/>
      <c r="AD38" s="1"/>
      <c r="AE38" s="1"/>
      <c r="AF38" s="1"/>
      <c r="AJ38" s="1"/>
      <c r="AK38" s="1"/>
      <c r="AL38" s="1"/>
      <c r="AM38" s="1"/>
      <c r="AN38" s="1"/>
    </row>
    <row r="39" spans="1:40" ht="10.5" customHeight="1" x14ac:dyDescent="0.2">
      <c r="A39" s="88" t="s">
        <v>157</v>
      </c>
      <c r="B39" s="17" t="s">
        <v>125</v>
      </c>
      <c r="C39" s="4"/>
      <c r="D39" s="4"/>
      <c r="E39" s="4"/>
      <c r="F39" s="6"/>
      <c r="G39" s="6"/>
      <c r="H39" s="4"/>
      <c r="I39" s="4"/>
      <c r="J39" s="4"/>
      <c r="K39" s="4"/>
      <c r="L39" s="4"/>
      <c r="M39" s="4"/>
      <c r="N39" s="87"/>
      <c r="Q39" s="27"/>
      <c r="AD39" s="1"/>
      <c r="AE39" s="1"/>
      <c r="AF39" s="1"/>
      <c r="AJ39" s="1"/>
      <c r="AK39" s="1"/>
      <c r="AL39" s="1"/>
      <c r="AM39" s="1"/>
      <c r="AN39" s="1"/>
    </row>
    <row r="40" spans="1:40" s="13" customFormat="1" ht="10.5" customHeight="1" thickBot="1" x14ac:dyDescent="0.25">
      <c r="A40" s="88" t="s">
        <v>159</v>
      </c>
      <c r="B40" s="17" t="s">
        <v>26</v>
      </c>
      <c r="C40" s="4"/>
      <c r="D40" s="4"/>
      <c r="E40" s="4"/>
      <c r="F40" s="6"/>
      <c r="G40" s="6"/>
      <c r="H40" s="4"/>
      <c r="I40" s="4"/>
      <c r="J40" s="4"/>
      <c r="K40" s="4"/>
      <c r="L40" s="4"/>
      <c r="M40" s="4"/>
      <c r="N40" s="87"/>
      <c r="AD40" s="5"/>
      <c r="AE40" s="5"/>
      <c r="AF40" s="5"/>
      <c r="AJ40" s="5"/>
      <c r="AK40" s="5"/>
      <c r="AL40" s="5"/>
      <c r="AM40" s="5"/>
      <c r="AN40" s="5"/>
    </row>
    <row r="41" spans="1:40" ht="10.5" customHeight="1" thickBot="1" x14ac:dyDescent="0.25">
      <c r="A41" s="71" t="s">
        <v>13</v>
      </c>
      <c r="B41" s="24" t="s">
        <v>127</v>
      </c>
      <c r="C41" s="42">
        <f t="shared" ref="C41:H41" si="15">+C38+C39+C40</f>
        <v>0</v>
      </c>
      <c r="D41" s="42">
        <f t="shared" si="15"/>
        <v>0</v>
      </c>
      <c r="E41" s="42">
        <f t="shared" si="15"/>
        <v>0</v>
      </c>
      <c r="F41" s="42">
        <f t="shared" si="15"/>
        <v>0</v>
      </c>
      <c r="G41" s="42">
        <f t="shared" si="15"/>
        <v>0</v>
      </c>
      <c r="H41" s="42">
        <f t="shared" si="15"/>
        <v>0</v>
      </c>
      <c r="I41" s="42">
        <f t="shared" ref="I41:N41" si="16">+I38+I39+I40</f>
        <v>0</v>
      </c>
      <c r="J41" s="42">
        <f t="shared" si="16"/>
        <v>0</v>
      </c>
      <c r="K41" s="42">
        <f t="shared" si="16"/>
        <v>0</v>
      </c>
      <c r="L41" s="42">
        <f t="shared" si="16"/>
        <v>0</v>
      </c>
      <c r="M41" s="42">
        <f t="shared" si="16"/>
        <v>0</v>
      </c>
      <c r="N41" s="74">
        <f t="shared" si="16"/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40" ht="10.5" customHeight="1" x14ac:dyDescent="0.2">
      <c r="A42" s="97" t="s">
        <v>167</v>
      </c>
      <c r="B42" s="46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99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40" ht="10.5" customHeight="1" x14ac:dyDescent="0.2">
      <c r="A43" s="88" t="s">
        <v>190</v>
      </c>
      <c r="B43" s="113" t="s">
        <v>191</v>
      </c>
      <c r="C43" s="4"/>
      <c r="D43" s="4"/>
      <c r="E43" s="4"/>
      <c r="F43" s="6"/>
      <c r="G43" s="6"/>
      <c r="H43" s="4"/>
      <c r="I43" s="4"/>
      <c r="J43" s="4"/>
      <c r="K43" s="4"/>
      <c r="L43" s="4"/>
      <c r="M43" s="4"/>
      <c r="N43" s="87"/>
    </row>
    <row r="44" spans="1:40" ht="10.5" customHeight="1" thickBot="1" x14ac:dyDescent="0.25">
      <c r="A44" s="98" t="s">
        <v>168</v>
      </c>
      <c r="B44" s="48" t="s">
        <v>128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99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D44" s="1"/>
      <c r="AE44" s="1"/>
    </row>
    <row r="45" spans="1:40" ht="10.5" customHeight="1" thickBot="1" x14ac:dyDescent="0.25">
      <c r="A45" s="71" t="s">
        <v>15</v>
      </c>
      <c r="B45" s="24" t="s">
        <v>27</v>
      </c>
      <c r="C45" s="42">
        <f>SUM(C42:C44)</f>
        <v>0</v>
      </c>
      <c r="D45" s="42">
        <f t="shared" ref="D45:N45" si="17">SUM(D42:D44)</f>
        <v>0</v>
      </c>
      <c r="E45" s="42">
        <f t="shared" si="17"/>
        <v>0</v>
      </c>
      <c r="F45" s="42">
        <f t="shared" si="17"/>
        <v>0</v>
      </c>
      <c r="G45" s="42">
        <f t="shared" si="17"/>
        <v>0</v>
      </c>
      <c r="H45" s="42">
        <f t="shared" si="17"/>
        <v>0</v>
      </c>
      <c r="I45" s="42">
        <f t="shared" si="17"/>
        <v>0</v>
      </c>
      <c r="J45" s="42">
        <f t="shared" si="17"/>
        <v>0</v>
      </c>
      <c r="K45" s="42">
        <f t="shared" si="17"/>
        <v>0</v>
      </c>
      <c r="L45" s="42">
        <f t="shared" si="17"/>
        <v>0</v>
      </c>
      <c r="M45" s="42">
        <f t="shared" si="17"/>
        <v>0</v>
      </c>
      <c r="N45" s="74">
        <f t="shared" si="17"/>
        <v>0</v>
      </c>
    </row>
    <row r="46" spans="1:40" ht="10.5" customHeight="1" x14ac:dyDescent="0.2">
      <c r="A46" s="93" t="s">
        <v>167</v>
      </c>
      <c r="B46" s="23" t="s">
        <v>20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99"/>
    </row>
    <row r="47" spans="1:40" ht="10.5" customHeight="1" thickBot="1" x14ac:dyDescent="0.25">
      <c r="A47" s="93" t="s">
        <v>168</v>
      </c>
      <c r="B47" s="23" t="s">
        <v>129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99"/>
    </row>
    <row r="48" spans="1:40" ht="10.5" customHeight="1" thickBot="1" x14ac:dyDescent="0.25">
      <c r="A48" s="71" t="s">
        <v>18</v>
      </c>
      <c r="B48" s="24" t="s">
        <v>28</v>
      </c>
      <c r="C48" s="42">
        <f t="shared" ref="C48:H48" si="18">+C46+C47</f>
        <v>0</v>
      </c>
      <c r="D48" s="42">
        <f t="shared" si="18"/>
        <v>0</v>
      </c>
      <c r="E48" s="42">
        <f t="shared" si="18"/>
        <v>0</v>
      </c>
      <c r="F48" s="42">
        <f t="shared" si="18"/>
        <v>0</v>
      </c>
      <c r="G48" s="42">
        <f t="shared" si="18"/>
        <v>0</v>
      </c>
      <c r="H48" s="42">
        <f t="shared" si="18"/>
        <v>0</v>
      </c>
      <c r="I48" s="42">
        <f t="shared" ref="I48:N48" si="19">+I46+I47</f>
        <v>0</v>
      </c>
      <c r="J48" s="42">
        <f t="shared" si="19"/>
        <v>0</v>
      </c>
      <c r="K48" s="42">
        <f t="shared" si="19"/>
        <v>0</v>
      </c>
      <c r="L48" s="42">
        <f t="shared" si="19"/>
        <v>0</v>
      </c>
      <c r="M48" s="42">
        <f t="shared" si="19"/>
        <v>0</v>
      </c>
      <c r="N48" s="74">
        <f t="shared" si="19"/>
        <v>0</v>
      </c>
    </row>
    <row r="49" spans="1:29" ht="10.5" customHeight="1" thickBot="1" x14ac:dyDescent="0.25">
      <c r="A49" s="93" t="s">
        <v>160</v>
      </c>
      <c r="B49" s="23" t="s">
        <v>179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99"/>
    </row>
    <row r="50" spans="1:29" ht="10.5" customHeight="1" thickBot="1" x14ac:dyDescent="0.25">
      <c r="A50" s="71" t="s">
        <v>132</v>
      </c>
      <c r="B50" s="24" t="s">
        <v>134</v>
      </c>
      <c r="C50" s="42">
        <f t="shared" ref="C50:H50" si="20">+C45+C48</f>
        <v>0</v>
      </c>
      <c r="D50" s="42">
        <f t="shared" si="20"/>
        <v>0</v>
      </c>
      <c r="E50" s="42">
        <f t="shared" si="20"/>
        <v>0</v>
      </c>
      <c r="F50" s="42">
        <f t="shared" si="20"/>
        <v>0</v>
      </c>
      <c r="G50" s="42">
        <f t="shared" si="20"/>
        <v>0</v>
      </c>
      <c r="H50" s="42">
        <f t="shared" si="20"/>
        <v>0</v>
      </c>
      <c r="I50" s="42">
        <f t="shared" ref="I50:N50" si="21">+I45+I48</f>
        <v>0</v>
      </c>
      <c r="J50" s="42">
        <f t="shared" si="21"/>
        <v>0</v>
      </c>
      <c r="K50" s="42">
        <f t="shared" si="21"/>
        <v>0</v>
      </c>
      <c r="L50" s="42">
        <f t="shared" si="21"/>
        <v>0</v>
      </c>
      <c r="M50" s="42">
        <f t="shared" si="21"/>
        <v>0</v>
      </c>
      <c r="N50" s="74">
        <f t="shared" si="21"/>
        <v>0</v>
      </c>
    </row>
    <row r="51" spans="1:29" s="21" customFormat="1" ht="10.5" customHeight="1" thickBot="1" x14ac:dyDescent="0.25">
      <c r="A51" s="71"/>
      <c r="B51" s="73" t="s">
        <v>137</v>
      </c>
      <c r="C51" s="42">
        <f t="shared" ref="C51:H51" si="22">+C37+C41+C49+C50</f>
        <v>0</v>
      </c>
      <c r="D51" s="42">
        <f t="shared" si="22"/>
        <v>0</v>
      </c>
      <c r="E51" s="42">
        <f t="shared" si="22"/>
        <v>0</v>
      </c>
      <c r="F51" s="42">
        <f t="shared" si="22"/>
        <v>0</v>
      </c>
      <c r="G51" s="42">
        <f t="shared" si="22"/>
        <v>0</v>
      </c>
      <c r="H51" s="42">
        <f t="shared" si="22"/>
        <v>0</v>
      </c>
      <c r="I51" s="42">
        <f t="shared" ref="I51:N51" si="23">+I37+I41+I49+I50</f>
        <v>0</v>
      </c>
      <c r="J51" s="42">
        <f t="shared" si="23"/>
        <v>0</v>
      </c>
      <c r="K51" s="42">
        <f t="shared" si="23"/>
        <v>0</v>
      </c>
      <c r="L51" s="42">
        <f t="shared" si="23"/>
        <v>0</v>
      </c>
      <c r="M51" s="42">
        <f t="shared" si="23"/>
        <v>0</v>
      </c>
      <c r="N51" s="74">
        <f t="shared" si="23"/>
        <v>0</v>
      </c>
      <c r="AA51" s="13"/>
      <c r="AB51" s="13"/>
      <c r="AC51" s="13"/>
    </row>
    <row r="52" spans="1:29" ht="12" customHeight="1" thickBot="1" x14ac:dyDescent="0.25">
      <c r="A52" s="76"/>
      <c r="B52" s="77" t="s">
        <v>29</v>
      </c>
      <c r="C52" s="50"/>
      <c r="D52" s="50"/>
      <c r="E52" s="50"/>
      <c r="F52" s="51"/>
      <c r="G52" s="51"/>
      <c r="H52" s="51"/>
      <c r="I52" s="50"/>
      <c r="J52" s="50"/>
      <c r="K52" s="50"/>
      <c r="L52" s="50"/>
      <c r="M52" s="50"/>
      <c r="N52" s="75"/>
    </row>
    <row r="53" spans="1:29" ht="12" customHeight="1" thickBot="1" x14ac:dyDescent="0.25">
      <c r="A53" s="78"/>
      <c r="B53" s="77" t="s">
        <v>30</v>
      </c>
      <c r="C53" s="53"/>
      <c r="D53" s="53"/>
      <c r="E53" s="53"/>
      <c r="F53" s="53"/>
      <c r="G53" s="50"/>
      <c r="H53" s="53"/>
      <c r="I53" s="53"/>
      <c r="J53" s="50"/>
      <c r="K53" s="53"/>
      <c r="L53" s="53"/>
      <c r="M53" s="50"/>
      <c r="N53" s="54"/>
    </row>
    <row r="54" spans="1:29" x14ac:dyDescent="0.2">
      <c r="H54" s="14"/>
      <c r="K54" s="14"/>
    </row>
    <row r="55" spans="1:29" x14ac:dyDescent="0.2">
      <c r="H55" s="14"/>
      <c r="K55" s="14"/>
    </row>
    <row r="56" spans="1:29" x14ac:dyDescent="0.2">
      <c r="K56" s="14"/>
    </row>
    <row r="57" spans="1:29" x14ac:dyDescent="0.2">
      <c r="K57" s="14"/>
    </row>
    <row r="58" spans="1:29" x14ac:dyDescent="0.2">
      <c r="K58" s="14"/>
    </row>
    <row r="59" spans="1:29" x14ac:dyDescent="0.2">
      <c r="AA59" s="1"/>
      <c r="AB59" s="1"/>
      <c r="AC59" s="1"/>
    </row>
    <row r="60" spans="1:29" x14ac:dyDescent="0.2">
      <c r="AA60" s="1"/>
      <c r="AB60" s="1"/>
      <c r="AC60" s="1"/>
    </row>
    <row r="61" spans="1:29" x14ac:dyDescent="0.2">
      <c r="AA61" s="1"/>
      <c r="AB61" s="1"/>
      <c r="AC61" s="1"/>
    </row>
    <row r="62" spans="1:29" x14ac:dyDescent="0.2">
      <c r="AA62" s="1"/>
      <c r="AB62" s="1"/>
      <c r="AC62" s="1"/>
    </row>
    <row r="63" spans="1:29" x14ac:dyDescent="0.2">
      <c r="AA63" s="5"/>
      <c r="AB63" s="5"/>
      <c r="AC63" s="5"/>
    </row>
    <row r="64" spans="1:29" x14ac:dyDescent="0.2">
      <c r="AA64" s="5"/>
      <c r="AB64" s="5"/>
      <c r="AC64" s="5"/>
    </row>
    <row r="65" spans="27:29" x14ac:dyDescent="0.2">
      <c r="AA65" s="1"/>
      <c r="AB65" s="1"/>
      <c r="AC65" s="1"/>
    </row>
    <row r="66" spans="27:29" x14ac:dyDescent="0.2">
      <c r="AA66" s="1"/>
      <c r="AB66" s="1"/>
      <c r="AC66" s="1"/>
    </row>
    <row r="67" spans="27:29" x14ac:dyDescent="0.2">
      <c r="AA67" s="1"/>
      <c r="AB67" s="1"/>
      <c r="AC67" s="1"/>
    </row>
    <row r="68" spans="27:29" x14ac:dyDescent="0.2">
      <c r="AA68" s="1"/>
      <c r="AB68" s="1"/>
      <c r="AC68" s="1"/>
    </row>
    <row r="69" spans="27:29" x14ac:dyDescent="0.2">
      <c r="AA69" s="1"/>
      <c r="AB69" s="1"/>
      <c r="AC69" s="1"/>
    </row>
    <row r="70" spans="27:29" x14ac:dyDescent="0.2">
      <c r="AA70" s="1"/>
      <c r="AB70" s="1"/>
      <c r="AC70" s="1"/>
    </row>
    <row r="71" spans="27:29" x14ac:dyDescent="0.2">
      <c r="AA71" s="1"/>
      <c r="AB71" s="1"/>
      <c r="AC71" s="1"/>
    </row>
    <row r="72" spans="27:29" x14ac:dyDescent="0.2">
      <c r="AA72" s="1"/>
      <c r="AB72" s="1"/>
      <c r="AC72" s="1"/>
    </row>
    <row r="73" spans="27:29" x14ac:dyDescent="0.2">
      <c r="AA73" s="1"/>
      <c r="AB73" s="1"/>
      <c r="AC73" s="1"/>
    </row>
    <row r="74" spans="27:29" x14ac:dyDescent="0.2">
      <c r="AA74" s="1"/>
      <c r="AB74" s="1"/>
      <c r="AC74" s="1"/>
    </row>
    <row r="75" spans="27:29" x14ac:dyDescent="0.2">
      <c r="AA75" s="1"/>
      <c r="AB75" s="1"/>
      <c r="AC75" s="1"/>
    </row>
    <row r="76" spans="27:29" x14ac:dyDescent="0.2">
      <c r="AA76" s="1"/>
      <c r="AB76" s="1"/>
      <c r="AC76" s="1"/>
    </row>
  </sheetData>
  <sheetProtection selectLockedCells="1" selectUnlockedCells="1"/>
  <mergeCells count="25"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G5:G6"/>
    <mergeCell ref="H5:H6"/>
    <mergeCell ref="I5:I6"/>
    <mergeCell ref="J5:J6"/>
    <mergeCell ref="A7:B7"/>
    <mergeCell ref="A8:B8"/>
    <mergeCell ref="A29:B29"/>
    <mergeCell ref="K5:K6"/>
    <mergeCell ref="C5:C6"/>
    <mergeCell ref="D5:D6"/>
    <mergeCell ref="E5:E6"/>
    <mergeCell ref="F5:F6"/>
  </mergeCells>
  <phoneticPr fontId="19" type="noConversion"/>
  <printOptions horizontalCentered="1"/>
  <pageMargins left="0.27559055118110237" right="0.27559055118110237" top="0.39370078740157483" bottom="0.19685039370078741" header="0.15748031496062992" footer="0.15748031496062992"/>
  <pageSetup paperSize="9" scale="89" firstPageNumber="0" orientation="landscape" r:id="rId1"/>
  <headerFooter alignWithMargins="0">
    <oddHeader>&amp;R2.sz.melléklet</oddHeader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8"/>
  <sheetViews>
    <sheetView zoomScale="92" zoomScaleNormal="92" workbookViewId="0">
      <pane ySplit="7" topLeftCell="A8" activePane="bottomLeft" state="frozen"/>
      <selection activeCell="C5" sqref="C5:N6"/>
      <selection pane="bottomLeft" activeCell="N14" sqref="N14"/>
    </sheetView>
  </sheetViews>
  <sheetFormatPr defaultRowHeight="12.75" x14ac:dyDescent="0.2"/>
  <cols>
    <col min="1" max="1" width="7.42578125" style="8" customWidth="1"/>
    <col min="2" max="2" width="33.85546875" style="8" customWidth="1"/>
    <col min="3" max="15" width="10" style="8" customWidth="1"/>
    <col min="16" max="16" width="9.140625" style="8" customWidth="1"/>
    <col min="17" max="17" width="9.28515625" style="8" customWidth="1"/>
    <col min="18" max="20" width="9.140625" style="8" customWidth="1"/>
    <col min="21" max="16384" width="9.140625" style="8"/>
  </cols>
  <sheetData>
    <row r="1" spans="1:20" ht="11.25" customHeight="1" x14ac:dyDescent="0.2">
      <c r="A1" s="136" t="s">
        <v>192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1"/>
      <c r="P1" s="11"/>
      <c r="Q1" s="11"/>
    </row>
    <row r="2" spans="1:20" ht="8.25" customHeight="1" thickBot="1" x14ac:dyDescent="0.25">
      <c r="H2" s="9"/>
      <c r="M2" s="9" t="s">
        <v>0</v>
      </c>
      <c r="T2" s="9"/>
    </row>
    <row r="3" spans="1:20" ht="9" customHeight="1" thickBot="1" x14ac:dyDescent="0.25">
      <c r="A3" s="137" t="s">
        <v>1</v>
      </c>
      <c r="B3" s="138"/>
      <c r="C3" s="141">
        <v>1067</v>
      </c>
      <c r="D3" s="141"/>
      <c r="E3" s="141"/>
      <c r="F3" s="141">
        <v>1070</v>
      </c>
      <c r="G3" s="141"/>
      <c r="H3" s="141"/>
      <c r="I3" s="141">
        <v>1077</v>
      </c>
      <c r="J3" s="141"/>
      <c r="K3" s="141"/>
      <c r="L3" s="141">
        <v>1079</v>
      </c>
      <c r="M3" s="141"/>
      <c r="N3" s="142"/>
    </row>
    <row r="4" spans="1:20" s="33" customFormat="1" ht="23.25" customHeight="1" thickBot="1" x14ac:dyDescent="0.25">
      <c r="A4" s="139"/>
      <c r="B4" s="140"/>
      <c r="C4" s="133" t="s">
        <v>54</v>
      </c>
      <c r="D4" s="133"/>
      <c r="E4" s="133"/>
      <c r="F4" s="133" t="s">
        <v>111</v>
      </c>
      <c r="G4" s="133"/>
      <c r="H4" s="133"/>
      <c r="I4" s="133" t="s">
        <v>131</v>
      </c>
      <c r="J4" s="133"/>
      <c r="K4" s="133"/>
      <c r="L4" s="133" t="s">
        <v>182</v>
      </c>
      <c r="M4" s="133"/>
      <c r="N4" s="147"/>
    </row>
    <row r="5" spans="1:20" ht="12.75" customHeight="1" thickBot="1" x14ac:dyDescent="0.25">
      <c r="A5" s="139"/>
      <c r="B5" s="140"/>
      <c r="C5" s="128" t="s">
        <v>193</v>
      </c>
      <c r="D5" s="128" t="s">
        <v>194</v>
      </c>
      <c r="E5" s="128" t="s">
        <v>195</v>
      </c>
      <c r="F5" s="128" t="s">
        <v>193</v>
      </c>
      <c r="G5" s="128" t="s">
        <v>194</v>
      </c>
      <c r="H5" s="128" t="s">
        <v>195</v>
      </c>
      <c r="I5" s="128" t="s">
        <v>193</v>
      </c>
      <c r="J5" s="128" t="s">
        <v>194</v>
      </c>
      <c r="K5" s="128" t="s">
        <v>195</v>
      </c>
      <c r="L5" s="128" t="s">
        <v>193</v>
      </c>
      <c r="M5" s="128" t="s">
        <v>194</v>
      </c>
      <c r="N5" s="128" t="s">
        <v>195</v>
      </c>
    </row>
    <row r="6" spans="1:20" ht="18.75" customHeight="1" thickBot="1" x14ac:dyDescent="0.25">
      <c r="A6" s="139"/>
      <c r="B6" s="140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</row>
    <row r="7" spans="1:20" ht="10.5" customHeight="1" thickBot="1" x14ac:dyDescent="0.25">
      <c r="A7" s="130">
        <v>1</v>
      </c>
      <c r="B7" s="131"/>
      <c r="C7" s="37">
        <v>8</v>
      </c>
      <c r="D7" s="36">
        <v>9</v>
      </c>
      <c r="E7" s="37">
        <v>10</v>
      </c>
      <c r="F7" s="37">
        <v>2</v>
      </c>
      <c r="G7" s="36">
        <v>3</v>
      </c>
      <c r="H7" s="37">
        <v>4</v>
      </c>
      <c r="I7" s="37">
        <v>8</v>
      </c>
      <c r="J7" s="36">
        <v>9</v>
      </c>
      <c r="K7" s="37">
        <v>10</v>
      </c>
      <c r="L7" s="36">
        <v>11</v>
      </c>
      <c r="M7" s="37">
        <v>12</v>
      </c>
      <c r="N7" s="101">
        <v>13</v>
      </c>
    </row>
    <row r="8" spans="1:20" ht="11.25" customHeight="1" x14ac:dyDescent="0.2">
      <c r="A8" s="134" t="s">
        <v>4</v>
      </c>
      <c r="B8" s="135"/>
      <c r="C8" s="6"/>
      <c r="D8" s="6"/>
      <c r="E8" s="6"/>
      <c r="F8" s="4"/>
      <c r="G8" s="4"/>
      <c r="H8" s="4"/>
      <c r="I8" s="6"/>
      <c r="J8" s="6"/>
      <c r="K8" s="6"/>
      <c r="L8" s="4"/>
      <c r="M8" s="4"/>
      <c r="N8" s="87"/>
    </row>
    <row r="9" spans="1:20" ht="10.5" customHeight="1" x14ac:dyDescent="0.2">
      <c r="A9" s="88" t="s">
        <v>139</v>
      </c>
      <c r="B9" s="17" t="s">
        <v>6</v>
      </c>
      <c r="C9" s="4"/>
      <c r="D9" s="4"/>
      <c r="E9" s="4"/>
      <c r="F9" s="4"/>
      <c r="G9" s="4"/>
      <c r="H9" s="4"/>
      <c r="I9" s="4"/>
      <c r="J9" s="4"/>
      <c r="K9" s="4"/>
      <c r="L9" s="6"/>
      <c r="M9" s="6"/>
      <c r="N9" s="87"/>
    </row>
    <row r="10" spans="1:20" ht="10.5" customHeight="1" x14ac:dyDescent="0.2">
      <c r="A10" s="88" t="s">
        <v>140</v>
      </c>
      <c r="B10" s="17" t="s">
        <v>113</v>
      </c>
      <c r="C10" s="4"/>
      <c r="D10" s="4"/>
      <c r="E10" s="4"/>
      <c r="F10" s="4"/>
      <c r="G10" s="4"/>
      <c r="H10" s="4"/>
      <c r="I10" s="4"/>
      <c r="J10" s="4"/>
      <c r="K10" s="4"/>
      <c r="L10" s="6"/>
      <c r="M10" s="6"/>
      <c r="N10" s="87"/>
    </row>
    <row r="11" spans="1:20" ht="10.5" customHeight="1" x14ac:dyDescent="0.2">
      <c r="A11" s="88" t="s">
        <v>141</v>
      </c>
      <c r="B11" s="17" t="s">
        <v>7</v>
      </c>
      <c r="C11" s="4"/>
      <c r="D11" s="4"/>
      <c r="E11" s="4"/>
      <c r="F11" s="4"/>
      <c r="G11" s="4"/>
      <c r="H11" s="4"/>
      <c r="I11" s="4"/>
      <c r="J11" s="4"/>
      <c r="K11" s="4"/>
      <c r="L11" s="6"/>
      <c r="M11" s="6"/>
      <c r="N11" s="87"/>
    </row>
    <row r="12" spans="1:20" ht="10.5" customHeight="1" x14ac:dyDescent="0.2">
      <c r="A12" s="88" t="s">
        <v>142</v>
      </c>
      <c r="B12" s="17" t="s">
        <v>8</v>
      </c>
      <c r="C12" s="4"/>
      <c r="D12" s="4"/>
      <c r="E12" s="4"/>
      <c r="F12" s="4"/>
      <c r="G12" s="4"/>
      <c r="H12" s="4"/>
      <c r="I12" s="4"/>
      <c r="J12" s="4"/>
      <c r="K12" s="4"/>
      <c r="L12" s="6"/>
      <c r="M12" s="6"/>
      <c r="N12" s="87"/>
    </row>
    <row r="13" spans="1:20" ht="10.5" customHeight="1" thickBot="1" x14ac:dyDescent="0.25">
      <c r="A13" s="88" t="s">
        <v>143</v>
      </c>
      <c r="B13" s="17" t="s">
        <v>9</v>
      </c>
      <c r="C13" s="4">
        <v>4000</v>
      </c>
      <c r="D13" s="4">
        <v>4000</v>
      </c>
      <c r="E13" s="4">
        <v>325</v>
      </c>
      <c r="F13" s="39">
        <v>389000</v>
      </c>
      <c r="G13" s="4">
        <v>236087</v>
      </c>
      <c r="H13" s="4">
        <v>236087</v>
      </c>
      <c r="I13" s="4">
        <v>319376</v>
      </c>
      <c r="J13" s="4">
        <v>398835</v>
      </c>
      <c r="K13" s="4">
        <v>357137</v>
      </c>
      <c r="L13" s="29">
        <v>0</v>
      </c>
      <c r="M13" s="4">
        <v>0</v>
      </c>
      <c r="N13" s="87">
        <v>0</v>
      </c>
      <c r="P13" s="15"/>
    </row>
    <row r="14" spans="1:20" ht="10.5" customHeight="1" thickBot="1" x14ac:dyDescent="0.25">
      <c r="A14" s="71" t="s">
        <v>10</v>
      </c>
      <c r="B14" s="24" t="s">
        <v>115</v>
      </c>
      <c r="C14" s="42">
        <f t="shared" ref="C14:N14" si="0">+C9+C10+C11+C12+C13</f>
        <v>4000</v>
      </c>
      <c r="D14" s="42">
        <f t="shared" si="0"/>
        <v>4000</v>
      </c>
      <c r="E14" s="42">
        <f t="shared" si="0"/>
        <v>325</v>
      </c>
      <c r="F14" s="42">
        <f t="shared" si="0"/>
        <v>389000</v>
      </c>
      <c r="G14" s="42">
        <f t="shared" si="0"/>
        <v>236087</v>
      </c>
      <c r="H14" s="42">
        <f t="shared" si="0"/>
        <v>236087</v>
      </c>
      <c r="I14" s="42">
        <f t="shared" si="0"/>
        <v>319376</v>
      </c>
      <c r="J14" s="42">
        <f t="shared" si="0"/>
        <v>398835</v>
      </c>
      <c r="K14" s="42">
        <f t="shared" si="0"/>
        <v>357137</v>
      </c>
      <c r="L14" s="42">
        <f t="shared" si="0"/>
        <v>0</v>
      </c>
      <c r="M14" s="42">
        <f t="shared" si="0"/>
        <v>0</v>
      </c>
      <c r="N14" s="74">
        <f t="shared" si="0"/>
        <v>0</v>
      </c>
    </row>
    <row r="15" spans="1:20" ht="10.5" customHeight="1" x14ac:dyDescent="0.2">
      <c r="A15" s="88" t="s">
        <v>144</v>
      </c>
      <c r="B15" s="17" t="s">
        <v>114</v>
      </c>
      <c r="C15" s="4"/>
      <c r="D15" s="4"/>
      <c r="E15" s="4"/>
      <c r="F15" s="4"/>
      <c r="G15" s="103"/>
      <c r="H15" s="4"/>
      <c r="I15" s="4"/>
      <c r="J15" s="4"/>
      <c r="K15" s="4"/>
      <c r="L15" s="29"/>
      <c r="M15" s="29"/>
      <c r="N15" s="87"/>
    </row>
    <row r="16" spans="1:20" ht="10.5" customHeight="1" x14ac:dyDescent="0.2">
      <c r="A16" s="88" t="s">
        <v>145</v>
      </c>
      <c r="B16" s="17" t="s">
        <v>11</v>
      </c>
      <c r="C16" s="4"/>
      <c r="D16" s="4"/>
      <c r="E16" s="4"/>
      <c r="F16" s="4"/>
      <c r="G16" s="4"/>
      <c r="H16" s="4"/>
      <c r="I16" s="4"/>
      <c r="J16" s="4"/>
      <c r="K16" s="4"/>
      <c r="L16" s="29"/>
      <c r="M16" s="29"/>
      <c r="N16" s="87"/>
    </row>
    <row r="17" spans="1:21" s="13" customFormat="1" ht="10.5" customHeight="1" thickBot="1" x14ac:dyDescent="0.25">
      <c r="A17" s="88" t="s">
        <v>146</v>
      </c>
      <c r="B17" s="17" t="s">
        <v>12</v>
      </c>
      <c r="C17" s="4"/>
      <c r="D17" s="4"/>
      <c r="E17" s="4"/>
      <c r="F17" s="4"/>
      <c r="G17" s="4"/>
      <c r="H17" s="4"/>
      <c r="I17" s="4"/>
      <c r="J17" s="4"/>
      <c r="K17" s="4"/>
      <c r="L17" s="29"/>
      <c r="M17" s="29"/>
      <c r="N17" s="87"/>
    </row>
    <row r="18" spans="1:21" ht="10.5" customHeight="1" thickBot="1" x14ac:dyDescent="0.25">
      <c r="A18" s="71" t="s">
        <v>13</v>
      </c>
      <c r="B18" s="24" t="s">
        <v>116</v>
      </c>
      <c r="C18" s="42">
        <f t="shared" ref="C18:N18" si="1">+C15+C16+C17</f>
        <v>0</v>
      </c>
      <c r="D18" s="42">
        <f t="shared" si="1"/>
        <v>0</v>
      </c>
      <c r="E18" s="42">
        <f t="shared" si="1"/>
        <v>0</v>
      </c>
      <c r="F18" s="42">
        <f t="shared" si="1"/>
        <v>0</v>
      </c>
      <c r="G18" s="42">
        <f t="shared" si="1"/>
        <v>0</v>
      </c>
      <c r="H18" s="42">
        <f t="shared" si="1"/>
        <v>0</v>
      </c>
      <c r="I18" s="42">
        <f t="shared" si="1"/>
        <v>0</v>
      </c>
      <c r="J18" s="42">
        <f t="shared" si="1"/>
        <v>0</v>
      </c>
      <c r="K18" s="42">
        <f t="shared" si="1"/>
        <v>0</v>
      </c>
      <c r="L18" s="42">
        <f t="shared" si="1"/>
        <v>0</v>
      </c>
      <c r="M18" s="42">
        <f t="shared" si="1"/>
        <v>0</v>
      </c>
      <c r="N18" s="74">
        <f t="shared" si="1"/>
        <v>0</v>
      </c>
    </row>
    <row r="19" spans="1:21" ht="10.5" customHeight="1" x14ac:dyDescent="0.2">
      <c r="A19" s="90" t="s">
        <v>147</v>
      </c>
      <c r="B19" s="46" t="s">
        <v>117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99"/>
    </row>
    <row r="20" spans="1:21" ht="10.5" customHeight="1" thickBot="1" x14ac:dyDescent="0.25">
      <c r="A20" s="91" t="s">
        <v>173</v>
      </c>
      <c r="B20" s="48" t="s">
        <v>174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99"/>
    </row>
    <row r="21" spans="1:21" ht="10.5" customHeight="1" thickBot="1" x14ac:dyDescent="0.25">
      <c r="A21" s="71" t="s">
        <v>15</v>
      </c>
      <c r="B21" s="24" t="s">
        <v>118</v>
      </c>
      <c r="C21" s="42">
        <f t="shared" ref="C21:N21" si="2">+C19+C20</f>
        <v>0</v>
      </c>
      <c r="D21" s="42">
        <f t="shared" si="2"/>
        <v>0</v>
      </c>
      <c r="E21" s="42">
        <f t="shared" si="2"/>
        <v>0</v>
      </c>
      <c r="F21" s="42">
        <f t="shared" si="2"/>
        <v>0</v>
      </c>
      <c r="G21" s="42">
        <f t="shared" si="2"/>
        <v>0</v>
      </c>
      <c r="H21" s="42">
        <f t="shared" si="2"/>
        <v>0</v>
      </c>
      <c r="I21" s="42">
        <f t="shared" si="2"/>
        <v>0</v>
      </c>
      <c r="J21" s="42">
        <f t="shared" si="2"/>
        <v>0</v>
      </c>
      <c r="K21" s="42">
        <f t="shared" si="2"/>
        <v>0</v>
      </c>
      <c r="L21" s="42">
        <f t="shared" si="2"/>
        <v>0</v>
      </c>
      <c r="M21" s="42">
        <f t="shared" si="2"/>
        <v>0</v>
      </c>
      <c r="N21" s="74">
        <f t="shared" si="2"/>
        <v>0</v>
      </c>
    </row>
    <row r="22" spans="1:21" ht="10.5" customHeight="1" x14ac:dyDescent="0.2">
      <c r="A22" s="88" t="s">
        <v>149</v>
      </c>
      <c r="B22" s="17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99"/>
    </row>
    <row r="23" spans="1:21" ht="10.5" customHeight="1" x14ac:dyDescent="0.2">
      <c r="A23" s="92" t="s">
        <v>150</v>
      </c>
      <c r="B23" s="17" t="s">
        <v>176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99"/>
    </row>
    <row r="24" spans="1:21" s="13" customFormat="1" ht="10.5" customHeight="1" thickBot="1" x14ac:dyDescent="0.25">
      <c r="A24" s="88" t="s">
        <v>147</v>
      </c>
      <c r="B24" s="17" t="s">
        <v>20</v>
      </c>
      <c r="C24" s="4"/>
      <c r="D24" s="4"/>
      <c r="E24" s="6"/>
      <c r="F24" s="4"/>
      <c r="G24" s="4"/>
      <c r="H24" s="6"/>
      <c r="I24" s="4"/>
      <c r="J24" s="4"/>
      <c r="K24" s="6"/>
      <c r="L24" s="6"/>
      <c r="M24" s="6"/>
      <c r="N24" s="99"/>
    </row>
    <row r="25" spans="1:21" ht="10.5" customHeight="1" thickBot="1" x14ac:dyDescent="0.25">
      <c r="A25" s="71" t="s">
        <v>18</v>
      </c>
      <c r="B25" s="18" t="s">
        <v>119</v>
      </c>
      <c r="C25" s="42">
        <f t="shared" ref="C25:N25" si="3">+C22+C23+C24</f>
        <v>0</v>
      </c>
      <c r="D25" s="42">
        <f t="shared" si="3"/>
        <v>0</v>
      </c>
      <c r="E25" s="42">
        <f t="shared" si="3"/>
        <v>0</v>
      </c>
      <c r="F25" s="42">
        <f t="shared" si="3"/>
        <v>0</v>
      </c>
      <c r="G25" s="42">
        <f t="shared" si="3"/>
        <v>0</v>
      </c>
      <c r="H25" s="42">
        <f t="shared" si="3"/>
        <v>0</v>
      </c>
      <c r="I25" s="42">
        <f t="shared" si="3"/>
        <v>0</v>
      </c>
      <c r="J25" s="42">
        <f t="shared" si="3"/>
        <v>0</v>
      </c>
      <c r="K25" s="42">
        <f t="shared" si="3"/>
        <v>0</v>
      </c>
      <c r="L25" s="42">
        <f t="shared" si="3"/>
        <v>0</v>
      </c>
      <c r="M25" s="42">
        <f t="shared" si="3"/>
        <v>0</v>
      </c>
      <c r="N25" s="74">
        <f t="shared" si="3"/>
        <v>0</v>
      </c>
    </row>
    <row r="26" spans="1:21" ht="10.5" customHeight="1" thickBot="1" x14ac:dyDescent="0.25">
      <c r="A26" s="93" t="s">
        <v>148</v>
      </c>
      <c r="B26" s="17" t="s">
        <v>135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99"/>
    </row>
    <row r="27" spans="1:21" ht="10.5" customHeight="1" thickBot="1" x14ac:dyDescent="0.25">
      <c r="A27" s="71" t="s">
        <v>132</v>
      </c>
      <c r="B27" s="18" t="s">
        <v>133</v>
      </c>
      <c r="C27" s="42">
        <f t="shared" ref="C27:N27" si="4">+C21+C25</f>
        <v>0</v>
      </c>
      <c r="D27" s="42">
        <f t="shared" si="4"/>
        <v>0</v>
      </c>
      <c r="E27" s="42">
        <f t="shared" si="4"/>
        <v>0</v>
      </c>
      <c r="F27" s="42">
        <f t="shared" si="4"/>
        <v>0</v>
      </c>
      <c r="G27" s="42">
        <f t="shared" si="4"/>
        <v>0</v>
      </c>
      <c r="H27" s="42">
        <f t="shared" si="4"/>
        <v>0</v>
      </c>
      <c r="I27" s="42">
        <f t="shared" si="4"/>
        <v>0</v>
      </c>
      <c r="J27" s="42">
        <f t="shared" si="4"/>
        <v>0</v>
      </c>
      <c r="K27" s="42">
        <f t="shared" si="4"/>
        <v>0</v>
      </c>
      <c r="L27" s="42">
        <f t="shared" si="4"/>
        <v>0</v>
      </c>
      <c r="M27" s="42">
        <f t="shared" si="4"/>
        <v>0</v>
      </c>
      <c r="N27" s="74">
        <f t="shared" si="4"/>
        <v>0</v>
      </c>
    </row>
    <row r="28" spans="1:21" s="13" customFormat="1" ht="10.5" customHeight="1" x14ac:dyDescent="0.2">
      <c r="A28" s="94"/>
      <c r="B28" s="22" t="s">
        <v>136</v>
      </c>
      <c r="C28" s="6">
        <f t="shared" ref="C28:N28" si="5">+C14++C18+C26+C27</f>
        <v>4000</v>
      </c>
      <c r="D28" s="6">
        <f t="shared" si="5"/>
        <v>4000</v>
      </c>
      <c r="E28" s="6">
        <f t="shared" si="5"/>
        <v>325</v>
      </c>
      <c r="F28" s="6">
        <f t="shared" si="5"/>
        <v>389000</v>
      </c>
      <c r="G28" s="6">
        <f t="shared" si="5"/>
        <v>236087</v>
      </c>
      <c r="H28" s="6">
        <f t="shared" si="5"/>
        <v>236087</v>
      </c>
      <c r="I28" s="6">
        <f t="shared" si="5"/>
        <v>319376</v>
      </c>
      <c r="J28" s="6">
        <f t="shared" si="5"/>
        <v>398835</v>
      </c>
      <c r="K28" s="6">
        <f t="shared" si="5"/>
        <v>357137</v>
      </c>
      <c r="L28" s="6">
        <f t="shared" si="5"/>
        <v>0</v>
      </c>
      <c r="M28" s="6">
        <f t="shared" si="5"/>
        <v>0</v>
      </c>
      <c r="N28" s="99">
        <f t="shared" si="5"/>
        <v>0</v>
      </c>
    </row>
    <row r="29" spans="1:21" ht="10.5" customHeight="1" x14ac:dyDescent="0.2">
      <c r="A29" s="126" t="s">
        <v>21</v>
      </c>
      <c r="B29" s="127"/>
      <c r="C29" s="4"/>
      <c r="D29" s="4"/>
      <c r="E29" s="4"/>
      <c r="F29" s="4"/>
      <c r="G29" s="4"/>
      <c r="H29" s="4"/>
      <c r="I29" s="4"/>
      <c r="J29" s="4"/>
      <c r="K29" s="4"/>
      <c r="L29" s="6"/>
      <c r="M29" s="6"/>
      <c r="N29" s="87"/>
      <c r="U29" s="27"/>
    </row>
    <row r="30" spans="1:21" ht="10.5" customHeight="1" x14ac:dyDescent="0.2">
      <c r="A30" s="88" t="s">
        <v>151</v>
      </c>
      <c r="B30" s="17" t="s">
        <v>120</v>
      </c>
      <c r="C30" s="4"/>
      <c r="D30" s="4"/>
      <c r="E30" s="4"/>
      <c r="F30" s="4"/>
      <c r="G30" s="4"/>
      <c r="H30" s="4"/>
      <c r="I30" s="4"/>
      <c r="J30" s="4"/>
      <c r="K30" s="4"/>
      <c r="L30" s="6"/>
      <c r="M30" s="6"/>
      <c r="N30" s="87"/>
    </row>
    <row r="31" spans="1:21" ht="10.5" customHeight="1" x14ac:dyDescent="0.2">
      <c r="A31" s="88" t="s">
        <v>152</v>
      </c>
      <c r="B31" s="17" t="s">
        <v>121</v>
      </c>
      <c r="C31" s="4"/>
      <c r="D31" s="4"/>
      <c r="E31" s="4"/>
      <c r="F31" s="4"/>
      <c r="G31" s="4"/>
      <c r="H31" s="4"/>
      <c r="I31" s="4"/>
      <c r="J31" s="4"/>
      <c r="K31" s="4"/>
      <c r="L31" s="6"/>
      <c r="M31" s="6"/>
      <c r="N31" s="87"/>
    </row>
    <row r="32" spans="1:21" ht="10.5" customHeight="1" x14ac:dyDescent="0.2">
      <c r="A32" s="88" t="s">
        <v>154</v>
      </c>
      <c r="B32" s="17" t="s">
        <v>122</v>
      </c>
      <c r="C32" s="4"/>
      <c r="D32" s="4"/>
      <c r="E32" s="4"/>
      <c r="F32" s="4"/>
      <c r="G32" s="4"/>
      <c r="H32" s="4"/>
      <c r="I32" s="4"/>
      <c r="J32" s="4"/>
      <c r="K32" s="4"/>
      <c r="L32" s="6"/>
      <c r="M32" s="6"/>
      <c r="N32" s="87"/>
    </row>
    <row r="33" spans="1:40" ht="10.5" customHeight="1" x14ac:dyDescent="0.2">
      <c r="A33" s="95" t="s">
        <v>5</v>
      </c>
      <c r="B33" s="79" t="s">
        <v>123</v>
      </c>
      <c r="C33" s="44">
        <f t="shared" ref="C33:N33" si="6">+C30+C31+C32</f>
        <v>0</v>
      </c>
      <c r="D33" s="44">
        <f t="shared" si="6"/>
        <v>0</v>
      </c>
      <c r="E33" s="44">
        <f t="shared" si="6"/>
        <v>0</v>
      </c>
      <c r="F33" s="44">
        <f t="shared" si="6"/>
        <v>0</v>
      </c>
      <c r="G33" s="44">
        <f t="shared" si="6"/>
        <v>0</v>
      </c>
      <c r="H33" s="44">
        <f t="shared" si="6"/>
        <v>0</v>
      </c>
      <c r="I33" s="44">
        <f t="shared" si="6"/>
        <v>0</v>
      </c>
      <c r="J33" s="44">
        <f t="shared" si="6"/>
        <v>0</v>
      </c>
      <c r="K33" s="44">
        <f t="shared" si="6"/>
        <v>0</v>
      </c>
      <c r="L33" s="44">
        <f t="shared" si="6"/>
        <v>0</v>
      </c>
      <c r="M33" s="44">
        <f t="shared" si="6"/>
        <v>0</v>
      </c>
      <c r="N33" s="100">
        <f t="shared" si="6"/>
        <v>0</v>
      </c>
    </row>
    <row r="34" spans="1:40" ht="10.5" customHeight="1" x14ac:dyDescent="0.2">
      <c r="A34" s="88" t="s">
        <v>155</v>
      </c>
      <c r="B34" s="17" t="s">
        <v>22</v>
      </c>
      <c r="C34" s="4"/>
      <c r="D34" s="4"/>
      <c r="E34" s="4"/>
      <c r="F34" s="4"/>
      <c r="G34" s="4"/>
      <c r="H34" s="4"/>
      <c r="I34" s="4"/>
      <c r="J34" s="4"/>
      <c r="K34" s="4"/>
      <c r="L34" s="29"/>
      <c r="M34" s="29"/>
      <c r="N34" s="87"/>
    </row>
    <row r="35" spans="1:40" ht="10.5" customHeight="1" x14ac:dyDescent="0.2">
      <c r="A35" s="88" t="s">
        <v>156</v>
      </c>
      <c r="B35" s="17" t="s">
        <v>124</v>
      </c>
      <c r="C35" s="4"/>
      <c r="D35" s="4"/>
      <c r="E35" s="4"/>
      <c r="F35" s="4"/>
      <c r="G35" s="4"/>
      <c r="H35" s="4"/>
      <c r="I35" s="4"/>
      <c r="J35" s="4"/>
      <c r="K35" s="4"/>
      <c r="L35" s="29"/>
      <c r="M35" s="29"/>
      <c r="N35" s="87"/>
    </row>
    <row r="36" spans="1:40" ht="10.5" customHeight="1" thickBot="1" x14ac:dyDescent="0.25">
      <c r="A36" s="88" t="s">
        <v>158</v>
      </c>
      <c r="B36" s="17" t="s">
        <v>23</v>
      </c>
      <c r="C36" s="4"/>
      <c r="D36" s="4"/>
      <c r="E36" s="4"/>
      <c r="F36" s="4"/>
      <c r="G36" s="4"/>
      <c r="H36" s="4"/>
      <c r="I36" s="4"/>
      <c r="J36" s="4"/>
      <c r="K36" s="4"/>
      <c r="L36" s="29"/>
      <c r="M36" s="29"/>
      <c r="N36" s="87"/>
    </row>
    <row r="37" spans="1:40" ht="10.5" customHeight="1" thickBot="1" x14ac:dyDescent="0.25">
      <c r="A37" s="71" t="s">
        <v>10</v>
      </c>
      <c r="B37" s="24" t="s">
        <v>126</v>
      </c>
      <c r="C37" s="42">
        <f t="shared" ref="C37:N37" si="7">+C33+C34+C35+C36</f>
        <v>0</v>
      </c>
      <c r="D37" s="42">
        <f t="shared" si="7"/>
        <v>0</v>
      </c>
      <c r="E37" s="42">
        <f t="shared" si="7"/>
        <v>0</v>
      </c>
      <c r="F37" s="42">
        <f t="shared" si="7"/>
        <v>0</v>
      </c>
      <c r="G37" s="42">
        <f t="shared" si="7"/>
        <v>0</v>
      </c>
      <c r="H37" s="42">
        <f t="shared" si="7"/>
        <v>0</v>
      </c>
      <c r="I37" s="42">
        <f t="shared" si="7"/>
        <v>0</v>
      </c>
      <c r="J37" s="42">
        <f t="shared" si="7"/>
        <v>0</v>
      </c>
      <c r="K37" s="42">
        <f t="shared" si="7"/>
        <v>0</v>
      </c>
      <c r="L37" s="42">
        <f t="shared" si="7"/>
        <v>0</v>
      </c>
      <c r="M37" s="42">
        <f t="shared" si="7"/>
        <v>0</v>
      </c>
      <c r="N37" s="74">
        <f t="shared" si="7"/>
        <v>0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 x14ac:dyDescent="0.2">
      <c r="A38" s="88" t="s">
        <v>153</v>
      </c>
      <c r="B38" s="17" t="s">
        <v>25</v>
      </c>
      <c r="C38" s="4"/>
      <c r="D38" s="4"/>
      <c r="E38" s="4"/>
      <c r="F38" s="4"/>
      <c r="G38" s="4"/>
      <c r="H38" s="4"/>
      <c r="I38" s="4"/>
      <c r="J38" s="4"/>
      <c r="K38" s="4"/>
      <c r="L38" s="29"/>
      <c r="M38" s="29"/>
      <c r="N38" s="87"/>
      <c r="AD38" s="1"/>
      <c r="AE38" s="1"/>
      <c r="AF38" s="1"/>
      <c r="AJ38" s="1"/>
      <c r="AK38" s="1"/>
      <c r="AL38" s="1"/>
      <c r="AM38" s="1"/>
      <c r="AN38" s="1"/>
    </row>
    <row r="39" spans="1:40" ht="10.5" customHeight="1" x14ac:dyDescent="0.2">
      <c r="A39" s="88" t="s">
        <v>157</v>
      </c>
      <c r="B39" s="17" t="s">
        <v>125</v>
      </c>
      <c r="C39" s="4"/>
      <c r="D39" s="4"/>
      <c r="E39" s="4"/>
      <c r="F39" s="4"/>
      <c r="G39" s="4"/>
      <c r="H39" s="4"/>
      <c r="I39" s="4"/>
      <c r="J39" s="4"/>
      <c r="K39" s="4"/>
      <c r="L39" s="29"/>
      <c r="M39" s="29"/>
      <c r="N39" s="87"/>
      <c r="Q39" s="27"/>
      <c r="U39" s="27"/>
      <c r="AD39" s="1"/>
      <c r="AE39" s="1"/>
      <c r="AF39" s="1"/>
      <c r="AJ39" s="1"/>
      <c r="AK39" s="1"/>
      <c r="AL39" s="1"/>
      <c r="AM39" s="1"/>
      <c r="AN39" s="1"/>
    </row>
    <row r="40" spans="1:40" s="13" customFormat="1" ht="10.5" customHeight="1" thickBot="1" x14ac:dyDescent="0.25">
      <c r="A40" s="88" t="s">
        <v>159</v>
      </c>
      <c r="B40" s="17" t="s">
        <v>26</v>
      </c>
      <c r="C40" s="4"/>
      <c r="D40" s="4"/>
      <c r="E40" s="4"/>
      <c r="F40" s="4"/>
      <c r="G40" s="4"/>
      <c r="H40" s="4"/>
      <c r="I40" s="4"/>
      <c r="J40" s="4"/>
      <c r="K40" s="4"/>
      <c r="L40" s="29"/>
      <c r="M40" s="29"/>
      <c r="N40" s="87"/>
      <c r="AD40" s="5"/>
      <c r="AE40" s="5"/>
      <c r="AF40" s="5"/>
      <c r="AJ40" s="5"/>
      <c r="AK40" s="5"/>
      <c r="AL40" s="5"/>
      <c r="AM40" s="5"/>
      <c r="AN40" s="5"/>
    </row>
    <row r="41" spans="1:40" ht="10.5" customHeight="1" thickBot="1" x14ac:dyDescent="0.25">
      <c r="A41" s="71" t="s">
        <v>13</v>
      </c>
      <c r="B41" s="24" t="s">
        <v>127</v>
      </c>
      <c r="C41" s="42">
        <f t="shared" ref="C41:N41" si="8">+C38+C39+C40</f>
        <v>0</v>
      </c>
      <c r="D41" s="42">
        <f t="shared" si="8"/>
        <v>0</v>
      </c>
      <c r="E41" s="42">
        <f t="shared" si="8"/>
        <v>0</v>
      </c>
      <c r="F41" s="42">
        <f t="shared" si="8"/>
        <v>0</v>
      </c>
      <c r="G41" s="42">
        <f t="shared" si="8"/>
        <v>0</v>
      </c>
      <c r="H41" s="42">
        <f t="shared" si="8"/>
        <v>0</v>
      </c>
      <c r="I41" s="42">
        <f t="shared" si="8"/>
        <v>0</v>
      </c>
      <c r="J41" s="42">
        <f t="shared" si="8"/>
        <v>0</v>
      </c>
      <c r="K41" s="42">
        <f t="shared" si="8"/>
        <v>0</v>
      </c>
      <c r="L41" s="42">
        <f t="shared" si="8"/>
        <v>0</v>
      </c>
      <c r="M41" s="42">
        <f t="shared" si="8"/>
        <v>0</v>
      </c>
      <c r="N41" s="74">
        <f t="shared" si="8"/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40" ht="10.5" customHeight="1" x14ac:dyDescent="0.2">
      <c r="A42" s="97" t="s">
        <v>167</v>
      </c>
      <c r="B42" s="46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99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40" ht="10.5" customHeight="1" x14ac:dyDescent="0.2">
      <c r="A43" s="88" t="s">
        <v>190</v>
      </c>
      <c r="B43" s="113" t="s">
        <v>191</v>
      </c>
      <c r="C43" s="4"/>
      <c r="D43" s="4"/>
      <c r="E43" s="4"/>
      <c r="F43" s="4"/>
      <c r="G43" s="4"/>
      <c r="H43" s="4"/>
      <c r="I43" s="4"/>
      <c r="J43" s="4"/>
      <c r="K43" s="4"/>
      <c r="L43" s="6"/>
      <c r="M43" s="6"/>
      <c r="N43" s="87"/>
    </row>
    <row r="44" spans="1:40" ht="10.5" customHeight="1" thickBot="1" x14ac:dyDescent="0.25">
      <c r="A44" s="98" t="s">
        <v>168</v>
      </c>
      <c r="B44" s="48" t="s">
        <v>128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99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D44" s="1"/>
      <c r="AE44" s="1"/>
    </row>
    <row r="45" spans="1:40" ht="10.5" customHeight="1" thickBot="1" x14ac:dyDescent="0.25">
      <c r="A45" s="71" t="s">
        <v>15</v>
      </c>
      <c r="B45" s="24" t="s">
        <v>27</v>
      </c>
      <c r="C45" s="42">
        <f>SUM(C42:C44)</f>
        <v>0</v>
      </c>
      <c r="D45" s="42">
        <f t="shared" ref="D45:N45" si="9">SUM(D42:D44)</f>
        <v>0</v>
      </c>
      <c r="E45" s="42">
        <f t="shared" si="9"/>
        <v>0</v>
      </c>
      <c r="F45" s="42">
        <f t="shared" si="9"/>
        <v>0</v>
      </c>
      <c r="G45" s="42">
        <f t="shared" si="9"/>
        <v>0</v>
      </c>
      <c r="H45" s="42">
        <f t="shared" si="9"/>
        <v>0</v>
      </c>
      <c r="I45" s="42">
        <f t="shared" si="9"/>
        <v>0</v>
      </c>
      <c r="J45" s="42">
        <f t="shared" si="9"/>
        <v>0</v>
      </c>
      <c r="K45" s="42">
        <f t="shared" si="9"/>
        <v>0</v>
      </c>
      <c r="L45" s="42">
        <f t="shared" si="9"/>
        <v>0</v>
      </c>
      <c r="M45" s="42">
        <f t="shared" si="9"/>
        <v>0</v>
      </c>
      <c r="N45" s="74">
        <f t="shared" si="9"/>
        <v>0</v>
      </c>
    </row>
    <row r="46" spans="1:40" ht="10.5" customHeight="1" x14ac:dyDescent="0.2">
      <c r="A46" s="93" t="s">
        <v>167</v>
      </c>
      <c r="B46" s="23" t="s">
        <v>20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99"/>
    </row>
    <row r="47" spans="1:40" ht="10.5" customHeight="1" thickBot="1" x14ac:dyDescent="0.25">
      <c r="A47" s="93" t="s">
        <v>168</v>
      </c>
      <c r="B47" s="23" t="s">
        <v>129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99"/>
    </row>
    <row r="48" spans="1:40" ht="10.5" customHeight="1" thickBot="1" x14ac:dyDescent="0.25">
      <c r="A48" s="71" t="s">
        <v>18</v>
      </c>
      <c r="B48" s="24" t="s">
        <v>28</v>
      </c>
      <c r="C48" s="42">
        <f t="shared" ref="C48:N48" si="10">+C46+C47</f>
        <v>0</v>
      </c>
      <c r="D48" s="42">
        <f t="shared" si="10"/>
        <v>0</v>
      </c>
      <c r="E48" s="42">
        <f t="shared" si="10"/>
        <v>0</v>
      </c>
      <c r="F48" s="42">
        <f t="shared" si="10"/>
        <v>0</v>
      </c>
      <c r="G48" s="42">
        <f t="shared" si="10"/>
        <v>0</v>
      </c>
      <c r="H48" s="42">
        <f t="shared" si="10"/>
        <v>0</v>
      </c>
      <c r="I48" s="42">
        <f t="shared" si="10"/>
        <v>0</v>
      </c>
      <c r="J48" s="42">
        <f t="shared" si="10"/>
        <v>0</v>
      </c>
      <c r="K48" s="42">
        <f t="shared" si="10"/>
        <v>0</v>
      </c>
      <c r="L48" s="42">
        <f t="shared" si="10"/>
        <v>0</v>
      </c>
      <c r="M48" s="42">
        <f t="shared" si="10"/>
        <v>0</v>
      </c>
      <c r="N48" s="74">
        <f t="shared" si="10"/>
        <v>0</v>
      </c>
    </row>
    <row r="49" spans="1:29" ht="10.5" customHeight="1" thickBot="1" x14ac:dyDescent="0.25">
      <c r="A49" s="93" t="s">
        <v>160</v>
      </c>
      <c r="B49" s="23" t="s">
        <v>179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99"/>
    </row>
    <row r="50" spans="1:29" ht="10.5" customHeight="1" thickBot="1" x14ac:dyDescent="0.25">
      <c r="A50" s="71" t="s">
        <v>132</v>
      </c>
      <c r="B50" s="24" t="s">
        <v>134</v>
      </c>
      <c r="C50" s="42">
        <f t="shared" ref="C50:N50" si="11">+C45+C48</f>
        <v>0</v>
      </c>
      <c r="D50" s="42">
        <f t="shared" si="11"/>
        <v>0</v>
      </c>
      <c r="E50" s="42">
        <f t="shared" si="11"/>
        <v>0</v>
      </c>
      <c r="F50" s="42">
        <f t="shared" si="11"/>
        <v>0</v>
      </c>
      <c r="G50" s="42">
        <f t="shared" si="11"/>
        <v>0</v>
      </c>
      <c r="H50" s="42">
        <f t="shared" si="11"/>
        <v>0</v>
      </c>
      <c r="I50" s="42">
        <f t="shared" si="11"/>
        <v>0</v>
      </c>
      <c r="J50" s="42">
        <f t="shared" si="11"/>
        <v>0</v>
      </c>
      <c r="K50" s="42">
        <f t="shared" si="11"/>
        <v>0</v>
      </c>
      <c r="L50" s="42">
        <f t="shared" si="11"/>
        <v>0</v>
      </c>
      <c r="M50" s="42">
        <f t="shared" si="11"/>
        <v>0</v>
      </c>
      <c r="N50" s="74">
        <f t="shared" si="11"/>
        <v>0</v>
      </c>
    </row>
    <row r="51" spans="1:29" s="21" customFormat="1" ht="10.5" customHeight="1" thickBot="1" x14ac:dyDescent="0.25">
      <c r="A51" s="71"/>
      <c r="B51" s="73" t="s">
        <v>137</v>
      </c>
      <c r="C51" s="42">
        <f t="shared" ref="C51:N51" si="12">+C37+C41+C49+C50</f>
        <v>0</v>
      </c>
      <c r="D51" s="42">
        <f t="shared" si="12"/>
        <v>0</v>
      </c>
      <c r="E51" s="42">
        <f t="shared" si="12"/>
        <v>0</v>
      </c>
      <c r="F51" s="42">
        <f t="shared" si="12"/>
        <v>0</v>
      </c>
      <c r="G51" s="42">
        <f t="shared" si="12"/>
        <v>0</v>
      </c>
      <c r="H51" s="42">
        <f t="shared" si="12"/>
        <v>0</v>
      </c>
      <c r="I51" s="42">
        <f t="shared" si="12"/>
        <v>0</v>
      </c>
      <c r="J51" s="42">
        <f t="shared" si="12"/>
        <v>0</v>
      </c>
      <c r="K51" s="42">
        <f t="shared" si="12"/>
        <v>0</v>
      </c>
      <c r="L51" s="42">
        <f t="shared" si="12"/>
        <v>0</v>
      </c>
      <c r="M51" s="42">
        <f t="shared" si="12"/>
        <v>0</v>
      </c>
      <c r="N51" s="74">
        <f t="shared" si="12"/>
        <v>0</v>
      </c>
      <c r="AA51" s="13"/>
      <c r="AB51" s="13"/>
      <c r="AC51" s="13"/>
    </row>
    <row r="52" spans="1:29" ht="12" customHeight="1" thickBot="1" x14ac:dyDescent="0.25">
      <c r="A52" s="76"/>
      <c r="B52" s="77" t="s">
        <v>29</v>
      </c>
      <c r="C52" s="50"/>
      <c r="D52" s="50"/>
      <c r="E52" s="50"/>
      <c r="F52" s="50"/>
      <c r="G52" s="50"/>
      <c r="H52" s="50"/>
      <c r="I52" s="50"/>
      <c r="J52" s="50"/>
      <c r="K52" s="50"/>
      <c r="L52" s="51"/>
      <c r="M52" s="51"/>
      <c r="N52" s="52"/>
    </row>
    <row r="53" spans="1:29" ht="12" customHeight="1" thickBot="1" x14ac:dyDescent="0.25">
      <c r="A53" s="78"/>
      <c r="B53" s="77" t="s">
        <v>30</v>
      </c>
      <c r="C53" s="53"/>
      <c r="D53" s="53"/>
      <c r="E53" s="53"/>
      <c r="F53" s="53"/>
      <c r="G53" s="50"/>
      <c r="H53" s="53"/>
      <c r="I53" s="53"/>
      <c r="J53" s="53"/>
      <c r="K53" s="53"/>
      <c r="L53" s="53"/>
      <c r="M53" s="50"/>
      <c r="N53" s="54"/>
    </row>
    <row r="54" spans="1:29" x14ac:dyDescent="0.2">
      <c r="K54" s="14"/>
      <c r="N54" s="14"/>
    </row>
    <row r="55" spans="1:29" x14ac:dyDescent="0.2">
      <c r="F55" s="1"/>
      <c r="G55" s="1"/>
      <c r="H55" s="1"/>
      <c r="I55" s="1"/>
      <c r="J55" s="1"/>
      <c r="K55" s="26"/>
      <c r="L55" s="1"/>
      <c r="M55" s="58"/>
      <c r="N55" s="26"/>
    </row>
    <row r="56" spans="1:29" x14ac:dyDescent="0.2">
      <c r="I56" s="10"/>
      <c r="J56" s="10"/>
      <c r="K56" s="80"/>
      <c r="N56" s="14"/>
    </row>
    <row r="57" spans="1:29" x14ac:dyDescent="0.2">
      <c r="H57" s="62"/>
      <c r="I57" s="62"/>
      <c r="J57" s="63"/>
      <c r="K57" s="62"/>
      <c r="L57" s="62"/>
      <c r="N57" s="14"/>
      <c r="AA57" s="1"/>
      <c r="AB57" s="1"/>
      <c r="AC57" s="1"/>
    </row>
    <row r="58" spans="1:29" x14ac:dyDescent="0.2">
      <c r="H58" s="64"/>
      <c r="I58" s="62"/>
      <c r="J58" s="63"/>
      <c r="K58" s="62"/>
      <c r="L58" s="62"/>
      <c r="N58" s="14"/>
      <c r="AA58" s="1"/>
      <c r="AB58" s="1"/>
      <c r="AC58" s="1"/>
    </row>
    <row r="59" spans="1:29" x14ac:dyDescent="0.2">
      <c r="H59" s="64"/>
      <c r="I59" s="62"/>
      <c r="J59" s="62"/>
      <c r="K59" s="62"/>
      <c r="L59" s="62"/>
      <c r="N59" s="14"/>
      <c r="AA59" s="1"/>
      <c r="AB59" s="1"/>
      <c r="AC59" s="1"/>
    </row>
    <row r="60" spans="1:29" x14ac:dyDescent="0.2">
      <c r="H60" s="64"/>
      <c r="I60" s="62"/>
      <c r="J60" s="62"/>
      <c r="K60" s="62"/>
      <c r="L60" s="62"/>
      <c r="AA60" s="1"/>
      <c r="AB60" s="1"/>
      <c r="AC60" s="1"/>
    </row>
    <row r="61" spans="1:29" x14ac:dyDescent="0.2">
      <c r="H61" s="64"/>
      <c r="I61" s="62"/>
      <c r="J61" s="62"/>
      <c r="K61" s="62"/>
      <c r="L61" s="62"/>
      <c r="AA61" s="5"/>
      <c r="AB61" s="5"/>
      <c r="AC61" s="5"/>
    </row>
    <row r="62" spans="1:29" x14ac:dyDescent="0.2">
      <c r="H62" s="64"/>
      <c r="I62" s="62"/>
      <c r="J62" s="62"/>
      <c r="K62" s="62"/>
      <c r="L62" s="62"/>
      <c r="AA62" s="5"/>
      <c r="AB62" s="5"/>
      <c r="AC62" s="5"/>
    </row>
    <row r="63" spans="1:29" x14ac:dyDescent="0.2">
      <c r="H63" s="64"/>
      <c r="I63" s="62"/>
      <c r="J63" s="62"/>
      <c r="K63" s="62"/>
      <c r="L63" s="62"/>
      <c r="AA63" s="1"/>
      <c r="AB63" s="1"/>
      <c r="AC63" s="1"/>
    </row>
    <row r="64" spans="1:29" x14ac:dyDescent="0.2">
      <c r="H64" s="64"/>
      <c r="I64" s="62"/>
      <c r="J64" s="62"/>
      <c r="K64" s="62"/>
      <c r="L64" s="62"/>
      <c r="AA64" s="1"/>
      <c r="AB64" s="1"/>
      <c r="AC64" s="1"/>
    </row>
    <row r="65" spans="8:29" x14ac:dyDescent="0.2">
      <c r="H65" s="64"/>
      <c r="I65" s="62"/>
      <c r="J65" s="62"/>
      <c r="K65" s="62"/>
      <c r="L65" s="62"/>
      <c r="AA65" s="1"/>
      <c r="AB65" s="1"/>
      <c r="AC65" s="1"/>
    </row>
    <row r="66" spans="8:29" x14ac:dyDescent="0.2">
      <c r="H66" s="64"/>
      <c r="I66" s="62"/>
      <c r="J66" s="62"/>
      <c r="K66" s="62"/>
      <c r="L66" s="62"/>
      <c r="AA66" s="1"/>
      <c r="AB66" s="1"/>
      <c r="AC66" s="1"/>
    </row>
    <row r="67" spans="8:29" x14ac:dyDescent="0.2">
      <c r="H67" s="65"/>
      <c r="I67" s="66"/>
      <c r="J67" s="66"/>
      <c r="K67" s="66"/>
      <c r="L67" s="66"/>
      <c r="AA67" s="1"/>
      <c r="AB67" s="1"/>
      <c r="AC67" s="1"/>
    </row>
    <row r="68" spans="8:29" x14ac:dyDescent="0.2">
      <c r="H68" s="65"/>
      <c r="I68" s="65"/>
      <c r="J68" s="65"/>
      <c r="K68" s="65"/>
      <c r="AA68" s="1"/>
      <c r="AB68" s="1"/>
      <c r="AC68" s="1"/>
    </row>
    <row r="69" spans="8:29" ht="15.75" x14ac:dyDescent="0.2">
      <c r="H69" s="65"/>
      <c r="I69" s="65"/>
      <c r="J69" s="83"/>
      <c r="K69" s="65"/>
      <c r="AA69" s="1"/>
      <c r="AB69" s="1"/>
      <c r="AC69" s="1"/>
    </row>
    <row r="70" spans="8:29" x14ac:dyDescent="0.2">
      <c r="H70" s="65"/>
      <c r="I70" s="65"/>
      <c r="J70" s="65"/>
      <c r="K70" s="65"/>
      <c r="AA70" s="1"/>
      <c r="AB70" s="1"/>
      <c r="AC70" s="1"/>
    </row>
    <row r="71" spans="8:29" x14ac:dyDescent="0.2">
      <c r="J71" s="62"/>
      <c r="AA71" s="1"/>
      <c r="AB71" s="1"/>
      <c r="AC71" s="1"/>
    </row>
    <row r="72" spans="8:29" x14ac:dyDescent="0.2">
      <c r="AA72" s="1"/>
      <c r="AB72" s="1"/>
      <c r="AC72" s="1"/>
    </row>
    <row r="73" spans="8:29" x14ac:dyDescent="0.2">
      <c r="AA73" s="1"/>
      <c r="AB73" s="1"/>
      <c r="AC73" s="1"/>
    </row>
    <row r="74" spans="8:29" x14ac:dyDescent="0.2">
      <c r="K74" s="81"/>
      <c r="AA74" s="1"/>
      <c r="AB74" s="1"/>
      <c r="AC74" s="1"/>
    </row>
    <row r="75" spans="8:29" x14ac:dyDescent="0.2">
      <c r="K75" s="81"/>
    </row>
    <row r="76" spans="8:29" x14ac:dyDescent="0.2">
      <c r="K76" s="81"/>
    </row>
    <row r="78" spans="8:29" x14ac:dyDescent="0.2">
      <c r="K78" s="81"/>
    </row>
  </sheetData>
  <sheetProtection selectLockedCells="1" selectUnlockedCells="1"/>
  <mergeCells count="25">
    <mergeCell ref="A1:N1"/>
    <mergeCell ref="I5:I6"/>
    <mergeCell ref="J5:J6"/>
    <mergeCell ref="K5:K6"/>
    <mergeCell ref="I3:K3"/>
    <mergeCell ref="I4:K4"/>
    <mergeCell ref="A3:B6"/>
    <mergeCell ref="C3:E3"/>
    <mergeCell ref="F3:H3"/>
    <mergeCell ref="L3:N3"/>
    <mergeCell ref="C4:E4"/>
    <mergeCell ref="F4:H4"/>
    <mergeCell ref="L4:N4"/>
    <mergeCell ref="L5:L6"/>
    <mergeCell ref="M5:M6"/>
    <mergeCell ref="N5:N6"/>
    <mergeCell ref="F5:F6"/>
    <mergeCell ref="G5:G6"/>
    <mergeCell ref="A7:B7"/>
    <mergeCell ref="A8:B8"/>
    <mergeCell ref="A29:B29"/>
    <mergeCell ref="H5:H6"/>
    <mergeCell ref="C5:C6"/>
    <mergeCell ref="D5:D6"/>
    <mergeCell ref="E5:E6"/>
  </mergeCells>
  <phoneticPr fontId="19" type="noConversion"/>
  <printOptions horizontalCentered="1"/>
  <pageMargins left="0.27559055118110237" right="0.27559055118110237" top="0.39370078740157483" bottom="0.19685039370078741" header="0.15748031496062992" footer="0.15748031496062992"/>
  <pageSetup paperSize="9" scale="89" firstPageNumber="0" orientation="landscape" r:id="rId1"/>
  <headerFooter alignWithMargins="0">
    <oddHeader>&amp;R2.sz.melléklet</oddHeader>
    <oddFooter>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N77"/>
  <sheetViews>
    <sheetView zoomScale="92" zoomScaleNormal="92" workbookViewId="0">
      <pane ySplit="7" topLeftCell="A8" activePane="bottomLeft" state="frozen"/>
      <selection activeCell="C5" sqref="C5:N6"/>
      <selection pane="bottomLeft" activeCell="H13" sqref="H13"/>
    </sheetView>
  </sheetViews>
  <sheetFormatPr defaultRowHeight="12.75" x14ac:dyDescent="0.2"/>
  <cols>
    <col min="1" max="1" width="7.42578125" style="8" customWidth="1"/>
    <col min="2" max="2" width="33.85546875" style="8" customWidth="1"/>
    <col min="3" max="15" width="10" style="8" customWidth="1"/>
    <col min="16" max="16" width="9.140625" style="8" customWidth="1"/>
    <col min="17" max="17" width="9.28515625" style="8" customWidth="1"/>
    <col min="18" max="20" width="9.140625" style="8" customWidth="1"/>
    <col min="21" max="16384" width="9.140625" style="8"/>
  </cols>
  <sheetData>
    <row r="1" spans="1:21" ht="11.25" customHeight="1" x14ac:dyDescent="0.2">
      <c r="A1" s="136" t="s">
        <v>192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1"/>
      <c r="P1" s="11"/>
      <c r="Q1" s="11"/>
    </row>
    <row r="2" spans="1:21" ht="8.25" customHeight="1" thickBot="1" x14ac:dyDescent="0.25">
      <c r="H2" s="9"/>
      <c r="M2" s="9" t="s">
        <v>0</v>
      </c>
      <c r="T2" s="9"/>
    </row>
    <row r="3" spans="1:21" ht="9" customHeight="1" thickBot="1" x14ac:dyDescent="0.25">
      <c r="A3" s="137" t="s">
        <v>1</v>
      </c>
      <c r="B3" s="138"/>
      <c r="C3" s="151">
        <v>1080</v>
      </c>
      <c r="D3" s="152"/>
      <c r="E3" s="145"/>
      <c r="F3" s="151">
        <v>1081</v>
      </c>
      <c r="G3" s="152"/>
      <c r="H3" s="145"/>
      <c r="I3" s="158">
        <v>1083</v>
      </c>
      <c r="J3" s="158"/>
      <c r="K3" s="158"/>
      <c r="L3" s="159" t="s">
        <v>53</v>
      </c>
      <c r="M3" s="153"/>
      <c r="N3" s="154"/>
    </row>
    <row r="4" spans="1:21" s="33" customFormat="1" ht="23.25" customHeight="1" thickBot="1" x14ac:dyDescent="0.25">
      <c r="A4" s="139"/>
      <c r="B4" s="140"/>
      <c r="C4" s="133" t="s">
        <v>186</v>
      </c>
      <c r="D4" s="133"/>
      <c r="E4" s="133"/>
      <c r="F4" s="148" t="s">
        <v>188</v>
      </c>
      <c r="G4" s="149"/>
      <c r="H4" s="161"/>
      <c r="I4" s="133" t="s">
        <v>37</v>
      </c>
      <c r="J4" s="133"/>
      <c r="K4" s="133"/>
      <c r="L4" s="160"/>
      <c r="M4" s="155"/>
      <c r="N4" s="156"/>
    </row>
    <row r="5" spans="1:21" ht="12.75" customHeight="1" thickBot="1" x14ac:dyDescent="0.25">
      <c r="A5" s="139"/>
      <c r="B5" s="140"/>
      <c r="C5" s="128" t="s">
        <v>193</v>
      </c>
      <c r="D5" s="128" t="s">
        <v>194</v>
      </c>
      <c r="E5" s="128" t="s">
        <v>195</v>
      </c>
      <c r="F5" s="128" t="s">
        <v>193</v>
      </c>
      <c r="G5" s="128" t="s">
        <v>194</v>
      </c>
      <c r="H5" s="128" t="s">
        <v>195</v>
      </c>
      <c r="I5" s="128" t="s">
        <v>193</v>
      </c>
      <c r="J5" s="128" t="s">
        <v>194</v>
      </c>
      <c r="K5" s="128" t="s">
        <v>195</v>
      </c>
      <c r="L5" s="128" t="s">
        <v>193</v>
      </c>
      <c r="M5" s="128" t="s">
        <v>194</v>
      </c>
      <c r="N5" s="128" t="s">
        <v>195</v>
      </c>
    </row>
    <row r="6" spans="1:21" ht="18.75" customHeight="1" thickBot="1" x14ac:dyDescent="0.25">
      <c r="A6" s="139"/>
      <c r="B6" s="140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</row>
    <row r="7" spans="1:21" ht="10.5" customHeight="1" thickBot="1" x14ac:dyDescent="0.25">
      <c r="A7" s="130">
        <v>1</v>
      </c>
      <c r="B7" s="131"/>
      <c r="C7" s="36">
        <v>2</v>
      </c>
      <c r="D7" s="37">
        <v>3</v>
      </c>
      <c r="E7" s="36">
        <v>4</v>
      </c>
      <c r="F7" s="37">
        <v>5</v>
      </c>
      <c r="G7" s="36">
        <v>6</v>
      </c>
      <c r="H7" s="37">
        <v>7</v>
      </c>
      <c r="I7" s="36">
        <v>8</v>
      </c>
      <c r="J7" s="37">
        <v>9</v>
      </c>
      <c r="K7" s="36">
        <v>10</v>
      </c>
      <c r="L7" s="37">
        <v>11</v>
      </c>
      <c r="M7" s="36">
        <v>12</v>
      </c>
      <c r="N7" s="106">
        <v>13</v>
      </c>
    </row>
    <row r="8" spans="1:21" ht="11.25" customHeight="1" x14ac:dyDescent="0.2">
      <c r="A8" s="134" t="s">
        <v>4</v>
      </c>
      <c r="B8" s="135"/>
      <c r="C8" s="4"/>
      <c r="D8" s="4"/>
      <c r="E8" s="4"/>
      <c r="F8" s="27"/>
      <c r="G8" s="27"/>
      <c r="H8" s="27"/>
      <c r="I8" s="4"/>
      <c r="J8" s="4"/>
      <c r="K8" s="4"/>
      <c r="L8" s="4"/>
      <c r="M8" s="4"/>
      <c r="N8" s="87"/>
    </row>
    <row r="9" spans="1:21" ht="10.5" customHeight="1" x14ac:dyDescent="0.2">
      <c r="A9" s="88" t="s">
        <v>139</v>
      </c>
      <c r="B9" s="17" t="s">
        <v>6</v>
      </c>
      <c r="C9" s="4"/>
      <c r="D9" s="4"/>
      <c r="E9" s="4"/>
      <c r="F9" s="27"/>
      <c r="G9" s="27"/>
      <c r="H9" s="27"/>
      <c r="I9" s="6"/>
      <c r="J9" s="6"/>
      <c r="K9" s="4"/>
      <c r="L9" s="32">
        <f>+'5'!C9+'5'!F9+'5'!I9+'5'!L9+'6'!C9+'6'!F9+'6'!I9+'6'!L9+'7'!C9+'7'!F9+'7'!I9+'7'!L9+'8'!C9+'8'!F9+'8'!I9+'8'!L9+'9'!C9+'9'!F9+'9'!I9</f>
        <v>0</v>
      </c>
      <c r="M9" s="32">
        <f>+'5'!D9+'5'!G9+'5'!J9+'5'!M9+'6'!D9+'6'!G9+'6'!J9+'6'!M9+'7'!D9+'7'!G9+'7'!J9+'7'!M9+'8'!D9+'8'!G9+'8'!J9+'8'!M9+'9'!D9+'9'!G9+'9'!J9</f>
        <v>0</v>
      </c>
      <c r="N9" s="89">
        <f>+'5'!E9+'5'!H9+'5'!K9+'5'!N9+'6'!E9+'6'!H9+'6'!K9+'6'!N9+'7'!E9+'7'!H9+'7'!K9+'7'!N9+'8'!E9+'8'!H9+'8'!K9+'8'!N9+'9'!E9+'9'!H9+'9'!K9</f>
        <v>0</v>
      </c>
    </row>
    <row r="10" spans="1:21" ht="10.5" customHeight="1" x14ac:dyDescent="0.2">
      <c r="A10" s="88" t="s">
        <v>140</v>
      </c>
      <c r="B10" s="17" t="s">
        <v>113</v>
      </c>
      <c r="C10" s="4"/>
      <c r="D10" s="4"/>
      <c r="E10" s="4"/>
      <c r="F10" s="27"/>
      <c r="G10" s="27"/>
      <c r="H10" s="27"/>
      <c r="I10" s="6"/>
      <c r="J10" s="6"/>
      <c r="K10" s="4"/>
      <c r="L10" s="32">
        <f>+'5'!C10+'5'!F10+'5'!I10+'5'!L10+'6'!C10+'6'!F10+'6'!I10+'6'!L10+'7'!C10+'7'!F10+'7'!I10+'7'!L10+'8'!C10+'8'!F10+'8'!I10+'8'!L10+'9'!C10+'9'!F10+'9'!I10</f>
        <v>0</v>
      </c>
      <c r="M10" s="32">
        <f>+'5'!D10+'5'!G10+'5'!J10+'5'!M10+'6'!D10+'6'!G10+'6'!J10+'6'!M10+'7'!D10+'7'!G10+'7'!J10+'7'!M10+'8'!D10+'8'!G10+'8'!J10+'8'!M10+'9'!D10+'9'!G10+'9'!J10</f>
        <v>0</v>
      </c>
      <c r="N10" s="89">
        <f>+'5'!E10+'5'!H10+'5'!K10+'5'!N10+'6'!E10+'6'!H10+'6'!K10+'6'!N10+'7'!E10+'7'!H10+'7'!K10+'7'!N10+'8'!E10+'8'!H10+'8'!K10+'8'!N10+'9'!E10+'9'!H10+'9'!K10</f>
        <v>0</v>
      </c>
    </row>
    <row r="11" spans="1:21" ht="10.5" customHeight="1" x14ac:dyDescent="0.2">
      <c r="A11" s="88" t="s">
        <v>141</v>
      </c>
      <c r="B11" s="17" t="s">
        <v>7</v>
      </c>
      <c r="C11" s="4"/>
      <c r="D11" s="4"/>
      <c r="E11" s="4"/>
      <c r="F11" s="27"/>
      <c r="G11" s="27"/>
      <c r="H11" s="27"/>
      <c r="I11" s="6"/>
      <c r="J11" s="6"/>
      <c r="K11" s="4"/>
      <c r="L11" s="32">
        <f>+'5'!C11+'5'!F11+'5'!I11+'5'!L11+'6'!C11+'6'!F11+'6'!I11+'6'!L11+'7'!C11+'7'!F11+'7'!I11+'7'!L11+'8'!C11+'8'!F11+'8'!I11+'8'!L11+'9'!C11+'9'!F11+'9'!I11</f>
        <v>0</v>
      </c>
      <c r="M11" s="32">
        <f>+'5'!D11+'5'!G11+'5'!J11+'5'!M11+'6'!D11+'6'!G11+'6'!J11+'6'!M11+'7'!D11+'7'!G11+'7'!J11+'7'!M11+'8'!D11+'8'!G11+'8'!J11+'8'!M11+'9'!D11+'9'!G11+'9'!J11</f>
        <v>0</v>
      </c>
      <c r="N11" s="89">
        <f>+'5'!E11+'5'!H11+'5'!K11+'5'!N11+'6'!E11+'6'!H11+'6'!K11+'6'!N11+'7'!E11+'7'!H11+'7'!K11+'7'!N11+'8'!E11+'8'!H11+'8'!K11+'8'!N11+'9'!E11+'9'!H11+'9'!K11</f>
        <v>0</v>
      </c>
    </row>
    <row r="12" spans="1:21" ht="10.5" customHeight="1" x14ac:dyDescent="0.2">
      <c r="A12" s="88" t="s">
        <v>142</v>
      </c>
      <c r="B12" s="17" t="s">
        <v>8</v>
      </c>
      <c r="C12" s="4"/>
      <c r="D12" s="4"/>
      <c r="E12" s="4"/>
      <c r="F12" s="27"/>
      <c r="G12" s="27"/>
      <c r="H12" s="27"/>
      <c r="I12" s="6"/>
      <c r="J12" s="6"/>
      <c r="K12" s="4"/>
      <c r="L12" s="32">
        <f>+'5'!C12+'5'!F12+'5'!I12+'5'!L12+'6'!C12+'6'!F12+'6'!I12+'6'!L12+'7'!C12+'7'!F12+'7'!I12+'7'!L12+'8'!C12+'8'!F12+'8'!I12+'8'!L12+'9'!C12+'9'!F12+'9'!I12</f>
        <v>0</v>
      </c>
      <c r="M12" s="32">
        <f>+'5'!D12+'5'!G12+'5'!J12+'5'!M12+'6'!D12+'6'!G12+'6'!J12+'6'!M12+'7'!D12+'7'!G12+'7'!J12+'7'!M12+'8'!D12+'8'!G12+'8'!J12+'8'!M12+'9'!D12+'9'!G12+'9'!J12</f>
        <v>0</v>
      </c>
      <c r="N12" s="89">
        <f>+'5'!E12+'5'!H12+'5'!K12+'5'!N12+'6'!E12+'6'!H12+'6'!K12+'6'!N12+'7'!E12+'7'!H12+'7'!K12+'7'!N12+'8'!E12+'8'!H12+'8'!K12+'8'!N12+'9'!E12+'9'!H12+'9'!K12</f>
        <v>0</v>
      </c>
    </row>
    <row r="13" spans="1:21" ht="10.5" customHeight="1" thickBot="1" x14ac:dyDescent="0.25">
      <c r="A13" s="88" t="s">
        <v>143</v>
      </c>
      <c r="B13" s="17" t="s">
        <v>9</v>
      </c>
      <c r="C13" s="4">
        <v>0</v>
      </c>
      <c r="D13" s="4">
        <v>4023</v>
      </c>
      <c r="E13" s="4">
        <v>3888</v>
      </c>
      <c r="F13" s="4">
        <v>0</v>
      </c>
      <c r="G13" s="4">
        <v>34904</v>
      </c>
      <c r="H13" s="4">
        <f>28129</f>
        <v>28129</v>
      </c>
      <c r="I13" s="29"/>
      <c r="J13" s="4"/>
      <c r="K13" s="4"/>
      <c r="L13" s="32">
        <f>+'5'!C13+'5'!F13+'5'!I13+'5'!L13+'6'!C13+'6'!F13+'6'!I13+'6'!L13+'7'!C13+'7'!F13+'7'!I13+'7'!L13+'8'!C13+'8'!F13+'8'!I13+'8'!L13+'9'!C13+'9'!F13+'9'!I13</f>
        <v>1104725</v>
      </c>
      <c r="M13" s="32">
        <f>+'5'!D13+'5'!G13+'5'!J13+'5'!M13+'6'!D13+'6'!G13+'6'!J13+'6'!M13+'7'!D13+'7'!G13+'7'!J13+'7'!M13+'8'!D13+'8'!G13+'8'!J13+'8'!M13+'9'!D13+'9'!G13+'9'!J13</f>
        <v>1126003</v>
      </c>
      <c r="N13" s="89">
        <f>+'5'!E13+'5'!H13+'5'!K13+'5'!N13+'6'!E13+'6'!H13+'6'!K13+'6'!N13+'7'!E13+'7'!H13+'7'!K13+'7'!N13+'8'!E13+'8'!H13+'8'!K13+'8'!N13+'9'!E13+'9'!H13+'9'!K13</f>
        <v>1066180</v>
      </c>
      <c r="P13" s="15"/>
      <c r="Q13" s="1"/>
      <c r="U13" s="1"/>
    </row>
    <row r="14" spans="1:21" ht="10.5" customHeight="1" thickBot="1" x14ac:dyDescent="0.25">
      <c r="A14" s="71" t="s">
        <v>10</v>
      </c>
      <c r="B14" s="24" t="s">
        <v>115</v>
      </c>
      <c r="C14" s="42">
        <f>+C9+C10+C11+C12+C13</f>
        <v>0</v>
      </c>
      <c r="D14" s="42">
        <f>+D9+D10+D11+D12+D13</f>
        <v>4023</v>
      </c>
      <c r="E14" s="42">
        <f>+E9+E10+E11+E12+E13</f>
        <v>3888</v>
      </c>
      <c r="F14" s="42">
        <f t="shared" ref="F14:K14" si="0">+F9+F10+F11+F12+F13</f>
        <v>0</v>
      </c>
      <c r="G14" s="42">
        <f t="shared" si="0"/>
        <v>34904</v>
      </c>
      <c r="H14" s="42">
        <f t="shared" si="0"/>
        <v>28129</v>
      </c>
      <c r="I14" s="42">
        <f t="shared" si="0"/>
        <v>0</v>
      </c>
      <c r="J14" s="42">
        <f t="shared" si="0"/>
        <v>0</v>
      </c>
      <c r="K14" s="42">
        <f t="shared" si="0"/>
        <v>0</v>
      </c>
      <c r="L14" s="43">
        <f>+'5'!C14+'5'!F14+'5'!I14+'5'!L14+'6'!C14+'6'!F14+'6'!I14+'6'!L14+'7'!C14+'7'!F14+'7'!I14+'7'!L14+'8'!C14+'8'!F14+'8'!I14+'8'!L14+'9'!C14+'9'!F14+'9'!I14</f>
        <v>1104725</v>
      </c>
      <c r="M14" s="43">
        <f>+'5'!D14+'5'!G14+'5'!J14+'5'!M14+'6'!D14+'6'!G14+'6'!J14+'6'!M14+'7'!D14+'7'!G14+'7'!J14+'7'!M14+'8'!D14+'8'!G14+'8'!J14+'8'!M14+'9'!D14+'9'!G14+'9'!J14</f>
        <v>1126003</v>
      </c>
      <c r="N14" s="72">
        <f>+'5'!E14+'5'!H14+'5'!K14+'5'!N14+'6'!E14+'6'!H14+'6'!K14+'6'!N14+'7'!E14+'7'!H14+'7'!K14+'7'!N14+'8'!E14+'8'!H14+'8'!K14+'8'!N14+'9'!E14+'9'!H14+'9'!K14</f>
        <v>1066180</v>
      </c>
    </row>
    <row r="15" spans="1:21" ht="10.5" customHeight="1" x14ac:dyDescent="0.2">
      <c r="A15" s="88" t="s">
        <v>144</v>
      </c>
      <c r="B15" s="17" t="s">
        <v>114</v>
      </c>
      <c r="C15" s="4"/>
      <c r="D15" s="4"/>
      <c r="E15" s="4"/>
      <c r="F15" s="4"/>
      <c r="G15" s="4"/>
      <c r="H15" s="4"/>
      <c r="I15" s="4"/>
      <c r="J15" s="4"/>
      <c r="K15" s="4"/>
      <c r="L15" s="32">
        <f>+'5'!C15+'5'!F15+'5'!I15+'5'!L15+'6'!C15+'6'!F15+'6'!I15+'6'!L15+'7'!C15+'7'!F15+'7'!I15+'7'!L15+'8'!C15+'8'!F15+'8'!I15+'8'!L15+'9'!C15+'9'!F15+'9'!I15</f>
        <v>0</v>
      </c>
      <c r="M15" s="32">
        <f>+'5'!D15+'5'!G15+'5'!J15+'5'!M15+'6'!D15+'6'!G15+'6'!J15+'6'!M15+'7'!D15+'7'!G15+'7'!J15+'7'!M15+'8'!D15+'8'!G15+'8'!J15+'8'!M15+'9'!D15+'9'!G15+'9'!J15</f>
        <v>0</v>
      </c>
      <c r="N15" s="89">
        <f>+'5'!E15+'5'!H15+'5'!K15+'5'!N15+'6'!E15+'6'!H15+'6'!K15+'6'!N15+'7'!E15+'7'!H15+'7'!K15+'7'!N15+'8'!E15+'8'!H15+'8'!K15+'8'!N15+'9'!E15+'9'!H15+'9'!K15</f>
        <v>0</v>
      </c>
    </row>
    <row r="16" spans="1:21" ht="10.5" customHeight="1" x14ac:dyDescent="0.2">
      <c r="A16" s="88" t="s">
        <v>145</v>
      </c>
      <c r="B16" s="17" t="s">
        <v>11</v>
      </c>
      <c r="C16" s="4"/>
      <c r="D16" s="4"/>
      <c r="E16" s="4"/>
      <c r="F16" s="4"/>
      <c r="G16" s="4"/>
      <c r="H16" s="4"/>
      <c r="I16" s="4"/>
      <c r="J16" s="4"/>
      <c r="K16" s="4"/>
      <c r="L16" s="32">
        <f>+'5'!C16+'5'!F16+'5'!I16+'5'!L16+'6'!C16+'6'!F16+'6'!I16+'6'!L16+'7'!C16+'7'!F16+'7'!I16+'7'!L16+'8'!C16+'8'!F16+'8'!I16+'8'!L16+'9'!C16+'9'!F16+'9'!I16</f>
        <v>0</v>
      </c>
      <c r="M16" s="32">
        <f>+'5'!D16+'5'!G16+'5'!J16+'5'!M16+'6'!D16+'6'!G16+'6'!J16+'6'!M16+'7'!D16+'7'!G16+'7'!J16+'7'!M16+'8'!D16+'8'!G16+'8'!J16+'8'!M16+'9'!D16+'9'!G16+'9'!J16</f>
        <v>0</v>
      </c>
      <c r="N16" s="89">
        <f>+'5'!E16+'5'!H16+'5'!K16+'5'!N16+'6'!E16+'6'!H16+'6'!K16+'6'!N16+'7'!E16+'7'!H16+'7'!K16+'7'!N16+'8'!E16+'8'!H16+'8'!K16+'8'!N16+'9'!E16+'9'!H16+'9'!K16</f>
        <v>0</v>
      </c>
    </row>
    <row r="17" spans="1:21" s="13" customFormat="1" ht="10.5" customHeight="1" thickBot="1" x14ac:dyDescent="0.25">
      <c r="A17" s="88" t="s">
        <v>146</v>
      </c>
      <c r="B17" s="17" t="s">
        <v>12</v>
      </c>
      <c r="C17" s="4"/>
      <c r="D17" s="4"/>
      <c r="E17" s="4"/>
      <c r="F17" s="4"/>
      <c r="G17" s="4"/>
      <c r="H17" s="4"/>
      <c r="I17" s="4"/>
      <c r="J17" s="4"/>
      <c r="K17" s="4"/>
      <c r="L17" s="32">
        <f>+'5'!C17+'5'!F17+'5'!I17+'5'!L17+'6'!C17+'6'!F17+'6'!I17+'6'!L17+'7'!C17+'7'!F17+'7'!I17+'7'!L17+'8'!C17+'8'!F17+'8'!I17+'8'!L17+'9'!C17+'9'!F17+'9'!I17</f>
        <v>0</v>
      </c>
      <c r="M17" s="32">
        <f>+'5'!D17+'5'!G17+'5'!J17+'5'!M17+'6'!D17+'6'!G17+'6'!J17+'6'!M17+'7'!D17+'7'!G17+'7'!J17+'7'!M17+'8'!D17+'8'!G17+'8'!J17+'8'!M17+'9'!D17+'9'!G17+'9'!J17</f>
        <v>0</v>
      </c>
      <c r="N17" s="89">
        <f>+'5'!E17+'5'!H17+'5'!K17+'5'!N17+'6'!E17+'6'!H17+'6'!K17+'6'!N17+'7'!E17+'7'!H17+'7'!K17+'7'!N17+'8'!E17+'8'!H17+'8'!K17+'8'!N17+'9'!E17+'9'!H17+'9'!K17</f>
        <v>0</v>
      </c>
    </row>
    <row r="18" spans="1:21" ht="10.5" customHeight="1" thickBot="1" x14ac:dyDescent="0.25">
      <c r="A18" s="71" t="s">
        <v>13</v>
      </c>
      <c r="B18" s="24" t="s">
        <v>116</v>
      </c>
      <c r="C18" s="42">
        <f>+C15+C16+C17</f>
        <v>0</v>
      </c>
      <c r="D18" s="42">
        <f>+D15+D16+D17</f>
        <v>0</v>
      </c>
      <c r="E18" s="42">
        <f>+E15+E16+E17</f>
        <v>0</v>
      </c>
      <c r="F18" s="42">
        <f t="shared" ref="F18:K18" si="1">+F15+F16+F17</f>
        <v>0</v>
      </c>
      <c r="G18" s="42">
        <f t="shared" si="1"/>
        <v>0</v>
      </c>
      <c r="H18" s="42">
        <f t="shared" si="1"/>
        <v>0</v>
      </c>
      <c r="I18" s="42">
        <f t="shared" si="1"/>
        <v>0</v>
      </c>
      <c r="J18" s="42">
        <f t="shared" si="1"/>
        <v>0</v>
      </c>
      <c r="K18" s="42">
        <f t="shared" si="1"/>
        <v>0</v>
      </c>
      <c r="L18" s="43">
        <f>+'5'!C18+'5'!F18+'5'!I18+'5'!L18+'6'!C18+'6'!F18+'6'!I18+'6'!L18+'7'!C18+'7'!F18+'7'!I18+'7'!L18+'8'!C18+'8'!F18+'8'!I18+'8'!L18+'9'!C18+'9'!F18+'9'!I18</f>
        <v>0</v>
      </c>
      <c r="M18" s="43">
        <f>+'5'!D18+'5'!G18+'5'!J18+'5'!M18+'6'!D18+'6'!G18+'6'!J18+'6'!M18+'7'!D18+'7'!G18+'7'!J18+'7'!M18+'8'!D18+'8'!G18+'8'!J18+'8'!M18+'9'!D18+'9'!G18+'9'!J18</f>
        <v>0</v>
      </c>
      <c r="N18" s="72">
        <f>+'5'!E18+'5'!H18+'5'!K18+'5'!N18+'6'!E18+'6'!H18+'6'!K18+'6'!N18+'7'!E18+'7'!H18+'7'!K18+'7'!N18+'8'!E18+'8'!H18+'8'!K18+'8'!N18+'9'!E18+'9'!H18+'9'!K18</f>
        <v>0</v>
      </c>
    </row>
    <row r="19" spans="1:21" ht="10.5" customHeight="1" x14ac:dyDescent="0.2">
      <c r="A19" s="90" t="s">
        <v>147</v>
      </c>
      <c r="B19" s="46" t="s">
        <v>117</v>
      </c>
      <c r="C19" s="6"/>
      <c r="D19" s="6"/>
      <c r="E19" s="6"/>
      <c r="F19" s="6"/>
      <c r="G19" s="6"/>
      <c r="H19" s="6"/>
      <c r="I19" s="6"/>
      <c r="J19" s="6"/>
      <c r="K19" s="6"/>
      <c r="L19" s="32">
        <f>+'5'!C19+'5'!F19+'5'!I19+'5'!L19+'6'!C19+'6'!F19+'6'!I19+'6'!L19+'7'!C19+'7'!F19+'7'!I19+'7'!L19+'8'!C19+'8'!F19+'8'!I19+'8'!L19+'9'!C19+'9'!F19+'9'!I19</f>
        <v>0</v>
      </c>
      <c r="M19" s="32">
        <f>+'5'!D19+'5'!G19+'5'!J19+'5'!M19+'6'!D19+'6'!G19+'6'!J19+'6'!M19+'7'!D19+'7'!G19+'7'!J19+'7'!M19+'8'!D19+'8'!G19+'8'!J19+'8'!M19+'9'!D19+'9'!G19+'9'!J19</f>
        <v>0</v>
      </c>
      <c r="N19" s="89">
        <f>+'5'!E19+'5'!H19+'5'!K19+'5'!N19+'6'!E19+'6'!H19+'6'!K19+'6'!N19+'7'!E19+'7'!H19+'7'!K19+'7'!N19+'8'!E19+'8'!H19+'8'!K19+'8'!N19+'9'!E19+'9'!H19+'9'!K19</f>
        <v>0</v>
      </c>
    </row>
    <row r="20" spans="1:21" ht="10.5" customHeight="1" thickBot="1" x14ac:dyDescent="0.25">
      <c r="A20" s="91" t="s">
        <v>173</v>
      </c>
      <c r="B20" s="48" t="s">
        <v>174</v>
      </c>
      <c r="C20" s="6"/>
      <c r="D20" s="6"/>
      <c r="E20" s="6"/>
      <c r="F20" s="6"/>
      <c r="G20" s="6"/>
      <c r="H20" s="6"/>
      <c r="I20" s="6"/>
      <c r="J20" s="6"/>
      <c r="K20" s="6"/>
      <c r="L20" s="32">
        <f>+'5'!C20+'5'!F20+'5'!I20+'5'!L20+'6'!C20+'6'!F20+'6'!I20+'6'!L20+'7'!C20+'7'!F20+'7'!I20+'7'!L20+'8'!C20+'8'!F20+'8'!I20+'8'!L20+'9'!C20+'9'!F20+'9'!I20</f>
        <v>0</v>
      </c>
      <c r="M20" s="32">
        <f>+'5'!D20+'5'!G20+'5'!J20+'5'!M20+'6'!D20+'6'!G20+'6'!J20+'6'!M20+'7'!D20+'7'!G20+'7'!J20+'7'!M20+'8'!D20+'8'!G20+'8'!J20+'8'!M20+'9'!D20+'9'!G20+'9'!J20</f>
        <v>0</v>
      </c>
      <c r="N20" s="89">
        <f>+'5'!E20+'5'!H20+'5'!K20+'5'!N20+'6'!E20+'6'!H20+'6'!K20+'6'!N20+'7'!E20+'7'!H20+'7'!K20+'7'!N20+'8'!E20+'8'!H20+'8'!K20+'8'!N20+'9'!E20+'9'!H20+'9'!K20</f>
        <v>0</v>
      </c>
    </row>
    <row r="21" spans="1:21" ht="10.5" customHeight="1" thickBot="1" x14ac:dyDescent="0.25">
      <c r="A21" s="71" t="s">
        <v>15</v>
      </c>
      <c r="B21" s="24" t="s">
        <v>118</v>
      </c>
      <c r="C21" s="42">
        <f>+C19+C20</f>
        <v>0</v>
      </c>
      <c r="D21" s="42">
        <f>+D19+D20</f>
        <v>0</v>
      </c>
      <c r="E21" s="42">
        <f>+E19+E20</f>
        <v>0</v>
      </c>
      <c r="F21" s="42">
        <f t="shared" ref="F21:K21" si="2">+F19+F20</f>
        <v>0</v>
      </c>
      <c r="G21" s="42">
        <f t="shared" si="2"/>
        <v>0</v>
      </c>
      <c r="H21" s="42">
        <f t="shared" si="2"/>
        <v>0</v>
      </c>
      <c r="I21" s="42">
        <f t="shared" si="2"/>
        <v>0</v>
      </c>
      <c r="J21" s="42">
        <f t="shared" si="2"/>
        <v>0</v>
      </c>
      <c r="K21" s="42">
        <f t="shared" si="2"/>
        <v>0</v>
      </c>
      <c r="L21" s="43">
        <f>+'5'!C21+'5'!F21+'5'!I21+'5'!L21+'6'!C21+'6'!F21+'6'!I21+'6'!L21+'7'!C21+'7'!F21+'7'!I21+'7'!L21+'8'!C21+'8'!F21+'8'!I21+'8'!L21+'9'!C21+'9'!F21+'9'!I21</f>
        <v>0</v>
      </c>
      <c r="M21" s="43">
        <f>+'5'!D21+'5'!G21+'5'!J21+'5'!M21+'6'!D21+'6'!G21+'6'!J21+'6'!M21+'7'!D21+'7'!G21+'7'!J21+'7'!M21+'8'!D21+'8'!G21+'8'!J21+'8'!M21+'9'!D21+'9'!G21+'9'!J21</f>
        <v>0</v>
      </c>
      <c r="N21" s="72">
        <f>+'5'!E21+'5'!H21+'5'!K21+'5'!N21+'6'!E21+'6'!H21+'6'!K21+'6'!N21+'7'!E21+'7'!H21+'7'!K21+'7'!N21+'8'!E21+'8'!H21+'8'!K21+'8'!N21+'9'!E21+'9'!H21+'9'!K21</f>
        <v>0</v>
      </c>
    </row>
    <row r="22" spans="1:21" ht="10.5" customHeight="1" x14ac:dyDescent="0.2">
      <c r="A22" s="88" t="s">
        <v>149</v>
      </c>
      <c r="B22" s="17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32">
        <f>+'5'!C22+'5'!F22+'5'!I22+'5'!L22+'6'!C22+'6'!F22+'6'!I22+'6'!L22+'7'!C22+'7'!F22+'7'!I22+'7'!L22+'8'!C22+'8'!F22+'8'!I22+'8'!L22+'9'!C22+'9'!F22+'9'!I22</f>
        <v>0</v>
      </c>
      <c r="M22" s="32">
        <f>+'5'!D22+'5'!G22+'5'!J22+'5'!M22+'6'!D22+'6'!G22+'6'!J22+'6'!M22+'7'!D22+'7'!G22+'7'!J22+'7'!M22+'8'!D22+'8'!G22+'8'!J22+'8'!M22+'9'!D22+'9'!G22+'9'!J22</f>
        <v>0</v>
      </c>
      <c r="N22" s="89">
        <f>+'5'!E22+'5'!H22+'5'!K22+'5'!N22+'6'!E22+'6'!H22+'6'!K22+'6'!N22+'7'!E22+'7'!H22+'7'!K22+'7'!N22+'8'!E22+'8'!H22+'8'!K22+'8'!N22+'9'!E22+'9'!H22+'9'!K22</f>
        <v>0</v>
      </c>
    </row>
    <row r="23" spans="1:21" ht="10.5" customHeight="1" x14ac:dyDescent="0.2">
      <c r="A23" s="92" t="s">
        <v>150</v>
      </c>
      <c r="B23" s="17" t="s">
        <v>176</v>
      </c>
      <c r="C23" s="6"/>
      <c r="D23" s="6"/>
      <c r="E23" s="6"/>
      <c r="F23" s="6"/>
      <c r="G23" s="6"/>
      <c r="H23" s="6"/>
      <c r="I23" s="6"/>
      <c r="J23" s="6"/>
      <c r="K23" s="6"/>
      <c r="L23" s="32">
        <f>+'5'!C23+'5'!F23+'5'!I23+'5'!L23+'6'!C23+'6'!F23+'6'!I23+'6'!L23+'7'!C23+'7'!F23+'7'!I23+'7'!L23+'8'!C23+'8'!F23+'8'!I23+'8'!L23+'9'!C23+'9'!F23+'9'!I23</f>
        <v>0</v>
      </c>
      <c r="M23" s="32">
        <f>+'5'!D23+'5'!G23+'5'!J23+'5'!M23+'6'!D23+'6'!G23+'6'!J23+'6'!M23+'7'!D23+'7'!G23+'7'!J23+'7'!M23+'8'!D23+'8'!G23+'8'!J23+'8'!M23+'9'!D23+'9'!G23+'9'!J23</f>
        <v>0</v>
      </c>
      <c r="N23" s="89">
        <f>+'5'!E23+'5'!H23+'5'!K23+'5'!N23+'6'!E23+'6'!H23+'6'!K23+'6'!N23+'7'!E23+'7'!H23+'7'!K23+'7'!N23+'8'!E23+'8'!H23+'8'!K23+'8'!N23+'9'!E23+'9'!H23+'9'!K23</f>
        <v>0</v>
      </c>
    </row>
    <row r="24" spans="1:21" s="13" customFormat="1" ht="10.5" customHeight="1" thickBot="1" x14ac:dyDescent="0.25">
      <c r="A24" s="88" t="s">
        <v>147</v>
      </c>
      <c r="B24" s="17" t="s">
        <v>20</v>
      </c>
      <c r="C24" s="4"/>
      <c r="D24" s="4"/>
      <c r="E24" s="6"/>
      <c r="F24" s="6"/>
      <c r="G24" s="6"/>
      <c r="H24" s="6"/>
      <c r="I24" s="6"/>
      <c r="J24" s="6"/>
      <c r="K24" s="6"/>
      <c r="L24" s="32">
        <f>+'5'!C24+'5'!F24+'5'!I24+'5'!L24+'6'!C24+'6'!F24+'6'!I24+'6'!L24+'7'!C24+'7'!F24+'7'!I24+'7'!L24+'8'!C24+'8'!F24+'8'!I24+'8'!L24+'9'!C24+'9'!F24+'9'!I24</f>
        <v>0</v>
      </c>
      <c r="M24" s="32">
        <f>+'5'!D24+'5'!G24+'5'!J24+'5'!M24+'6'!D24+'6'!G24+'6'!J24+'6'!M24+'7'!D24+'7'!G24+'7'!J24+'7'!M24+'8'!D24+'8'!G24+'8'!J24+'8'!M24+'9'!D24+'9'!G24+'9'!J24</f>
        <v>0</v>
      </c>
      <c r="N24" s="89">
        <f>+'5'!E24+'5'!H24+'5'!K24+'5'!N24+'6'!E24+'6'!H24+'6'!K24+'6'!N24+'7'!E24+'7'!H24+'7'!K24+'7'!N24+'8'!E24+'8'!H24+'8'!K24+'8'!N24+'9'!E24+'9'!H24+'9'!K24</f>
        <v>0</v>
      </c>
    </row>
    <row r="25" spans="1:21" ht="10.5" customHeight="1" thickBot="1" x14ac:dyDescent="0.25">
      <c r="A25" s="71" t="s">
        <v>18</v>
      </c>
      <c r="B25" s="18" t="s">
        <v>119</v>
      </c>
      <c r="C25" s="42">
        <f>+C22+C23+C24</f>
        <v>0</v>
      </c>
      <c r="D25" s="42">
        <f>+D22+D23+D24</f>
        <v>0</v>
      </c>
      <c r="E25" s="42">
        <f>+E22+E23+E24</f>
        <v>0</v>
      </c>
      <c r="F25" s="42">
        <f t="shared" ref="F25:K25" si="3">+F22+F23+F24</f>
        <v>0</v>
      </c>
      <c r="G25" s="42">
        <f t="shared" si="3"/>
        <v>0</v>
      </c>
      <c r="H25" s="42">
        <f t="shared" si="3"/>
        <v>0</v>
      </c>
      <c r="I25" s="42">
        <f t="shared" si="3"/>
        <v>0</v>
      </c>
      <c r="J25" s="42">
        <f t="shared" si="3"/>
        <v>0</v>
      </c>
      <c r="K25" s="42">
        <f t="shared" si="3"/>
        <v>0</v>
      </c>
      <c r="L25" s="43">
        <f>+'5'!C25+'5'!F25+'5'!I25+'5'!L25+'6'!C25+'6'!F25+'6'!I25+'6'!L25+'7'!C25+'7'!F25+'7'!I25+'7'!L25+'8'!C25+'8'!F25+'8'!I25+'8'!L25+'9'!C25+'9'!F25+'9'!I25</f>
        <v>0</v>
      </c>
      <c r="M25" s="43">
        <f>+'5'!D25+'5'!G25+'5'!J25+'5'!M25+'6'!D25+'6'!G25+'6'!J25+'6'!M25+'7'!D25+'7'!G25+'7'!J25+'7'!M25+'8'!D25+'8'!G25+'8'!J25+'8'!M25+'9'!D25+'9'!G25+'9'!J25</f>
        <v>0</v>
      </c>
      <c r="N25" s="72">
        <f>+'5'!E25+'5'!H25+'5'!K25+'5'!N25+'6'!E25+'6'!H25+'6'!K25+'6'!N25+'7'!E25+'7'!H25+'7'!K25+'7'!N25+'8'!E25+'8'!H25+'8'!K25+'8'!N25+'9'!E25+'9'!H25+'9'!K25</f>
        <v>0</v>
      </c>
    </row>
    <row r="26" spans="1:21" ht="10.5" customHeight="1" thickBot="1" x14ac:dyDescent="0.25">
      <c r="A26" s="93" t="s">
        <v>148</v>
      </c>
      <c r="B26" s="17" t="s">
        <v>135</v>
      </c>
      <c r="C26" s="6"/>
      <c r="D26" s="6"/>
      <c r="E26" s="6"/>
      <c r="F26" s="6"/>
      <c r="G26" s="6"/>
      <c r="H26" s="6"/>
      <c r="I26" s="6"/>
      <c r="J26" s="6"/>
      <c r="K26" s="6"/>
      <c r="L26" s="32">
        <f>+'5'!C26+'5'!F26+'5'!I26+'5'!L26+'6'!C26+'6'!F26+'6'!I26+'6'!L26+'7'!C26+'7'!F26+'7'!I26+'7'!L26+'8'!C26+'8'!F26+'8'!I26+'8'!L26+'9'!C26+'9'!F26+'9'!I26</f>
        <v>0</v>
      </c>
      <c r="M26" s="32">
        <f>+'5'!D26+'5'!G26+'5'!J26+'5'!M26+'6'!D26+'6'!G26+'6'!J26+'6'!M26+'7'!D26+'7'!G26+'7'!J26+'7'!M26+'8'!D26+'8'!G26+'8'!J26+'8'!M26+'9'!D26+'9'!G26+'9'!J26</f>
        <v>0</v>
      </c>
      <c r="N26" s="89">
        <f>+'5'!E26+'5'!H26+'5'!K26+'5'!N26+'6'!E26+'6'!H26+'6'!K26+'6'!N26+'7'!E26+'7'!H26+'7'!K26+'7'!N26+'8'!E26+'8'!H26+'8'!K26+'8'!N26+'9'!E26+'9'!H26+'9'!K26</f>
        <v>0</v>
      </c>
    </row>
    <row r="27" spans="1:21" ht="10.5" customHeight="1" thickBot="1" x14ac:dyDescent="0.25">
      <c r="A27" s="71" t="s">
        <v>132</v>
      </c>
      <c r="B27" s="18" t="s">
        <v>133</v>
      </c>
      <c r="C27" s="42">
        <f>+C21+C25</f>
        <v>0</v>
      </c>
      <c r="D27" s="42">
        <f>+D21+D25</f>
        <v>0</v>
      </c>
      <c r="E27" s="42">
        <f>+E21+E25</f>
        <v>0</v>
      </c>
      <c r="F27" s="42">
        <f t="shared" ref="F27:K27" si="4">+F21+F25</f>
        <v>0</v>
      </c>
      <c r="G27" s="42">
        <f t="shared" si="4"/>
        <v>0</v>
      </c>
      <c r="H27" s="42">
        <f t="shared" si="4"/>
        <v>0</v>
      </c>
      <c r="I27" s="42">
        <f t="shared" si="4"/>
        <v>0</v>
      </c>
      <c r="J27" s="42">
        <f t="shared" si="4"/>
        <v>0</v>
      </c>
      <c r="K27" s="42">
        <f t="shared" si="4"/>
        <v>0</v>
      </c>
      <c r="L27" s="43">
        <f>+'5'!C27+'5'!F27+'5'!I27+'5'!L27+'6'!C27+'6'!F27+'6'!I27+'6'!L27+'7'!C27+'7'!F27+'7'!I27+'7'!L27+'8'!C27+'8'!F27+'8'!I27+'8'!L27+'9'!C27+'9'!F27+'9'!I27</f>
        <v>0</v>
      </c>
      <c r="M27" s="43">
        <f>+'5'!D27+'5'!G27+'5'!J27+'5'!M27+'6'!D27+'6'!G27+'6'!J27+'6'!M27+'7'!D27+'7'!G27+'7'!J27+'7'!M27+'8'!D27+'8'!G27+'8'!J27+'8'!M27+'9'!D27+'9'!G27+'9'!J27</f>
        <v>0</v>
      </c>
      <c r="N27" s="72">
        <f>+'5'!E27+'5'!H27+'5'!K27+'5'!N27+'6'!E27+'6'!H27+'6'!K27+'6'!N27+'7'!E27+'7'!H27+'7'!K27+'7'!N27+'8'!E27+'8'!H27+'8'!K27+'8'!N27+'9'!E27+'9'!H27+'9'!K27</f>
        <v>0</v>
      </c>
    </row>
    <row r="28" spans="1:21" s="13" customFormat="1" ht="10.5" customHeight="1" x14ac:dyDescent="0.2">
      <c r="A28" s="94"/>
      <c r="B28" s="22" t="s">
        <v>136</v>
      </c>
      <c r="C28" s="6">
        <f>+C14++C18+C26+C27</f>
        <v>0</v>
      </c>
      <c r="D28" s="6">
        <f>+D14++D18+D26+D27</f>
        <v>4023</v>
      </c>
      <c r="E28" s="6">
        <f>+E14++E18+E26+E27</f>
        <v>3888</v>
      </c>
      <c r="F28" s="6">
        <f t="shared" ref="F28:K28" si="5">+F14++F18+F26+F27</f>
        <v>0</v>
      </c>
      <c r="G28" s="6">
        <f t="shared" si="5"/>
        <v>34904</v>
      </c>
      <c r="H28" s="6">
        <f t="shared" si="5"/>
        <v>28129</v>
      </c>
      <c r="I28" s="6">
        <f t="shared" si="5"/>
        <v>0</v>
      </c>
      <c r="J28" s="6">
        <f t="shared" si="5"/>
        <v>0</v>
      </c>
      <c r="K28" s="6">
        <f t="shared" si="5"/>
        <v>0</v>
      </c>
      <c r="L28" s="32">
        <f>+'5'!C28+'5'!F28+'5'!I28+'5'!L28+'6'!C28+'6'!F28+'6'!I28+'6'!L28+'7'!C28+'7'!F28+'7'!I28+'7'!L28+'8'!C28+'8'!F28+'8'!I28+'8'!L28+'9'!C28+'9'!F28+'9'!I28</f>
        <v>1104725</v>
      </c>
      <c r="M28" s="32">
        <f>+'5'!D28+'5'!G28+'5'!J28+'5'!M28+'6'!D28+'6'!G28+'6'!J28+'6'!M28+'7'!D28+'7'!G28+'7'!J28+'7'!M28+'8'!D28+'8'!G28+'8'!J28+'8'!M28+'9'!D28+'9'!G28+'9'!J28</f>
        <v>1126003</v>
      </c>
      <c r="N28" s="89">
        <f>+'5'!E28+'5'!H28+'5'!K28+'5'!N28+'6'!E28+'6'!H28+'6'!K28+'6'!N28+'7'!E28+'7'!H28+'7'!K28+'7'!N28+'8'!E28+'8'!H28+'8'!K28+'8'!N28+'9'!E28+'9'!H28+'9'!K28</f>
        <v>1066180</v>
      </c>
    </row>
    <row r="29" spans="1:21" ht="10.5" customHeight="1" x14ac:dyDescent="0.2">
      <c r="A29" s="126" t="s">
        <v>21</v>
      </c>
      <c r="B29" s="127"/>
      <c r="C29" s="4"/>
      <c r="D29" s="4"/>
      <c r="E29" s="4"/>
      <c r="F29" s="4"/>
      <c r="G29" s="4"/>
      <c r="H29" s="4"/>
      <c r="I29" s="4"/>
      <c r="J29" s="4"/>
      <c r="K29" s="4"/>
      <c r="L29" s="32">
        <f>+'5'!C29+'5'!F29+'5'!I29+'5'!L29+'6'!C29+'6'!F29+'6'!I29+'6'!L29+'7'!C29+'7'!F29+'7'!I29+'7'!L29+'8'!C29+'8'!F29+'8'!I29+'8'!L29+'9'!C29+'9'!F29+'9'!I29</f>
        <v>0</v>
      </c>
      <c r="M29" s="32">
        <f>+'5'!D29+'5'!G29+'5'!J29+'5'!M29+'6'!D29+'6'!G29+'6'!J29+'6'!M29+'7'!D29+'7'!G29+'7'!J29+'7'!M29+'8'!D29+'8'!G29+'8'!J29+'8'!M29+'9'!D29+'9'!G29+'9'!J29</f>
        <v>0</v>
      </c>
      <c r="N29" s="89">
        <f>+'5'!E29+'5'!H29+'5'!K29+'5'!N29+'6'!E29+'6'!H29+'6'!K29+'6'!N29+'7'!E29+'7'!H29+'7'!K29+'7'!N29+'8'!E29+'8'!H29+'8'!K29+'8'!N29+'9'!E29+'9'!H29+'9'!K29</f>
        <v>0</v>
      </c>
      <c r="U29" s="27"/>
    </row>
    <row r="30" spans="1:21" ht="10.5" customHeight="1" x14ac:dyDescent="0.2">
      <c r="A30" s="88" t="s">
        <v>151</v>
      </c>
      <c r="B30" s="17" t="s">
        <v>120</v>
      </c>
      <c r="C30" s="4"/>
      <c r="D30" s="4"/>
      <c r="E30" s="4"/>
      <c r="F30" s="4"/>
      <c r="G30" s="4"/>
      <c r="H30" s="4"/>
      <c r="I30" s="4"/>
      <c r="J30" s="4"/>
      <c r="K30" s="4"/>
      <c r="L30" s="32">
        <f>+'5'!C30+'5'!F30+'5'!I30+'5'!L30+'6'!C30+'6'!F30+'6'!I30+'6'!L30+'7'!C30+'7'!F30+'7'!I30+'7'!L30+'8'!C30+'8'!F30+'8'!I30+'8'!L30+'9'!C30+'9'!F30+'9'!I30</f>
        <v>0</v>
      </c>
      <c r="M30" s="32">
        <f>+'5'!D30+'5'!G30+'5'!J30+'5'!M30+'6'!D30+'6'!G30+'6'!J30+'6'!M30+'7'!D30+'7'!G30+'7'!J30+'7'!M30+'8'!D30+'8'!G30+'8'!J30+'8'!M30+'9'!D30+'9'!G30+'9'!J30</f>
        <v>0</v>
      </c>
      <c r="N30" s="89">
        <f>+'5'!E30+'5'!H30+'5'!K30+'5'!N30+'6'!E30+'6'!H30+'6'!K30+'6'!N30+'7'!E30+'7'!H30+'7'!K30+'7'!N30+'8'!E30+'8'!H30+'8'!K30+'8'!N30+'9'!E30+'9'!H30+'9'!K30</f>
        <v>0</v>
      </c>
    </row>
    <row r="31" spans="1:21" ht="10.5" customHeight="1" x14ac:dyDescent="0.2">
      <c r="A31" s="88" t="s">
        <v>152</v>
      </c>
      <c r="B31" s="17" t="s">
        <v>121</v>
      </c>
      <c r="C31" s="4"/>
      <c r="D31" s="4"/>
      <c r="E31" s="4"/>
      <c r="F31" s="4"/>
      <c r="G31" s="4"/>
      <c r="H31" s="4"/>
      <c r="I31" s="4"/>
      <c r="J31" s="4"/>
      <c r="K31" s="4"/>
      <c r="L31" s="32">
        <f>+'5'!C31+'5'!F31+'5'!I31+'5'!L31+'6'!C31+'6'!F31+'6'!I31+'6'!L31+'7'!C31+'7'!F31+'7'!I31+'7'!L31+'8'!C31+'8'!F31+'8'!I31+'8'!L31+'9'!C31+'9'!F31+'9'!I31</f>
        <v>0</v>
      </c>
      <c r="M31" s="32">
        <f>+'5'!D31+'5'!G31+'5'!J31+'5'!M31+'6'!D31+'6'!G31+'6'!J31+'6'!M31+'7'!D31+'7'!G31+'7'!J31+'7'!M31+'8'!D31+'8'!G31+'8'!J31+'8'!M31+'9'!D31+'9'!G31+'9'!J31</f>
        <v>0</v>
      </c>
      <c r="N31" s="89">
        <f>+'5'!E31+'5'!H31+'5'!K31+'5'!N31+'6'!E31+'6'!H31+'6'!K31+'6'!N31+'7'!E31+'7'!H31+'7'!K31+'7'!N31+'8'!E31+'8'!H31+'8'!K31+'8'!N31+'9'!E31+'9'!H31+'9'!K31</f>
        <v>0</v>
      </c>
    </row>
    <row r="32" spans="1:21" ht="10.5" customHeight="1" x14ac:dyDescent="0.2">
      <c r="A32" s="88" t="s">
        <v>154</v>
      </c>
      <c r="B32" s="17" t="s">
        <v>122</v>
      </c>
      <c r="C32" s="4"/>
      <c r="D32" s="4"/>
      <c r="E32" s="4"/>
      <c r="F32" s="4"/>
      <c r="G32" s="4"/>
      <c r="H32" s="4"/>
      <c r="I32" s="4"/>
      <c r="J32" s="4"/>
      <c r="K32" s="4"/>
      <c r="L32" s="32">
        <f>+'5'!C32+'5'!F32+'5'!I32+'5'!L32+'6'!C32+'6'!F32+'6'!I32+'6'!L32+'7'!C32+'7'!F32+'7'!I32+'7'!L32+'8'!C32+'8'!F32+'8'!I32+'8'!L32+'9'!C32+'9'!F32+'9'!I32</f>
        <v>0</v>
      </c>
      <c r="M32" s="32">
        <f>+'5'!D32+'5'!G32+'5'!J32+'5'!M32+'6'!D32+'6'!G32+'6'!J32+'6'!M32+'7'!D32+'7'!G32+'7'!J32+'7'!M32+'8'!D32+'8'!G32+'8'!J32+'8'!M32+'9'!D32+'9'!G32+'9'!J32</f>
        <v>0</v>
      </c>
      <c r="N32" s="89">
        <f>+'5'!E32+'5'!H32+'5'!K32+'5'!N32+'6'!E32+'6'!H32+'6'!K32+'6'!N32+'7'!E32+'7'!H32+'7'!K32+'7'!N32+'8'!E32+'8'!H32+'8'!K32+'8'!N32+'9'!E32+'9'!H32+'9'!K32</f>
        <v>0</v>
      </c>
    </row>
    <row r="33" spans="1:40" ht="10.5" customHeight="1" x14ac:dyDescent="0.2">
      <c r="A33" s="95" t="s">
        <v>5</v>
      </c>
      <c r="B33" s="79" t="s">
        <v>123</v>
      </c>
      <c r="C33" s="44">
        <f t="shared" ref="C33:K33" si="6">+C30+C31+C32</f>
        <v>0</v>
      </c>
      <c r="D33" s="44">
        <f t="shared" si="6"/>
        <v>0</v>
      </c>
      <c r="E33" s="44">
        <f t="shared" si="6"/>
        <v>0</v>
      </c>
      <c r="F33" s="44">
        <f t="shared" si="6"/>
        <v>0</v>
      </c>
      <c r="G33" s="44">
        <f t="shared" si="6"/>
        <v>0</v>
      </c>
      <c r="H33" s="44">
        <f t="shared" si="6"/>
        <v>0</v>
      </c>
      <c r="I33" s="44">
        <f t="shared" si="6"/>
        <v>0</v>
      </c>
      <c r="J33" s="44">
        <f t="shared" si="6"/>
        <v>0</v>
      </c>
      <c r="K33" s="44">
        <f t="shared" si="6"/>
        <v>0</v>
      </c>
      <c r="L33" s="45">
        <f>+'5'!C33+'5'!F33+'5'!I33+'5'!L33+'6'!C33+'6'!F33+'6'!I33+'6'!L33+'7'!C33+'7'!F33+'7'!I33+'7'!L33+'8'!C33+'8'!F33+'8'!I33+'8'!L33+'9'!C33+'9'!F33+'9'!I33</f>
        <v>0</v>
      </c>
      <c r="M33" s="45">
        <f>+'5'!D33+'5'!G33+'5'!J33+'5'!M33+'6'!D33+'6'!G33+'6'!J33+'6'!M33+'7'!D33+'7'!G33+'7'!J33+'7'!M33+'8'!D33+'8'!G33+'8'!J33+'8'!M33+'9'!D33+'9'!G33+'9'!J33</f>
        <v>0</v>
      </c>
      <c r="N33" s="96">
        <f>+'5'!E33+'5'!H33+'5'!K33+'5'!N33+'6'!E33+'6'!H33+'6'!K33+'6'!N33+'7'!E33+'7'!H33+'7'!K33+'7'!N33+'8'!E33+'8'!H33+'8'!K33+'8'!N33+'9'!E33+'9'!H33+'9'!K33</f>
        <v>0</v>
      </c>
    </row>
    <row r="34" spans="1:40" ht="10.5" customHeight="1" x14ac:dyDescent="0.2">
      <c r="A34" s="88" t="s">
        <v>155</v>
      </c>
      <c r="B34" s="17" t="s">
        <v>22</v>
      </c>
      <c r="C34" s="4"/>
      <c r="D34" s="4"/>
      <c r="E34" s="4"/>
      <c r="F34" s="4"/>
      <c r="G34" s="4"/>
      <c r="H34" s="4"/>
      <c r="I34" s="4"/>
      <c r="J34" s="4"/>
      <c r="K34" s="4"/>
      <c r="L34" s="32">
        <f>+'5'!C34+'5'!F34+'5'!I34+'5'!L34+'6'!C34+'6'!F34+'6'!I34+'6'!L34+'7'!C34+'7'!F34+'7'!I34+'7'!L34+'8'!C34+'8'!F34+'8'!I34+'8'!L34+'9'!C34+'9'!F34+'9'!I34</f>
        <v>0</v>
      </c>
      <c r="M34" s="32">
        <f>+'5'!D34+'5'!G34+'5'!J34+'5'!M34+'6'!D34+'6'!G34+'6'!J34+'6'!M34+'7'!D34+'7'!G34+'7'!J34+'7'!M34+'8'!D34+'8'!G34+'8'!J34+'8'!M34+'9'!D34+'9'!G34+'9'!J34</f>
        <v>0</v>
      </c>
      <c r="N34" s="89">
        <f>+'5'!E34+'5'!H34+'5'!K34+'5'!N34+'6'!E34+'6'!H34+'6'!K34+'6'!N34+'7'!E34+'7'!H34+'7'!K34+'7'!N34+'8'!E34+'8'!H34+'8'!K34+'8'!N34+'9'!E34+'9'!H34+'9'!K34</f>
        <v>0</v>
      </c>
    </row>
    <row r="35" spans="1:40" ht="10.5" customHeight="1" x14ac:dyDescent="0.2">
      <c r="A35" s="88" t="s">
        <v>156</v>
      </c>
      <c r="B35" s="17" t="s">
        <v>124</v>
      </c>
      <c r="C35" s="4"/>
      <c r="D35" s="4"/>
      <c r="E35" s="4"/>
      <c r="F35" s="4"/>
      <c r="G35" s="4"/>
      <c r="H35" s="4"/>
      <c r="I35" s="4"/>
      <c r="J35" s="4"/>
      <c r="K35" s="4"/>
      <c r="L35" s="32">
        <f>+'5'!C35+'5'!F35+'5'!I35+'5'!L35+'6'!C35+'6'!F35+'6'!I35+'6'!L35+'7'!C35+'7'!F35+'7'!I35+'7'!L35+'8'!C35+'8'!F35+'8'!I35+'8'!L35+'9'!C35+'9'!F35+'9'!I35</f>
        <v>0</v>
      </c>
      <c r="M35" s="32">
        <f>+'5'!D35+'5'!G35+'5'!J35+'5'!M35+'6'!D35+'6'!G35+'6'!J35+'6'!M35+'7'!D35+'7'!G35+'7'!J35+'7'!M35+'8'!D35+'8'!G35+'8'!J35+'8'!M35+'9'!D35+'9'!G35+'9'!J35</f>
        <v>0</v>
      </c>
      <c r="N35" s="89">
        <f>+'5'!E35+'5'!H35+'5'!K35+'5'!N35+'6'!E35+'6'!H35+'6'!K35+'6'!N35+'7'!E35+'7'!H35+'7'!K35+'7'!N35+'8'!E35+'8'!H35+'8'!K35+'8'!N35+'9'!E35+'9'!H35+'9'!K35</f>
        <v>0</v>
      </c>
    </row>
    <row r="36" spans="1:40" ht="10.5" customHeight="1" thickBot="1" x14ac:dyDescent="0.25">
      <c r="A36" s="88" t="s">
        <v>158</v>
      </c>
      <c r="B36" s="17" t="s">
        <v>23</v>
      </c>
      <c r="C36" s="4"/>
      <c r="D36" s="4"/>
      <c r="E36" s="4"/>
      <c r="F36" s="4"/>
      <c r="G36" s="4"/>
      <c r="H36" s="4"/>
      <c r="I36" s="4"/>
      <c r="J36" s="4"/>
      <c r="K36" s="4"/>
      <c r="L36" s="32">
        <f>+'5'!C36+'5'!F36+'5'!I36+'5'!L36+'6'!C36+'6'!F36+'6'!I36+'6'!L36+'7'!C36+'7'!F36+'7'!I36+'7'!L36+'8'!C36+'8'!F36+'8'!I36+'8'!L36+'9'!C36+'9'!F36+'9'!I36</f>
        <v>0</v>
      </c>
      <c r="M36" s="32">
        <f>+'5'!D36+'5'!G36+'5'!J36+'5'!M36+'6'!D36+'6'!G36+'6'!J36+'6'!M36+'7'!D36+'7'!G36+'7'!J36+'7'!M36+'8'!D36+'8'!G36+'8'!J36+'8'!M36+'9'!D36+'9'!G36+'9'!J36</f>
        <v>0</v>
      </c>
      <c r="N36" s="89">
        <f>+'5'!E36+'5'!H36+'5'!K36+'5'!N36+'6'!E36+'6'!H36+'6'!K36+'6'!N36+'7'!E36+'7'!H36+'7'!K36+'7'!N36+'8'!E36+'8'!H36+'8'!K36+'8'!N36+'9'!E36+'9'!H36+'9'!K36</f>
        <v>0</v>
      </c>
    </row>
    <row r="37" spans="1:40" ht="10.5" customHeight="1" thickBot="1" x14ac:dyDescent="0.25">
      <c r="A37" s="71" t="s">
        <v>10</v>
      </c>
      <c r="B37" s="24" t="s">
        <v>126</v>
      </c>
      <c r="C37" s="42">
        <f>+C33+C34+C35+C36</f>
        <v>0</v>
      </c>
      <c r="D37" s="42">
        <f>+D33+D34+D35+D36</f>
        <v>0</v>
      </c>
      <c r="E37" s="42">
        <f>+E33+E34+E35+E36</f>
        <v>0</v>
      </c>
      <c r="F37" s="42">
        <f t="shared" ref="F37:K37" si="7">+F33+F34+F35+F36</f>
        <v>0</v>
      </c>
      <c r="G37" s="42">
        <f t="shared" si="7"/>
        <v>0</v>
      </c>
      <c r="H37" s="42">
        <f t="shared" si="7"/>
        <v>0</v>
      </c>
      <c r="I37" s="42">
        <f t="shared" si="7"/>
        <v>0</v>
      </c>
      <c r="J37" s="42">
        <f t="shared" si="7"/>
        <v>0</v>
      </c>
      <c r="K37" s="42">
        <f t="shared" si="7"/>
        <v>0</v>
      </c>
      <c r="L37" s="43">
        <f>+'5'!C37+'5'!F37+'5'!I37+'5'!L37+'6'!C37+'6'!F37+'6'!I37+'6'!L37+'7'!C37+'7'!F37+'7'!I37+'7'!L37+'8'!C37+'8'!F37+'8'!I37+'8'!L37+'9'!C37+'9'!F37+'9'!I37</f>
        <v>0</v>
      </c>
      <c r="M37" s="43">
        <f>+'5'!D37+'5'!G37+'5'!J37+'5'!M37+'6'!D37+'6'!G37+'6'!J37+'6'!M37+'7'!D37+'7'!G37+'7'!J37+'7'!M37+'8'!D37+'8'!G37+'8'!J37+'8'!M37+'9'!D37+'9'!G37+'9'!J37</f>
        <v>0</v>
      </c>
      <c r="N37" s="72">
        <f>+'5'!E37+'5'!H37+'5'!K37+'5'!N37+'6'!E37+'6'!H37+'6'!K37+'6'!N37+'7'!E37+'7'!H37+'7'!K37+'7'!N37+'8'!E37+'8'!H37+'8'!K37+'8'!N37+'9'!E37+'9'!H37+'9'!K37</f>
        <v>0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 x14ac:dyDescent="0.2">
      <c r="A38" s="88" t="s">
        <v>153</v>
      </c>
      <c r="B38" s="17" t="s">
        <v>25</v>
      </c>
      <c r="C38" s="4"/>
      <c r="D38" s="4"/>
      <c r="E38" s="4"/>
      <c r="F38" s="4"/>
      <c r="G38" s="4"/>
      <c r="H38" s="4"/>
      <c r="I38" s="4"/>
      <c r="J38" s="4"/>
      <c r="K38" s="4"/>
      <c r="L38" s="32">
        <f>+'5'!C38+'5'!F38+'5'!I38+'5'!L38+'6'!C38+'6'!F38+'6'!I38+'6'!L38+'7'!C38+'7'!F38+'7'!I38+'7'!L38+'8'!C38+'8'!F38+'8'!I38+'8'!L38+'9'!C38+'9'!F38+'9'!I38</f>
        <v>0</v>
      </c>
      <c r="M38" s="32">
        <f>+'5'!D38+'5'!G38+'5'!J38+'5'!M38+'6'!D38+'6'!G38+'6'!J38+'6'!M38+'7'!D38+'7'!G38+'7'!J38+'7'!M38+'8'!D38+'8'!G38+'8'!J38+'8'!M38+'9'!D38+'9'!G38+'9'!J38</f>
        <v>0</v>
      </c>
      <c r="N38" s="89">
        <f>+'5'!E38+'5'!H38+'5'!K38+'5'!N38+'6'!E38+'6'!H38+'6'!K38+'6'!N38+'7'!E38+'7'!H38+'7'!K38+'7'!N38+'8'!E38+'8'!H38+'8'!K38+'8'!N38+'9'!E38+'9'!H38+'9'!K38</f>
        <v>0</v>
      </c>
      <c r="AD38" s="1"/>
      <c r="AE38" s="1"/>
      <c r="AF38" s="1"/>
      <c r="AJ38" s="1"/>
      <c r="AK38" s="1"/>
      <c r="AL38" s="1"/>
      <c r="AM38" s="1"/>
      <c r="AN38" s="1"/>
    </row>
    <row r="39" spans="1:40" ht="10.5" customHeight="1" x14ac:dyDescent="0.2">
      <c r="A39" s="88" t="s">
        <v>157</v>
      </c>
      <c r="B39" s="17" t="s">
        <v>125</v>
      </c>
      <c r="C39" s="4"/>
      <c r="D39" s="4"/>
      <c r="E39" s="4"/>
      <c r="F39" s="4"/>
      <c r="G39" s="4"/>
      <c r="H39" s="4"/>
      <c r="I39" s="4"/>
      <c r="J39" s="4"/>
      <c r="K39" s="4"/>
      <c r="L39" s="32">
        <f>+'5'!C39+'5'!F39+'5'!I39+'5'!L39+'6'!C39+'6'!F39+'6'!I39+'6'!L39+'7'!C39+'7'!F39+'7'!I39+'7'!L39+'8'!C39+'8'!F39+'8'!I39+'8'!L39+'9'!C39+'9'!F39+'9'!I39</f>
        <v>0</v>
      </c>
      <c r="M39" s="32">
        <f>+'5'!D39+'5'!G39+'5'!J39+'5'!M39+'6'!D39+'6'!G39+'6'!J39+'6'!M39+'7'!D39+'7'!G39+'7'!J39+'7'!M39+'8'!D39+'8'!G39+'8'!J39+'8'!M39+'9'!D39+'9'!G39+'9'!J39</f>
        <v>0</v>
      </c>
      <c r="N39" s="89">
        <f>+'5'!E39+'5'!H39+'5'!K39+'5'!N39+'6'!E39+'6'!H39+'6'!K39+'6'!N39+'7'!E39+'7'!H39+'7'!K39+'7'!N39+'8'!E39+'8'!H39+'8'!K39+'8'!N39+'9'!E39+'9'!H39+'9'!K39</f>
        <v>0</v>
      </c>
      <c r="Q39" s="27"/>
      <c r="AD39" s="1"/>
      <c r="AE39" s="1"/>
      <c r="AF39" s="1"/>
      <c r="AJ39" s="1"/>
      <c r="AK39" s="1"/>
      <c r="AL39" s="1"/>
      <c r="AM39" s="1"/>
      <c r="AN39" s="1"/>
    </row>
    <row r="40" spans="1:40" s="13" customFormat="1" ht="10.5" customHeight="1" thickBot="1" x14ac:dyDescent="0.25">
      <c r="A40" s="88" t="s">
        <v>159</v>
      </c>
      <c r="B40" s="17" t="s">
        <v>26</v>
      </c>
      <c r="C40" s="4"/>
      <c r="D40" s="4"/>
      <c r="E40" s="4"/>
      <c r="F40" s="4"/>
      <c r="G40" s="4"/>
      <c r="H40" s="4"/>
      <c r="I40" s="4"/>
      <c r="J40" s="4"/>
      <c r="K40" s="4"/>
      <c r="L40" s="32">
        <f>+'5'!C40+'5'!F40+'5'!I40+'5'!L40+'6'!C40+'6'!F40+'6'!I40+'6'!L40+'7'!C40+'7'!F40+'7'!I40+'7'!L40+'8'!C40+'8'!F40+'8'!I40+'8'!L40+'9'!C40+'9'!F40+'9'!I40</f>
        <v>0</v>
      </c>
      <c r="M40" s="32">
        <f>+'5'!D40+'5'!G40+'5'!J40+'5'!M40+'6'!D40+'6'!G40+'6'!J40+'6'!M40+'7'!D40+'7'!G40+'7'!J40+'7'!M40+'8'!D40+'8'!G40+'8'!J40+'8'!M40+'9'!D40+'9'!G40+'9'!J40</f>
        <v>0</v>
      </c>
      <c r="N40" s="89">
        <f>+'5'!E40+'5'!H40+'5'!K40+'5'!N40+'6'!E40+'6'!H40+'6'!K40+'6'!N40+'7'!E40+'7'!H40+'7'!K40+'7'!N40+'8'!E40+'8'!H40+'8'!K40+'8'!N40+'9'!E40+'9'!H40+'9'!K40</f>
        <v>0</v>
      </c>
      <c r="AD40" s="5"/>
      <c r="AE40" s="5"/>
      <c r="AF40" s="5"/>
      <c r="AJ40" s="5"/>
      <c r="AK40" s="5"/>
      <c r="AL40" s="5"/>
      <c r="AM40" s="5"/>
      <c r="AN40" s="5"/>
    </row>
    <row r="41" spans="1:40" ht="10.5" customHeight="1" thickBot="1" x14ac:dyDescent="0.25">
      <c r="A41" s="71" t="s">
        <v>13</v>
      </c>
      <c r="B41" s="24" t="s">
        <v>127</v>
      </c>
      <c r="C41" s="42">
        <f>+C38+C39+C40</f>
        <v>0</v>
      </c>
      <c r="D41" s="42">
        <f>+D38+D39+D40</f>
        <v>0</v>
      </c>
      <c r="E41" s="42">
        <f>+E38+E39+E40</f>
        <v>0</v>
      </c>
      <c r="F41" s="42">
        <f t="shared" ref="F41:K41" si="8">+F38+F39+F40</f>
        <v>0</v>
      </c>
      <c r="G41" s="42">
        <f t="shared" si="8"/>
        <v>0</v>
      </c>
      <c r="H41" s="42">
        <f t="shared" si="8"/>
        <v>0</v>
      </c>
      <c r="I41" s="42">
        <f t="shared" si="8"/>
        <v>0</v>
      </c>
      <c r="J41" s="42">
        <f t="shared" si="8"/>
        <v>0</v>
      </c>
      <c r="K41" s="42">
        <f t="shared" si="8"/>
        <v>0</v>
      </c>
      <c r="L41" s="43">
        <f>+'5'!C41+'5'!F41+'5'!I41+'5'!L41+'6'!C41+'6'!F41+'6'!I41+'6'!L41+'7'!C41+'7'!F41+'7'!I41+'7'!L41+'8'!C41+'8'!F41+'8'!I41+'8'!L41+'9'!C41+'9'!F41+'9'!I41</f>
        <v>0</v>
      </c>
      <c r="M41" s="43">
        <f>+'5'!D41+'5'!G41+'5'!J41+'5'!M41+'6'!D41+'6'!G41+'6'!J41+'6'!M41+'7'!D41+'7'!G41+'7'!J41+'7'!M41+'8'!D41+'8'!G41+'8'!J41+'8'!M41+'9'!D41+'9'!G41+'9'!J41</f>
        <v>0</v>
      </c>
      <c r="N41" s="72">
        <f>+'5'!E41+'5'!H41+'5'!K41+'5'!N41+'6'!E41+'6'!H41+'6'!K41+'6'!N41+'7'!E41+'7'!H41+'7'!K41+'7'!N41+'8'!E41+'8'!H41+'8'!K41+'8'!N41+'9'!E41+'9'!H41+'9'!K41</f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40" ht="10.5" customHeight="1" x14ac:dyDescent="0.2">
      <c r="A42" s="97" t="s">
        <v>167</v>
      </c>
      <c r="B42" s="46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32">
        <f>+'5'!C42+'5'!F42+'5'!I42+'5'!L42+'6'!C42+'6'!F42+'6'!I42+'6'!L42+'7'!C42+'7'!F42+'7'!I42+'7'!L42+'8'!C42+'8'!F42+'8'!I42+'8'!L42+'9'!C42+'9'!F42+'9'!I42</f>
        <v>0</v>
      </c>
      <c r="M42" s="32">
        <f>+'5'!D42+'5'!G42+'5'!J42+'5'!M42+'6'!D42+'6'!G42+'6'!J42+'6'!M42+'7'!D42+'7'!G42+'7'!J42+'7'!M42+'8'!D42+'8'!G42+'8'!J42+'8'!M42+'9'!D42+'9'!G42+'9'!J42</f>
        <v>0</v>
      </c>
      <c r="N42" s="89">
        <f>+'5'!E42+'5'!H42+'5'!K42+'5'!N42+'6'!E42+'6'!H42+'6'!K42+'6'!N42+'7'!E42+'7'!H42+'7'!K42+'7'!N42+'8'!E42+'8'!H42+'8'!K42+'8'!N42+'9'!E42+'9'!H42+'9'!K42</f>
        <v>0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40" ht="10.5" customHeight="1" x14ac:dyDescent="0.2">
      <c r="A43" s="88" t="s">
        <v>190</v>
      </c>
      <c r="B43" s="113" t="s">
        <v>191</v>
      </c>
      <c r="C43" s="4"/>
      <c r="D43" s="4"/>
      <c r="E43" s="4"/>
      <c r="F43" s="4"/>
      <c r="G43" s="4"/>
      <c r="H43" s="4"/>
      <c r="I43" s="4"/>
      <c r="J43" s="4"/>
      <c r="K43" s="4"/>
      <c r="L43" s="32">
        <f>+'5'!C43+'5'!F43+'5'!I43+'5'!L43+'6'!C43+'6'!F43+'6'!I43+'6'!L43+'7'!C43+'7'!F43+'7'!I43+'7'!L43+'8'!C43+'8'!F43+'8'!I43+'8'!L43+'9'!C43+'9'!F43+'9'!I43</f>
        <v>0</v>
      </c>
      <c r="M43" s="32">
        <f>+'5'!D43+'5'!G43+'5'!J43+'5'!M43+'6'!D43+'6'!G43+'6'!J43+'6'!M43+'7'!D43+'7'!G43+'7'!J43+'7'!M43+'8'!D43+'8'!G43+'8'!J43+'8'!M43+'9'!D43+'9'!G43+'9'!J43</f>
        <v>0</v>
      </c>
      <c r="N43" s="89">
        <f>+'5'!E43+'5'!H43+'5'!K43+'5'!N43+'6'!E43+'6'!H43+'6'!K43+'6'!N43+'7'!E43+'7'!H43+'7'!K43+'7'!N43+'8'!E43+'8'!H43+'8'!K43+'8'!N43+'9'!E43+'9'!H43+'9'!K43</f>
        <v>0</v>
      </c>
    </row>
    <row r="44" spans="1:40" ht="10.5" customHeight="1" thickBot="1" x14ac:dyDescent="0.25">
      <c r="A44" s="98" t="s">
        <v>168</v>
      </c>
      <c r="B44" s="48" t="s">
        <v>128</v>
      </c>
      <c r="C44" s="6"/>
      <c r="D44" s="6"/>
      <c r="E44" s="6"/>
      <c r="F44" s="6"/>
      <c r="G44" s="6"/>
      <c r="H44" s="6"/>
      <c r="I44" s="6"/>
      <c r="J44" s="6"/>
      <c r="K44" s="6"/>
      <c r="L44" s="32">
        <f>+'5'!C44+'5'!F44+'5'!I44+'5'!L44+'6'!C44+'6'!F44+'6'!I44+'6'!L44+'7'!C44+'7'!F44+'7'!I44+'7'!L44+'8'!C44+'8'!F44+'8'!I44+'8'!L44+'9'!C44+'9'!F44+'9'!I44</f>
        <v>0</v>
      </c>
      <c r="M44" s="32">
        <f>+'5'!D44+'5'!G44+'5'!J44+'5'!M44+'6'!D44+'6'!G44+'6'!J44+'6'!M44+'7'!D44+'7'!G44+'7'!J44+'7'!M44+'8'!D44+'8'!G44+'8'!J44+'8'!M44+'9'!D44+'9'!G44+'9'!J44</f>
        <v>0</v>
      </c>
      <c r="N44" s="89">
        <f>+'5'!E44+'5'!H44+'5'!K44+'5'!N44+'6'!E44+'6'!H44+'6'!K44+'6'!N44+'7'!E44+'7'!H44+'7'!K44+'7'!N44+'8'!E44+'8'!H44+'8'!K44+'8'!N44+'9'!E44+'9'!H44+'9'!K44</f>
        <v>0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D44" s="1"/>
      <c r="AE44" s="1"/>
    </row>
    <row r="45" spans="1:40" ht="10.5" customHeight="1" thickBot="1" x14ac:dyDescent="0.25">
      <c r="A45" s="71" t="s">
        <v>15</v>
      </c>
      <c r="B45" s="24" t="s">
        <v>27</v>
      </c>
      <c r="C45" s="42">
        <f>SUM(C42:C44)</f>
        <v>0</v>
      </c>
      <c r="D45" s="42">
        <f t="shared" ref="D45:N45" si="9">SUM(D42:D44)</f>
        <v>0</v>
      </c>
      <c r="E45" s="42">
        <f t="shared" si="9"/>
        <v>0</v>
      </c>
      <c r="F45" s="42">
        <f t="shared" si="9"/>
        <v>0</v>
      </c>
      <c r="G45" s="42">
        <f t="shared" si="9"/>
        <v>0</v>
      </c>
      <c r="H45" s="42">
        <f t="shared" si="9"/>
        <v>0</v>
      </c>
      <c r="I45" s="42">
        <f t="shared" si="9"/>
        <v>0</v>
      </c>
      <c r="J45" s="42">
        <f t="shared" si="9"/>
        <v>0</v>
      </c>
      <c r="K45" s="42">
        <f t="shared" si="9"/>
        <v>0</v>
      </c>
      <c r="L45" s="42">
        <f t="shared" si="9"/>
        <v>0</v>
      </c>
      <c r="M45" s="42">
        <f t="shared" si="9"/>
        <v>0</v>
      </c>
      <c r="N45" s="74">
        <f t="shared" si="9"/>
        <v>0</v>
      </c>
    </row>
    <row r="46" spans="1:40" ht="10.5" customHeight="1" x14ac:dyDescent="0.2">
      <c r="A46" s="93" t="s">
        <v>167</v>
      </c>
      <c r="B46" s="23" t="s">
        <v>20</v>
      </c>
      <c r="C46" s="6"/>
      <c r="D46" s="6"/>
      <c r="E46" s="6"/>
      <c r="F46" s="6"/>
      <c r="G46" s="6"/>
      <c r="H46" s="6"/>
      <c r="I46" s="6"/>
      <c r="J46" s="6"/>
      <c r="K46" s="6"/>
      <c r="L46" s="32">
        <f>+'5'!C46+'5'!F46+'5'!I46+'5'!L46+'6'!C46+'6'!F46+'6'!I46+'6'!L46+'7'!C46+'7'!F46+'7'!I46+'7'!L46+'8'!C46+'8'!F46+'8'!I46+'8'!L46+'9'!C46+'9'!F46+'9'!I46</f>
        <v>0</v>
      </c>
      <c r="M46" s="32">
        <f>+'5'!D46+'5'!G46+'5'!J46+'5'!M46+'6'!D46+'6'!G46+'6'!J46+'6'!M46+'7'!D46+'7'!G46+'7'!J46+'7'!M46+'8'!D46+'8'!G46+'8'!J46+'8'!M46+'9'!D46+'9'!G46+'9'!J46</f>
        <v>0</v>
      </c>
      <c r="N46" s="89">
        <f>+'5'!E46+'5'!H46+'5'!K46+'5'!N46+'6'!E46+'6'!H46+'6'!K46+'6'!N46+'7'!E46+'7'!H46+'7'!K46+'7'!N46+'8'!E46+'8'!H46+'8'!K46+'8'!N46+'9'!E46+'9'!H46+'9'!K46</f>
        <v>0</v>
      </c>
    </row>
    <row r="47" spans="1:40" ht="10.5" customHeight="1" thickBot="1" x14ac:dyDescent="0.25">
      <c r="A47" s="93" t="s">
        <v>168</v>
      </c>
      <c r="B47" s="23" t="s">
        <v>129</v>
      </c>
      <c r="C47" s="6"/>
      <c r="D47" s="6"/>
      <c r="E47" s="6"/>
      <c r="F47" s="6"/>
      <c r="G47" s="6"/>
      <c r="H47" s="6"/>
      <c r="I47" s="6"/>
      <c r="J47" s="6"/>
      <c r="K47" s="6"/>
      <c r="L47" s="32">
        <f>+'5'!C47+'5'!F47+'5'!I47+'5'!L47+'6'!C47+'6'!F47+'6'!I47+'6'!L47+'7'!C47+'7'!F47+'7'!I47+'7'!L47+'8'!C47+'8'!F47+'8'!I47+'8'!L47+'9'!C47+'9'!F47+'9'!I47</f>
        <v>0</v>
      </c>
      <c r="M47" s="32">
        <f>+'5'!D47+'5'!G47+'5'!J47+'5'!M47+'6'!D47+'6'!G47+'6'!J47+'6'!M47+'7'!D47+'7'!G47+'7'!J47+'7'!M47+'8'!D47+'8'!G47+'8'!J47+'8'!M47+'9'!D47+'9'!G47+'9'!J47</f>
        <v>0</v>
      </c>
      <c r="N47" s="89">
        <f>+'5'!E47+'5'!H47+'5'!K47+'5'!N47+'6'!E47+'6'!H47+'6'!K47+'6'!N47+'7'!E47+'7'!H47+'7'!K47+'7'!N47+'8'!E47+'8'!H47+'8'!K47+'8'!N47+'9'!E47+'9'!H47+'9'!K47</f>
        <v>0</v>
      </c>
    </row>
    <row r="48" spans="1:40" ht="10.5" customHeight="1" thickBot="1" x14ac:dyDescent="0.25">
      <c r="A48" s="71" t="s">
        <v>18</v>
      </c>
      <c r="B48" s="24" t="s">
        <v>28</v>
      </c>
      <c r="C48" s="42">
        <f>+C46+C47</f>
        <v>0</v>
      </c>
      <c r="D48" s="42">
        <f>+D46+D47</f>
        <v>0</v>
      </c>
      <c r="E48" s="42">
        <f>+E46+E47</f>
        <v>0</v>
      </c>
      <c r="F48" s="42">
        <f t="shared" ref="F48:K48" si="10">+F46+F47</f>
        <v>0</v>
      </c>
      <c r="G48" s="42">
        <f t="shared" si="10"/>
        <v>0</v>
      </c>
      <c r="H48" s="42">
        <f t="shared" si="10"/>
        <v>0</v>
      </c>
      <c r="I48" s="42">
        <f t="shared" si="10"/>
        <v>0</v>
      </c>
      <c r="J48" s="42">
        <f t="shared" si="10"/>
        <v>0</v>
      </c>
      <c r="K48" s="42">
        <f t="shared" si="10"/>
        <v>0</v>
      </c>
      <c r="L48" s="43">
        <f>+'5'!C48+'5'!F48+'5'!I48+'5'!L48+'6'!C48+'6'!F48+'6'!I48+'6'!L48+'7'!C48+'7'!F48+'7'!I48+'7'!L48+'8'!C48+'8'!F48+'8'!I48+'8'!L48+'9'!C48+'9'!F48+'9'!I48</f>
        <v>0</v>
      </c>
      <c r="M48" s="43">
        <f>+'5'!D48+'5'!G48+'5'!J48+'5'!M48+'6'!D48+'6'!G48+'6'!J48+'6'!M48+'7'!D48+'7'!G48+'7'!J48+'7'!M48+'8'!D48+'8'!G48+'8'!J48+'8'!M48+'9'!D48+'9'!G48+'9'!J48</f>
        <v>0</v>
      </c>
      <c r="N48" s="72">
        <f>+'5'!E48+'5'!H48+'5'!K48+'5'!N48+'6'!E48+'6'!H48+'6'!K48+'6'!N48+'7'!E48+'7'!H48+'7'!K48+'7'!N48+'8'!E48+'8'!H48+'8'!K48+'8'!N48+'9'!E48+'9'!H48+'9'!K48</f>
        <v>0</v>
      </c>
    </row>
    <row r="49" spans="1:29" ht="10.5" customHeight="1" thickBot="1" x14ac:dyDescent="0.25">
      <c r="A49" s="93" t="s">
        <v>160</v>
      </c>
      <c r="B49" s="23" t="s">
        <v>179</v>
      </c>
      <c r="C49" s="6"/>
      <c r="D49" s="6"/>
      <c r="E49" s="6"/>
      <c r="F49" s="6"/>
      <c r="G49" s="6"/>
      <c r="H49" s="6"/>
      <c r="I49" s="6"/>
      <c r="J49" s="6"/>
      <c r="K49" s="6"/>
      <c r="L49" s="32">
        <f>+'5'!C49+'5'!F49+'5'!I49+'5'!L49+'6'!C49+'6'!F49+'6'!I49+'6'!L49+'7'!C49+'7'!F49+'7'!I49+'7'!L49+'8'!C49+'8'!F49+'8'!I49+'8'!L49+'9'!C49+'9'!F49+'9'!I49</f>
        <v>0</v>
      </c>
      <c r="M49" s="32">
        <f>+'5'!D49+'5'!G49+'5'!J49+'5'!M49+'6'!D49+'6'!G49+'6'!J49+'6'!M49+'7'!D49+'7'!G49+'7'!J49+'7'!M49+'8'!D49+'8'!G49+'8'!J49+'8'!M49+'9'!D49+'9'!G49+'9'!J49</f>
        <v>0</v>
      </c>
      <c r="N49" s="89">
        <f>+'5'!E49+'5'!H49+'5'!K49+'5'!N49+'6'!E49+'6'!H49+'6'!K49+'6'!N49+'7'!E49+'7'!H49+'7'!K49+'7'!N49+'8'!E49+'8'!H49+'8'!K49+'8'!N49+'9'!E49+'9'!H49+'9'!K49</f>
        <v>0</v>
      </c>
    </row>
    <row r="50" spans="1:29" ht="10.5" customHeight="1" thickBot="1" x14ac:dyDescent="0.25">
      <c r="A50" s="71" t="s">
        <v>132</v>
      </c>
      <c r="B50" s="24" t="s">
        <v>134</v>
      </c>
      <c r="C50" s="42">
        <f>+C45+C48</f>
        <v>0</v>
      </c>
      <c r="D50" s="42">
        <f>+D45+D48</f>
        <v>0</v>
      </c>
      <c r="E50" s="42">
        <f>+E45+E48</f>
        <v>0</v>
      </c>
      <c r="F50" s="42">
        <f t="shared" ref="F50:K50" si="11">+F45+F48</f>
        <v>0</v>
      </c>
      <c r="G50" s="42">
        <f t="shared" si="11"/>
        <v>0</v>
      </c>
      <c r="H50" s="42">
        <f t="shared" si="11"/>
        <v>0</v>
      </c>
      <c r="I50" s="42">
        <f t="shared" si="11"/>
        <v>0</v>
      </c>
      <c r="J50" s="42">
        <f t="shared" si="11"/>
        <v>0</v>
      </c>
      <c r="K50" s="42">
        <f t="shared" si="11"/>
        <v>0</v>
      </c>
      <c r="L50" s="43">
        <f>+'5'!C50+'5'!F50+'5'!I50+'5'!L50+'6'!C50+'6'!F50+'6'!I50+'6'!L50+'7'!C50+'7'!F50+'7'!I50+'7'!L50+'8'!C50+'8'!F50+'8'!I50+'8'!L50+'9'!C50+'9'!F50+'9'!I50</f>
        <v>0</v>
      </c>
      <c r="M50" s="43">
        <f>+'5'!D50+'5'!G50+'5'!J50+'5'!M50+'6'!D50+'6'!G50+'6'!J50+'6'!M50+'7'!D50+'7'!G50+'7'!J50+'7'!M50+'8'!D50+'8'!G50+'8'!J50+'8'!M50+'9'!D50+'9'!G50+'9'!J50</f>
        <v>0</v>
      </c>
      <c r="N50" s="72">
        <f>+'5'!E50+'5'!H50+'5'!K50+'5'!N50+'6'!E50+'6'!H50+'6'!K50+'6'!N50+'7'!E50+'7'!H50+'7'!K50+'7'!N50+'8'!E50+'8'!H50+'8'!K50+'8'!N50+'9'!E50+'9'!H50+'9'!K50</f>
        <v>0</v>
      </c>
    </row>
    <row r="51" spans="1:29" s="21" customFormat="1" ht="10.5" customHeight="1" thickBot="1" x14ac:dyDescent="0.25">
      <c r="A51" s="71"/>
      <c r="B51" s="73" t="s">
        <v>137</v>
      </c>
      <c r="C51" s="42">
        <f>+C37+C41+C49+C50</f>
        <v>0</v>
      </c>
      <c r="D51" s="42">
        <f>+D37+D41+D49+D50</f>
        <v>0</v>
      </c>
      <c r="E51" s="42">
        <f>+E37+E41+E49+E50</f>
        <v>0</v>
      </c>
      <c r="F51" s="42">
        <f t="shared" ref="F51:K51" si="12">+F37+F41+F49+F50</f>
        <v>0</v>
      </c>
      <c r="G51" s="42">
        <f t="shared" si="12"/>
        <v>0</v>
      </c>
      <c r="H51" s="42">
        <f t="shared" si="12"/>
        <v>0</v>
      </c>
      <c r="I51" s="42">
        <f t="shared" si="12"/>
        <v>0</v>
      </c>
      <c r="J51" s="42">
        <f t="shared" si="12"/>
        <v>0</v>
      </c>
      <c r="K51" s="42">
        <f t="shared" si="12"/>
        <v>0</v>
      </c>
      <c r="L51" s="43">
        <f>+'5'!C51+'5'!F51+'5'!I51+'5'!L51+'6'!C51+'6'!F51+'6'!I51+'6'!L51+'7'!C51+'7'!F51+'7'!I51+'7'!L51+'8'!C51+'8'!F51+'8'!I51+'8'!L51+'9'!C51+'9'!F51+'9'!I51</f>
        <v>0</v>
      </c>
      <c r="M51" s="43">
        <f>+'5'!D51+'5'!G51+'5'!J51+'5'!M51+'6'!D51+'6'!G51+'6'!J51+'6'!M51+'7'!D51+'7'!G51+'7'!J51+'7'!M51+'8'!D51+'8'!G51+'8'!J51+'8'!M51+'9'!D51+'9'!G51+'9'!J51</f>
        <v>0</v>
      </c>
      <c r="N51" s="72">
        <f>+'5'!E51+'5'!H51+'5'!K51+'5'!N51+'6'!E51+'6'!H51+'6'!K51+'6'!N51+'7'!E51+'7'!H51+'7'!K51+'7'!N51+'8'!E51+'8'!H51+'8'!K51+'8'!N51+'9'!E51+'9'!H51+'9'!K51</f>
        <v>0</v>
      </c>
      <c r="AA51" s="13"/>
      <c r="AB51" s="13"/>
      <c r="AC51" s="13"/>
    </row>
    <row r="52" spans="1:29" ht="12" customHeight="1" thickBot="1" x14ac:dyDescent="0.25">
      <c r="A52" s="76"/>
      <c r="B52" s="77" t="s">
        <v>29</v>
      </c>
      <c r="C52" s="50"/>
      <c r="D52" s="50"/>
      <c r="E52" s="50"/>
      <c r="F52" s="59"/>
      <c r="G52" s="59"/>
      <c r="H52" s="59"/>
      <c r="I52" s="51"/>
      <c r="J52" s="51"/>
      <c r="K52" s="51"/>
      <c r="L52" s="60">
        <f>+'5'!C52+'5'!F52+'5'!I52+'5'!L52+'6'!C52+'6'!F52+'6'!I52+'6'!L52+'7'!C52+'7'!F52+'7'!I52+'7'!L52+'8'!C52+'8'!F52+'8'!I52+'8'!L52+'9'!C52+'9'!F52+'9'!I52</f>
        <v>0</v>
      </c>
      <c r="M52" s="60">
        <f>+'5'!D52+'5'!G52+'5'!J52+'5'!M52+'6'!D52+'6'!G52+'6'!J52+'6'!M52+'7'!D52+'7'!G52+'7'!J52+'7'!M52+'8'!D52+'8'!G52+'8'!J52+'8'!M52+'9'!D52+'9'!G52+'9'!J52</f>
        <v>0</v>
      </c>
      <c r="N52" s="61">
        <f>+'5'!E52+'5'!H52+'5'!K52+'5'!N52+'6'!E52+'6'!H52+'6'!K52+'6'!N52+'7'!E52+'7'!H52+'7'!K52+'7'!N52+'8'!E52+'8'!H52+'8'!K52+'8'!N52+'9'!E52+'9'!H52+'9'!K52</f>
        <v>0</v>
      </c>
    </row>
    <row r="53" spans="1:29" ht="12" customHeight="1" thickBot="1" x14ac:dyDescent="0.25">
      <c r="A53" s="78"/>
      <c r="B53" s="77" t="s">
        <v>30</v>
      </c>
      <c r="C53" s="53"/>
      <c r="D53" s="50"/>
      <c r="E53" s="53"/>
      <c r="F53" s="59"/>
      <c r="G53" s="59"/>
      <c r="H53" s="59"/>
      <c r="I53" s="53"/>
      <c r="J53" s="50"/>
      <c r="K53" s="53"/>
      <c r="L53" s="60">
        <f>+'5'!C53+'5'!F53+'5'!I53+'5'!L53+'6'!C53+'6'!F53+'6'!I53+'6'!L53+'7'!C53+'7'!F53+'7'!I53+'7'!L53+'8'!C53+'8'!F53+'8'!I53+'8'!L53+'9'!C53+'9'!F53+'9'!I53</f>
        <v>0</v>
      </c>
      <c r="M53" s="60">
        <f>+'5'!D53+'5'!G53+'5'!J53+'5'!M53+'6'!D53+'6'!G53+'6'!J53+'6'!M53+'7'!D53+'7'!G53+'7'!J53+'7'!M53+'8'!D53+'8'!G53+'8'!J53+'8'!M53+'9'!D53+'9'!G53+'9'!J53</f>
        <v>0</v>
      </c>
      <c r="N53" s="61">
        <f>+'5'!E53+'5'!H53+'5'!K53+'5'!N53+'6'!E53+'6'!H53+'6'!K53+'6'!N53+'7'!E53+'7'!H53+'7'!K53+'7'!N53+'8'!E53+'8'!H53+'8'!K53+'8'!N53+'9'!E53+'9'!H53+'9'!K53</f>
        <v>0</v>
      </c>
    </row>
    <row r="54" spans="1:29" x14ac:dyDescent="0.2">
      <c r="H54" s="14"/>
      <c r="K54" s="14"/>
    </row>
    <row r="55" spans="1:29" s="1" customFormat="1" x14ac:dyDescent="0.2">
      <c r="H55" s="26"/>
      <c r="J55" s="58"/>
      <c r="K55" s="26"/>
    </row>
    <row r="56" spans="1:29" x14ac:dyDescent="0.2">
      <c r="H56" s="14"/>
      <c r="K56" s="14"/>
    </row>
    <row r="57" spans="1:29" x14ac:dyDescent="0.2">
      <c r="E57" s="62"/>
      <c r="F57" s="62"/>
      <c r="G57" s="63"/>
      <c r="H57" s="62"/>
      <c r="I57" s="62"/>
      <c r="K57" s="14"/>
    </row>
    <row r="58" spans="1:29" x14ac:dyDescent="0.2">
      <c r="E58" s="64"/>
      <c r="F58" s="62"/>
      <c r="G58" s="63"/>
      <c r="H58" s="62"/>
      <c r="I58" s="62"/>
      <c r="K58" s="14"/>
    </row>
    <row r="59" spans="1:29" x14ac:dyDescent="0.2">
      <c r="E59" s="64"/>
      <c r="F59" s="62"/>
      <c r="G59" s="62"/>
      <c r="H59" s="62"/>
      <c r="I59" s="62"/>
      <c r="K59" s="14"/>
    </row>
    <row r="60" spans="1:29" x14ac:dyDescent="0.2">
      <c r="E60" s="64"/>
      <c r="F60" s="62"/>
      <c r="G60" s="62"/>
      <c r="H60" s="62"/>
      <c r="I60" s="62"/>
      <c r="AA60" s="1"/>
      <c r="AB60" s="1"/>
      <c r="AC60" s="1"/>
    </row>
    <row r="61" spans="1:29" x14ac:dyDescent="0.2">
      <c r="E61" s="64"/>
      <c r="F61" s="62"/>
      <c r="G61" s="62"/>
      <c r="H61" s="62"/>
      <c r="I61" s="62"/>
      <c r="AA61" s="1"/>
      <c r="AB61" s="1"/>
      <c r="AC61" s="1"/>
    </row>
    <row r="62" spans="1:29" x14ac:dyDescent="0.2">
      <c r="E62" s="64"/>
      <c r="F62" s="62"/>
      <c r="G62" s="62"/>
      <c r="H62" s="62"/>
      <c r="I62" s="62"/>
      <c r="AA62" s="1"/>
      <c r="AB62" s="1"/>
      <c r="AC62" s="1"/>
    </row>
    <row r="63" spans="1:29" x14ac:dyDescent="0.2">
      <c r="E63" s="64"/>
      <c r="F63" s="62"/>
      <c r="G63" s="62"/>
      <c r="H63" s="62"/>
      <c r="I63" s="62"/>
      <c r="AA63" s="1"/>
      <c r="AB63" s="1"/>
      <c r="AC63" s="1"/>
    </row>
    <row r="64" spans="1:29" x14ac:dyDescent="0.2">
      <c r="E64" s="64"/>
      <c r="F64" s="62"/>
      <c r="G64" s="62"/>
      <c r="H64" s="62"/>
      <c r="I64" s="62"/>
      <c r="AA64" s="5"/>
      <c r="AB64" s="5"/>
      <c r="AC64" s="5"/>
    </row>
    <row r="65" spans="5:29" x14ac:dyDescent="0.2">
      <c r="E65" s="64"/>
      <c r="F65" s="62"/>
      <c r="G65" s="62"/>
      <c r="H65" s="62"/>
      <c r="I65" s="62"/>
      <c r="AA65" s="5"/>
      <c r="AB65" s="5"/>
      <c r="AC65" s="5"/>
    </row>
    <row r="66" spans="5:29" x14ac:dyDescent="0.2">
      <c r="E66" s="64"/>
      <c r="F66" s="62"/>
      <c r="G66" s="62"/>
      <c r="H66" s="62"/>
      <c r="I66" s="62"/>
      <c r="AA66" s="1"/>
      <c r="AB66" s="1"/>
      <c r="AC66" s="1"/>
    </row>
    <row r="67" spans="5:29" x14ac:dyDescent="0.2">
      <c r="E67" s="65"/>
      <c r="F67" s="66"/>
      <c r="G67" s="66"/>
      <c r="H67" s="66"/>
      <c r="I67" s="66"/>
      <c r="AA67" s="1"/>
      <c r="AB67" s="1"/>
      <c r="AC67" s="1"/>
    </row>
    <row r="68" spans="5:29" x14ac:dyDescent="0.2">
      <c r="E68" s="65"/>
      <c r="F68" s="65"/>
      <c r="G68" s="65"/>
      <c r="H68" s="65"/>
      <c r="AA68" s="1"/>
      <c r="AB68" s="1"/>
      <c r="AC68" s="1"/>
    </row>
    <row r="69" spans="5:29" ht="15.75" x14ac:dyDescent="0.2">
      <c r="E69" s="65"/>
      <c r="F69" s="65"/>
      <c r="G69" s="83"/>
      <c r="H69" s="65"/>
      <c r="AA69" s="1"/>
      <c r="AB69" s="1"/>
      <c r="AC69" s="1"/>
    </row>
    <row r="70" spans="5:29" x14ac:dyDescent="0.2">
      <c r="E70" s="65"/>
      <c r="F70" s="65"/>
      <c r="G70" s="65"/>
      <c r="H70" s="65"/>
      <c r="AA70" s="1"/>
      <c r="AB70" s="1"/>
      <c r="AC70" s="1"/>
    </row>
    <row r="71" spans="5:29" x14ac:dyDescent="0.2">
      <c r="G71" s="62"/>
      <c r="AA71" s="1"/>
      <c r="AB71" s="1"/>
      <c r="AC71" s="1"/>
    </row>
    <row r="72" spans="5:29" x14ac:dyDescent="0.2">
      <c r="AA72" s="1"/>
      <c r="AB72" s="1"/>
      <c r="AC72" s="1"/>
    </row>
    <row r="73" spans="5:29" x14ac:dyDescent="0.2">
      <c r="AA73" s="1"/>
      <c r="AB73" s="1"/>
      <c r="AC73" s="1"/>
    </row>
    <row r="74" spans="5:29" x14ac:dyDescent="0.2">
      <c r="AA74" s="1"/>
      <c r="AB74" s="1"/>
      <c r="AC74" s="1"/>
    </row>
    <row r="75" spans="5:29" x14ac:dyDescent="0.2">
      <c r="AA75" s="1"/>
      <c r="AB75" s="1"/>
      <c r="AC75" s="1"/>
    </row>
    <row r="76" spans="5:29" x14ac:dyDescent="0.2">
      <c r="AA76" s="1"/>
      <c r="AB76" s="1"/>
      <c r="AC76" s="1"/>
    </row>
    <row r="77" spans="5:29" x14ac:dyDescent="0.2">
      <c r="AA77" s="1"/>
      <c r="AB77" s="1"/>
      <c r="AC77" s="1"/>
    </row>
  </sheetData>
  <sheetProtection selectLockedCells="1" selectUnlockedCells="1"/>
  <mergeCells count="24">
    <mergeCell ref="I3:K3"/>
    <mergeCell ref="L3:N4"/>
    <mergeCell ref="H5:H6"/>
    <mergeCell ref="L5:L6"/>
    <mergeCell ref="A1:N1"/>
    <mergeCell ref="I4:K4"/>
    <mergeCell ref="F4:H4"/>
    <mergeCell ref="F5:F6"/>
    <mergeCell ref="I5:I6"/>
    <mergeCell ref="J5:J6"/>
    <mergeCell ref="M5:M6"/>
    <mergeCell ref="N5:N6"/>
    <mergeCell ref="K5:K6"/>
    <mergeCell ref="G5:G6"/>
    <mergeCell ref="A29:B29"/>
    <mergeCell ref="A7:B7"/>
    <mergeCell ref="C5:C6"/>
    <mergeCell ref="F3:H3"/>
    <mergeCell ref="C4:E4"/>
    <mergeCell ref="A3:B6"/>
    <mergeCell ref="C3:E3"/>
    <mergeCell ref="E5:E6"/>
    <mergeCell ref="A8:B8"/>
    <mergeCell ref="D5:D6"/>
  </mergeCells>
  <phoneticPr fontId="19" type="noConversion"/>
  <printOptions horizontalCentered="1"/>
  <pageMargins left="0.27559055118110237" right="0.27559055118110237" top="0.39370078740157483" bottom="0.19685039370078741" header="0.15748031496062992" footer="0.15748031496062992"/>
  <pageSetup paperSize="9" scale="89" firstPageNumber="0" orientation="landscape" r:id="rId1"/>
  <headerFooter alignWithMargins="0">
    <oddHeader>&amp;R2.sz.melléklet</oddHeader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32</vt:i4>
      </vt:variant>
      <vt:variant>
        <vt:lpstr>Névvel ellátott tartományok</vt:lpstr>
      </vt:variant>
      <vt:variant>
        <vt:i4>31</vt:i4>
      </vt:variant>
    </vt:vector>
  </HeadingPairs>
  <TitlesOfParts>
    <vt:vector size="63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Munka1</vt:lpstr>
      <vt:lpstr>'1'!Nyomtatási_terület</vt:lpstr>
      <vt:lpstr>'10'!Nyomtatási_terület</vt:lpstr>
      <vt:lpstr>'11'!Nyomtatási_terület</vt:lpstr>
      <vt:lpstr>'12'!Nyomtatási_terület</vt:lpstr>
      <vt:lpstr>'13'!Nyomtatási_terület</vt:lpstr>
      <vt:lpstr>'14'!Nyomtatási_terület</vt:lpstr>
      <vt:lpstr>'15'!Nyomtatási_terület</vt:lpstr>
      <vt:lpstr>'16'!Nyomtatási_terület</vt:lpstr>
      <vt:lpstr>'17'!Nyomtatási_terület</vt:lpstr>
      <vt:lpstr>'18'!Nyomtatási_terület</vt:lpstr>
      <vt:lpstr>'19'!Nyomtatási_terület</vt:lpstr>
      <vt:lpstr>'2'!Nyomtatási_terület</vt:lpstr>
      <vt:lpstr>'20'!Nyomtatási_terület</vt:lpstr>
      <vt:lpstr>'21'!Nyomtatási_terület</vt:lpstr>
      <vt:lpstr>'22'!Nyomtatási_terület</vt:lpstr>
      <vt:lpstr>'23'!Nyomtatási_terület</vt:lpstr>
      <vt:lpstr>'24'!Nyomtatási_terület</vt:lpstr>
      <vt:lpstr>'25'!Nyomtatási_terület</vt:lpstr>
      <vt:lpstr>'26'!Nyomtatási_terület</vt:lpstr>
      <vt:lpstr>'27'!Nyomtatási_terület</vt:lpstr>
      <vt:lpstr>'28'!Nyomtatási_terület</vt:lpstr>
      <vt:lpstr>'29'!Nyomtatási_terület</vt:lpstr>
      <vt:lpstr>'3'!Nyomtatási_terület</vt:lpstr>
      <vt:lpstr>'30'!Nyomtatási_terület</vt:lpstr>
      <vt:lpstr>'31'!Nyomtatási_terület</vt:lpstr>
      <vt:lpstr>'4'!Nyomtatási_terület</vt:lpstr>
      <vt:lpstr>'5'!Nyomtatási_terület</vt:lpstr>
      <vt:lpstr>'6'!Nyomtatási_terület</vt:lpstr>
      <vt:lpstr>'7'!Nyomtatási_terület</vt:lpstr>
      <vt:lpstr>'8'!Nyomtatási_terület</vt:lpstr>
      <vt:lpstr>'9'!Nyomtatási_terület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Morvai Éva</dc:creator>
  <cp:lastModifiedBy>Csurka, Mária</cp:lastModifiedBy>
  <cp:lastPrinted>2021-05-20T08:53:39Z</cp:lastPrinted>
  <dcterms:created xsi:type="dcterms:W3CDTF">2013-01-10T09:41:02Z</dcterms:created>
  <dcterms:modified xsi:type="dcterms:W3CDTF">2021-06-02T06:56:00Z</dcterms:modified>
</cp:coreProperties>
</file>