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gw2k12\Files\Szerkesztoseg\Adatminoseg\Jogtar.CD\Szerződéses különadatbázisok\5kerület\ÉRKEZETT\2021\0602\Kész\"/>
    </mc:Choice>
  </mc:AlternateContent>
  <xr:revisionPtr revIDLastSave="0" documentId="8_{5615EE8C-6B2C-4569-91B9-CAF961235B32}" xr6:coauthVersionLast="45" xr6:coauthVersionMax="45" xr10:uidLastSave="{00000000-0000-0000-0000-000000000000}"/>
  <bookViews>
    <workbookView xWindow="-120" yWindow="-120" windowWidth="20700" windowHeight="11160"/>
  </bookViews>
  <sheets>
    <sheet name="5" sheetId="8" r:id="rId1"/>
    <sheet name="5A" sheetId="1" r:id="rId2"/>
    <sheet name="5B" sheetId="7" r:id="rId3"/>
    <sheet name="5C" sheetId="10" r:id="rId4"/>
    <sheet name="5D" sheetId="11" r:id="rId5"/>
    <sheet name="5E" sheetId="4" r:id="rId6"/>
    <sheet name="5F" sheetId="9" r:id="rId7"/>
  </sheets>
  <definedNames>
    <definedName name="_xlnm.Print_Area" localSheetId="0">'5'!$A$1:$O$45</definedName>
    <definedName name="_xlnm.Print_Area" localSheetId="1">'5A'!$A$1:$P$51</definedName>
    <definedName name="_xlnm.Print_Area" localSheetId="2">'5B'!$A$1:$O$20</definedName>
    <definedName name="_xlnm.Print_Area" localSheetId="3">'5C'!$A$2:$O$21</definedName>
    <definedName name="_xlnm.Print_Area" localSheetId="4">'5D'!$A$1:$N$20</definedName>
    <definedName name="_xlnm.Print_Area" localSheetId="6">'5F'!$A$1:$O$16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5" i="4" l="1"/>
  <c r="P46" i="1"/>
  <c r="P45" i="1"/>
  <c r="N45" i="1"/>
  <c r="N46" i="1"/>
  <c r="O45" i="1"/>
  <c r="O46" i="1"/>
  <c r="N19" i="10"/>
  <c r="I25" i="8"/>
  <c r="N19" i="11"/>
  <c r="H20" i="11"/>
  <c r="O12" i="8"/>
  <c r="P44" i="1"/>
  <c r="P43" i="1"/>
  <c r="F13" i="4"/>
  <c r="F14" i="4"/>
  <c r="F20" i="10"/>
  <c r="F21" i="10"/>
  <c r="F20" i="8" s="1"/>
  <c r="F14" i="8"/>
  <c r="O14" i="8"/>
  <c r="O19" i="10"/>
  <c r="N12" i="11"/>
  <c r="M12" i="11"/>
  <c r="L12" i="11"/>
  <c r="F10" i="9"/>
  <c r="F9" i="9"/>
  <c r="F13" i="7"/>
  <c r="F11" i="7"/>
  <c r="O11" i="7" s="1"/>
  <c r="N35" i="8"/>
  <c r="E36" i="8"/>
  <c r="N36" i="8"/>
  <c r="E12" i="8"/>
  <c r="N12" i="8" s="1"/>
  <c r="O43" i="1"/>
  <c r="O44" i="1"/>
  <c r="N43" i="1"/>
  <c r="N44" i="1"/>
  <c r="O39" i="1"/>
  <c r="O30" i="1"/>
  <c r="D27" i="8"/>
  <c r="O35" i="8"/>
  <c r="L17" i="4"/>
  <c r="L26" i="8"/>
  <c r="L30" i="8"/>
  <c r="I40" i="8"/>
  <c r="I36" i="8"/>
  <c r="O18" i="10"/>
  <c r="O18" i="7"/>
  <c r="G19" i="7"/>
  <c r="G20" i="7" s="1"/>
  <c r="H19" i="7"/>
  <c r="H20" i="7" s="1"/>
  <c r="I19" i="7"/>
  <c r="I20" i="7" s="1"/>
  <c r="I19" i="8" s="1"/>
  <c r="J19" i="7"/>
  <c r="J20" i="7" s="1"/>
  <c r="K19" i="7"/>
  <c r="K20" i="7" s="1"/>
  <c r="L19" i="7"/>
  <c r="L20" i="7" s="1"/>
  <c r="F40" i="8"/>
  <c r="F36" i="8"/>
  <c r="O9" i="9"/>
  <c r="F23" i="8"/>
  <c r="O23" i="8" s="1"/>
  <c r="F10" i="8"/>
  <c r="O10" i="8"/>
  <c r="E10" i="8"/>
  <c r="N10" i="8" s="1"/>
  <c r="N16" i="11"/>
  <c r="E20" i="11"/>
  <c r="F25" i="8"/>
  <c r="P36" i="1"/>
  <c r="P29" i="1"/>
  <c r="G15" i="1"/>
  <c r="G10" i="1"/>
  <c r="F7" i="8"/>
  <c r="O7" i="8"/>
  <c r="K30" i="8"/>
  <c r="I29" i="8"/>
  <c r="H29" i="8"/>
  <c r="K40" i="8"/>
  <c r="K41" i="8" s="1"/>
  <c r="L40" i="8"/>
  <c r="L41" i="8" s="1"/>
  <c r="K36" i="8"/>
  <c r="H17" i="4"/>
  <c r="H26" i="8"/>
  <c r="N14" i="8"/>
  <c r="N21" i="8"/>
  <c r="O21" i="8"/>
  <c r="N22" i="8"/>
  <c r="O22" i="8"/>
  <c r="O32" i="8"/>
  <c r="N33" i="8"/>
  <c r="O33" i="8"/>
  <c r="O43" i="8"/>
  <c r="N34" i="8"/>
  <c r="O34" i="8"/>
  <c r="O37" i="8"/>
  <c r="N38" i="8"/>
  <c r="O38" i="8"/>
  <c r="O39" i="8"/>
  <c r="E12" i="9"/>
  <c r="N12" i="9" s="1"/>
  <c r="N16" i="9" s="1"/>
  <c r="L15" i="11"/>
  <c r="M15" i="11"/>
  <c r="N15" i="11"/>
  <c r="L16" i="11"/>
  <c r="M16" i="11"/>
  <c r="L17" i="11"/>
  <c r="M17" i="11"/>
  <c r="N17" i="11"/>
  <c r="L18" i="11"/>
  <c r="M18" i="11"/>
  <c r="N18" i="11"/>
  <c r="M14" i="11"/>
  <c r="M20" i="11" s="1"/>
  <c r="N14" i="11"/>
  <c r="N20" i="11" s="1"/>
  <c r="D20" i="11"/>
  <c r="E25" i="8" s="1"/>
  <c r="N15" i="10"/>
  <c r="H21" i="10"/>
  <c r="H20" i="8" s="1"/>
  <c r="H24" i="8" s="1"/>
  <c r="H31" i="8" s="1"/>
  <c r="H42" i="8" s="1"/>
  <c r="H45" i="8" s="1"/>
  <c r="N20" i="10"/>
  <c r="D26" i="8"/>
  <c r="M26" i="8"/>
  <c r="M10" i="9"/>
  <c r="M11" i="9"/>
  <c r="M9" i="9"/>
  <c r="D15" i="9"/>
  <c r="D28" i="8" s="1"/>
  <c r="D12" i="9"/>
  <c r="D16" i="9"/>
  <c r="M14" i="4"/>
  <c r="M15" i="4"/>
  <c r="M16" i="4"/>
  <c r="M13" i="4"/>
  <c r="M17" i="4"/>
  <c r="D17" i="4"/>
  <c r="L14" i="11"/>
  <c r="C20" i="11"/>
  <c r="D25" i="8" s="1"/>
  <c r="M11" i="10"/>
  <c r="M12" i="10"/>
  <c r="M13" i="10"/>
  <c r="M14" i="10"/>
  <c r="M15" i="10"/>
  <c r="M16" i="10"/>
  <c r="M17" i="10"/>
  <c r="M18" i="10"/>
  <c r="M20" i="10"/>
  <c r="M10" i="10"/>
  <c r="J21" i="10"/>
  <c r="J20" i="8" s="1"/>
  <c r="G21" i="10"/>
  <c r="G20" i="8"/>
  <c r="D21" i="10"/>
  <c r="D20" i="8" s="1"/>
  <c r="M14" i="7"/>
  <c r="M15" i="7"/>
  <c r="M16" i="7"/>
  <c r="M17" i="7"/>
  <c r="M18" i="7"/>
  <c r="M13" i="7"/>
  <c r="M19" i="7" s="1"/>
  <c r="M9" i="7"/>
  <c r="M10" i="7"/>
  <c r="M11" i="7"/>
  <c r="M12" i="7"/>
  <c r="M20" i="7" s="1"/>
  <c r="M8" i="7"/>
  <c r="D19" i="7"/>
  <c r="D18" i="8"/>
  <c r="M18" i="8"/>
  <c r="D12" i="7"/>
  <c r="D17" i="8" s="1"/>
  <c r="P47" i="1"/>
  <c r="N8" i="1"/>
  <c r="O8" i="1"/>
  <c r="P8" i="1"/>
  <c r="N9" i="1"/>
  <c r="P9" i="1"/>
  <c r="N11" i="1"/>
  <c r="O11" i="1"/>
  <c r="P11" i="1"/>
  <c r="N12" i="1"/>
  <c r="O12" i="1"/>
  <c r="P12" i="1"/>
  <c r="N13" i="1"/>
  <c r="O13" i="1"/>
  <c r="P13" i="1"/>
  <c r="N14" i="1"/>
  <c r="O14" i="1"/>
  <c r="P14" i="1"/>
  <c r="N16" i="1"/>
  <c r="O16" i="1"/>
  <c r="P16" i="1"/>
  <c r="N17" i="1"/>
  <c r="O17" i="1"/>
  <c r="P17" i="1"/>
  <c r="N18" i="1"/>
  <c r="O18" i="1"/>
  <c r="P18" i="1"/>
  <c r="N19" i="1"/>
  <c r="O19" i="1"/>
  <c r="P19" i="1"/>
  <c r="N20" i="1"/>
  <c r="O20" i="1"/>
  <c r="P20" i="1"/>
  <c r="N21" i="1"/>
  <c r="O21" i="1"/>
  <c r="P21" i="1"/>
  <c r="N22" i="1"/>
  <c r="O22" i="1"/>
  <c r="P22" i="1"/>
  <c r="N23" i="1"/>
  <c r="O23" i="1"/>
  <c r="P23" i="1"/>
  <c r="N24" i="1"/>
  <c r="O24" i="1"/>
  <c r="P24" i="1"/>
  <c r="N25" i="1"/>
  <c r="O25" i="1"/>
  <c r="P25" i="1"/>
  <c r="N26" i="1"/>
  <c r="O26" i="1"/>
  <c r="P26" i="1"/>
  <c r="N27" i="1"/>
  <c r="N28" i="1"/>
  <c r="O28" i="1"/>
  <c r="P28" i="1"/>
  <c r="N29" i="1"/>
  <c r="N31" i="1"/>
  <c r="O31" i="1"/>
  <c r="P31" i="1"/>
  <c r="N32" i="1"/>
  <c r="O32" i="1"/>
  <c r="P32" i="1"/>
  <c r="N34" i="1"/>
  <c r="O34" i="1"/>
  <c r="P34" i="1"/>
  <c r="N36" i="1"/>
  <c r="N37" i="1"/>
  <c r="O37" i="1"/>
  <c r="P37" i="1"/>
  <c r="N41" i="1"/>
  <c r="O41" i="1"/>
  <c r="P41" i="1"/>
  <c r="N42" i="1"/>
  <c r="O42" i="1"/>
  <c r="P42" i="1"/>
  <c r="N47" i="1"/>
  <c r="O47" i="1"/>
  <c r="N48" i="1"/>
  <c r="O48" i="1"/>
  <c r="P48" i="1"/>
  <c r="N49" i="1"/>
  <c r="P49" i="1"/>
  <c r="O7" i="1"/>
  <c r="P7" i="1"/>
  <c r="N7" i="1"/>
  <c r="M50" i="1"/>
  <c r="L15" i="8"/>
  <c r="L16" i="8"/>
  <c r="M38" i="1"/>
  <c r="M33" i="1"/>
  <c r="M15" i="1"/>
  <c r="M35" i="1" s="1"/>
  <c r="M40" i="1" s="1"/>
  <c r="M51" i="1" s="1"/>
  <c r="M10" i="1"/>
  <c r="K33" i="1"/>
  <c r="K50" i="1"/>
  <c r="J15" i="8"/>
  <c r="I21" i="10"/>
  <c r="I20" i="8"/>
  <c r="G50" i="1"/>
  <c r="P50" i="1" s="1"/>
  <c r="F15" i="8"/>
  <c r="O15" i="8" s="1"/>
  <c r="O49" i="1"/>
  <c r="O36" i="1"/>
  <c r="L38" i="1"/>
  <c r="O29" i="1"/>
  <c r="O27" i="1"/>
  <c r="O9" i="1"/>
  <c r="O13" i="4"/>
  <c r="O17" i="4" s="1"/>
  <c r="F17" i="4"/>
  <c r="F26" i="8"/>
  <c r="H50" i="1"/>
  <c r="H51" i="1" s="1"/>
  <c r="G15" i="8"/>
  <c r="G16" i="8" s="1"/>
  <c r="G24" i="8" s="1"/>
  <c r="L36" i="8"/>
  <c r="J36" i="8"/>
  <c r="J41" i="8" s="1"/>
  <c r="N39" i="8"/>
  <c r="N32" i="8"/>
  <c r="N37" i="8"/>
  <c r="K38" i="1"/>
  <c r="I17" i="4"/>
  <c r="I26" i="8" s="1"/>
  <c r="O11" i="10"/>
  <c r="O21" i="10" s="1"/>
  <c r="O16" i="7"/>
  <c r="O10" i="7"/>
  <c r="N13" i="4"/>
  <c r="E21" i="10"/>
  <c r="E20" i="8"/>
  <c r="N9" i="7"/>
  <c r="N8" i="7"/>
  <c r="E38" i="1"/>
  <c r="E33" i="1"/>
  <c r="O12" i="10"/>
  <c r="O17" i="7"/>
  <c r="O8" i="7"/>
  <c r="N14" i="9"/>
  <c r="E10" i="1"/>
  <c r="E15" i="1"/>
  <c r="O14" i="9"/>
  <c r="F15" i="9"/>
  <c r="F28" i="8"/>
  <c r="O28" i="8" s="1"/>
  <c r="E15" i="9"/>
  <c r="N15" i="9"/>
  <c r="F10" i="1"/>
  <c r="K21" i="10"/>
  <c r="K20" i="8"/>
  <c r="H40" i="8"/>
  <c r="H36" i="8"/>
  <c r="L21" i="10"/>
  <c r="L20" i="8"/>
  <c r="O10" i="10"/>
  <c r="N10" i="10"/>
  <c r="O11" i="9"/>
  <c r="O13" i="9"/>
  <c r="O16" i="4"/>
  <c r="O13" i="7"/>
  <c r="O14" i="7"/>
  <c r="O15" i="7"/>
  <c r="O19" i="7" s="1"/>
  <c r="O9" i="7"/>
  <c r="O12" i="7" s="1"/>
  <c r="O13" i="10"/>
  <c r="O14" i="10"/>
  <c r="O15" i="10"/>
  <c r="O16" i="10"/>
  <c r="O17" i="10"/>
  <c r="E23" i="8"/>
  <c r="N23" i="8" s="1"/>
  <c r="H40" i="1"/>
  <c r="J40" i="1"/>
  <c r="J51" i="1" s="1"/>
  <c r="L10" i="1"/>
  <c r="L33" i="1"/>
  <c r="J50" i="1"/>
  <c r="L15" i="1"/>
  <c r="L35" i="1" s="1"/>
  <c r="D21" i="8"/>
  <c r="N11" i="7"/>
  <c r="N10" i="9"/>
  <c r="G20" i="11"/>
  <c r="J20" i="11"/>
  <c r="N14" i="10"/>
  <c r="N17" i="10"/>
  <c r="N18" i="10"/>
  <c r="N16" i="10"/>
  <c r="G40" i="8"/>
  <c r="G41" i="8"/>
  <c r="J40" i="8"/>
  <c r="G13" i="8"/>
  <c r="J13" i="8"/>
  <c r="J16" i="8"/>
  <c r="I50" i="1"/>
  <c r="H15" i="8"/>
  <c r="H16" i="8"/>
  <c r="I33" i="1"/>
  <c r="O33" i="1" s="1"/>
  <c r="I10" i="1"/>
  <c r="I40" i="1"/>
  <c r="M38" i="8"/>
  <c r="M37" i="8"/>
  <c r="M40" i="8" s="1"/>
  <c r="G36" i="8"/>
  <c r="M33" i="8"/>
  <c r="M36" i="8" s="1"/>
  <c r="M34" i="8"/>
  <c r="M32" i="8"/>
  <c r="G29" i="8"/>
  <c r="G30" i="8"/>
  <c r="J29" i="8"/>
  <c r="J30" i="8" s="1"/>
  <c r="G23" i="8"/>
  <c r="J23" i="8"/>
  <c r="M22" i="8"/>
  <c r="G19" i="8"/>
  <c r="J19" i="8"/>
  <c r="D36" i="8"/>
  <c r="D41" i="8" s="1"/>
  <c r="N11" i="9"/>
  <c r="N13" i="9"/>
  <c r="N14" i="4"/>
  <c r="N15" i="4"/>
  <c r="N16" i="4"/>
  <c r="N17" i="4" s="1"/>
  <c r="N15" i="7"/>
  <c r="N16" i="7"/>
  <c r="N17" i="7"/>
  <c r="N19" i="7" s="1"/>
  <c r="N20" i="7" s="1"/>
  <c r="N18" i="7"/>
  <c r="N14" i="7"/>
  <c r="N13" i="7"/>
  <c r="N10" i="7"/>
  <c r="E19" i="7"/>
  <c r="K10" i="1"/>
  <c r="D10" i="8"/>
  <c r="M10" i="8" s="1"/>
  <c r="K15" i="1"/>
  <c r="K35" i="1"/>
  <c r="K40" i="1"/>
  <c r="K51" i="1" s="1"/>
  <c r="N12" i="10"/>
  <c r="N13" i="10"/>
  <c r="M39" i="8"/>
  <c r="D40" i="8"/>
  <c r="F12" i="7"/>
  <c r="F15" i="1"/>
  <c r="E50" i="1"/>
  <c r="D15" i="8"/>
  <c r="N9" i="9"/>
  <c r="F19" i="7"/>
  <c r="F18" i="8" s="1"/>
  <c r="O18" i="8" s="1"/>
  <c r="E17" i="4"/>
  <c r="E26" i="8"/>
  <c r="N26" i="8" s="1"/>
  <c r="E12" i="7"/>
  <c r="E17" i="8"/>
  <c r="N17" i="8"/>
  <c r="O14" i="4"/>
  <c r="L50" i="1"/>
  <c r="F38" i="1"/>
  <c r="O38" i="1" s="1"/>
  <c r="E11" i="8"/>
  <c r="N11" i="8" s="1"/>
  <c r="G38" i="1"/>
  <c r="F11" i="8"/>
  <c r="O11" i="8"/>
  <c r="E40" i="8"/>
  <c r="N40" i="8"/>
  <c r="P27" i="1"/>
  <c r="N11" i="10"/>
  <c r="F50" i="1"/>
  <c r="E15" i="8"/>
  <c r="F33" i="1"/>
  <c r="E9" i="8"/>
  <c r="N9" i="8"/>
  <c r="N12" i="7"/>
  <c r="P15" i="1"/>
  <c r="E28" i="8"/>
  <c r="N28" i="8"/>
  <c r="O15" i="9"/>
  <c r="E27" i="8"/>
  <c r="N27" i="8" s="1"/>
  <c r="E16" i="9"/>
  <c r="M12" i="9"/>
  <c r="F17" i="8"/>
  <c r="O17" i="8" s="1"/>
  <c r="D20" i="7"/>
  <c r="N15" i="1"/>
  <c r="I51" i="1"/>
  <c r="N38" i="1"/>
  <c r="P38" i="1"/>
  <c r="G33" i="1"/>
  <c r="D11" i="8"/>
  <c r="M11" i="8"/>
  <c r="N50" i="1"/>
  <c r="P10" i="1"/>
  <c r="E8" i="8"/>
  <c r="N8" i="8" s="1"/>
  <c r="D8" i="8"/>
  <c r="M8" i="8"/>
  <c r="P33" i="1"/>
  <c r="F9" i="8"/>
  <c r="O9" i="8"/>
  <c r="I15" i="8"/>
  <c r="I16" i="8"/>
  <c r="I24" i="8" s="1"/>
  <c r="H30" i="8"/>
  <c r="N21" i="10"/>
  <c r="O20" i="10"/>
  <c r="M21" i="10"/>
  <c r="E41" i="8"/>
  <c r="N43" i="8"/>
  <c r="H41" i="8"/>
  <c r="I41" i="8"/>
  <c r="E29" i="8"/>
  <c r="N29" i="8" s="1"/>
  <c r="G31" i="8"/>
  <c r="G42" i="8" s="1"/>
  <c r="G45" i="8" s="1"/>
  <c r="M27" i="8"/>
  <c r="M41" i="8"/>
  <c r="O20" i="7" l="1"/>
  <c r="F20" i="7"/>
  <c r="I30" i="8"/>
  <c r="I31" i="8" s="1"/>
  <c r="I42" i="8" s="1"/>
  <c r="I45" i="8" s="1"/>
  <c r="O26" i="8"/>
  <c r="D29" i="8"/>
  <c r="M28" i="8"/>
  <c r="M29" i="8" s="1"/>
  <c r="O15" i="1"/>
  <c r="F35" i="1"/>
  <c r="O35" i="1" s="1"/>
  <c r="N41" i="8"/>
  <c r="K15" i="8"/>
  <c r="O50" i="1"/>
  <c r="M20" i="8"/>
  <c r="M15" i="8"/>
  <c r="N10" i="1"/>
  <c r="D7" i="8"/>
  <c r="L24" i="8"/>
  <c r="L31" i="8" s="1"/>
  <c r="L42" i="8" s="1"/>
  <c r="L45" i="8" s="1"/>
  <c r="M17" i="8"/>
  <c r="M19" i="8" s="1"/>
  <c r="D19" i="8"/>
  <c r="N25" i="8"/>
  <c r="E30" i="8"/>
  <c r="N30" i="8" s="1"/>
  <c r="O25" i="8"/>
  <c r="O36" i="8"/>
  <c r="F41" i="8"/>
  <c r="O41" i="8" s="1"/>
  <c r="O20" i="8"/>
  <c r="E19" i="8"/>
  <c r="N19" i="8" s="1"/>
  <c r="F19" i="8"/>
  <c r="O19" i="8" s="1"/>
  <c r="J24" i="8"/>
  <c r="J31" i="8" s="1"/>
  <c r="J42" i="8" s="1"/>
  <c r="J45" i="8" s="1"/>
  <c r="E18" i="8"/>
  <c r="N18" i="8" s="1"/>
  <c r="E20" i="7"/>
  <c r="M21" i="8"/>
  <c r="M23" i="8" s="1"/>
  <c r="D23" i="8"/>
  <c r="L40" i="1"/>
  <c r="L51" i="1" s="1"/>
  <c r="E7" i="8"/>
  <c r="O10" i="1"/>
  <c r="D9" i="8"/>
  <c r="M9" i="8" s="1"/>
  <c r="N33" i="1"/>
  <c r="E35" i="1"/>
  <c r="N35" i="1" s="1"/>
  <c r="N20" i="8"/>
  <c r="M25" i="8"/>
  <c r="M30" i="8" s="1"/>
  <c r="D30" i="8"/>
  <c r="L20" i="11"/>
  <c r="G35" i="1"/>
  <c r="F8" i="8"/>
  <c r="O40" i="8"/>
  <c r="O10" i="9"/>
  <c r="F12" i="9"/>
  <c r="M43" i="8"/>
  <c r="M15" i="9"/>
  <c r="M16" i="9" s="1"/>
  <c r="N7" i="8" l="1"/>
  <c r="E13" i="8"/>
  <c r="G40" i="1"/>
  <c r="P35" i="1"/>
  <c r="K16" i="8"/>
  <c r="K24" i="8" s="1"/>
  <c r="K31" i="8" s="1"/>
  <c r="K42" i="8" s="1"/>
  <c r="K45" i="8" s="1"/>
  <c r="N15" i="8"/>
  <c r="D13" i="8"/>
  <c r="D16" i="8" s="1"/>
  <c r="D24" i="8" s="1"/>
  <c r="D31" i="8" s="1"/>
  <c r="D42" i="8" s="1"/>
  <c r="D45" i="8" s="1"/>
  <c r="M7" i="8"/>
  <c r="M13" i="8" s="1"/>
  <c r="M16" i="8" s="1"/>
  <c r="M24" i="8" s="1"/>
  <c r="M31" i="8" s="1"/>
  <c r="M42" i="8" s="1"/>
  <c r="M45" i="8" s="1"/>
  <c r="O8" i="8"/>
  <c r="F13" i="8"/>
  <c r="F27" i="8"/>
  <c r="O12" i="9"/>
  <c r="O16" i="9" s="1"/>
  <c r="F16" i="9"/>
  <c r="F40" i="1"/>
  <c r="E40" i="1"/>
  <c r="E51" i="1" l="1"/>
  <c r="N51" i="1" s="1"/>
  <c r="N40" i="1"/>
  <c r="O40" i="1"/>
  <c r="F51" i="1"/>
  <c r="O51" i="1" s="1"/>
  <c r="N13" i="8"/>
  <c r="E16" i="8"/>
  <c r="O27" i="8"/>
  <c r="F29" i="8"/>
  <c r="G51" i="1"/>
  <c r="P51" i="1" s="1"/>
  <c r="P40" i="1"/>
  <c r="F16" i="8"/>
  <c r="O13" i="8"/>
  <c r="O29" i="8" l="1"/>
  <c r="F30" i="8"/>
  <c r="O30" i="8" s="1"/>
  <c r="F24" i="8"/>
  <c r="O16" i="8"/>
  <c r="E24" i="8"/>
  <c r="N16" i="8"/>
  <c r="O24" i="8" l="1"/>
  <c r="F31" i="8"/>
  <c r="E31" i="8"/>
  <c r="N24" i="8"/>
  <c r="E42" i="8" l="1"/>
  <c r="N31" i="8"/>
  <c r="F42" i="8"/>
  <c r="O31" i="8"/>
  <c r="O42" i="8" l="1"/>
  <c r="O45" i="8" s="1"/>
  <c r="F45" i="8"/>
  <c r="E45" i="8"/>
  <c r="N42" i="8"/>
  <c r="N45" i="8" s="1"/>
</calcChain>
</file>

<file path=xl/sharedStrings.xml><?xml version="1.0" encoding="utf-8"?>
<sst xmlns="http://schemas.openxmlformats.org/spreadsheetml/2006/main" count="324" uniqueCount="170">
  <si>
    <t>ezer Ft-ban</t>
  </si>
  <si>
    <t>Megnevezés</t>
  </si>
  <si>
    <t>1.</t>
  </si>
  <si>
    <t>2.</t>
  </si>
  <si>
    <t>3.</t>
  </si>
  <si>
    <t>I.</t>
  </si>
  <si>
    <t>II.</t>
  </si>
  <si>
    <t>Áru- és készletértékesítés ellenértéke</t>
  </si>
  <si>
    <t>Építményadó</t>
  </si>
  <si>
    <t>Iparűzési adó</t>
  </si>
  <si>
    <t>Helyi adók összesen</t>
  </si>
  <si>
    <t>Gépjárműadó</t>
  </si>
  <si>
    <t>Immateriális javak értékesítése</t>
  </si>
  <si>
    <t>Ingatlanok értékesítése</t>
  </si>
  <si>
    <t>Felhalmozási célú pénzeszközátvétel államháztartáson kívülről</t>
  </si>
  <si>
    <t>Dolgozók lakásépítésére, vásárlására folyósított kölcsönök megtérülése</t>
  </si>
  <si>
    <t>Önkormányzat helyi lakásépítési és vásárlási támogatás megtérítése</t>
  </si>
  <si>
    <t>Idegenforgalmi adó</t>
  </si>
  <si>
    <t xml:space="preserve">Önkormányzat </t>
  </si>
  <si>
    <t>Mindösszesen</t>
  </si>
  <si>
    <t xml:space="preserve">FELHALMOZÁSI BEVÉTELEK  ÖSSZESEN </t>
  </si>
  <si>
    <t>Felhalmozási bevételek</t>
  </si>
  <si>
    <t>Helyi önkormányzatok működésének általános támogatása</t>
  </si>
  <si>
    <t>Helyi önkormányzat ágazati feladataihoz kapcsolódó támogatás</t>
  </si>
  <si>
    <t xml:space="preserve">   Óvodapedagógusok bértámogatása </t>
  </si>
  <si>
    <t xml:space="preserve">   Óvodapedagógusok munkáját közvetlenül segítők bértámogatása</t>
  </si>
  <si>
    <t xml:space="preserve">   Óvodai működtetés támogatása</t>
  </si>
  <si>
    <t xml:space="preserve">   Szociális étkeztetés </t>
  </si>
  <si>
    <t xml:space="preserve">   Házi segítségnyújtás</t>
  </si>
  <si>
    <t xml:space="preserve">   Időskorúak nappali intézményi ellátása</t>
  </si>
  <si>
    <t xml:space="preserve">   Szociális bentlakásos intézmény-üzemeltetési támogatás</t>
  </si>
  <si>
    <t>III.</t>
  </si>
  <si>
    <t>IV.</t>
  </si>
  <si>
    <t>Egyéb működési bevételek</t>
  </si>
  <si>
    <t>Közhatalmi bevételek összesen</t>
  </si>
  <si>
    <t>MŰKÖDÉSI BEVÉTELEK ÖSSZESEN</t>
  </si>
  <si>
    <t>Felhalmozási célú támogatás Áh-n belülről</t>
  </si>
  <si>
    <t>mutatószám (fő)</t>
  </si>
  <si>
    <t xml:space="preserve">   Önkormányzati hivatal működésének támogatása</t>
  </si>
  <si>
    <t>Települési önkorm.egyes köznevelési feladatainak támogatása</t>
  </si>
  <si>
    <t>Települési önkorm.kulturális feladatainak támogatása</t>
  </si>
  <si>
    <t>V.</t>
  </si>
  <si>
    <t>Elvonások és befizetések bevételei</t>
  </si>
  <si>
    <t>Fejezeti kezelésű előirányzattól működési célú támogatás</t>
  </si>
  <si>
    <t>Társadalombiztosítás pénzügyi alapjaitól működési támogatás</t>
  </si>
  <si>
    <t>3/1.</t>
  </si>
  <si>
    <t>3/2.</t>
  </si>
  <si>
    <t>3/3.</t>
  </si>
  <si>
    <t>Egyéb működési célú támogatások államháztartáson belülről</t>
  </si>
  <si>
    <t>1/1.</t>
  </si>
  <si>
    <t>1/2.</t>
  </si>
  <si>
    <t>1/3.</t>
  </si>
  <si>
    <t>1/4.</t>
  </si>
  <si>
    <t>MŰKÖDÉSI CÉLÚ TÁMOGATÁSOK ÁH-ON BELÜLRŐL (1.+2.+3.)</t>
  </si>
  <si>
    <t>Környezetvédelmi bírság</t>
  </si>
  <si>
    <t>Helyszíni és szabálysértési bírság</t>
  </si>
  <si>
    <t>Helyi adópótlék, adóbírság</t>
  </si>
  <si>
    <t>Egyéb közhatalmi bevételek</t>
  </si>
  <si>
    <t>Egyéb helyi közhatalmi bevételek összesen</t>
  </si>
  <si>
    <t>KÖZHATALMI BEVÉTELEK ÖSSZESEN (1+2)</t>
  </si>
  <si>
    <t xml:space="preserve">Szolgáltatások </t>
  </si>
  <si>
    <t>Közvetített szolgáltatások ellenértéke</t>
  </si>
  <si>
    <t>Tulajdonosi bevételek</t>
  </si>
  <si>
    <t>Ellátási díjak</t>
  </si>
  <si>
    <t>Kiszámlázott általános forgalmi adó</t>
  </si>
  <si>
    <t>Egyéb tárgyi eszközök értékesítése</t>
  </si>
  <si>
    <t>Részesedés értékesítése</t>
  </si>
  <si>
    <t xml:space="preserve">     Önkormányzati lakások értékesítése</t>
  </si>
  <si>
    <t>Általános forgalmi adó visszatérítése</t>
  </si>
  <si>
    <t>Kamatbevételek</t>
  </si>
  <si>
    <t>Egyéb pénzügyi műveletek bevételei</t>
  </si>
  <si>
    <t>Fejezeti kezelésű előirányzattól felhalmozási célú támogatások</t>
  </si>
  <si>
    <t>FELHALMOZÁSI CÉLÚ TÁMOGATÁSOK ÁH-ON BELÜLRŐL</t>
  </si>
  <si>
    <t>Felhalmozási célú támogatások, kölcsönök  visszatérülése ÁH-on kívülről</t>
  </si>
  <si>
    <t>FELHALMOZÁSI CÉLÚ ÁTVETT PÉNZESZKÖZÖK ÖSSZESEN</t>
  </si>
  <si>
    <t>Önkormányzat működési támogatásai</t>
  </si>
  <si>
    <t>Egyéb működési célú támogatások bevételei Áh-n belülről</t>
  </si>
  <si>
    <t>Működési célú támogatások  Áh-n belülről</t>
  </si>
  <si>
    <t>Egyéb közhatalmi bevételek összesen</t>
  </si>
  <si>
    <t>Működési bevételek összesen</t>
  </si>
  <si>
    <t>Működési célú visszatérítendő támogatások,kölcsönök megtérülése Áh-on kívülről</t>
  </si>
  <si>
    <t>Egyéb működési célú átvett pénzeszközök</t>
  </si>
  <si>
    <t>Működési célú átvett pénzeszközök</t>
  </si>
  <si>
    <t>MŰKÖDÉSI BEVÉTELEK ÖSSZESEN (I.+II.+III.+IV.)</t>
  </si>
  <si>
    <t>VI.</t>
  </si>
  <si>
    <t>Felhalmozási célú támogatások,kölcsönök visszatérülése Áh-on kívülről</t>
  </si>
  <si>
    <t>Felhalmozási célú pénzeszközátvétel Áh-n kívülről</t>
  </si>
  <si>
    <t>VII.</t>
  </si>
  <si>
    <t>Felhalmozási célú átvett pénzeszközök összesen</t>
  </si>
  <si>
    <t>FELHALMOZÁSI BEVÉTELEK ÖSSZESEN (V.+VI.+VII.)</t>
  </si>
  <si>
    <t>KÖLTSÉGVETÉSI BEVÉTELEK ÖSSZESEN  (I. + II.)</t>
  </si>
  <si>
    <t>Irányító szervi támogatás</t>
  </si>
  <si>
    <t>MŰKÖDÉSI FINANSZÍROZÁSI BEVÉTELEK ÖSSZESEN</t>
  </si>
  <si>
    <t>FELHALMOZÁSI FINANSZÍROZÁSI BEVÉTELEK ÖSSZESEN</t>
  </si>
  <si>
    <t>BEVÉTELEK MINDÖSSZESEN (I.+II.+III.+IV.)</t>
  </si>
  <si>
    <t>Irányító szervi támogatás miatti korrekció</t>
  </si>
  <si>
    <t>KORRIGÁLT BEVÉTELEK ÖSSZESEN</t>
  </si>
  <si>
    <t>Parkolási tevékenység továbbszámlázott bevétele miatti korrekció</t>
  </si>
  <si>
    <t>Telep.önkorm.szoc.,gyermekjóléti és gyermekétk.támogatása</t>
  </si>
  <si>
    <t>Települési önkorm.szoc.,gyermekjóléti és gyermekétkezt.fa. támog.</t>
  </si>
  <si>
    <t xml:space="preserve">   Üdülőhelyi feladatok támogatása</t>
  </si>
  <si>
    <t>Helyi önkormányzattól működési támogatás</t>
  </si>
  <si>
    <t xml:space="preserve">     Nem lakáscélú helyiség értékesítése</t>
  </si>
  <si>
    <t xml:space="preserve">   Gyermekétkeztetésben résztvevő dolgozók bértámogatása</t>
  </si>
  <si>
    <t>Gazdasági szervezettel rendelkező kölstégvetési szervek</t>
  </si>
  <si>
    <t>Gazdasági szervezettel nem rendelkező költségvetési szervek</t>
  </si>
  <si>
    <t>Költségvetési maradvány</t>
  </si>
  <si>
    <t>Egyéb bírság (közigazgatási bírság)</t>
  </si>
  <si>
    <t xml:space="preserve">   Rászoruló gyermekek szünidei étkeztetésének támogatása</t>
  </si>
  <si>
    <t xml:space="preserve">   Család és gyermekjóléti szolgálat</t>
  </si>
  <si>
    <t xml:space="preserve">   Család és gyermekjóléti központ</t>
  </si>
  <si>
    <r>
      <t xml:space="preserve">   </t>
    </r>
    <r>
      <rPr>
        <sz val="9"/>
        <rFont val="Arial CE"/>
        <charset val="238"/>
      </rPr>
      <t>Pszichiátriai betegek részére nyújtott közösségi alapellátás</t>
    </r>
  </si>
  <si>
    <t>HM tömb felújításra kapott támogatás törlesztése</t>
  </si>
  <si>
    <t>FINANSZÍROZÁSI BEVÉTELEK ÖSSZESEN (III.+IV.)</t>
  </si>
  <si>
    <t>Önkormányzat</t>
  </si>
  <si>
    <t xml:space="preserve">   Szociális bentlakásos int.ellátásokhoz kapcs.bértámogatás</t>
  </si>
  <si>
    <t xml:space="preserve">   Kieg.tám. az óvodapedag. min.-ből adódó többletkiadásokhoz</t>
  </si>
  <si>
    <t>5.sz.melléklet</t>
  </si>
  <si>
    <t>5/a.sz.melléklet</t>
  </si>
  <si>
    <t>5/b.sz.melléklet</t>
  </si>
  <si>
    <t>5/c.sz. melléklet</t>
  </si>
  <si>
    <t>5/d.sz.melléklet</t>
  </si>
  <si>
    <t>5/e.sz.melléklet</t>
  </si>
  <si>
    <t>Belföldi értékpapír beváltása</t>
  </si>
  <si>
    <t>5/f.sz.melléklet</t>
  </si>
  <si>
    <t xml:space="preserve">   Felsőfokú végz.kisgyemeknevelők bérének támogatása</t>
  </si>
  <si>
    <t xml:space="preserve">   Középfokú végz. kisgyemeknevelők bérének támogatása</t>
  </si>
  <si>
    <t>Tér_köz pályázat Podmaniczky tér</t>
  </si>
  <si>
    <t>mód.ei.</t>
  </si>
  <si>
    <t>Egyéb támogatások</t>
  </si>
  <si>
    <t>1/5.</t>
  </si>
  <si>
    <t>Önkormányzatok működési támogatása ( 1/1.- 1/5.)</t>
  </si>
  <si>
    <t xml:space="preserve">   Szociális ágazati pótlék</t>
  </si>
  <si>
    <t xml:space="preserve">   Óvodai és iskolai szociális segítő tevékenység támogatása</t>
  </si>
  <si>
    <t xml:space="preserve">   Bölcsődei üzemeltetési támogatás</t>
  </si>
  <si>
    <t>Kiegészítő gyermekvédelmi támogatás</t>
  </si>
  <si>
    <t>eredeti ei.</t>
  </si>
  <si>
    <t>teljesítés</t>
  </si>
  <si>
    <t>Településkép-védelmi bírság</t>
  </si>
  <si>
    <t>ÁHT-n belüli megelőlegezés</t>
  </si>
  <si>
    <t>4.</t>
  </si>
  <si>
    <t>3/4.</t>
  </si>
  <si>
    <t>Belváros- Lipótváros Önkormányzata 2020. évi államháztartáson belülről kapott működési célú támogatásainak részletezése</t>
  </si>
  <si>
    <t>Belváros- Lipótváros Önkormányzata 2020. évi államháztartáson belülről kapott felhalmozási célú támogatásainak részletezése</t>
  </si>
  <si>
    <t xml:space="preserve">Belváros-  Lipótváros Önkormányzata 2020. évre </t>
  </si>
  <si>
    <t>Belváros-Lipótváros Önkormányzata 2020. évre tervezett államháztartáson kívülről átvett felhalmozási célú pénzeszközeinek részletezése</t>
  </si>
  <si>
    <t xml:space="preserve">   Gyermekétkeztetés üzemeltetési támogatása</t>
  </si>
  <si>
    <t>Településfejlesztési támogatás</t>
  </si>
  <si>
    <t xml:space="preserve">   2020.évi bérkompenzáció</t>
  </si>
  <si>
    <t xml:space="preserve">   Egyes szociális és gyermekjóléti feladatok kieg.támogatása</t>
  </si>
  <si>
    <t xml:space="preserve">  Bevallott,de meg nem fizetett idegenforgalmi adó támogatása</t>
  </si>
  <si>
    <t xml:space="preserve">  Idősügyi Infokommunikációs Program támogatása</t>
  </si>
  <si>
    <t>1/6.</t>
  </si>
  <si>
    <t>Elszámolásból százmazó bevétel</t>
  </si>
  <si>
    <t xml:space="preserve">  Bethlen Gábor Alaptól kapott támogatás</t>
  </si>
  <si>
    <t>A 2021.évre tervezett országos népszámlálás kiadásainak támogatása</t>
  </si>
  <si>
    <t>Közművelődési Érdekeltségnövelő támogatás</t>
  </si>
  <si>
    <t>Egészséges Budapest Program támogatása</t>
  </si>
  <si>
    <t>Sportközpont és Tanuszoda Sportlétesítmény-fejlesztési beruházási program támogatása</t>
  </si>
  <si>
    <t>Hableány sétahajó-baleset áldozatai emlékművének támogatása</t>
  </si>
  <si>
    <t>Budapest Belvárosi Zsebpark kialakításának és környezete megújításának támogatása</t>
  </si>
  <si>
    <t>Elszámolásból származó bevétel</t>
  </si>
  <si>
    <t xml:space="preserve"> Biztosító által fizetett kártérítés</t>
  </si>
  <si>
    <t>Főváros Kormányhivataltól kapott támog.a közfogl.kiad-hoz</t>
  </si>
  <si>
    <t>Kiegészítő támogatás jelzőrendszeres segítségnyújtáshoz</t>
  </si>
  <si>
    <t>Belváros-Lipótváros Önkormányzata 2020. évre tervezett bevételeinek teljesítése</t>
  </si>
  <si>
    <t xml:space="preserve">tervezett felhalmozási bevételei teljesítésének részletezése </t>
  </si>
  <si>
    <t>Belváros-Lipótváros Önkormányzata 2020. évre tervezett működési bevételei teljesítésének részletezése</t>
  </si>
  <si>
    <t>Belváros-Lipótváros Önkormányzata 2020. évre tervezett közhatalmi bevételei teljesítésének részletezése</t>
  </si>
  <si>
    <t>Elekromos autó beszerzéséhez támogatás a Közterület-felügyeletnél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</si>
</sst>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i/>
      <sz val="9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b/>
      <i/>
      <sz val="9"/>
      <name val="Arial CE"/>
      <family val="2"/>
      <charset val="238"/>
    </font>
    <font>
      <b/>
      <sz val="9"/>
      <name val="Arial"/>
      <family val="2"/>
    </font>
    <font>
      <b/>
      <i/>
      <sz val="9"/>
      <name val="Arial CE"/>
      <charset val="238"/>
    </font>
    <font>
      <b/>
      <sz val="9"/>
      <name val="Arial ce"/>
    </font>
    <font>
      <sz val="10"/>
      <name val="Arial ce"/>
    </font>
    <font>
      <sz val="9"/>
      <name val="Arial ce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</borders>
  <cellStyleXfs count="1">
    <xf numFmtId="0" fontId="0" fillId="0" borderId="0"/>
  </cellStyleXfs>
  <cellXfs count="498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/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/>
    </xf>
    <xf numFmtId="3" fontId="0" fillId="0" borderId="0" xfId="0" applyNumberFormat="1" applyBorder="1"/>
    <xf numFmtId="0" fontId="0" fillId="0" borderId="0" xfId="0" applyBorder="1"/>
    <xf numFmtId="0" fontId="0" fillId="0" borderId="0" xfId="0" applyAlignment="1">
      <alignment horizontal="center"/>
    </xf>
    <xf numFmtId="3" fontId="0" fillId="0" borderId="0" xfId="0" applyNumberForma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3" fontId="5" fillId="0" borderId="3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ill="1"/>
    <xf numFmtId="0" fontId="3" fillId="0" borderId="0" xfId="0" applyFont="1" applyFill="1"/>
    <xf numFmtId="0" fontId="4" fillId="0" borderId="2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49" fontId="4" fillId="0" borderId="2" xfId="0" applyNumberFormat="1" applyFont="1" applyBorder="1" applyAlignment="1">
      <alignment horizontal="center" vertical="center"/>
    </xf>
    <xf numFmtId="0" fontId="7" fillId="0" borderId="0" xfId="0" applyFont="1"/>
    <xf numFmtId="0" fontId="0" fillId="0" borderId="0" xfId="0" applyFill="1" applyAlignment="1">
      <alignment vertical="center"/>
    </xf>
    <xf numFmtId="49" fontId="4" fillId="0" borderId="5" xfId="0" applyNumberFormat="1" applyFont="1" applyBorder="1" applyAlignment="1">
      <alignment horizontal="center" vertical="center"/>
    </xf>
    <xf numFmtId="3" fontId="5" fillId="0" borderId="2" xfId="0" applyNumberFormat="1" applyFont="1" applyBorder="1" applyAlignment="1">
      <alignment vertical="center"/>
    </xf>
    <xf numFmtId="3" fontId="5" fillId="0" borderId="6" xfId="0" applyNumberFormat="1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 vertical="center" wrapText="1"/>
    </xf>
    <xf numFmtId="3" fontId="5" fillId="0" borderId="6" xfId="0" applyNumberFormat="1" applyFont="1" applyBorder="1" applyAlignment="1">
      <alignment horizontal="right" vertical="center" wrapText="1"/>
    </xf>
    <xf numFmtId="0" fontId="5" fillId="0" borderId="6" xfId="0" applyFont="1" applyFill="1" applyBorder="1"/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3" fontId="5" fillId="0" borderId="8" xfId="0" applyNumberFormat="1" applyFont="1" applyBorder="1" applyAlignment="1">
      <alignment vertical="center"/>
    </xf>
    <xf numFmtId="49" fontId="5" fillId="0" borderId="8" xfId="0" applyNumberFormat="1" applyFont="1" applyBorder="1" applyAlignment="1">
      <alignment horizontal="center"/>
    </xf>
    <xf numFmtId="3" fontId="5" fillId="0" borderId="8" xfId="0" applyNumberFormat="1" applyFont="1" applyBorder="1"/>
    <xf numFmtId="3" fontId="5" fillId="0" borderId="9" xfId="0" applyNumberFormat="1" applyFont="1" applyBorder="1"/>
    <xf numFmtId="49" fontId="5" fillId="0" borderId="6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3" fontId="4" fillId="0" borderId="2" xfId="0" applyNumberFormat="1" applyFont="1" applyBorder="1"/>
    <xf numFmtId="49" fontId="4" fillId="0" borderId="10" xfId="0" applyNumberFormat="1" applyFont="1" applyBorder="1" applyAlignment="1">
      <alignment horizontal="center"/>
    </xf>
    <xf numFmtId="3" fontId="5" fillId="0" borderId="10" xfId="0" applyNumberFormat="1" applyFont="1" applyFill="1" applyBorder="1"/>
    <xf numFmtId="3" fontId="4" fillId="0" borderId="10" xfId="0" applyNumberFormat="1" applyFont="1" applyBorder="1"/>
    <xf numFmtId="3" fontId="5" fillId="0" borderId="6" xfId="0" applyNumberFormat="1" applyFont="1" applyFill="1" applyBorder="1"/>
    <xf numFmtId="3" fontId="4" fillId="0" borderId="6" xfId="0" applyNumberFormat="1" applyFont="1" applyBorder="1"/>
    <xf numFmtId="49" fontId="4" fillId="0" borderId="8" xfId="0" applyNumberFormat="1" applyFont="1" applyBorder="1" applyAlignment="1">
      <alignment horizontal="center"/>
    </xf>
    <xf numFmtId="3" fontId="5" fillId="0" borderId="8" xfId="0" applyNumberFormat="1" applyFont="1" applyFill="1" applyBorder="1"/>
    <xf numFmtId="3" fontId="4" fillId="0" borderId="8" xfId="0" applyNumberFormat="1" applyFont="1" applyBorder="1"/>
    <xf numFmtId="3" fontId="4" fillId="0" borderId="11" xfId="0" applyNumberFormat="1" applyFont="1" applyBorder="1"/>
    <xf numFmtId="0" fontId="5" fillId="0" borderId="8" xfId="0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3" fontId="5" fillId="0" borderId="9" xfId="0" applyNumberFormat="1" applyFont="1" applyFill="1" applyBorder="1"/>
    <xf numFmtId="0" fontId="4" fillId="0" borderId="2" xfId="0" applyFont="1" applyFill="1" applyBorder="1" applyAlignment="1">
      <alignment horizontal="center"/>
    </xf>
    <xf numFmtId="3" fontId="4" fillId="0" borderId="2" xfId="0" applyNumberFormat="1" applyFont="1" applyFill="1" applyBorder="1"/>
    <xf numFmtId="49" fontId="11" fillId="0" borderId="8" xfId="0" applyNumberFormat="1" applyFont="1" applyBorder="1" applyAlignment="1">
      <alignment vertical="center"/>
    </xf>
    <xf numFmtId="3" fontId="4" fillId="0" borderId="3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3" fontId="11" fillId="0" borderId="10" xfId="0" applyNumberFormat="1" applyFont="1" applyBorder="1" applyAlignment="1">
      <alignment vertical="center"/>
    </xf>
    <xf numFmtId="49" fontId="11" fillId="0" borderId="6" xfId="0" applyNumberFormat="1" applyFont="1" applyBorder="1" applyAlignment="1">
      <alignment vertical="center"/>
    </xf>
    <xf numFmtId="3" fontId="11" fillId="0" borderId="6" xfId="0" applyNumberFormat="1" applyFont="1" applyBorder="1" applyAlignment="1">
      <alignment vertical="center"/>
    </xf>
    <xf numFmtId="3" fontId="11" fillId="0" borderId="9" xfId="0" applyNumberFormat="1" applyFont="1" applyBorder="1" applyAlignment="1">
      <alignment vertical="center"/>
    </xf>
    <xf numFmtId="49" fontId="8" fillId="0" borderId="12" xfId="0" applyNumberFormat="1" applyFont="1" applyBorder="1" applyAlignment="1">
      <alignment horizontal="center" vertical="center"/>
    </xf>
    <xf numFmtId="3" fontId="4" fillId="0" borderId="5" xfId="0" applyNumberFormat="1" applyFont="1" applyBorder="1" applyAlignment="1">
      <alignment vertical="center"/>
    </xf>
    <xf numFmtId="49" fontId="5" fillId="0" borderId="9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49" fontId="4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/>
    <xf numFmtId="3" fontId="4" fillId="0" borderId="14" xfId="0" applyNumberFormat="1" applyFont="1" applyBorder="1"/>
    <xf numFmtId="3" fontId="0" fillId="0" borderId="0" xfId="0" applyNumberFormat="1" applyFill="1" applyAlignment="1">
      <alignment vertical="center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/>
    <xf numFmtId="0" fontId="1" fillId="0" borderId="0" xfId="0" applyFont="1" applyAlignment="1">
      <alignment horizontal="right" vertical="top" wrapText="1"/>
    </xf>
    <xf numFmtId="3" fontId="8" fillId="0" borderId="10" xfId="0" applyNumberFormat="1" applyFont="1" applyFill="1" applyBorder="1" applyAlignment="1">
      <alignment vertical="center"/>
    </xf>
    <xf numFmtId="3" fontId="8" fillId="0" borderId="15" xfId="0" applyNumberFormat="1" applyFont="1" applyFill="1" applyBorder="1" applyAlignment="1">
      <alignment vertical="center"/>
    </xf>
    <xf numFmtId="3" fontId="8" fillId="0" borderId="16" xfId="0" applyNumberFormat="1" applyFont="1" applyFill="1" applyBorder="1" applyAlignment="1">
      <alignment vertical="center"/>
    </xf>
    <xf numFmtId="3" fontId="5" fillId="0" borderId="4" xfId="0" applyNumberFormat="1" applyFont="1" applyBorder="1"/>
    <xf numFmtId="3" fontId="4" fillId="0" borderId="4" xfId="0" applyNumberFormat="1" applyFont="1" applyBorder="1"/>
    <xf numFmtId="3" fontId="5" fillId="0" borderId="4" xfId="0" applyNumberFormat="1" applyFont="1" applyFill="1" applyBorder="1"/>
    <xf numFmtId="3" fontId="8" fillId="0" borderId="4" xfId="0" applyNumberFormat="1" applyFont="1" applyFill="1" applyBorder="1" applyAlignment="1">
      <alignment vertical="center"/>
    </xf>
    <xf numFmtId="3" fontId="8" fillId="0" borderId="12" xfId="0" applyNumberFormat="1" applyFont="1" applyFill="1" applyBorder="1" applyAlignment="1">
      <alignment vertical="center"/>
    </xf>
    <xf numFmtId="3" fontId="9" fillId="0" borderId="17" xfId="0" applyNumberFormat="1" applyFont="1" applyFill="1" applyBorder="1" applyAlignment="1">
      <alignment vertical="center"/>
    </xf>
    <xf numFmtId="3" fontId="8" fillId="0" borderId="18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5" fillId="0" borderId="12" xfId="0" applyNumberFormat="1" applyFont="1" applyFill="1" applyBorder="1"/>
    <xf numFmtId="3" fontId="11" fillId="0" borderId="8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6" xfId="0" applyBorder="1" applyAlignment="1">
      <alignment vertical="center"/>
    </xf>
    <xf numFmtId="49" fontId="5" fillId="0" borderId="12" xfId="0" applyNumberFormat="1" applyFont="1" applyBorder="1" applyAlignment="1">
      <alignment horizont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16" fontId="5" fillId="0" borderId="17" xfId="0" applyNumberFormat="1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6" xfId="0" applyNumberFormat="1" applyFont="1" applyFill="1" applyBorder="1" applyAlignment="1">
      <alignment vertical="center"/>
    </xf>
    <xf numFmtId="16" fontId="5" fillId="0" borderId="7" xfId="0" applyNumberFormat="1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3" fontId="5" fillId="0" borderId="6" xfId="0" applyNumberFormat="1" applyFont="1" applyFill="1" applyBorder="1" applyAlignment="1">
      <alignment vertical="center"/>
    </xf>
    <xf numFmtId="3" fontId="4" fillId="0" borderId="6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3" fontId="5" fillId="0" borderId="12" xfId="0" applyNumberFormat="1" applyFont="1" applyFill="1" applyBorder="1" applyAlignment="1">
      <alignment vertical="center"/>
    </xf>
    <xf numFmtId="0" fontId="9" fillId="0" borderId="5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horizontal="left" vertical="center"/>
    </xf>
    <xf numFmtId="3" fontId="9" fillId="0" borderId="2" xfId="0" applyNumberFormat="1" applyFont="1" applyFill="1" applyBorder="1" applyAlignment="1">
      <alignment vertical="center"/>
    </xf>
    <xf numFmtId="3" fontId="14" fillId="0" borderId="2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3" xfId="0" applyFont="1" applyFill="1" applyBorder="1" applyAlignment="1">
      <alignment horizontal="left" vertical="center"/>
    </xf>
    <xf numFmtId="3" fontId="9" fillId="0" borderId="15" xfId="0" applyNumberFormat="1" applyFont="1" applyFill="1" applyBorder="1" applyAlignment="1">
      <alignment vertical="center"/>
    </xf>
    <xf numFmtId="0" fontId="8" fillId="0" borderId="9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 wrapText="1"/>
    </xf>
    <xf numFmtId="3" fontId="8" fillId="0" borderId="5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3" fontId="9" fillId="0" borderId="16" xfId="0" applyNumberFormat="1" applyFont="1" applyFill="1" applyBorder="1" applyAlignment="1">
      <alignment vertical="center"/>
    </xf>
    <xf numFmtId="3" fontId="9" fillId="0" borderId="24" xfId="0" applyNumberFormat="1" applyFont="1" applyFill="1" applyBorder="1" applyAlignment="1">
      <alignment vertical="center"/>
    </xf>
    <xf numFmtId="0" fontId="8" fillId="0" borderId="14" xfId="0" applyFont="1" applyFill="1" applyBorder="1" applyAlignment="1">
      <alignment horizontal="left" vertical="center"/>
    </xf>
    <xf numFmtId="0" fontId="8" fillId="0" borderId="22" xfId="0" applyFont="1" applyFill="1" applyBorder="1" applyAlignment="1">
      <alignment horizontal="left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3" fontId="8" fillId="0" borderId="13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3" fontId="9" fillId="0" borderId="7" xfId="0" applyNumberFormat="1" applyFont="1" applyFill="1" applyBorder="1" applyAlignment="1">
      <alignment vertical="center"/>
    </xf>
    <xf numFmtId="3" fontId="9" fillId="0" borderId="26" xfId="0" applyNumberFormat="1" applyFont="1" applyFill="1" applyBorder="1" applyAlignment="1">
      <alignment vertical="center"/>
    </xf>
    <xf numFmtId="0" fontId="4" fillId="0" borderId="2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27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0" fontId="9" fillId="0" borderId="26" xfId="0" applyFont="1" applyFill="1" applyBorder="1" applyAlignment="1">
      <alignment vertical="center"/>
    </xf>
    <xf numFmtId="0" fontId="9" fillId="0" borderId="28" xfId="0" applyFont="1" applyFill="1" applyBorder="1" applyAlignment="1">
      <alignment vertical="center"/>
    </xf>
    <xf numFmtId="3" fontId="5" fillId="0" borderId="9" xfId="0" applyNumberFormat="1" applyFont="1" applyFill="1" applyBorder="1" applyAlignment="1">
      <alignment vertical="center"/>
    </xf>
    <xf numFmtId="0" fontId="9" fillId="0" borderId="24" xfId="0" applyFont="1" applyFill="1" applyBorder="1" applyAlignment="1">
      <alignment vertical="center"/>
    </xf>
    <xf numFmtId="0" fontId="9" fillId="0" borderId="29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vertical="center"/>
    </xf>
    <xf numFmtId="3" fontId="1" fillId="0" borderId="6" xfId="0" applyNumberFormat="1" applyFont="1" applyBorder="1" applyAlignment="1">
      <alignment vertical="center"/>
    </xf>
    <xf numFmtId="3" fontId="5" fillId="0" borderId="7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11" fillId="0" borderId="7" xfId="0" applyNumberFormat="1" applyFont="1" applyFill="1" applyBorder="1" applyAlignment="1">
      <alignment horizontal="righ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center"/>
    </xf>
    <xf numFmtId="0" fontId="11" fillId="0" borderId="23" xfId="0" applyFont="1" applyFill="1" applyBorder="1"/>
    <xf numFmtId="49" fontId="8" fillId="0" borderId="2" xfId="0" applyNumberFormat="1" applyFont="1" applyFill="1" applyBorder="1" applyAlignment="1">
      <alignment horizontal="center"/>
    </xf>
    <xf numFmtId="0" fontId="8" fillId="0" borderId="14" xfId="0" applyFont="1" applyFill="1" applyBorder="1"/>
    <xf numFmtId="3" fontId="11" fillId="0" borderId="16" xfId="0" applyNumberFormat="1" applyFont="1" applyFill="1" applyBorder="1" applyAlignment="1">
      <alignment horizontal="right" vertical="center" wrapText="1"/>
    </xf>
    <xf numFmtId="16" fontId="5" fillId="0" borderId="26" xfId="0" applyNumberFormat="1" applyFont="1" applyFill="1" applyBorder="1" applyAlignment="1">
      <alignment horizontal="left" vertical="center"/>
    </xf>
    <xf numFmtId="3" fontId="8" fillId="0" borderId="9" xfId="0" applyNumberFormat="1" applyFont="1" applyFill="1" applyBorder="1" applyAlignment="1">
      <alignment vertical="center"/>
    </xf>
    <xf numFmtId="16" fontId="5" fillId="0" borderId="24" xfId="0" applyNumberFormat="1" applyFont="1" applyFill="1" applyBorder="1" applyAlignment="1">
      <alignment horizontal="left"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0" xfId="0" applyNumberFormat="1" applyFont="1" applyFill="1" applyBorder="1"/>
    <xf numFmtId="0" fontId="11" fillId="0" borderId="17" xfId="0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3" fontId="10" fillId="0" borderId="11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/>
    </xf>
    <xf numFmtId="3" fontId="4" fillId="0" borderId="18" xfId="0" applyNumberFormat="1" applyFont="1" applyBorder="1" applyAlignment="1">
      <alignment horizontal="center" vertical="center"/>
    </xf>
    <xf numFmtId="3" fontId="5" fillId="0" borderId="12" xfId="0" applyNumberFormat="1" applyFont="1" applyFill="1" applyBorder="1" applyAlignment="1">
      <alignment vertical="center" wrapText="1"/>
    </xf>
    <xf numFmtId="3" fontId="5" fillId="0" borderId="16" xfId="0" applyNumberFormat="1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3" fontId="5" fillId="0" borderId="3" xfId="0" applyNumberFormat="1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vertical="center"/>
    </xf>
    <xf numFmtId="3" fontId="11" fillId="0" borderId="2" xfId="0" applyNumberFormat="1" applyFont="1" applyBorder="1" applyAlignment="1">
      <alignment vertical="center"/>
    </xf>
    <xf numFmtId="3" fontId="11" fillId="0" borderId="18" xfId="0" applyNumberFormat="1" applyFont="1" applyFill="1" applyBorder="1" applyAlignment="1">
      <alignment horizontal="center" vertical="center" wrapText="1"/>
    </xf>
    <xf numFmtId="3" fontId="5" fillId="0" borderId="7" xfId="0" applyNumberFormat="1" applyFont="1" applyFill="1" applyBorder="1" applyAlignment="1">
      <alignment vertical="center" wrapText="1"/>
    </xf>
    <xf numFmtId="0" fontId="5" fillId="0" borderId="20" xfId="0" applyFont="1" applyFill="1" applyBorder="1" applyAlignment="1">
      <alignment horizontal="left"/>
    </xf>
    <xf numFmtId="0" fontId="5" fillId="0" borderId="21" xfId="0" applyFont="1" applyFill="1" applyBorder="1" applyAlignment="1">
      <alignment wrapText="1"/>
    </xf>
    <xf numFmtId="0" fontId="10" fillId="0" borderId="0" xfId="0" applyFont="1" applyFill="1" applyAlignment="1">
      <alignment vertical="center"/>
    </xf>
    <xf numFmtId="0" fontId="5" fillId="0" borderId="18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left"/>
    </xf>
    <xf numFmtId="0" fontId="5" fillId="0" borderId="17" xfId="0" applyFont="1" applyFill="1" applyBorder="1" applyAlignment="1">
      <alignment horizontal="right" vertical="center" wrapText="1"/>
    </xf>
    <xf numFmtId="3" fontId="5" fillId="0" borderId="17" xfId="0" applyNumberFormat="1" applyFont="1" applyFill="1" applyBorder="1" applyAlignment="1">
      <alignment vertical="center" wrapText="1"/>
    </xf>
    <xf numFmtId="3" fontId="5" fillId="0" borderId="15" xfId="0" applyNumberFormat="1" applyFont="1" applyFill="1" applyBorder="1" applyAlignment="1">
      <alignment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/>
    <xf numFmtId="0" fontId="5" fillId="0" borderId="26" xfId="0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vertical="center" wrapText="1"/>
    </xf>
    <xf numFmtId="3" fontId="5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/>
    <xf numFmtId="0" fontId="5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right"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/>
    </xf>
    <xf numFmtId="0" fontId="12" fillId="0" borderId="22" xfId="0" applyFont="1" applyFill="1" applyBorder="1"/>
    <xf numFmtId="0" fontId="5" fillId="0" borderId="5" xfId="0" applyFont="1" applyFill="1" applyBorder="1" applyAlignment="1">
      <alignment horizontal="right" vertical="center" wrapText="1"/>
    </xf>
    <xf numFmtId="3" fontId="4" fillId="0" borderId="2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 applyAlignment="1">
      <alignment horizontal="center"/>
    </xf>
    <xf numFmtId="0" fontId="5" fillId="0" borderId="0" xfId="0" applyFont="1" applyFill="1" applyBorder="1"/>
    <xf numFmtId="0" fontId="5" fillId="0" borderId="16" xfId="0" applyFont="1" applyFill="1" applyBorder="1" applyAlignment="1">
      <alignment horizontal="right" vertical="center" wrapText="1"/>
    </xf>
    <xf numFmtId="3" fontId="5" fillId="0" borderId="16" xfId="0" applyNumberFormat="1" applyFont="1" applyFill="1" applyBorder="1" applyAlignment="1">
      <alignment vertical="center" wrapText="1"/>
    </xf>
    <xf numFmtId="3" fontId="5" fillId="0" borderId="4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right" vertical="center" wrapText="1"/>
    </xf>
    <xf numFmtId="49" fontId="4" fillId="0" borderId="6" xfId="0" applyNumberFormat="1" applyFont="1" applyFill="1" applyBorder="1" applyAlignment="1">
      <alignment horizontal="center"/>
    </xf>
    <xf numFmtId="0" fontId="5" fillId="0" borderId="20" xfId="0" applyFont="1" applyFill="1" applyBorder="1"/>
    <xf numFmtId="0" fontId="5" fillId="0" borderId="7" xfId="0" applyFont="1" applyFill="1" applyBorder="1" applyAlignment="1">
      <alignment horizontal="right" vertical="center" wrapText="1"/>
    </xf>
    <xf numFmtId="3" fontId="5" fillId="0" borderId="6" xfId="0" applyNumberFormat="1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horizontal="right" vertical="center" wrapText="1"/>
    </xf>
    <xf numFmtId="0" fontId="5" fillId="0" borderId="30" xfId="0" applyFont="1" applyFill="1" applyBorder="1"/>
    <xf numFmtId="0" fontId="5" fillId="0" borderId="3" xfId="0" applyFont="1" applyFill="1" applyBorder="1" applyAlignment="1">
      <alignment horizontal="right" vertical="center" wrapText="1"/>
    </xf>
    <xf numFmtId="3" fontId="5" fillId="0" borderId="3" xfId="0" applyNumberFormat="1" applyFont="1" applyFill="1" applyBorder="1" applyAlignment="1">
      <alignment vertical="center" wrapText="1"/>
    </xf>
    <xf numFmtId="3" fontId="5" fillId="0" borderId="8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/>
    </xf>
    <xf numFmtId="49" fontId="5" fillId="0" borderId="6" xfId="0" applyNumberFormat="1" applyFont="1" applyFill="1" applyBorder="1"/>
    <xf numFmtId="3" fontId="5" fillId="0" borderId="8" xfId="0" applyNumberFormat="1" applyFont="1" applyFill="1" applyBorder="1" applyAlignment="1">
      <alignment vertical="center"/>
    </xf>
    <xf numFmtId="49" fontId="4" fillId="0" borderId="6" xfId="0" applyNumberFormat="1" applyFont="1" applyFill="1" applyBorder="1"/>
    <xf numFmtId="0" fontId="5" fillId="0" borderId="20" xfId="0" applyFont="1" applyFill="1" applyBorder="1" applyAlignment="1">
      <alignment wrapText="1"/>
    </xf>
    <xf numFmtId="49" fontId="4" fillId="0" borderId="9" xfId="0" applyNumberFormat="1" applyFont="1" applyFill="1" applyBorder="1"/>
    <xf numFmtId="3" fontId="5" fillId="0" borderId="4" xfId="0" applyNumberFormat="1" applyFont="1" applyFill="1" applyBorder="1" applyAlignment="1">
      <alignment vertical="center"/>
    </xf>
    <xf numFmtId="0" fontId="4" fillId="0" borderId="20" xfId="0" applyFont="1" applyFill="1" applyBorder="1"/>
    <xf numFmtId="3" fontId="4" fillId="0" borderId="7" xfId="0" applyNumberFormat="1" applyFont="1" applyFill="1" applyBorder="1" applyAlignment="1">
      <alignment horizontal="right" vertical="center" wrapText="1"/>
    </xf>
    <xf numFmtId="49" fontId="4" fillId="0" borderId="4" xfId="0" applyNumberFormat="1" applyFont="1" applyFill="1" applyBorder="1"/>
    <xf numFmtId="0" fontId="11" fillId="0" borderId="0" xfId="0" applyFont="1" applyFill="1" applyBorder="1"/>
    <xf numFmtId="3" fontId="4" fillId="0" borderId="16" xfId="0" applyNumberFormat="1" applyFont="1" applyFill="1" applyBorder="1" applyAlignment="1">
      <alignment horizontal="right" vertical="center" wrapText="1"/>
    </xf>
    <xf numFmtId="49" fontId="4" fillId="0" borderId="12" xfId="0" applyNumberFormat="1" applyFont="1" applyFill="1" applyBorder="1"/>
    <xf numFmtId="0" fontId="12" fillId="0" borderId="22" xfId="0" applyFont="1" applyFill="1" applyBorder="1" applyAlignment="1"/>
    <xf numFmtId="49" fontId="4" fillId="0" borderId="11" xfId="0" applyNumberFormat="1" applyFont="1" applyFill="1" applyBorder="1" applyAlignment="1">
      <alignment horizontal="center"/>
    </xf>
    <xf numFmtId="0" fontId="12" fillId="0" borderId="1" xfId="0" applyFont="1" applyFill="1" applyBorder="1" applyAlignment="1">
      <alignment wrapText="1"/>
    </xf>
    <xf numFmtId="49" fontId="4" fillId="0" borderId="2" xfId="0" applyNumberFormat="1" applyFont="1" applyFill="1" applyBorder="1"/>
    <xf numFmtId="0" fontId="4" fillId="0" borderId="22" xfId="0" applyFont="1" applyFill="1" applyBorder="1"/>
    <xf numFmtId="0" fontId="4" fillId="0" borderId="22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vertical="center" wrapText="1"/>
    </xf>
    <xf numFmtId="3" fontId="4" fillId="0" borderId="2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left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wrapText="1"/>
    </xf>
    <xf numFmtId="49" fontId="4" fillId="0" borderId="5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3" fontId="11" fillId="0" borderId="13" xfId="0" applyNumberFormat="1" applyFont="1" applyFill="1" applyBorder="1" applyAlignment="1">
      <alignment vertical="center"/>
    </xf>
    <xf numFmtId="3" fontId="10" fillId="0" borderId="0" xfId="0" applyNumberFormat="1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3" fontId="0" fillId="0" borderId="0" xfId="0" applyNumberFormat="1" applyFill="1"/>
    <xf numFmtId="0" fontId="11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left" vertical="center" wrapText="1"/>
    </xf>
    <xf numFmtId="3" fontId="16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/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7" fillId="0" borderId="48" xfId="0" applyFont="1" applyFill="1" applyBorder="1" applyAlignment="1">
      <alignment horizontal="center" vertical="center" wrapText="1"/>
    </xf>
    <xf numFmtId="3" fontId="17" fillId="0" borderId="48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horizontal="right" vertical="center" wrapText="1"/>
    </xf>
    <xf numFmtId="3" fontId="5" fillId="0" borderId="7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center"/>
    </xf>
    <xf numFmtId="3" fontId="17" fillId="0" borderId="50" xfId="0" applyNumberFormat="1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3" fontId="17" fillId="0" borderId="52" xfId="0" applyNumberFormat="1" applyFont="1" applyFill="1" applyBorder="1" applyAlignment="1">
      <alignment horizontal="center" vertical="center" wrapText="1"/>
    </xf>
    <xf numFmtId="3" fontId="17" fillId="0" borderId="53" xfId="0" applyNumberFormat="1" applyFont="1" applyFill="1" applyBorder="1" applyAlignment="1">
      <alignment horizontal="center" vertical="center"/>
    </xf>
    <xf numFmtId="3" fontId="16" fillId="0" borderId="54" xfId="0" applyNumberFormat="1" applyFont="1" applyFill="1" applyBorder="1" applyAlignment="1">
      <alignment horizontal="center" vertical="center"/>
    </xf>
    <xf numFmtId="3" fontId="10" fillId="0" borderId="31" xfId="0" applyNumberFormat="1" applyFont="1" applyFill="1" applyBorder="1" applyAlignment="1">
      <alignment vertical="center"/>
    </xf>
    <xf numFmtId="3" fontId="17" fillId="0" borderId="5" xfId="0" applyNumberFormat="1" applyFont="1" applyFill="1" applyBorder="1" applyAlignment="1">
      <alignment horizontal="center" vertical="center" wrapText="1"/>
    </xf>
    <xf numFmtId="3" fontId="10" fillId="0" borderId="32" xfId="0" applyNumberFormat="1" applyFont="1" applyFill="1" applyBorder="1" applyAlignment="1">
      <alignment vertical="center"/>
    </xf>
    <xf numFmtId="3" fontId="10" fillId="0" borderId="33" xfId="0" applyNumberFormat="1" applyFont="1" applyFill="1" applyBorder="1" applyAlignment="1">
      <alignment vertical="center"/>
    </xf>
    <xf numFmtId="3" fontId="10" fillId="0" borderId="34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0" fontId="15" fillId="0" borderId="55" xfId="0" applyFont="1" applyFill="1" applyBorder="1" applyAlignment="1">
      <alignment horizontal="center" vertical="center" wrapText="1"/>
    </xf>
    <xf numFmtId="3" fontId="10" fillId="0" borderId="35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36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vertical="center"/>
    </xf>
    <xf numFmtId="3" fontId="7" fillId="0" borderId="31" xfId="0" applyNumberFormat="1" applyFont="1" applyFill="1" applyBorder="1" applyAlignment="1">
      <alignment vertical="center"/>
    </xf>
    <xf numFmtId="3" fontId="7" fillId="0" borderId="2" xfId="0" applyNumberFormat="1" applyFont="1" applyFill="1" applyBorder="1" applyAlignment="1">
      <alignment vertical="center"/>
    </xf>
    <xf numFmtId="0" fontId="15" fillId="0" borderId="56" xfId="0" applyFont="1" applyFill="1" applyBorder="1" applyAlignment="1">
      <alignment horizontal="center" vertical="center" wrapText="1"/>
    </xf>
    <xf numFmtId="0" fontId="15" fillId="0" borderId="5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3" fontId="4" fillId="0" borderId="10" xfId="0" applyNumberFormat="1" applyFont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11" fillId="0" borderId="5" xfId="0" applyNumberFormat="1" applyFont="1" applyBorder="1" applyAlignment="1">
      <alignment vertical="center"/>
    </xf>
    <xf numFmtId="3" fontId="5" fillId="0" borderId="4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wrapText="1"/>
    </xf>
    <xf numFmtId="3" fontId="5" fillId="0" borderId="9" xfId="0" applyNumberFormat="1" applyFont="1" applyBorder="1" applyAlignment="1">
      <alignment horizontal="right" wrapText="1"/>
    </xf>
    <xf numFmtId="3" fontId="4" fillId="0" borderId="2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6" xfId="0" applyNumberFormat="1" applyFont="1" applyBorder="1" applyAlignment="1">
      <alignment horizontal="right" wrapText="1"/>
    </xf>
    <xf numFmtId="3" fontId="5" fillId="0" borderId="8" xfId="0" applyNumberFormat="1" applyFont="1" applyBorder="1" applyAlignment="1">
      <alignment horizontal="right" wrapText="1"/>
    </xf>
    <xf numFmtId="3" fontId="4" fillId="0" borderId="11" xfId="0" applyNumberFormat="1" applyFont="1" applyBorder="1" applyAlignment="1">
      <alignment horizontal="right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8" xfId="0" applyNumberFormat="1" applyFont="1" applyBorder="1" applyAlignment="1">
      <alignment horizontal="right" vertical="center" wrapText="1"/>
    </xf>
    <xf numFmtId="3" fontId="11" fillId="0" borderId="6" xfId="0" applyNumberFormat="1" applyFont="1" applyBorder="1" applyAlignment="1">
      <alignment horizontal="right" vertical="center" wrapText="1"/>
    </xf>
    <xf numFmtId="3" fontId="5" fillId="0" borderId="30" xfId="0" applyNumberFormat="1" applyFont="1" applyBorder="1" applyAlignment="1">
      <alignment horizontal="right" vertical="center"/>
    </xf>
    <xf numFmtId="3" fontId="5" fillId="0" borderId="37" xfId="0" applyNumberFormat="1" applyFont="1" applyBorder="1" applyAlignment="1">
      <alignment horizontal="right" vertical="center"/>
    </xf>
    <xf numFmtId="3" fontId="5" fillId="0" borderId="38" xfId="0" applyNumberFormat="1" applyFont="1" applyBorder="1" applyAlignment="1">
      <alignment horizontal="right" vertical="center"/>
    </xf>
    <xf numFmtId="3" fontId="5" fillId="0" borderId="39" xfId="0" applyNumberFormat="1" applyFont="1" applyBorder="1" applyAlignment="1">
      <alignment horizontal="right" vertical="center"/>
    </xf>
    <xf numFmtId="3" fontId="8" fillId="0" borderId="8" xfId="0" applyNumberFormat="1" applyFont="1" applyFill="1" applyBorder="1" applyAlignment="1">
      <alignment vertical="center"/>
    </xf>
    <xf numFmtId="3" fontId="9" fillId="0" borderId="9" xfId="0" applyNumberFormat="1" applyFont="1" applyFill="1" applyBorder="1" applyAlignment="1">
      <alignment vertical="center"/>
    </xf>
    <xf numFmtId="3" fontId="5" fillId="0" borderId="6" xfId="0" applyNumberFormat="1" applyFont="1" applyBorder="1"/>
    <xf numFmtId="3" fontId="11" fillId="0" borderId="4" xfId="0" applyNumberFormat="1" applyFont="1" applyBorder="1"/>
    <xf numFmtId="3" fontId="0" fillId="0" borderId="4" xfId="0" applyNumberFormat="1" applyFont="1" applyBorder="1"/>
    <xf numFmtId="3" fontId="11" fillId="0" borderId="6" xfId="0" applyNumberFormat="1" applyFont="1" applyBorder="1"/>
    <xf numFmtId="3" fontId="0" fillId="0" borderId="6" xfId="0" applyNumberFormat="1" applyFont="1" applyBorder="1"/>
    <xf numFmtId="3" fontId="0" fillId="0" borderId="8" xfId="0" applyNumberFormat="1" applyFont="1" applyBorder="1"/>
    <xf numFmtId="0" fontId="5" fillId="0" borderId="9" xfId="0" applyFont="1" applyFill="1" applyBorder="1" applyAlignment="1">
      <alignment vertical="center"/>
    </xf>
    <xf numFmtId="3" fontId="7" fillId="0" borderId="40" xfId="0" applyNumberFormat="1" applyFont="1" applyFill="1" applyBorder="1" applyAlignment="1">
      <alignment vertical="center"/>
    </xf>
    <xf numFmtId="3" fontId="7" fillId="0" borderId="11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 wrapText="1"/>
    </xf>
    <xf numFmtId="3" fontId="11" fillId="0" borderId="15" xfId="0" applyNumberFormat="1" applyFont="1" applyFill="1" applyBorder="1" applyAlignment="1">
      <alignment horizontal="right" vertical="center" wrapText="1"/>
    </xf>
    <xf numFmtId="3" fontId="4" fillId="0" borderId="15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49" fontId="11" fillId="0" borderId="12" xfId="0" applyNumberFormat="1" applyFont="1" applyFill="1" applyBorder="1" applyAlignment="1">
      <alignment horizontal="center"/>
    </xf>
    <xf numFmtId="0" fontId="11" fillId="0" borderId="25" xfId="0" applyFont="1" applyFill="1" applyBorder="1"/>
    <xf numFmtId="0" fontId="5" fillId="0" borderId="24" xfId="0" applyFont="1" applyFill="1" applyBorder="1" applyAlignment="1">
      <alignment horizontal="right" vertical="center" wrapText="1"/>
    </xf>
    <xf numFmtId="3" fontId="11" fillId="0" borderId="24" xfId="0" applyNumberFormat="1" applyFont="1" applyFill="1" applyBorder="1" applyAlignment="1">
      <alignment horizontal="right" vertical="center" wrapText="1"/>
    </xf>
    <xf numFmtId="3" fontId="4" fillId="0" borderId="24" xfId="0" applyNumberFormat="1" applyFont="1" applyFill="1" applyBorder="1" applyAlignment="1">
      <alignment horizontal="right" vertical="center" wrapText="1"/>
    </xf>
    <xf numFmtId="3" fontId="4" fillId="0" borderId="12" xfId="0" applyNumberFormat="1" applyFont="1" applyFill="1" applyBorder="1" applyAlignment="1">
      <alignment horizontal="right" vertical="center" wrapText="1"/>
    </xf>
    <xf numFmtId="3" fontId="10" fillId="0" borderId="41" xfId="0" applyNumberFormat="1" applyFont="1" applyFill="1" applyBorder="1" applyAlignment="1">
      <alignment vertical="center"/>
    </xf>
    <xf numFmtId="3" fontId="11" fillId="0" borderId="14" xfId="0" applyNumberFormat="1" applyFont="1" applyBorder="1" applyAlignment="1">
      <alignment horizontal="right" vertical="center" wrapText="1"/>
    </xf>
    <xf numFmtId="0" fontId="8" fillId="0" borderId="22" xfId="0" applyFont="1" applyFill="1" applyBorder="1"/>
    <xf numFmtId="0" fontId="11" fillId="0" borderId="6" xfId="0" applyFont="1" applyFill="1" applyBorder="1"/>
    <xf numFmtId="0" fontId="5" fillId="0" borderId="6" xfId="0" applyFont="1" applyFill="1" applyBorder="1" applyAlignment="1">
      <alignment horizontal="right" vertical="center" wrapText="1"/>
    </xf>
    <xf numFmtId="3" fontId="11" fillId="0" borderId="6" xfId="0" applyNumberFormat="1" applyFont="1" applyFill="1" applyBorder="1" applyAlignment="1">
      <alignment horizontal="right" vertical="center" wrapText="1"/>
    </xf>
    <xf numFmtId="3" fontId="4" fillId="0" borderId="6" xfId="0" applyNumberFormat="1" applyFont="1" applyFill="1" applyBorder="1" applyAlignment="1">
      <alignment horizontal="right" vertical="center" wrapText="1"/>
    </xf>
    <xf numFmtId="3" fontId="10" fillId="0" borderId="6" xfId="0" applyNumberFormat="1" applyFont="1" applyFill="1" applyBorder="1" applyAlignment="1">
      <alignment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horizontal="right" vertical="center" wrapText="1"/>
    </xf>
    <xf numFmtId="3" fontId="5" fillId="0" borderId="18" xfId="0" applyNumberFormat="1" applyFont="1" applyFill="1" applyBorder="1" applyAlignment="1">
      <alignment vertic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Fill="1" applyBorder="1" applyAlignment="1">
      <alignment vertical="center"/>
    </xf>
    <xf numFmtId="3" fontId="10" fillId="0" borderId="18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3" fontId="5" fillId="0" borderId="6" xfId="0" applyNumberFormat="1" applyFont="1" applyFill="1" applyBorder="1" applyAlignment="1">
      <alignment vertical="center" wrapText="1"/>
    </xf>
    <xf numFmtId="3" fontId="4" fillId="0" borderId="4" xfId="0" applyNumberFormat="1" applyFont="1" applyFill="1" applyBorder="1" applyAlignment="1">
      <alignment vertical="center"/>
    </xf>
    <xf numFmtId="3" fontId="4" fillId="0" borderId="12" xfId="0" applyNumberFormat="1" applyFont="1" applyFill="1" applyBorder="1" applyAlignment="1">
      <alignment vertical="center"/>
    </xf>
    <xf numFmtId="0" fontId="5" fillId="0" borderId="29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 horizontal="center" vertical="center" wrapText="1"/>
    </xf>
    <xf numFmtId="3" fontId="10" fillId="0" borderId="11" xfId="0" applyNumberFormat="1" applyFon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horizontal="center" vertical="center" wrapText="1"/>
    </xf>
    <xf numFmtId="3" fontId="7" fillId="0" borderId="0" xfId="0" applyNumberFormat="1" applyFont="1" applyFill="1" applyAlignment="1">
      <alignment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3" fontId="5" fillId="0" borderId="4" xfId="0" applyNumberFormat="1" applyFont="1" applyBorder="1" applyAlignment="1">
      <alignment horizontal="right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center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vertical="center" wrapText="1"/>
    </xf>
    <xf numFmtId="3" fontId="10" fillId="0" borderId="9" xfId="0" applyNumberFormat="1" applyFont="1" applyFill="1" applyBorder="1" applyAlignment="1">
      <alignment vertical="center"/>
    </xf>
    <xf numFmtId="3" fontId="10" fillId="0" borderId="42" xfId="0" applyNumberFormat="1" applyFont="1" applyFill="1" applyBorder="1" applyAlignment="1">
      <alignment vertical="center"/>
    </xf>
    <xf numFmtId="0" fontId="5" fillId="0" borderId="26" xfId="0" applyFont="1" applyFill="1" applyBorder="1" applyAlignment="1">
      <alignment horizontal="center" vertical="center" wrapText="1"/>
    </xf>
    <xf numFmtId="3" fontId="0" fillId="0" borderId="12" xfId="0" applyNumberForma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3" fontId="5" fillId="0" borderId="0" xfId="0" applyNumberFormat="1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horizontal="center" vertical="center" wrapText="1"/>
    </xf>
    <xf numFmtId="3" fontId="4" fillId="0" borderId="22" xfId="0" applyNumberFormat="1" applyFont="1" applyFill="1" applyBorder="1" applyAlignment="1">
      <alignment horizontal="center" vertical="center" wrapText="1"/>
    </xf>
    <xf numFmtId="3" fontId="4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 wrapText="1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7" xfId="0" applyNumberFormat="1" applyFont="1" applyFill="1" applyBorder="1" applyAlignment="1">
      <alignment horizontal="center" vertical="center" wrapText="1"/>
    </xf>
    <xf numFmtId="0" fontId="17" fillId="0" borderId="58" xfId="0" applyFont="1" applyFill="1" applyBorder="1" applyAlignment="1">
      <alignment horizontal="center" vertical="center" wrapText="1"/>
    </xf>
    <xf numFmtId="0" fontId="16" fillId="0" borderId="49" xfId="0" applyFont="1" applyFill="1" applyBorder="1"/>
    <xf numFmtId="0" fontId="6" fillId="0" borderId="1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5" fillId="0" borderId="56" xfId="0" applyFont="1" applyFill="1" applyBorder="1" applyAlignment="1">
      <alignment horizontal="center" vertical="center" wrapText="1"/>
    </xf>
    <xf numFmtId="0" fontId="16" fillId="0" borderId="59" xfId="0" applyFont="1" applyFill="1" applyBorder="1"/>
    <xf numFmtId="3" fontId="15" fillId="0" borderId="56" xfId="0" applyNumberFormat="1" applyFont="1" applyFill="1" applyBorder="1" applyAlignment="1">
      <alignment horizontal="center" vertical="center" wrapText="1"/>
    </xf>
    <xf numFmtId="0" fontId="16" fillId="0" borderId="60" xfId="0" applyFont="1" applyFill="1" applyBorder="1"/>
    <xf numFmtId="3" fontId="15" fillId="0" borderId="58" xfId="0" applyNumberFormat="1" applyFont="1" applyFill="1" applyBorder="1" applyAlignment="1">
      <alignment horizontal="center" vertical="center" wrapText="1"/>
    </xf>
    <xf numFmtId="0" fontId="16" fillId="0" borderId="61" xfId="0" applyFont="1" applyFill="1" applyBorder="1"/>
    <xf numFmtId="0" fontId="15" fillId="0" borderId="62" xfId="0" applyFont="1" applyFill="1" applyBorder="1" applyAlignment="1">
      <alignment horizontal="center" vertical="center"/>
    </xf>
    <xf numFmtId="0" fontId="16" fillId="0" borderId="63" xfId="0" applyFont="1" applyFill="1" applyBorder="1"/>
    <xf numFmtId="0" fontId="16" fillId="0" borderId="64" xfId="0" applyFont="1" applyFill="1" applyBorder="1"/>
    <xf numFmtId="0" fontId="16" fillId="0" borderId="65" xfId="0" applyFont="1" applyFill="1" applyBorder="1"/>
    <xf numFmtId="0" fontId="16" fillId="0" borderId="66" xfId="0" applyFont="1" applyFill="1" applyBorder="1"/>
    <xf numFmtId="0" fontId="4" fillId="0" borderId="5" xfId="0" applyFont="1" applyBorder="1" applyAlignment="1">
      <alignment horizontal="left" wrapText="1"/>
    </xf>
    <xf numFmtId="0" fontId="4" fillId="0" borderId="22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20" xfId="0" applyFont="1" applyBorder="1" applyAlignment="1">
      <alignment horizontal="left" wrapText="1"/>
    </xf>
    <xf numFmtId="3" fontId="4" fillId="0" borderId="15" xfId="0" applyNumberFormat="1" applyFont="1" applyBorder="1" applyAlignment="1">
      <alignment horizontal="center" vertical="center" wrapText="1"/>
    </xf>
    <xf numFmtId="3" fontId="4" fillId="0" borderId="23" xfId="0" applyNumberFormat="1" applyFont="1" applyBorder="1" applyAlignment="1">
      <alignment horizontal="center" vertical="center" wrapText="1"/>
    </xf>
    <xf numFmtId="3" fontId="4" fillId="0" borderId="27" xfId="0" applyNumberFormat="1" applyFont="1" applyBorder="1" applyAlignment="1">
      <alignment horizontal="center" vertical="center" wrapText="1"/>
    </xf>
    <xf numFmtId="3" fontId="4" fillId="0" borderId="5" xfId="0" applyNumberFormat="1" applyFont="1" applyBorder="1" applyAlignment="1">
      <alignment horizontal="center" vertic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left" wrapText="1"/>
    </xf>
    <xf numFmtId="0" fontId="5" fillId="0" borderId="26" xfId="0" applyFont="1" applyBorder="1" applyAlignment="1">
      <alignment horizontal="left" wrapText="1"/>
    </xf>
    <xf numFmtId="0" fontId="11" fillId="0" borderId="5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4" fillId="0" borderId="2" xfId="0" applyFont="1" applyBorder="1" applyAlignment="1">
      <alignment horizontal="left" wrapText="1"/>
    </xf>
    <xf numFmtId="0" fontId="5" fillId="0" borderId="21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15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left" wrapText="1"/>
    </xf>
    <xf numFmtId="0" fontId="5" fillId="0" borderId="23" xfId="0" applyFont="1" applyBorder="1" applyAlignment="1">
      <alignment horizontal="left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0" fillId="0" borderId="1" xfId="0" applyBorder="1" applyAlignment="1">
      <alignment horizontal="right"/>
    </xf>
    <xf numFmtId="0" fontId="5" fillId="0" borderId="7" xfId="0" applyFont="1" applyFill="1" applyBorder="1" applyAlignment="1">
      <alignment horizontal="left"/>
    </xf>
    <xf numFmtId="0" fontId="5" fillId="0" borderId="20" xfId="0" applyFont="1" applyFill="1" applyBorder="1" applyAlignment="1">
      <alignment horizontal="left"/>
    </xf>
    <xf numFmtId="0" fontId="5" fillId="0" borderId="44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45" xfId="0" applyFont="1" applyFill="1" applyBorder="1" applyAlignment="1">
      <alignment horizontal="left"/>
    </xf>
    <xf numFmtId="0" fontId="5" fillId="0" borderId="46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 wrapText="1"/>
    </xf>
    <xf numFmtId="0" fontId="4" fillId="0" borderId="22" xfId="0" applyFont="1" applyFill="1" applyBorder="1" applyAlignment="1">
      <alignment horizontal="left" wrapText="1"/>
    </xf>
    <xf numFmtId="0" fontId="5" fillId="0" borderId="37" xfId="0" applyFont="1" applyFill="1" applyBorder="1" applyAlignment="1">
      <alignment horizontal="left"/>
    </xf>
    <xf numFmtId="0" fontId="0" fillId="0" borderId="0" xfId="0" applyAlignment="1">
      <alignment horizontal="right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0" fillId="0" borderId="1" xfId="0" applyBorder="1" applyAlignment="1">
      <alignment horizontal="right" vertical="center"/>
    </xf>
    <xf numFmtId="0" fontId="5" fillId="0" borderId="7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/>
    </xf>
    <xf numFmtId="0" fontId="5" fillId="0" borderId="47" xfId="0" applyFont="1" applyBorder="1" applyAlignment="1">
      <alignment horizontal="left" vertical="center"/>
    </xf>
    <xf numFmtId="0" fontId="0" fillId="0" borderId="0" xfId="0" applyAlignment="1">
      <alignment horizontal="right"/>
    </xf>
    <xf numFmtId="0" fontId="4" fillId="0" borderId="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wrapText="1"/>
    </xf>
    <xf numFmtId="0" fontId="5" fillId="0" borderId="14" xfId="0" applyFont="1" applyBorder="1" applyAlignment="1">
      <alignment horizontal="left" wrapText="1"/>
    </xf>
    <xf numFmtId="0" fontId="11" fillId="0" borderId="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6"/>
  <sheetViews>
    <sheetView tabSelected="1" zoomScaleNormal="100" workbookViewId="0">
      <selection activeCell="L6" sqref="L6"/>
    </sheetView>
  </sheetViews>
  <sheetFormatPr defaultRowHeight="12.75" x14ac:dyDescent="0.2"/>
  <cols>
    <col min="1" max="1" width="3.28515625" style="95" customWidth="1"/>
    <col min="2" max="2" width="3.140625" style="95" customWidth="1"/>
    <col min="3" max="3" width="48.7109375" style="95" customWidth="1"/>
    <col min="4" max="6" width="9.5703125" style="95" customWidth="1"/>
    <col min="7" max="9" width="9.5703125" style="98" customWidth="1"/>
    <col min="10" max="12" width="9.5703125" style="95" customWidth="1"/>
    <col min="13" max="14" width="10.42578125" style="27" customWidth="1"/>
    <col min="15" max="15" width="9.5703125" style="27" customWidth="1"/>
    <col min="16" max="16" width="9.140625" style="27"/>
    <col min="17" max="20" width="9.140625" style="75"/>
    <col min="21" max="16384" width="9.140625" style="27"/>
  </cols>
  <sheetData>
    <row r="1" spans="1:20" ht="18" customHeight="1" x14ac:dyDescent="0.2">
      <c r="G1" s="398" t="s">
        <v>117</v>
      </c>
      <c r="H1" s="398"/>
      <c r="I1" s="398"/>
      <c r="J1" s="398"/>
      <c r="K1" s="398"/>
      <c r="L1" s="398"/>
      <c r="M1" s="398"/>
      <c r="N1" s="398"/>
      <c r="O1" s="398"/>
    </row>
    <row r="2" spans="1:20" s="96" customFormat="1" ht="15.75" x14ac:dyDescent="0.2">
      <c r="A2" s="414" t="s">
        <v>165</v>
      </c>
      <c r="B2" s="414"/>
      <c r="C2" s="414"/>
      <c r="D2" s="414"/>
      <c r="E2" s="414"/>
      <c r="F2" s="414"/>
      <c r="G2" s="414"/>
      <c r="H2" s="414"/>
      <c r="I2" s="414"/>
      <c r="J2" s="414"/>
      <c r="K2" s="414"/>
      <c r="L2" s="414"/>
      <c r="M2" s="414"/>
      <c r="N2" s="414"/>
      <c r="O2" s="414"/>
      <c r="Q2" s="376"/>
      <c r="R2" s="376"/>
      <c r="S2" s="376"/>
      <c r="T2" s="376"/>
    </row>
    <row r="3" spans="1:20" ht="13.5" customHeight="1" thickBot="1" x14ac:dyDescent="0.25">
      <c r="B3" s="97"/>
      <c r="J3" s="399" t="s">
        <v>0</v>
      </c>
      <c r="K3" s="399"/>
      <c r="L3" s="399"/>
      <c r="M3" s="399"/>
      <c r="N3" s="399"/>
      <c r="O3" s="399"/>
    </row>
    <row r="4" spans="1:20" s="99" customFormat="1" ht="80.25" customHeight="1" thickBot="1" x14ac:dyDescent="0.25">
      <c r="A4" s="400" t="s">
        <v>1</v>
      </c>
      <c r="B4" s="401"/>
      <c r="C4" s="402"/>
      <c r="D4" s="415" t="s">
        <v>18</v>
      </c>
      <c r="E4" s="416"/>
      <c r="F4" s="417"/>
      <c r="G4" s="411" t="s">
        <v>104</v>
      </c>
      <c r="H4" s="412"/>
      <c r="I4" s="413"/>
      <c r="J4" s="411" t="s">
        <v>105</v>
      </c>
      <c r="K4" s="412"/>
      <c r="L4" s="413"/>
      <c r="M4" s="406" t="s">
        <v>19</v>
      </c>
      <c r="N4" s="407"/>
      <c r="O4" s="408"/>
      <c r="Q4" s="377"/>
      <c r="R4" s="377"/>
      <c r="S4" s="377"/>
      <c r="T4" s="377"/>
    </row>
    <row r="5" spans="1:20" s="99" customFormat="1" ht="13.5" thickBot="1" x14ac:dyDescent="0.25">
      <c r="A5" s="403"/>
      <c r="B5" s="404"/>
      <c r="C5" s="405"/>
      <c r="D5" s="289" t="s">
        <v>136</v>
      </c>
      <c r="E5" s="279" t="s">
        <v>128</v>
      </c>
      <c r="F5" s="279" t="s">
        <v>137</v>
      </c>
      <c r="G5" s="278" t="s">
        <v>136</v>
      </c>
      <c r="H5" s="279" t="s">
        <v>128</v>
      </c>
      <c r="I5" s="279" t="s">
        <v>137</v>
      </c>
      <c r="J5" s="278" t="s">
        <v>136</v>
      </c>
      <c r="K5" s="279" t="s">
        <v>128</v>
      </c>
      <c r="L5" s="279" t="s">
        <v>137</v>
      </c>
      <c r="M5" s="278" t="s">
        <v>136</v>
      </c>
      <c r="N5" s="279" t="s">
        <v>128</v>
      </c>
      <c r="O5" s="279" t="s">
        <v>137</v>
      </c>
      <c r="Q5" s="377"/>
      <c r="R5" s="377"/>
      <c r="S5" s="377"/>
      <c r="T5" s="377"/>
    </row>
    <row r="6" spans="1:20" ht="13.5" thickBot="1" x14ac:dyDescent="0.25">
      <c r="A6" s="391">
        <v>1</v>
      </c>
      <c r="B6" s="410"/>
      <c r="C6" s="410"/>
      <c r="D6" s="371">
        <v>2</v>
      </c>
      <c r="E6" s="372">
        <v>3</v>
      </c>
      <c r="F6" s="372">
        <v>4</v>
      </c>
      <c r="G6" s="372">
        <v>5</v>
      </c>
      <c r="H6" s="372">
        <v>6</v>
      </c>
      <c r="I6" s="372">
        <v>7</v>
      </c>
      <c r="J6" s="372">
        <v>8</v>
      </c>
      <c r="K6" s="372">
        <v>9</v>
      </c>
      <c r="L6" s="372">
        <v>10</v>
      </c>
      <c r="M6" s="373">
        <v>11</v>
      </c>
      <c r="N6" s="374">
        <v>12</v>
      </c>
      <c r="O6" s="375">
        <v>13</v>
      </c>
    </row>
    <row r="7" spans="1:20" ht="14.1" customHeight="1" x14ac:dyDescent="0.2">
      <c r="A7" s="100"/>
      <c r="B7" s="101"/>
      <c r="C7" s="102" t="s">
        <v>22</v>
      </c>
      <c r="D7" s="104">
        <f>SUM('5A'!E10)</f>
        <v>2043868</v>
      </c>
      <c r="E7" s="104">
        <f>SUM('5A'!F10)</f>
        <v>990503</v>
      </c>
      <c r="F7" s="104">
        <f>SUM('5A'!G10)</f>
        <v>990503</v>
      </c>
      <c r="G7" s="104"/>
      <c r="H7" s="104"/>
      <c r="I7" s="104"/>
      <c r="J7" s="104"/>
      <c r="K7" s="104"/>
      <c r="L7" s="104"/>
      <c r="M7" s="79">
        <f>SUM(D7,G7,J7)</f>
        <v>2043868</v>
      </c>
      <c r="N7" s="79">
        <f>SUM(E7,H7,K7)</f>
        <v>990503</v>
      </c>
      <c r="O7" s="79">
        <f>SUM(F7,I7,L7)</f>
        <v>990503</v>
      </c>
    </row>
    <row r="8" spans="1:20" ht="14.1" customHeight="1" x14ac:dyDescent="0.2">
      <c r="A8" s="100"/>
      <c r="B8" s="105"/>
      <c r="C8" s="106" t="s">
        <v>39</v>
      </c>
      <c r="D8" s="285">
        <f>SUM('5A'!E15)</f>
        <v>309109</v>
      </c>
      <c r="E8" s="285">
        <f>SUM('5A'!F15)</f>
        <v>322617</v>
      </c>
      <c r="F8" s="285">
        <f>SUM('5A'!G15)</f>
        <v>322617</v>
      </c>
      <c r="G8" s="107"/>
      <c r="H8" s="107"/>
      <c r="I8" s="107"/>
      <c r="J8" s="108"/>
      <c r="K8" s="108"/>
      <c r="L8" s="108"/>
      <c r="M8" s="89">
        <f>SUM(D8,G8,J8)</f>
        <v>309109</v>
      </c>
      <c r="N8" s="89">
        <f t="shared" ref="N8:N42" si="0">SUM(E8,H8,K8)</f>
        <v>322617</v>
      </c>
      <c r="O8" s="89">
        <f t="shared" ref="O8:O42" si="1">SUM(F8,I8,L8)</f>
        <v>322617</v>
      </c>
    </row>
    <row r="9" spans="1:20" ht="14.1" customHeight="1" x14ac:dyDescent="0.2">
      <c r="A9" s="100"/>
      <c r="B9" s="105"/>
      <c r="C9" s="106" t="s">
        <v>98</v>
      </c>
      <c r="D9" s="285">
        <f>SUM('5A'!E33)</f>
        <v>394424</v>
      </c>
      <c r="E9" s="285">
        <f>SUM('5A'!F33)</f>
        <v>493198</v>
      </c>
      <c r="F9" s="285">
        <f>SUM('5A'!G33)</f>
        <v>493198</v>
      </c>
      <c r="G9" s="107"/>
      <c r="H9" s="107"/>
      <c r="I9" s="107"/>
      <c r="J9" s="108"/>
      <c r="K9" s="108"/>
      <c r="L9" s="108"/>
      <c r="M9" s="89">
        <f>SUM(D9,G9,J9)</f>
        <v>394424</v>
      </c>
      <c r="N9" s="89">
        <f t="shared" si="0"/>
        <v>493198</v>
      </c>
      <c r="O9" s="89">
        <f t="shared" si="1"/>
        <v>493198</v>
      </c>
    </row>
    <row r="10" spans="1:20" ht="14.1" customHeight="1" x14ac:dyDescent="0.2">
      <c r="A10" s="100"/>
      <c r="B10" s="174"/>
      <c r="C10" s="109" t="s">
        <v>40</v>
      </c>
      <c r="D10" s="285">
        <f>SUM('5A'!E34)</f>
        <v>10671</v>
      </c>
      <c r="E10" s="285">
        <f>SUM('5A'!F34)</f>
        <v>13014</v>
      </c>
      <c r="F10" s="285">
        <f>SUM('5A'!G34)</f>
        <v>13014</v>
      </c>
      <c r="G10" s="107"/>
      <c r="H10" s="107"/>
      <c r="I10" s="107"/>
      <c r="J10" s="108"/>
      <c r="K10" s="108"/>
      <c r="L10" s="108"/>
      <c r="M10" s="89">
        <f>SUM(D10,G10,J10)</f>
        <v>10671</v>
      </c>
      <c r="N10" s="89">
        <f t="shared" si="0"/>
        <v>13014</v>
      </c>
      <c r="O10" s="89">
        <f t="shared" si="1"/>
        <v>13014</v>
      </c>
    </row>
    <row r="11" spans="1:20" ht="14.1" customHeight="1" x14ac:dyDescent="0.2">
      <c r="A11" s="100"/>
      <c r="B11" s="174"/>
      <c r="C11" s="109" t="s">
        <v>129</v>
      </c>
      <c r="D11" s="104">
        <f>SUM('5A'!E38)</f>
        <v>0</v>
      </c>
      <c r="E11" s="104">
        <f>SUM('5A'!F38)</f>
        <v>188760</v>
      </c>
      <c r="F11" s="104">
        <f>SUM('5A'!G38)</f>
        <v>188760</v>
      </c>
      <c r="G11" s="243"/>
      <c r="H11" s="243"/>
      <c r="I11" s="243"/>
      <c r="J11" s="368"/>
      <c r="K11" s="368"/>
      <c r="L11" s="368"/>
      <c r="M11" s="85">
        <f>SUM(D11,G11,J11)</f>
        <v>0</v>
      </c>
      <c r="N11" s="85">
        <f t="shared" si="0"/>
        <v>188760</v>
      </c>
      <c r="O11" s="85">
        <f t="shared" si="1"/>
        <v>188760</v>
      </c>
    </row>
    <row r="12" spans="1:20" ht="14.1" customHeight="1" thickBot="1" x14ac:dyDescent="0.25">
      <c r="A12" s="100"/>
      <c r="B12" s="176"/>
      <c r="C12" s="370" t="s">
        <v>161</v>
      </c>
      <c r="D12" s="110"/>
      <c r="E12" s="110">
        <f>SUM('5A'!F39)</f>
        <v>7245</v>
      </c>
      <c r="F12" s="110">
        <v>7245</v>
      </c>
      <c r="G12" s="110"/>
      <c r="H12" s="110"/>
      <c r="I12" s="110"/>
      <c r="J12" s="369"/>
      <c r="K12" s="369"/>
      <c r="L12" s="369"/>
      <c r="M12" s="86"/>
      <c r="N12" s="85">
        <f t="shared" si="0"/>
        <v>7245</v>
      </c>
      <c r="O12" s="85">
        <f t="shared" si="1"/>
        <v>7245</v>
      </c>
    </row>
    <row r="13" spans="1:20" ht="14.1" customHeight="1" thickBot="1" x14ac:dyDescent="0.25">
      <c r="A13" s="100"/>
      <c r="B13" s="111" t="s">
        <v>2</v>
      </c>
      <c r="C13" s="112" t="s">
        <v>75</v>
      </c>
      <c r="D13" s="113">
        <f>SUM(D7:D11)</f>
        <v>2758072</v>
      </c>
      <c r="E13" s="113">
        <f>SUM(E7:E12)</f>
        <v>2015337</v>
      </c>
      <c r="F13" s="113">
        <f>SUM(F7:F12)</f>
        <v>2015337</v>
      </c>
      <c r="G13" s="113">
        <f>SUM(G7:G10)</f>
        <v>0</v>
      </c>
      <c r="H13" s="113"/>
      <c r="I13" s="113"/>
      <c r="J13" s="113">
        <f>SUM(J7:J10)</f>
        <v>0</v>
      </c>
      <c r="K13" s="113"/>
      <c r="L13" s="113"/>
      <c r="M13" s="114">
        <f>SUM(M7:M11)</f>
        <v>2758072</v>
      </c>
      <c r="N13" s="88">
        <f t="shared" si="0"/>
        <v>2015337</v>
      </c>
      <c r="O13" s="88">
        <f t="shared" si="1"/>
        <v>2015337</v>
      </c>
    </row>
    <row r="14" spans="1:20" ht="14.1" customHeight="1" x14ac:dyDescent="0.2">
      <c r="A14" s="100"/>
      <c r="B14" s="115" t="s">
        <v>3</v>
      </c>
      <c r="C14" s="116" t="s">
        <v>42</v>
      </c>
      <c r="D14" s="117"/>
      <c r="E14" s="117"/>
      <c r="F14" s="117">
        <f>SUM('5A'!G41)</f>
        <v>193749</v>
      </c>
      <c r="G14" s="117"/>
      <c r="H14" s="117"/>
      <c r="I14" s="117"/>
      <c r="J14" s="117"/>
      <c r="K14" s="126"/>
      <c r="L14" s="126"/>
      <c r="M14" s="118"/>
      <c r="N14" s="79">
        <f t="shared" si="0"/>
        <v>0</v>
      </c>
      <c r="O14" s="79">
        <f t="shared" si="1"/>
        <v>193749</v>
      </c>
    </row>
    <row r="15" spans="1:20" ht="13.5" thickBot="1" x14ac:dyDescent="0.25">
      <c r="A15" s="100"/>
      <c r="B15" s="119" t="s">
        <v>4</v>
      </c>
      <c r="C15" s="120" t="s">
        <v>76</v>
      </c>
      <c r="D15" s="329">
        <f>SUM('5A'!E50)</f>
        <v>0</v>
      </c>
      <c r="E15" s="329">
        <f>SUM('5A'!F50)</f>
        <v>700</v>
      </c>
      <c r="F15" s="329">
        <f>SUM('5A'!G50)</f>
        <v>700</v>
      </c>
      <c r="G15" s="329">
        <f>SUM('5A'!H50)</f>
        <v>1024891</v>
      </c>
      <c r="H15" s="329">
        <f>SUM('5A'!I50)</f>
        <v>1153231</v>
      </c>
      <c r="I15" s="329">
        <f>SUM('5A'!J50)</f>
        <v>1141764</v>
      </c>
      <c r="J15" s="329">
        <f>SUM('5A'!K50)</f>
        <v>0</v>
      </c>
      <c r="K15" s="329">
        <f>SUM('5A'!L50)</f>
        <v>0</v>
      </c>
      <c r="L15" s="329">
        <f>SUM('5A'!M50)</f>
        <v>3802</v>
      </c>
      <c r="M15" s="175">
        <f>SUM(D15,G15,J15)</f>
        <v>1024891</v>
      </c>
      <c r="N15" s="175">
        <f t="shared" si="0"/>
        <v>1153931</v>
      </c>
      <c r="O15" s="175">
        <f t="shared" si="1"/>
        <v>1146266</v>
      </c>
    </row>
    <row r="16" spans="1:20" ht="13.5" thickBot="1" x14ac:dyDescent="0.25">
      <c r="A16" s="100"/>
      <c r="B16" s="121" t="s">
        <v>5</v>
      </c>
      <c r="C16" s="122" t="s">
        <v>77</v>
      </c>
      <c r="D16" s="123">
        <f t="shared" ref="D16:M16" si="2">SUM(D13:D15)</f>
        <v>2758072</v>
      </c>
      <c r="E16" s="123">
        <f t="shared" si="2"/>
        <v>2016037</v>
      </c>
      <c r="F16" s="123">
        <f t="shared" si="2"/>
        <v>2209786</v>
      </c>
      <c r="G16" s="123">
        <f t="shared" si="2"/>
        <v>1024891</v>
      </c>
      <c r="H16" s="123">
        <f t="shared" si="2"/>
        <v>1153231</v>
      </c>
      <c r="I16" s="123">
        <f t="shared" si="2"/>
        <v>1141764</v>
      </c>
      <c r="J16" s="123">
        <f t="shared" si="2"/>
        <v>0</v>
      </c>
      <c r="K16" s="123">
        <f t="shared" si="2"/>
        <v>0</v>
      </c>
      <c r="L16" s="123">
        <f t="shared" si="2"/>
        <v>3802</v>
      </c>
      <c r="M16" s="124">
        <f t="shared" si="2"/>
        <v>3782963</v>
      </c>
      <c r="N16" s="124">
        <f t="shared" si="0"/>
        <v>3169268</v>
      </c>
      <c r="O16" s="124">
        <f t="shared" si="1"/>
        <v>3355352</v>
      </c>
    </row>
    <row r="17" spans="1:20" x14ac:dyDescent="0.2">
      <c r="A17" s="100"/>
      <c r="B17" s="115" t="s">
        <v>2</v>
      </c>
      <c r="C17" s="125" t="s">
        <v>10</v>
      </c>
      <c r="D17" s="126">
        <f>SUM('5B'!D12)</f>
        <v>6695870</v>
      </c>
      <c r="E17" s="126">
        <f>SUM('5B'!E12)</f>
        <v>4909550</v>
      </c>
      <c r="F17" s="126">
        <f>SUM('5B'!F12)</f>
        <v>4909550</v>
      </c>
      <c r="G17" s="126"/>
      <c r="H17" s="126"/>
      <c r="I17" s="126"/>
      <c r="J17" s="126"/>
      <c r="K17" s="126"/>
      <c r="L17" s="126"/>
      <c r="M17" s="85">
        <f>SUM(D17,G17,J17)</f>
        <v>6695870</v>
      </c>
      <c r="N17" s="79">
        <f t="shared" si="0"/>
        <v>4909550</v>
      </c>
      <c r="O17" s="79">
        <f t="shared" si="1"/>
        <v>4909550</v>
      </c>
    </row>
    <row r="18" spans="1:20" ht="13.5" thickBot="1" x14ac:dyDescent="0.25">
      <c r="A18" s="100"/>
      <c r="B18" s="119" t="s">
        <v>3</v>
      </c>
      <c r="C18" s="120" t="s">
        <v>78</v>
      </c>
      <c r="D18" s="127">
        <f>SUM('5B'!D19)</f>
        <v>173210</v>
      </c>
      <c r="E18" s="127">
        <f>SUM('5B'!E19)</f>
        <v>173472</v>
      </c>
      <c r="F18" s="127">
        <f>SUM('5B'!F19)</f>
        <v>173472</v>
      </c>
      <c r="G18" s="127"/>
      <c r="H18" s="127"/>
      <c r="I18" s="127"/>
      <c r="J18" s="127"/>
      <c r="K18" s="127"/>
      <c r="L18" s="127"/>
      <c r="M18" s="86">
        <f>SUM(D18,G18,J18)</f>
        <v>173210</v>
      </c>
      <c r="N18" s="86">
        <f t="shared" si="0"/>
        <v>173472</v>
      </c>
      <c r="O18" s="86">
        <f t="shared" si="1"/>
        <v>173472</v>
      </c>
    </row>
    <row r="19" spans="1:20" ht="14.1" customHeight="1" thickBot="1" x14ac:dyDescent="0.25">
      <c r="A19" s="100"/>
      <c r="B19" s="121" t="s">
        <v>6</v>
      </c>
      <c r="C19" s="128" t="s">
        <v>34</v>
      </c>
      <c r="D19" s="123">
        <f>SUM(D17:D18)</f>
        <v>6869080</v>
      </c>
      <c r="E19" s="123">
        <f>SUM(E17:E18)</f>
        <v>5083022</v>
      </c>
      <c r="F19" s="123">
        <f>SUM(F17:F18)</f>
        <v>5083022</v>
      </c>
      <c r="G19" s="123">
        <f>SUM(G17:G18)</f>
        <v>0</v>
      </c>
      <c r="H19" s="123"/>
      <c r="I19" s="123">
        <f>SUM('5B'!I20)</f>
        <v>3991</v>
      </c>
      <c r="J19" s="123">
        <f>SUM(J17:J18)</f>
        <v>0</v>
      </c>
      <c r="K19" s="123"/>
      <c r="L19" s="123"/>
      <c r="M19" s="124">
        <f>SUM(M17:M18)</f>
        <v>6869080</v>
      </c>
      <c r="N19" s="88">
        <f t="shared" si="0"/>
        <v>5083022</v>
      </c>
      <c r="O19" s="88">
        <f t="shared" si="1"/>
        <v>5087013</v>
      </c>
    </row>
    <row r="20" spans="1:20" ht="14.1" customHeight="1" thickBot="1" x14ac:dyDescent="0.25">
      <c r="A20" s="100"/>
      <c r="B20" s="121" t="s">
        <v>31</v>
      </c>
      <c r="C20" s="129" t="s">
        <v>79</v>
      </c>
      <c r="D20" s="123">
        <f>SUM('5C'!D21)</f>
        <v>7769553</v>
      </c>
      <c r="E20" s="123">
        <f>SUM('5C'!E21)</f>
        <v>6258744</v>
      </c>
      <c r="F20" s="123">
        <f>SUM('5C'!F21)</f>
        <v>6101539</v>
      </c>
      <c r="G20" s="123">
        <f>SUM('5C'!G21)</f>
        <v>1007660</v>
      </c>
      <c r="H20" s="123">
        <f>SUM('5C'!H21)</f>
        <v>959660</v>
      </c>
      <c r="I20" s="123">
        <f>SUM('5C'!I21)</f>
        <v>900974</v>
      </c>
      <c r="J20" s="123">
        <f>SUM('5C'!J21)</f>
        <v>84800</v>
      </c>
      <c r="K20" s="123">
        <f>SUM('5C'!K21)</f>
        <v>84800</v>
      </c>
      <c r="L20" s="123">
        <f>SUM('5C'!L21)</f>
        <v>88929</v>
      </c>
      <c r="M20" s="79">
        <f>SUM(D20,G20,J20)</f>
        <v>8862013</v>
      </c>
      <c r="N20" s="88">
        <f t="shared" si="0"/>
        <v>7303204</v>
      </c>
      <c r="O20" s="88">
        <f t="shared" si="1"/>
        <v>7091442</v>
      </c>
    </row>
    <row r="21" spans="1:20" ht="26.25" customHeight="1" x14ac:dyDescent="0.2">
      <c r="A21" s="100"/>
      <c r="B21" s="130" t="s">
        <v>2</v>
      </c>
      <c r="C21" s="131" t="s">
        <v>80</v>
      </c>
      <c r="D21" s="87">
        <f>360+122</f>
        <v>482</v>
      </c>
      <c r="E21" s="87">
        <v>0</v>
      </c>
      <c r="F21" s="87"/>
      <c r="G21" s="87"/>
      <c r="H21" s="87"/>
      <c r="I21" s="87"/>
      <c r="J21" s="87"/>
      <c r="K21" s="87"/>
      <c r="L21" s="87"/>
      <c r="M21" s="88">
        <f>SUM(D21,G21,J21)</f>
        <v>482</v>
      </c>
      <c r="N21" s="79">
        <f t="shared" si="0"/>
        <v>0</v>
      </c>
      <c r="O21" s="79">
        <f t="shared" si="1"/>
        <v>0</v>
      </c>
    </row>
    <row r="22" spans="1:20" ht="14.1" customHeight="1" thickBot="1" x14ac:dyDescent="0.25">
      <c r="A22" s="100"/>
      <c r="B22" s="132" t="s">
        <v>3</v>
      </c>
      <c r="C22" s="133" t="s">
        <v>81</v>
      </c>
      <c r="D22" s="269"/>
      <c r="E22" s="269"/>
      <c r="F22" s="269"/>
      <c r="G22" s="134"/>
      <c r="H22" s="81"/>
      <c r="I22" s="81"/>
      <c r="J22" s="81"/>
      <c r="K22" s="81"/>
      <c r="L22" s="81"/>
      <c r="M22" s="85">
        <f>SUM(D22,G22,J22)</f>
        <v>0</v>
      </c>
      <c r="N22" s="86">
        <f t="shared" si="0"/>
        <v>0</v>
      </c>
      <c r="O22" s="86">
        <f t="shared" si="1"/>
        <v>0</v>
      </c>
    </row>
    <row r="23" spans="1:20" ht="14.1" customHeight="1" thickBot="1" x14ac:dyDescent="0.25">
      <c r="A23" s="100"/>
      <c r="B23" s="121" t="s">
        <v>32</v>
      </c>
      <c r="C23" s="129" t="s">
        <v>82</v>
      </c>
      <c r="D23" s="123">
        <f>SUM(D21:D22)</f>
        <v>482</v>
      </c>
      <c r="E23" s="123">
        <f>SUM(E21:E22)</f>
        <v>0</v>
      </c>
      <c r="F23" s="123">
        <f>SUM(F21:F22)</f>
        <v>0</v>
      </c>
      <c r="G23" s="123">
        <f>SUM(G21:G22)</f>
        <v>0</v>
      </c>
      <c r="H23" s="123"/>
      <c r="I23" s="123"/>
      <c r="J23" s="123">
        <f>SUM(J21:J22)</f>
        <v>0</v>
      </c>
      <c r="K23" s="123"/>
      <c r="L23" s="123"/>
      <c r="M23" s="124">
        <f>SUM(M21:M22)</f>
        <v>482</v>
      </c>
      <c r="N23" s="88">
        <f t="shared" si="0"/>
        <v>0</v>
      </c>
      <c r="O23" s="88">
        <f t="shared" si="1"/>
        <v>0</v>
      </c>
    </row>
    <row r="24" spans="1:20" s="96" customFormat="1" ht="14.1" customHeight="1" thickBot="1" x14ac:dyDescent="0.25">
      <c r="A24" s="135" t="s">
        <v>5</v>
      </c>
      <c r="B24" s="406" t="s">
        <v>83</v>
      </c>
      <c r="C24" s="408"/>
      <c r="D24" s="123">
        <f t="shared" ref="D24:M24" si="3">SUM(D16,D19,D20,D23)</f>
        <v>17397187</v>
      </c>
      <c r="E24" s="123">
        <f t="shared" si="3"/>
        <v>13357803</v>
      </c>
      <c r="F24" s="123">
        <f t="shared" si="3"/>
        <v>13394347</v>
      </c>
      <c r="G24" s="123">
        <f t="shared" si="3"/>
        <v>2032551</v>
      </c>
      <c r="H24" s="123">
        <f t="shared" si="3"/>
        <v>2112891</v>
      </c>
      <c r="I24" s="123">
        <f t="shared" si="3"/>
        <v>2046729</v>
      </c>
      <c r="J24" s="123">
        <f t="shared" si="3"/>
        <v>84800</v>
      </c>
      <c r="K24" s="123">
        <f t="shared" si="3"/>
        <v>84800</v>
      </c>
      <c r="L24" s="123">
        <f t="shared" si="3"/>
        <v>92731</v>
      </c>
      <c r="M24" s="124">
        <f t="shared" si="3"/>
        <v>19514538</v>
      </c>
      <c r="N24" s="88">
        <f t="shared" si="0"/>
        <v>15555494</v>
      </c>
      <c r="O24" s="88">
        <f t="shared" si="1"/>
        <v>15533807</v>
      </c>
      <c r="Q24" s="376"/>
      <c r="R24" s="376"/>
      <c r="S24" s="376"/>
      <c r="T24" s="376"/>
    </row>
    <row r="25" spans="1:20" s="96" customFormat="1" ht="14.1" customHeight="1" thickBot="1" x14ac:dyDescent="0.25">
      <c r="A25" s="136"/>
      <c r="B25" s="121" t="s">
        <v>41</v>
      </c>
      <c r="C25" s="137" t="s">
        <v>36</v>
      </c>
      <c r="D25" s="123">
        <f>SUM('5D'!C20)</f>
        <v>300000</v>
      </c>
      <c r="E25" s="123">
        <f>SUM('5D'!D20)</f>
        <v>6798314</v>
      </c>
      <c r="F25" s="123">
        <f>SUM('5D'!E20)</f>
        <v>6798314</v>
      </c>
      <c r="G25" s="123"/>
      <c r="H25" s="80"/>
      <c r="I25" s="80">
        <f>SUM('5D'!H19)</f>
        <v>1500</v>
      </c>
      <c r="J25" s="80"/>
      <c r="K25" s="80"/>
      <c r="L25" s="80"/>
      <c r="M25" s="79">
        <f>SUM(D25,G25,J25)</f>
        <v>300000</v>
      </c>
      <c r="N25" s="88">
        <f t="shared" si="0"/>
        <v>6798314</v>
      </c>
      <c r="O25" s="88">
        <f t="shared" si="1"/>
        <v>6799814</v>
      </c>
      <c r="Q25" s="376"/>
      <c r="R25" s="376"/>
      <c r="S25" s="376"/>
      <c r="T25" s="376"/>
    </row>
    <row r="26" spans="1:20" s="96" customFormat="1" ht="14.1" customHeight="1" thickBot="1" x14ac:dyDescent="0.25">
      <c r="A26" s="136"/>
      <c r="B26" s="121" t="s">
        <v>84</v>
      </c>
      <c r="C26" s="137" t="s">
        <v>21</v>
      </c>
      <c r="D26" s="123">
        <f>SUM('5E'!D17)</f>
        <v>235645</v>
      </c>
      <c r="E26" s="123">
        <f>SUM('5E'!E17)</f>
        <v>2549555</v>
      </c>
      <c r="F26" s="123">
        <f>SUM('5E'!F17)</f>
        <v>2592012</v>
      </c>
      <c r="G26" s="123"/>
      <c r="H26" s="123">
        <f>SUM('5E'!H17)</f>
        <v>103</v>
      </c>
      <c r="I26" s="123">
        <f>SUM('5E'!I17)</f>
        <v>144</v>
      </c>
      <c r="J26" s="124"/>
      <c r="K26" s="124"/>
      <c r="L26" s="124">
        <f>SUM('5E'!L17)</f>
        <v>0</v>
      </c>
      <c r="M26" s="79">
        <f>SUM(D26,G26,J26)</f>
        <v>235645</v>
      </c>
      <c r="N26" s="88">
        <f t="shared" si="0"/>
        <v>2549658</v>
      </c>
      <c r="O26" s="88">
        <f t="shared" si="1"/>
        <v>2592156</v>
      </c>
      <c r="Q26" s="376"/>
      <c r="R26" s="376"/>
      <c r="S26" s="376"/>
      <c r="T26" s="376"/>
    </row>
    <row r="27" spans="1:20" ht="24" customHeight="1" x14ac:dyDescent="0.2">
      <c r="A27" s="138"/>
      <c r="B27" s="139" t="s">
        <v>2</v>
      </c>
      <c r="C27" s="125" t="s">
        <v>85</v>
      </c>
      <c r="D27" s="126">
        <f>SUM('5F'!D12)</f>
        <v>23994</v>
      </c>
      <c r="E27" s="126">
        <f>SUM('5F'!E12)</f>
        <v>18017</v>
      </c>
      <c r="F27" s="126">
        <f>SUM('5F'!F12)</f>
        <v>18017</v>
      </c>
      <c r="G27" s="126"/>
      <c r="H27" s="126"/>
      <c r="I27" s="126"/>
      <c r="J27" s="126"/>
      <c r="K27" s="126"/>
      <c r="L27" s="126"/>
      <c r="M27" s="79">
        <f>SUM(D27,G27,J27)</f>
        <v>23994</v>
      </c>
      <c r="N27" s="88">
        <f t="shared" si="0"/>
        <v>18017</v>
      </c>
      <c r="O27" s="88">
        <f t="shared" si="1"/>
        <v>18017</v>
      </c>
    </row>
    <row r="28" spans="1:20" ht="14.1" customHeight="1" thickBot="1" x14ac:dyDescent="0.25">
      <c r="A28" s="138"/>
      <c r="B28" s="140" t="s">
        <v>3</v>
      </c>
      <c r="C28" s="141" t="s">
        <v>86</v>
      </c>
      <c r="D28" s="142">
        <f>SUM('5F'!D15)</f>
        <v>140000</v>
      </c>
      <c r="E28" s="142">
        <f>SUM('5F'!E15)</f>
        <v>131496</v>
      </c>
      <c r="F28" s="142">
        <f>SUM('5F'!F15)</f>
        <v>131496</v>
      </c>
      <c r="G28" s="142"/>
      <c r="H28" s="143"/>
      <c r="I28" s="143"/>
      <c r="J28" s="143"/>
      <c r="K28" s="143"/>
      <c r="L28" s="143"/>
      <c r="M28" s="86">
        <f>SUM(D28,G28,J28)</f>
        <v>140000</v>
      </c>
      <c r="N28" s="328">
        <f t="shared" si="0"/>
        <v>131496</v>
      </c>
      <c r="O28" s="328">
        <f t="shared" si="1"/>
        <v>131496</v>
      </c>
    </row>
    <row r="29" spans="1:20" ht="14.1" customHeight="1" thickBot="1" x14ac:dyDescent="0.25">
      <c r="A29" s="138"/>
      <c r="B29" s="144" t="s">
        <v>87</v>
      </c>
      <c r="C29" s="137" t="s">
        <v>88</v>
      </c>
      <c r="D29" s="124">
        <f t="shared" ref="D29:J29" si="4">SUM(D27:D28)</f>
        <v>163994</v>
      </c>
      <c r="E29" s="124">
        <f t="shared" si="4"/>
        <v>149513</v>
      </c>
      <c r="F29" s="124">
        <f t="shared" si="4"/>
        <v>149513</v>
      </c>
      <c r="G29" s="124">
        <f t="shared" si="4"/>
        <v>0</v>
      </c>
      <c r="H29" s="124">
        <f t="shared" si="4"/>
        <v>0</v>
      </c>
      <c r="I29" s="124">
        <f t="shared" si="4"/>
        <v>0</v>
      </c>
      <c r="J29" s="124">
        <f t="shared" si="4"/>
        <v>0</v>
      </c>
      <c r="K29" s="124"/>
      <c r="L29" s="124"/>
      <c r="M29" s="124">
        <f>SUM(M27:M28)</f>
        <v>163994</v>
      </c>
      <c r="N29" s="88">
        <f t="shared" si="0"/>
        <v>149513</v>
      </c>
      <c r="O29" s="88">
        <f t="shared" si="1"/>
        <v>149513</v>
      </c>
    </row>
    <row r="30" spans="1:20" ht="14.1" customHeight="1" thickBot="1" x14ac:dyDescent="0.25">
      <c r="A30" s="145" t="s">
        <v>6</v>
      </c>
      <c r="B30" s="396" t="s">
        <v>89</v>
      </c>
      <c r="C30" s="397"/>
      <c r="D30" s="124">
        <f>SUM(D25,D26,D29)</f>
        <v>699639</v>
      </c>
      <c r="E30" s="124">
        <f>SUM(E25,E26,E29)</f>
        <v>9497382</v>
      </c>
      <c r="F30" s="124">
        <f t="shared" ref="F30:L30" si="5">SUM(F25,F26,F29)</f>
        <v>9539839</v>
      </c>
      <c r="G30" s="124">
        <f t="shared" si="5"/>
        <v>0</v>
      </c>
      <c r="H30" s="124">
        <f t="shared" si="5"/>
        <v>103</v>
      </c>
      <c r="I30" s="124">
        <f t="shared" si="5"/>
        <v>1644</v>
      </c>
      <c r="J30" s="124">
        <f t="shared" si="5"/>
        <v>0</v>
      </c>
      <c r="K30" s="124">
        <f t="shared" si="5"/>
        <v>0</v>
      </c>
      <c r="L30" s="124">
        <f t="shared" si="5"/>
        <v>0</v>
      </c>
      <c r="M30" s="124">
        <f>SUM(M25,M26,M29)</f>
        <v>699639</v>
      </c>
      <c r="N30" s="88">
        <f t="shared" si="0"/>
        <v>9497485</v>
      </c>
      <c r="O30" s="88">
        <f t="shared" si="1"/>
        <v>9541483</v>
      </c>
    </row>
    <row r="31" spans="1:20" s="96" customFormat="1" ht="14.1" customHeight="1" thickBot="1" x14ac:dyDescent="0.25">
      <c r="A31" s="406" t="s">
        <v>90</v>
      </c>
      <c r="B31" s="407"/>
      <c r="C31" s="408"/>
      <c r="D31" s="146">
        <f t="shared" ref="D31:M31" si="6">SUM(D24,D30)</f>
        <v>18096826</v>
      </c>
      <c r="E31" s="146">
        <f t="shared" si="6"/>
        <v>22855185</v>
      </c>
      <c r="F31" s="146">
        <f t="shared" si="6"/>
        <v>22934186</v>
      </c>
      <c r="G31" s="146">
        <f t="shared" si="6"/>
        <v>2032551</v>
      </c>
      <c r="H31" s="146">
        <f>SUM(H24,H30)</f>
        <v>2112994</v>
      </c>
      <c r="I31" s="146">
        <f t="shared" si="6"/>
        <v>2048373</v>
      </c>
      <c r="J31" s="146">
        <f t="shared" si="6"/>
        <v>84800</v>
      </c>
      <c r="K31" s="146">
        <f t="shared" si="6"/>
        <v>84800</v>
      </c>
      <c r="L31" s="146">
        <f t="shared" si="6"/>
        <v>92731</v>
      </c>
      <c r="M31" s="124">
        <f t="shared" si="6"/>
        <v>20214177</v>
      </c>
      <c r="N31" s="88">
        <f t="shared" si="0"/>
        <v>25052979</v>
      </c>
      <c r="O31" s="88">
        <f t="shared" si="1"/>
        <v>25075290</v>
      </c>
      <c r="Q31" s="376"/>
      <c r="R31" s="376"/>
      <c r="S31" s="376"/>
      <c r="T31" s="376"/>
    </row>
    <row r="32" spans="1:20" x14ac:dyDescent="0.2">
      <c r="A32" s="147"/>
      <c r="B32" s="148" t="s">
        <v>2</v>
      </c>
      <c r="C32" s="149" t="s">
        <v>106</v>
      </c>
      <c r="D32" s="150">
        <v>100000</v>
      </c>
      <c r="E32" s="150">
        <v>3312702</v>
      </c>
      <c r="F32" s="150">
        <v>3312702</v>
      </c>
      <c r="G32" s="150">
        <v>45257</v>
      </c>
      <c r="H32" s="150">
        <v>239554</v>
      </c>
      <c r="I32" s="150">
        <v>239554</v>
      </c>
      <c r="J32" s="150">
        <v>17253</v>
      </c>
      <c r="K32" s="150">
        <v>74839</v>
      </c>
      <c r="L32" s="150">
        <v>74839</v>
      </c>
      <c r="M32" s="79">
        <f>SUM(G32,D32,J32)</f>
        <v>162510</v>
      </c>
      <c r="N32" s="79">
        <f t="shared" si="0"/>
        <v>3627095</v>
      </c>
      <c r="O32" s="79">
        <f t="shared" si="1"/>
        <v>3627095</v>
      </c>
    </row>
    <row r="33" spans="1:20" x14ac:dyDescent="0.2">
      <c r="A33" s="138"/>
      <c r="B33" s="151" t="s">
        <v>3</v>
      </c>
      <c r="C33" s="152" t="s">
        <v>91</v>
      </c>
      <c r="D33" s="153"/>
      <c r="E33" s="153"/>
      <c r="F33" s="153"/>
      <c r="G33" s="153">
        <v>4386546</v>
      </c>
      <c r="H33" s="153">
        <v>4223874</v>
      </c>
      <c r="I33" s="153">
        <v>3934232</v>
      </c>
      <c r="J33" s="153">
        <v>1789673</v>
      </c>
      <c r="K33" s="153">
        <v>1904424</v>
      </c>
      <c r="L33" s="153">
        <v>1526136</v>
      </c>
      <c r="M33" s="89">
        <f>SUM(G33,D33,J33)</f>
        <v>6176219</v>
      </c>
      <c r="N33" s="89">
        <f t="shared" si="0"/>
        <v>6128298</v>
      </c>
      <c r="O33" s="89">
        <f t="shared" si="1"/>
        <v>5460368</v>
      </c>
    </row>
    <row r="34" spans="1:20" x14ac:dyDescent="0.2">
      <c r="A34" s="138"/>
      <c r="B34" s="151" t="s">
        <v>4</v>
      </c>
      <c r="C34" s="152" t="s">
        <v>123</v>
      </c>
      <c r="D34" s="153">
        <v>744278</v>
      </c>
      <c r="E34" s="153">
        <v>752378</v>
      </c>
      <c r="F34" s="153"/>
      <c r="G34" s="153"/>
      <c r="H34" s="153"/>
      <c r="I34" s="153"/>
      <c r="J34" s="153"/>
      <c r="K34" s="153"/>
      <c r="L34" s="153"/>
      <c r="M34" s="85">
        <f>SUM(G34,D34,J34)</f>
        <v>744278</v>
      </c>
      <c r="N34" s="89">
        <f t="shared" si="0"/>
        <v>752378</v>
      </c>
      <c r="O34" s="89">
        <f t="shared" si="1"/>
        <v>0</v>
      </c>
    </row>
    <row r="35" spans="1:20" ht="13.5" thickBot="1" x14ac:dyDescent="0.25">
      <c r="A35" s="157"/>
      <c r="B35" s="154" t="s">
        <v>140</v>
      </c>
      <c r="C35" s="155" t="s">
        <v>139</v>
      </c>
      <c r="D35" s="110"/>
      <c r="E35" s="110">
        <v>93637</v>
      </c>
      <c r="F35" s="110">
        <v>142307</v>
      </c>
      <c r="G35" s="110"/>
      <c r="H35" s="110"/>
      <c r="I35" s="110"/>
      <c r="J35" s="110"/>
      <c r="K35" s="110"/>
      <c r="L35" s="110"/>
      <c r="M35" s="86"/>
      <c r="N35" s="85">
        <f t="shared" si="0"/>
        <v>93637</v>
      </c>
      <c r="O35" s="85">
        <f t="shared" si="1"/>
        <v>142307</v>
      </c>
    </row>
    <row r="36" spans="1:20" ht="13.5" thickBot="1" x14ac:dyDescent="0.25">
      <c r="A36" s="156" t="s">
        <v>31</v>
      </c>
      <c r="B36" s="409" t="s">
        <v>92</v>
      </c>
      <c r="C36" s="409"/>
      <c r="D36" s="124">
        <f t="shared" ref="D36:M36" si="7">SUM(D32:D34)</f>
        <v>844278</v>
      </c>
      <c r="E36" s="124">
        <f>SUM(E32:E35)</f>
        <v>4158717</v>
      </c>
      <c r="F36" s="124">
        <f>SUM(F32:F35)</f>
        <v>3455009</v>
      </c>
      <c r="G36" s="124">
        <f t="shared" si="7"/>
        <v>4431803</v>
      </c>
      <c r="H36" s="124">
        <f t="shared" si="7"/>
        <v>4463428</v>
      </c>
      <c r="I36" s="124">
        <f t="shared" si="7"/>
        <v>4173786</v>
      </c>
      <c r="J36" s="124">
        <f t="shared" si="7"/>
        <v>1806926</v>
      </c>
      <c r="K36" s="124">
        <f t="shared" si="7"/>
        <v>1979263</v>
      </c>
      <c r="L36" s="124">
        <f t="shared" si="7"/>
        <v>1600975</v>
      </c>
      <c r="M36" s="124">
        <f t="shared" si="7"/>
        <v>7083007</v>
      </c>
      <c r="N36" s="88">
        <f t="shared" si="0"/>
        <v>10601408</v>
      </c>
      <c r="O36" s="88">
        <f t="shared" si="1"/>
        <v>9229770</v>
      </c>
    </row>
    <row r="37" spans="1:20" x14ac:dyDescent="0.2">
      <c r="A37" s="147"/>
      <c r="B37" s="148" t="s">
        <v>2</v>
      </c>
      <c r="C37" s="149" t="s">
        <v>106</v>
      </c>
      <c r="D37" s="150">
        <v>5205738</v>
      </c>
      <c r="E37" s="150">
        <v>6077024</v>
      </c>
      <c r="F37" s="150">
        <v>6077024</v>
      </c>
      <c r="G37" s="150"/>
      <c r="H37" s="150">
        <v>39172</v>
      </c>
      <c r="I37" s="150">
        <v>39172</v>
      </c>
      <c r="J37" s="150"/>
      <c r="K37" s="150"/>
      <c r="L37" s="150"/>
      <c r="M37" s="79">
        <f>SUM(D37,G37,J37)</f>
        <v>5205738</v>
      </c>
      <c r="N37" s="79">
        <f t="shared" si="0"/>
        <v>6116196</v>
      </c>
      <c r="O37" s="79">
        <f t="shared" si="1"/>
        <v>6116196</v>
      </c>
    </row>
    <row r="38" spans="1:20" x14ac:dyDescent="0.2">
      <c r="A38" s="138"/>
      <c r="B38" s="151" t="s">
        <v>3</v>
      </c>
      <c r="C38" s="152" t="s">
        <v>91</v>
      </c>
      <c r="D38" s="153"/>
      <c r="E38" s="153"/>
      <c r="F38" s="153"/>
      <c r="G38" s="153">
        <v>225177</v>
      </c>
      <c r="H38" s="153">
        <v>148881</v>
      </c>
      <c r="I38" s="153">
        <v>113051</v>
      </c>
      <c r="J38" s="153">
        <v>15974</v>
      </c>
      <c r="K38" s="153">
        <v>21134</v>
      </c>
      <c r="L38" s="153">
        <v>6520</v>
      </c>
      <c r="M38" s="89">
        <f>SUM(D38,G38,J38)</f>
        <v>241151</v>
      </c>
      <c r="N38" s="89">
        <f t="shared" si="0"/>
        <v>170015</v>
      </c>
      <c r="O38" s="89">
        <f t="shared" si="1"/>
        <v>119571</v>
      </c>
    </row>
    <row r="39" spans="1:20" ht="13.5" thickBot="1" x14ac:dyDescent="0.25">
      <c r="A39" s="336"/>
      <c r="B39" s="151" t="s">
        <v>4</v>
      </c>
      <c r="C39" s="152" t="s">
        <v>123</v>
      </c>
      <c r="D39" s="153">
        <v>3255722</v>
      </c>
      <c r="E39" s="153">
        <v>3247622</v>
      </c>
      <c r="F39" s="153"/>
      <c r="G39" s="153"/>
      <c r="H39" s="153"/>
      <c r="I39" s="153"/>
      <c r="J39" s="153"/>
      <c r="K39" s="153"/>
      <c r="L39" s="153"/>
      <c r="M39" s="85">
        <f>SUM(D39,G39,J39)</f>
        <v>3255722</v>
      </c>
      <c r="N39" s="85">
        <f t="shared" si="0"/>
        <v>3247622</v>
      </c>
      <c r="O39" s="85">
        <f t="shared" si="1"/>
        <v>0</v>
      </c>
    </row>
    <row r="40" spans="1:20" ht="13.5" thickBot="1" x14ac:dyDescent="0.25">
      <c r="A40" s="156" t="s">
        <v>32</v>
      </c>
      <c r="B40" s="409" t="s">
        <v>93</v>
      </c>
      <c r="C40" s="409"/>
      <c r="D40" s="124">
        <f t="shared" ref="D40:M40" si="8">SUM(D37:D39)</f>
        <v>8461460</v>
      </c>
      <c r="E40" s="124">
        <f t="shared" si="8"/>
        <v>9324646</v>
      </c>
      <c r="F40" s="124">
        <f t="shared" si="8"/>
        <v>6077024</v>
      </c>
      <c r="G40" s="124">
        <f t="shared" si="8"/>
        <v>225177</v>
      </c>
      <c r="H40" s="124">
        <f t="shared" si="8"/>
        <v>188053</v>
      </c>
      <c r="I40" s="124">
        <f t="shared" si="8"/>
        <v>152223</v>
      </c>
      <c r="J40" s="124">
        <f t="shared" si="8"/>
        <v>15974</v>
      </c>
      <c r="K40" s="124">
        <f t="shared" si="8"/>
        <v>21134</v>
      </c>
      <c r="L40" s="124">
        <f t="shared" si="8"/>
        <v>6520</v>
      </c>
      <c r="M40" s="124">
        <f t="shared" si="8"/>
        <v>8702611</v>
      </c>
      <c r="N40" s="88">
        <f t="shared" si="0"/>
        <v>9533833</v>
      </c>
      <c r="O40" s="88">
        <f t="shared" si="1"/>
        <v>6235767</v>
      </c>
    </row>
    <row r="41" spans="1:20" ht="13.5" thickBot="1" x14ac:dyDescent="0.25">
      <c r="A41" s="393" t="s">
        <v>113</v>
      </c>
      <c r="B41" s="394"/>
      <c r="C41" s="395"/>
      <c r="D41" s="124">
        <f t="shared" ref="D41:M41" si="9">SUM(D40,D36)</f>
        <v>9305738</v>
      </c>
      <c r="E41" s="124">
        <f t="shared" si="9"/>
        <v>13483363</v>
      </c>
      <c r="F41" s="124">
        <f t="shared" si="9"/>
        <v>9532033</v>
      </c>
      <c r="G41" s="124">
        <f t="shared" si="9"/>
        <v>4656980</v>
      </c>
      <c r="H41" s="124">
        <f t="shared" si="9"/>
        <v>4651481</v>
      </c>
      <c r="I41" s="124">
        <f t="shared" si="9"/>
        <v>4326009</v>
      </c>
      <c r="J41" s="124">
        <f t="shared" si="9"/>
        <v>1822900</v>
      </c>
      <c r="K41" s="124">
        <f t="shared" si="9"/>
        <v>2000397</v>
      </c>
      <c r="L41" s="124">
        <f t="shared" si="9"/>
        <v>1607495</v>
      </c>
      <c r="M41" s="124">
        <f t="shared" si="9"/>
        <v>15785618</v>
      </c>
      <c r="N41" s="88">
        <f t="shared" si="0"/>
        <v>20135241</v>
      </c>
      <c r="O41" s="88">
        <f t="shared" si="1"/>
        <v>15465537</v>
      </c>
    </row>
    <row r="42" spans="1:20" s="158" customFormat="1" ht="13.5" thickBot="1" x14ac:dyDescent="0.25">
      <c r="A42" s="393" t="s">
        <v>94</v>
      </c>
      <c r="B42" s="394"/>
      <c r="C42" s="395"/>
      <c r="D42" s="124">
        <f t="shared" ref="D42:M42" si="10">SUM(D31,D36,D40)</f>
        <v>27402564</v>
      </c>
      <c r="E42" s="124">
        <f t="shared" si="10"/>
        <v>36338548</v>
      </c>
      <c r="F42" s="124">
        <f t="shared" si="10"/>
        <v>32466219</v>
      </c>
      <c r="G42" s="124">
        <f t="shared" si="10"/>
        <v>6689531</v>
      </c>
      <c r="H42" s="124">
        <f t="shared" si="10"/>
        <v>6764475</v>
      </c>
      <c r="I42" s="124">
        <f t="shared" si="10"/>
        <v>6374382</v>
      </c>
      <c r="J42" s="124">
        <f t="shared" si="10"/>
        <v>1907700</v>
      </c>
      <c r="K42" s="124">
        <f t="shared" si="10"/>
        <v>2085197</v>
      </c>
      <c r="L42" s="124">
        <f t="shared" si="10"/>
        <v>1700226</v>
      </c>
      <c r="M42" s="124">
        <f t="shared" si="10"/>
        <v>35999795</v>
      </c>
      <c r="N42" s="88">
        <f t="shared" si="0"/>
        <v>45188220</v>
      </c>
      <c r="O42" s="88">
        <f t="shared" si="1"/>
        <v>40540827</v>
      </c>
      <c r="Q42" s="378"/>
      <c r="R42" s="378"/>
      <c r="S42" s="378"/>
      <c r="T42" s="378"/>
    </row>
    <row r="43" spans="1:20" ht="13.5" thickBot="1" x14ac:dyDescent="0.25">
      <c r="A43" s="159"/>
      <c r="B43" s="391" t="s">
        <v>95</v>
      </c>
      <c r="C43" s="392"/>
      <c r="D43" s="160"/>
      <c r="E43" s="160"/>
      <c r="F43" s="160"/>
      <c r="G43" s="160"/>
      <c r="H43" s="160"/>
      <c r="I43" s="160"/>
      <c r="J43" s="160"/>
      <c r="K43" s="150"/>
      <c r="L43" s="150"/>
      <c r="M43" s="79">
        <f>-SUM(M33,M38)</f>
        <v>-6417370</v>
      </c>
      <c r="N43" s="79">
        <f>-SUM(N33,N38)</f>
        <v>-6298313</v>
      </c>
      <c r="O43" s="79">
        <f>-SUM(O33,O38)</f>
        <v>-5579939</v>
      </c>
    </row>
    <row r="44" spans="1:20" ht="13.5" thickBot="1" x14ac:dyDescent="0.25">
      <c r="A44" s="159"/>
      <c r="B44" s="391" t="s">
        <v>97</v>
      </c>
      <c r="C44" s="392"/>
      <c r="D44" s="160"/>
      <c r="E44" s="160"/>
      <c r="F44" s="160"/>
      <c r="G44" s="160"/>
      <c r="H44" s="160"/>
      <c r="I44" s="160"/>
      <c r="J44" s="160"/>
      <c r="K44" s="150"/>
      <c r="L44" s="150"/>
      <c r="M44" s="79">
        <v>-740000</v>
      </c>
      <c r="N44" s="88">
        <v>-740000</v>
      </c>
      <c r="O44" s="88">
        <v>-572387</v>
      </c>
    </row>
    <row r="45" spans="1:20" s="158" customFormat="1" ht="13.5" thickBot="1" x14ac:dyDescent="0.25">
      <c r="A45" s="393" t="s">
        <v>96</v>
      </c>
      <c r="B45" s="394"/>
      <c r="C45" s="394"/>
      <c r="D45" s="124">
        <f t="shared" ref="D45:L45" si="11">SUM(D42:D43)</f>
        <v>27402564</v>
      </c>
      <c r="E45" s="124">
        <f t="shared" si="11"/>
        <v>36338548</v>
      </c>
      <c r="F45" s="124">
        <f t="shared" si="11"/>
        <v>32466219</v>
      </c>
      <c r="G45" s="124">
        <f t="shared" si="11"/>
        <v>6689531</v>
      </c>
      <c r="H45" s="124">
        <f t="shared" si="11"/>
        <v>6764475</v>
      </c>
      <c r="I45" s="124">
        <f t="shared" si="11"/>
        <v>6374382</v>
      </c>
      <c r="J45" s="124">
        <f t="shared" si="11"/>
        <v>1907700</v>
      </c>
      <c r="K45" s="124">
        <f t="shared" si="11"/>
        <v>2085197</v>
      </c>
      <c r="L45" s="124">
        <f t="shared" si="11"/>
        <v>1700226</v>
      </c>
      <c r="M45" s="124">
        <f>SUM(M42:M44)</f>
        <v>28842425</v>
      </c>
      <c r="N45" s="124">
        <f>SUM(N42:N44)</f>
        <v>38149907</v>
      </c>
      <c r="O45" s="124">
        <f>SUM(O42:O44)</f>
        <v>34388501</v>
      </c>
      <c r="Q45" s="378"/>
      <c r="R45" s="378"/>
      <c r="S45" s="378"/>
      <c r="T45" s="378"/>
    </row>
    <row r="46" spans="1:20" s="158" customFormat="1" x14ac:dyDescent="0.2">
      <c r="A46" s="161"/>
      <c r="B46" s="161"/>
      <c r="C46" s="161"/>
      <c r="D46" s="162"/>
      <c r="E46" s="162"/>
      <c r="F46" s="162"/>
      <c r="G46" s="162"/>
      <c r="H46" s="162"/>
      <c r="I46" s="162"/>
      <c r="J46" s="162"/>
      <c r="K46" s="162"/>
      <c r="L46" s="162"/>
      <c r="Q46" s="378"/>
      <c r="R46" s="378"/>
      <c r="S46" s="378"/>
      <c r="T46" s="378"/>
    </row>
    <row r="47" spans="1:20" x14ac:dyDescent="0.2">
      <c r="B47" s="97"/>
    </row>
    <row r="48" spans="1:20" x14ac:dyDescent="0.2">
      <c r="B48" s="97"/>
    </row>
    <row r="49" spans="2:2" x14ac:dyDescent="0.2">
      <c r="B49" s="97"/>
    </row>
    <row r="50" spans="2:2" x14ac:dyDescent="0.2">
      <c r="B50" s="97"/>
    </row>
    <row r="51" spans="2:2" x14ac:dyDescent="0.2">
      <c r="B51" s="97"/>
    </row>
    <row r="52" spans="2:2" x14ac:dyDescent="0.2">
      <c r="B52" s="97"/>
    </row>
    <row r="53" spans="2:2" x14ac:dyDescent="0.2">
      <c r="B53" s="97"/>
    </row>
    <row r="54" spans="2:2" x14ac:dyDescent="0.2">
      <c r="B54" s="97"/>
    </row>
    <row r="55" spans="2:2" x14ac:dyDescent="0.2">
      <c r="B55" s="97"/>
    </row>
    <row r="56" spans="2:2" x14ac:dyDescent="0.2">
      <c r="B56" s="97"/>
    </row>
  </sheetData>
  <mergeCells count="19">
    <mergeCell ref="J4:L4"/>
    <mergeCell ref="A2:O2"/>
    <mergeCell ref="D4:F4"/>
    <mergeCell ref="A45:C45"/>
    <mergeCell ref="A31:C31"/>
    <mergeCell ref="B36:C36"/>
    <mergeCell ref="B40:C40"/>
    <mergeCell ref="A42:C42"/>
    <mergeCell ref="B43:C43"/>
    <mergeCell ref="B44:C44"/>
    <mergeCell ref="A41:C41"/>
    <mergeCell ref="B30:C30"/>
    <mergeCell ref="G1:O1"/>
    <mergeCell ref="J3:O3"/>
    <mergeCell ref="A4:C5"/>
    <mergeCell ref="M4:O4"/>
    <mergeCell ref="A6:C6"/>
    <mergeCell ref="B24:C24"/>
    <mergeCell ref="G4:I4"/>
  </mergeCells>
  <phoneticPr fontId="0" type="noConversion"/>
  <pageMargins left="0.47244094488188981" right="0.15748031496062992" top="0.27559055118110237" bottom="0.27559055118110237" header="0.43307086614173229" footer="0.27559055118110237"/>
  <pageSetup paperSize="9" scale="8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5"/>
  <sheetViews>
    <sheetView topLeftCell="A19" zoomScaleNormal="100" workbookViewId="0">
      <selection activeCell="M46" sqref="M46"/>
    </sheetView>
  </sheetViews>
  <sheetFormatPr defaultRowHeight="12.75" x14ac:dyDescent="0.2"/>
  <cols>
    <col min="1" max="1" width="4.28515625" style="27" customWidth="1"/>
    <col min="2" max="2" width="56.140625" style="27" customWidth="1"/>
    <col min="3" max="3" width="8.42578125" style="27" customWidth="1"/>
    <col min="4" max="4" width="8.140625" style="27" customWidth="1"/>
    <col min="5" max="6" width="9.28515625" style="27" customWidth="1"/>
    <col min="7" max="7" width="9.140625" style="27" customWidth="1"/>
    <col min="8" max="10" width="9.28515625" style="27" customWidth="1"/>
    <col min="11" max="11" width="9.28515625" style="75" customWidth="1"/>
    <col min="12" max="12" width="9.42578125" style="75" customWidth="1"/>
    <col min="13" max="13" width="9.140625" style="75"/>
    <col min="14" max="16" width="9.28515625" style="75" customWidth="1"/>
    <col min="17" max="18" width="9.140625" style="75"/>
    <col min="19" max="16384" width="9.140625" style="27"/>
  </cols>
  <sheetData>
    <row r="1" spans="1:22" ht="12.75" customHeight="1" x14ac:dyDescent="0.2">
      <c r="A1" s="191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O1" s="191" t="s">
        <v>118</v>
      </c>
    </row>
    <row r="2" spans="1:22" ht="23.25" customHeight="1" x14ac:dyDescent="0.2">
      <c r="A2" s="421" t="s">
        <v>142</v>
      </c>
      <c r="B2" s="421"/>
      <c r="C2" s="421"/>
      <c r="D2" s="421"/>
      <c r="E2" s="421"/>
      <c r="F2" s="421"/>
      <c r="G2" s="421"/>
      <c r="H2" s="421"/>
      <c r="I2" s="421"/>
      <c r="J2" s="421"/>
      <c r="K2" s="421"/>
      <c r="L2" s="421"/>
      <c r="M2" s="421"/>
      <c r="N2" s="421"/>
      <c r="O2" s="421"/>
      <c r="P2" s="421"/>
    </row>
    <row r="3" spans="1:22" ht="15" customHeight="1" thickBot="1" x14ac:dyDescent="0.25">
      <c r="A3" s="192"/>
      <c r="B3" s="192"/>
      <c r="C3" s="192"/>
      <c r="D3" s="192"/>
      <c r="E3" s="192"/>
      <c r="F3" s="192"/>
      <c r="G3" s="192"/>
      <c r="H3" s="192"/>
      <c r="I3" s="420"/>
      <c r="J3" s="420"/>
      <c r="K3" s="420"/>
      <c r="L3" s="420"/>
      <c r="M3" s="420" t="s">
        <v>0</v>
      </c>
      <c r="N3" s="420"/>
      <c r="O3" s="420"/>
      <c r="P3" s="420"/>
    </row>
    <row r="4" spans="1:22" s="277" customFormat="1" ht="30.75" customHeight="1" thickBot="1" x14ac:dyDescent="0.25">
      <c r="A4" s="422" t="s">
        <v>1</v>
      </c>
      <c r="B4" s="423"/>
      <c r="C4" s="424" t="s">
        <v>114</v>
      </c>
      <c r="D4" s="425"/>
      <c r="E4" s="425"/>
      <c r="F4" s="425"/>
      <c r="G4" s="423"/>
      <c r="H4" s="426" t="s">
        <v>104</v>
      </c>
      <c r="I4" s="427"/>
      <c r="J4" s="419"/>
      <c r="K4" s="426" t="s">
        <v>105</v>
      </c>
      <c r="L4" s="427"/>
      <c r="M4" s="427"/>
      <c r="N4" s="428" t="s">
        <v>19</v>
      </c>
      <c r="O4" s="429"/>
      <c r="P4" s="430"/>
      <c r="Q4" s="275"/>
      <c r="R4" s="276"/>
      <c r="S4" s="276"/>
      <c r="T4" s="276"/>
      <c r="U4" s="276"/>
      <c r="V4" s="276"/>
    </row>
    <row r="5" spans="1:22" s="277" customFormat="1" ht="21.75" customHeight="1" thickBot="1" x14ac:dyDescent="0.25">
      <c r="A5" s="431"/>
      <c r="B5" s="432"/>
      <c r="C5" s="422" t="s">
        <v>37</v>
      </c>
      <c r="D5" s="423"/>
      <c r="E5" s="278" t="s">
        <v>136</v>
      </c>
      <c r="F5" s="279" t="s">
        <v>128</v>
      </c>
      <c r="G5" s="289" t="s">
        <v>137</v>
      </c>
      <c r="H5" s="278" t="s">
        <v>136</v>
      </c>
      <c r="I5" s="279" t="s">
        <v>128</v>
      </c>
      <c r="J5" s="289" t="s">
        <v>137</v>
      </c>
      <c r="K5" s="278" t="s">
        <v>136</v>
      </c>
      <c r="L5" s="279" t="s">
        <v>128</v>
      </c>
      <c r="M5" s="307" t="s">
        <v>137</v>
      </c>
      <c r="N5" s="299" t="s">
        <v>136</v>
      </c>
      <c r="O5" s="279" t="s">
        <v>128</v>
      </c>
      <c r="P5" s="308" t="s">
        <v>137</v>
      </c>
      <c r="Q5" s="275"/>
      <c r="R5" s="276"/>
      <c r="S5" s="276"/>
      <c r="T5" s="276"/>
      <c r="U5" s="276"/>
      <c r="V5" s="276"/>
    </row>
    <row r="6" spans="1:22" s="277" customFormat="1" ht="13.5" customHeight="1" thickBot="1" x14ac:dyDescent="0.25">
      <c r="A6" s="418">
        <v>1</v>
      </c>
      <c r="B6" s="419"/>
      <c r="C6" s="280">
        <v>2</v>
      </c>
      <c r="D6" s="280">
        <v>3</v>
      </c>
      <c r="E6" s="281">
        <v>4</v>
      </c>
      <c r="F6" s="281">
        <v>5</v>
      </c>
      <c r="G6" s="281">
        <v>6</v>
      </c>
      <c r="H6" s="281">
        <v>7</v>
      </c>
      <c r="I6" s="281">
        <v>8</v>
      </c>
      <c r="J6" s="281">
        <v>9</v>
      </c>
      <c r="K6" s="281">
        <v>10</v>
      </c>
      <c r="L6" s="288">
        <v>11</v>
      </c>
      <c r="M6" s="294">
        <v>12</v>
      </c>
      <c r="N6" s="290">
        <v>13</v>
      </c>
      <c r="O6" s="291">
        <v>14</v>
      </c>
      <c r="P6" s="292">
        <v>15</v>
      </c>
      <c r="Q6" s="275"/>
      <c r="R6" s="276"/>
      <c r="S6" s="276"/>
      <c r="T6" s="276"/>
      <c r="U6" s="276"/>
      <c r="V6" s="276"/>
    </row>
    <row r="7" spans="1:22" s="203" customFormat="1" ht="14.1" customHeight="1" x14ac:dyDescent="0.2">
      <c r="A7" s="204"/>
      <c r="B7" s="205" t="s">
        <v>38</v>
      </c>
      <c r="C7" s="206">
        <v>70.48</v>
      </c>
      <c r="D7" s="206">
        <v>70.48</v>
      </c>
      <c r="E7" s="207">
        <v>322798</v>
      </c>
      <c r="F7" s="207">
        <v>386371</v>
      </c>
      <c r="G7" s="207">
        <v>386371</v>
      </c>
      <c r="H7" s="208"/>
      <c r="I7" s="209"/>
      <c r="J7" s="209"/>
      <c r="K7" s="150"/>
      <c r="L7" s="282"/>
      <c r="M7" s="295"/>
      <c r="N7" s="300">
        <f>SUM(E7,H7,K7)</f>
        <v>322798</v>
      </c>
      <c r="O7" s="300">
        <f>SUM(F7,I7,L7)</f>
        <v>386371</v>
      </c>
      <c r="P7" s="301">
        <f>SUM(G7,J7,M7)</f>
        <v>386371</v>
      </c>
      <c r="Q7" s="270"/>
      <c r="R7" s="270"/>
    </row>
    <row r="8" spans="1:22" s="203" customFormat="1" ht="14.1" customHeight="1" x14ac:dyDescent="0.2">
      <c r="A8" s="210"/>
      <c r="B8" s="202" t="s">
        <v>100</v>
      </c>
      <c r="C8" s="211"/>
      <c r="D8" s="211"/>
      <c r="E8" s="212">
        <v>1721070</v>
      </c>
      <c r="F8" s="212">
        <v>601227</v>
      </c>
      <c r="G8" s="212">
        <v>601227</v>
      </c>
      <c r="H8" s="212"/>
      <c r="I8" s="213"/>
      <c r="J8" s="213"/>
      <c r="K8" s="153"/>
      <c r="L8" s="283"/>
      <c r="M8" s="296"/>
      <c r="N8" s="300">
        <f t="shared" ref="N8:N51" si="0">SUM(E8,H8,K8)</f>
        <v>1721070</v>
      </c>
      <c r="O8" s="300">
        <f t="shared" ref="O8:O51" si="1">SUM(F8,I8,L8)</f>
        <v>601227</v>
      </c>
      <c r="P8" s="301">
        <f t="shared" ref="P8:P51" si="2">SUM(G8,J8,M8)</f>
        <v>601227</v>
      </c>
      <c r="Q8" s="270"/>
      <c r="R8" s="270"/>
    </row>
    <row r="9" spans="1:22" s="203" customFormat="1" ht="14.1" customHeight="1" thickBot="1" x14ac:dyDescent="0.25">
      <c r="A9" s="214"/>
      <c r="B9" s="215" t="s">
        <v>148</v>
      </c>
      <c r="C9" s="216"/>
      <c r="D9" s="216"/>
      <c r="E9" s="188"/>
      <c r="F9" s="188">
        <v>2905</v>
      </c>
      <c r="G9" s="188">
        <v>2905</v>
      </c>
      <c r="H9" s="188"/>
      <c r="I9" s="217"/>
      <c r="J9" s="217"/>
      <c r="K9" s="153"/>
      <c r="L9" s="283"/>
      <c r="M9" s="297"/>
      <c r="N9" s="302">
        <f t="shared" si="0"/>
        <v>0</v>
      </c>
      <c r="O9" s="302">
        <f t="shared" si="1"/>
        <v>2905</v>
      </c>
      <c r="P9" s="303">
        <f t="shared" si="2"/>
        <v>2905</v>
      </c>
      <c r="Q9" s="270"/>
      <c r="R9" s="270"/>
    </row>
    <row r="10" spans="1:22" s="203" customFormat="1" ht="15" customHeight="1" thickBot="1" x14ac:dyDescent="0.25">
      <c r="A10" s="218" t="s">
        <v>49</v>
      </c>
      <c r="B10" s="219" t="s">
        <v>22</v>
      </c>
      <c r="C10" s="220"/>
      <c r="D10" s="220"/>
      <c r="E10" s="167">
        <f>SUM(E7:E9)</f>
        <v>2043868</v>
      </c>
      <c r="F10" s="167">
        <f>SUM(F7:F9)</f>
        <v>990503</v>
      </c>
      <c r="G10" s="167">
        <f>SUM(G7:G9)</f>
        <v>990503</v>
      </c>
      <c r="H10" s="167"/>
      <c r="I10" s="167">
        <f>SUM(I7:I8)</f>
        <v>0</v>
      </c>
      <c r="J10" s="167"/>
      <c r="K10" s="221">
        <f>SUM(K7:K9)</f>
        <v>0</v>
      </c>
      <c r="L10" s="167">
        <f>SUM(L7:L9)</f>
        <v>0</v>
      </c>
      <c r="M10" s="298">
        <f>SUM(M7:M9)</f>
        <v>0</v>
      </c>
      <c r="N10" s="305">
        <f t="shared" si="0"/>
        <v>2043868</v>
      </c>
      <c r="O10" s="305">
        <f t="shared" si="1"/>
        <v>990503</v>
      </c>
      <c r="P10" s="306">
        <f t="shared" si="2"/>
        <v>990503</v>
      </c>
      <c r="Q10" s="270"/>
      <c r="R10" s="270"/>
    </row>
    <row r="11" spans="1:22" s="203" customFormat="1" ht="14.1" customHeight="1" x14ac:dyDescent="0.2">
      <c r="A11" s="222"/>
      <c r="B11" s="223" t="s">
        <v>24</v>
      </c>
      <c r="C11" s="224">
        <v>41.2</v>
      </c>
      <c r="D11" s="224">
        <v>41.2</v>
      </c>
      <c r="E11" s="189">
        <v>180106</v>
      </c>
      <c r="F11" s="189">
        <v>169318</v>
      </c>
      <c r="G11" s="189">
        <v>169318</v>
      </c>
      <c r="H11" s="225"/>
      <c r="I11" s="226"/>
      <c r="J11" s="226"/>
      <c r="K11" s="227"/>
      <c r="L11" s="284"/>
      <c r="M11" s="295"/>
      <c r="N11" s="300">
        <f t="shared" si="0"/>
        <v>180106</v>
      </c>
      <c r="O11" s="300">
        <f t="shared" si="1"/>
        <v>169318</v>
      </c>
      <c r="P11" s="301">
        <f t="shared" si="2"/>
        <v>169318</v>
      </c>
      <c r="Q11" s="270"/>
      <c r="R11" s="270"/>
    </row>
    <row r="12" spans="1:22" s="203" customFormat="1" ht="14.1" customHeight="1" x14ac:dyDescent="0.2">
      <c r="A12" s="228"/>
      <c r="B12" s="229" t="s">
        <v>25</v>
      </c>
      <c r="C12" s="230">
        <v>30</v>
      </c>
      <c r="D12" s="230">
        <v>30</v>
      </c>
      <c r="E12" s="164">
        <v>72000</v>
      </c>
      <c r="F12" s="164">
        <v>72000</v>
      </c>
      <c r="G12" s="164">
        <v>72000</v>
      </c>
      <c r="H12" s="200"/>
      <c r="I12" s="231"/>
      <c r="J12" s="231"/>
      <c r="K12" s="232"/>
      <c r="L12" s="164"/>
      <c r="M12" s="296"/>
      <c r="N12" s="300">
        <f t="shared" si="0"/>
        <v>72000</v>
      </c>
      <c r="O12" s="300">
        <f t="shared" si="1"/>
        <v>72000</v>
      </c>
      <c r="P12" s="301">
        <f t="shared" si="2"/>
        <v>72000</v>
      </c>
      <c r="Q12" s="270"/>
      <c r="R12" s="270"/>
    </row>
    <row r="13" spans="1:22" s="203" customFormat="1" ht="14.1" customHeight="1" x14ac:dyDescent="0.2">
      <c r="A13" s="228"/>
      <c r="B13" s="233" t="s">
        <v>26</v>
      </c>
      <c r="C13" s="234">
        <v>458</v>
      </c>
      <c r="D13" s="234">
        <v>458</v>
      </c>
      <c r="E13" s="193">
        <v>44609</v>
      </c>
      <c r="F13" s="193">
        <v>44249</v>
      </c>
      <c r="G13" s="193">
        <v>44249</v>
      </c>
      <c r="H13" s="235"/>
      <c r="I13" s="236"/>
      <c r="J13" s="236"/>
      <c r="K13" s="232"/>
      <c r="L13" s="164"/>
      <c r="M13" s="296"/>
      <c r="N13" s="300">
        <f t="shared" si="0"/>
        <v>44609</v>
      </c>
      <c r="O13" s="300">
        <f t="shared" si="1"/>
        <v>44249</v>
      </c>
      <c r="P13" s="301">
        <f t="shared" si="2"/>
        <v>44249</v>
      </c>
      <c r="Q13" s="270"/>
      <c r="R13" s="270"/>
    </row>
    <row r="14" spans="1:22" s="203" customFormat="1" ht="14.1" customHeight="1" thickBot="1" x14ac:dyDescent="0.25">
      <c r="A14" s="237"/>
      <c r="B14" s="233" t="s">
        <v>116</v>
      </c>
      <c r="C14" s="234">
        <v>18</v>
      </c>
      <c r="D14" s="234">
        <v>18</v>
      </c>
      <c r="E14" s="193">
        <v>12394</v>
      </c>
      <c r="F14" s="193">
        <v>37050</v>
      </c>
      <c r="G14" s="193">
        <v>37050</v>
      </c>
      <c r="H14" s="235"/>
      <c r="I14" s="236"/>
      <c r="J14" s="236"/>
      <c r="K14" s="232"/>
      <c r="L14" s="164"/>
      <c r="M14" s="296"/>
      <c r="N14" s="302">
        <f t="shared" si="0"/>
        <v>12394</v>
      </c>
      <c r="O14" s="302">
        <f t="shared" si="1"/>
        <v>37050</v>
      </c>
      <c r="P14" s="303">
        <f t="shared" si="2"/>
        <v>37050</v>
      </c>
      <c r="Q14" s="270"/>
      <c r="R14" s="270"/>
    </row>
    <row r="15" spans="1:22" s="203" customFormat="1" ht="15" customHeight="1" thickBot="1" x14ac:dyDescent="0.25">
      <c r="A15" s="218" t="s">
        <v>50</v>
      </c>
      <c r="B15" s="219" t="s">
        <v>39</v>
      </c>
      <c r="C15" s="220"/>
      <c r="D15" s="220"/>
      <c r="E15" s="167">
        <f>SUM(E11:E14)</f>
        <v>309109</v>
      </c>
      <c r="F15" s="167">
        <f>SUM(F11:F14)</f>
        <v>322617</v>
      </c>
      <c r="G15" s="167">
        <f>SUM(G11:G14)</f>
        <v>322617</v>
      </c>
      <c r="H15" s="167"/>
      <c r="I15" s="167"/>
      <c r="J15" s="167"/>
      <c r="K15" s="221">
        <f>SUM(K11:K14)</f>
        <v>0</v>
      </c>
      <c r="L15" s="167">
        <f>SUM(L11:L14)</f>
        <v>0</v>
      </c>
      <c r="M15" s="167">
        <f>SUM(M11:M14)</f>
        <v>0</v>
      </c>
      <c r="N15" s="305">
        <f t="shared" si="0"/>
        <v>309109</v>
      </c>
      <c r="O15" s="305">
        <f t="shared" si="1"/>
        <v>322617</v>
      </c>
      <c r="P15" s="306">
        <f t="shared" si="2"/>
        <v>322617</v>
      </c>
      <c r="Q15" s="270"/>
      <c r="R15" s="270"/>
    </row>
    <row r="16" spans="1:22" s="203" customFormat="1" ht="14.1" customHeight="1" x14ac:dyDescent="0.2">
      <c r="A16" s="238"/>
      <c r="B16" s="36" t="s">
        <v>109</v>
      </c>
      <c r="C16" s="230"/>
      <c r="D16" s="230"/>
      <c r="E16" s="164">
        <v>7480</v>
      </c>
      <c r="F16" s="164">
        <v>8236</v>
      </c>
      <c r="G16" s="164">
        <v>8236</v>
      </c>
      <c r="H16" s="225"/>
      <c r="I16" s="226"/>
      <c r="J16" s="226"/>
      <c r="K16" s="239"/>
      <c r="L16" s="103"/>
      <c r="M16" s="296"/>
      <c r="N16" s="300">
        <f t="shared" si="0"/>
        <v>7480</v>
      </c>
      <c r="O16" s="300">
        <f t="shared" si="1"/>
        <v>8236</v>
      </c>
      <c r="P16" s="301">
        <f t="shared" si="2"/>
        <v>8236</v>
      </c>
      <c r="Q16" s="270"/>
      <c r="R16" s="270"/>
    </row>
    <row r="17" spans="1:18" s="203" customFormat="1" ht="14.1" customHeight="1" x14ac:dyDescent="0.2">
      <c r="A17" s="238"/>
      <c r="B17" s="36" t="s">
        <v>110</v>
      </c>
      <c r="C17" s="230"/>
      <c r="D17" s="230"/>
      <c r="E17" s="164">
        <v>10560</v>
      </c>
      <c r="F17" s="164">
        <v>11628</v>
      </c>
      <c r="G17" s="164">
        <v>11628</v>
      </c>
      <c r="H17" s="200"/>
      <c r="I17" s="231"/>
      <c r="J17" s="231"/>
      <c r="K17" s="239"/>
      <c r="L17" s="103"/>
      <c r="M17" s="296"/>
      <c r="N17" s="300">
        <f t="shared" si="0"/>
        <v>10560</v>
      </c>
      <c r="O17" s="300">
        <f t="shared" si="1"/>
        <v>11628</v>
      </c>
      <c r="P17" s="301">
        <f t="shared" si="2"/>
        <v>11628</v>
      </c>
      <c r="Q17" s="270"/>
      <c r="R17" s="270"/>
    </row>
    <row r="18" spans="1:18" s="203" customFormat="1" ht="14.1" customHeight="1" x14ac:dyDescent="0.2">
      <c r="A18" s="238"/>
      <c r="B18" s="36" t="s">
        <v>27</v>
      </c>
      <c r="C18" s="230">
        <v>350</v>
      </c>
      <c r="D18" s="230">
        <v>350</v>
      </c>
      <c r="E18" s="164">
        <v>22876</v>
      </c>
      <c r="F18" s="164">
        <v>22876</v>
      </c>
      <c r="G18" s="164">
        <v>22876</v>
      </c>
      <c r="H18" s="200"/>
      <c r="I18" s="231"/>
      <c r="J18" s="236"/>
      <c r="K18" s="239"/>
      <c r="L18" s="103"/>
      <c r="M18" s="296"/>
      <c r="N18" s="300">
        <f t="shared" si="0"/>
        <v>22876</v>
      </c>
      <c r="O18" s="300">
        <f t="shared" si="1"/>
        <v>22876</v>
      </c>
      <c r="P18" s="301">
        <f t="shared" si="2"/>
        <v>22876</v>
      </c>
      <c r="Q18" s="270"/>
      <c r="R18" s="270"/>
    </row>
    <row r="19" spans="1:18" s="203" customFormat="1" ht="14.1" customHeight="1" x14ac:dyDescent="0.2">
      <c r="A19" s="240"/>
      <c r="B19" s="229" t="s">
        <v>28</v>
      </c>
      <c r="C19" s="230">
        <v>70</v>
      </c>
      <c r="D19" s="230">
        <v>70</v>
      </c>
      <c r="E19" s="164">
        <v>22490</v>
      </c>
      <c r="F19" s="164">
        <v>22490</v>
      </c>
      <c r="G19" s="164">
        <v>22490</v>
      </c>
      <c r="H19" s="200"/>
      <c r="I19" s="231"/>
      <c r="J19" s="236"/>
      <c r="K19" s="239"/>
      <c r="L19" s="103"/>
      <c r="M19" s="296"/>
      <c r="N19" s="300">
        <f t="shared" si="0"/>
        <v>22490</v>
      </c>
      <c r="O19" s="300">
        <f t="shared" si="1"/>
        <v>22490</v>
      </c>
      <c r="P19" s="301">
        <f t="shared" si="2"/>
        <v>22490</v>
      </c>
      <c r="Q19" s="270"/>
      <c r="R19" s="270"/>
    </row>
    <row r="20" spans="1:18" s="203" customFormat="1" ht="15" customHeight="1" x14ac:dyDescent="0.2">
      <c r="A20" s="240"/>
      <c r="B20" s="229" t="s">
        <v>29</v>
      </c>
      <c r="C20" s="230">
        <v>340</v>
      </c>
      <c r="D20" s="230">
        <v>340</v>
      </c>
      <c r="E20" s="164">
        <v>64600</v>
      </c>
      <c r="F20" s="164">
        <v>64600</v>
      </c>
      <c r="G20" s="164">
        <v>64600</v>
      </c>
      <c r="H20" s="200"/>
      <c r="I20" s="231"/>
      <c r="J20" s="236"/>
      <c r="K20" s="239"/>
      <c r="L20" s="103"/>
      <c r="M20" s="296"/>
      <c r="N20" s="300">
        <f t="shared" si="0"/>
        <v>64600</v>
      </c>
      <c r="O20" s="300">
        <f t="shared" si="1"/>
        <v>64600</v>
      </c>
      <c r="P20" s="301">
        <f t="shared" si="2"/>
        <v>64600</v>
      </c>
      <c r="Q20" s="270"/>
      <c r="R20" s="270"/>
    </row>
    <row r="21" spans="1:18" s="203" customFormat="1" ht="15" customHeight="1" x14ac:dyDescent="0.2">
      <c r="A21" s="240"/>
      <c r="B21" s="229" t="s">
        <v>125</v>
      </c>
      <c r="C21" s="230">
        <v>11</v>
      </c>
      <c r="D21" s="230">
        <v>11</v>
      </c>
      <c r="E21" s="164">
        <v>48609</v>
      </c>
      <c r="F21" s="164">
        <v>52008</v>
      </c>
      <c r="G21" s="164">
        <v>52008</v>
      </c>
      <c r="H21" s="200"/>
      <c r="I21" s="231"/>
      <c r="J21" s="236"/>
      <c r="K21" s="239"/>
      <c r="L21" s="103"/>
      <c r="M21" s="296"/>
      <c r="N21" s="300">
        <f t="shared" si="0"/>
        <v>48609</v>
      </c>
      <c r="O21" s="300">
        <f t="shared" si="1"/>
        <v>52008</v>
      </c>
      <c r="P21" s="301">
        <f t="shared" si="2"/>
        <v>52008</v>
      </c>
      <c r="Q21" s="270"/>
      <c r="R21" s="270"/>
    </row>
    <row r="22" spans="1:18" s="203" customFormat="1" ht="15" customHeight="1" x14ac:dyDescent="0.2">
      <c r="A22" s="240"/>
      <c r="B22" s="229" t="s">
        <v>126</v>
      </c>
      <c r="C22" s="230">
        <v>9.8000000000000007</v>
      </c>
      <c r="D22" s="230">
        <v>9.8000000000000007</v>
      </c>
      <c r="E22" s="164">
        <v>29332</v>
      </c>
      <c r="F22" s="164">
        <v>29332</v>
      </c>
      <c r="G22" s="164">
        <v>29332</v>
      </c>
      <c r="H22" s="200"/>
      <c r="I22" s="231"/>
      <c r="J22" s="236"/>
      <c r="K22" s="239"/>
      <c r="L22" s="103"/>
      <c r="M22" s="296"/>
      <c r="N22" s="300">
        <f t="shared" si="0"/>
        <v>29332</v>
      </c>
      <c r="O22" s="300">
        <f t="shared" si="1"/>
        <v>29332</v>
      </c>
      <c r="P22" s="301">
        <f t="shared" si="2"/>
        <v>29332</v>
      </c>
      <c r="Q22" s="270"/>
      <c r="R22" s="270"/>
    </row>
    <row r="23" spans="1:18" s="203" customFormat="1" ht="15" customHeight="1" x14ac:dyDescent="0.2">
      <c r="A23" s="240"/>
      <c r="B23" s="201" t="s">
        <v>115</v>
      </c>
      <c r="C23" s="230">
        <v>4</v>
      </c>
      <c r="D23" s="230">
        <v>4</v>
      </c>
      <c r="E23" s="164">
        <v>15432</v>
      </c>
      <c r="F23" s="164">
        <v>15432</v>
      </c>
      <c r="G23" s="164">
        <v>15432</v>
      </c>
      <c r="H23" s="200"/>
      <c r="I23" s="231"/>
      <c r="J23" s="236"/>
      <c r="K23" s="239"/>
      <c r="L23" s="103"/>
      <c r="M23" s="296"/>
      <c r="N23" s="300">
        <f t="shared" si="0"/>
        <v>15432</v>
      </c>
      <c r="O23" s="300">
        <f t="shared" si="1"/>
        <v>15432</v>
      </c>
      <c r="P23" s="301">
        <f t="shared" si="2"/>
        <v>15432</v>
      </c>
      <c r="Q23" s="270"/>
      <c r="R23" s="270"/>
    </row>
    <row r="24" spans="1:18" s="203" customFormat="1" ht="15" customHeight="1" x14ac:dyDescent="0.2">
      <c r="A24" s="240"/>
      <c r="B24" s="241" t="s">
        <v>30</v>
      </c>
      <c r="C24" s="230"/>
      <c r="D24" s="230"/>
      <c r="E24" s="164">
        <v>9406</v>
      </c>
      <c r="F24" s="164">
        <v>9815</v>
      </c>
      <c r="G24" s="164">
        <v>9815</v>
      </c>
      <c r="H24" s="200"/>
      <c r="I24" s="231"/>
      <c r="J24" s="236"/>
      <c r="K24" s="239"/>
      <c r="L24" s="103"/>
      <c r="M24" s="296"/>
      <c r="N24" s="300">
        <f t="shared" si="0"/>
        <v>9406</v>
      </c>
      <c r="O24" s="300">
        <f t="shared" si="1"/>
        <v>9815</v>
      </c>
      <c r="P24" s="301">
        <f t="shared" si="2"/>
        <v>9815</v>
      </c>
      <c r="Q24" s="270"/>
      <c r="R24" s="270"/>
    </row>
    <row r="25" spans="1:18" s="203" customFormat="1" ht="15" customHeight="1" x14ac:dyDescent="0.2">
      <c r="A25" s="242"/>
      <c r="B25" s="202" t="s">
        <v>134</v>
      </c>
      <c r="C25" s="211"/>
      <c r="D25" s="211"/>
      <c r="E25" s="165">
        <v>32210</v>
      </c>
      <c r="F25" s="165">
        <v>33160</v>
      </c>
      <c r="G25" s="165">
        <v>33160</v>
      </c>
      <c r="H25" s="212"/>
      <c r="I25" s="213"/>
      <c r="J25" s="231"/>
      <c r="K25" s="107"/>
      <c r="L25" s="103"/>
      <c r="M25" s="296"/>
      <c r="N25" s="300">
        <f t="shared" si="0"/>
        <v>32210</v>
      </c>
      <c r="O25" s="300">
        <f t="shared" si="1"/>
        <v>33160</v>
      </c>
      <c r="P25" s="301">
        <f t="shared" si="2"/>
        <v>33160</v>
      </c>
      <c r="Q25" s="270"/>
      <c r="R25" s="270"/>
    </row>
    <row r="26" spans="1:18" s="203" customFormat="1" ht="15" customHeight="1" x14ac:dyDescent="0.2">
      <c r="A26" s="242"/>
      <c r="B26" s="202" t="s">
        <v>103</v>
      </c>
      <c r="C26" s="211">
        <v>32.700000000000003</v>
      </c>
      <c r="D26" s="211">
        <v>32.700000000000003</v>
      </c>
      <c r="E26" s="165">
        <v>71940</v>
      </c>
      <c r="F26" s="165">
        <v>50752</v>
      </c>
      <c r="G26" s="165">
        <v>50752</v>
      </c>
      <c r="H26" s="212"/>
      <c r="I26" s="213"/>
      <c r="J26" s="226"/>
      <c r="K26" s="243"/>
      <c r="L26" s="104"/>
      <c r="M26" s="296"/>
      <c r="N26" s="300">
        <f t="shared" si="0"/>
        <v>71940</v>
      </c>
      <c r="O26" s="300">
        <f t="shared" si="1"/>
        <v>50752</v>
      </c>
      <c r="P26" s="301">
        <f t="shared" si="2"/>
        <v>50752</v>
      </c>
      <c r="Q26" s="270"/>
      <c r="R26" s="270"/>
    </row>
    <row r="27" spans="1:18" s="203" customFormat="1" ht="15" customHeight="1" x14ac:dyDescent="0.2">
      <c r="A27" s="242"/>
      <c r="B27" s="202" t="s">
        <v>146</v>
      </c>
      <c r="C27" s="211"/>
      <c r="D27" s="211"/>
      <c r="E27" s="165">
        <v>23453</v>
      </c>
      <c r="F27" s="165">
        <v>43739</v>
      </c>
      <c r="G27" s="165">
        <v>43739</v>
      </c>
      <c r="H27" s="212"/>
      <c r="I27" s="213"/>
      <c r="J27" s="231"/>
      <c r="K27" s="107"/>
      <c r="L27" s="285"/>
      <c r="M27" s="296"/>
      <c r="N27" s="300">
        <f t="shared" si="0"/>
        <v>23453</v>
      </c>
      <c r="O27" s="300">
        <f t="shared" si="1"/>
        <v>43739</v>
      </c>
      <c r="P27" s="301">
        <f t="shared" si="2"/>
        <v>43739</v>
      </c>
      <c r="Q27" s="270"/>
      <c r="R27" s="270"/>
    </row>
    <row r="28" spans="1:18" s="203" customFormat="1" ht="15" customHeight="1" x14ac:dyDescent="0.2">
      <c r="A28" s="240"/>
      <c r="B28" s="244" t="s">
        <v>111</v>
      </c>
      <c r="C28" s="230"/>
      <c r="D28" s="230"/>
      <c r="E28" s="166">
        <v>10036</v>
      </c>
      <c r="F28" s="166">
        <v>10036</v>
      </c>
      <c r="G28" s="166">
        <v>10036</v>
      </c>
      <c r="H28" s="245"/>
      <c r="I28" s="231"/>
      <c r="J28" s="231"/>
      <c r="K28" s="107"/>
      <c r="L28" s="285"/>
      <c r="M28" s="296"/>
      <c r="N28" s="300">
        <f t="shared" si="0"/>
        <v>10036</v>
      </c>
      <c r="O28" s="300">
        <f t="shared" si="1"/>
        <v>10036</v>
      </c>
      <c r="P28" s="301">
        <f t="shared" si="2"/>
        <v>10036</v>
      </c>
      <c r="Q28" s="270"/>
      <c r="R28" s="270"/>
    </row>
    <row r="29" spans="1:18" s="203" customFormat="1" ht="15" customHeight="1" x14ac:dyDescent="0.2">
      <c r="A29" s="246"/>
      <c r="B29" s="247" t="s">
        <v>132</v>
      </c>
      <c r="C29" s="224"/>
      <c r="D29" s="224"/>
      <c r="E29" s="173"/>
      <c r="F29" s="173">
        <v>79202</v>
      </c>
      <c r="G29" s="173">
        <v>79202</v>
      </c>
      <c r="H29" s="248"/>
      <c r="I29" s="226"/>
      <c r="J29" s="226"/>
      <c r="K29" s="153"/>
      <c r="L29" s="283"/>
      <c r="M29" s="297"/>
      <c r="N29" s="302">
        <f t="shared" si="0"/>
        <v>0</v>
      </c>
      <c r="O29" s="302">
        <f t="shared" si="1"/>
        <v>79202</v>
      </c>
      <c r="P29" s="303">
        <f t="shared" si="2"/>
        <v>79202</v>
      </c>
      <c r="Q29" s="270"/>
      <c r="R29" s="270"/>
    </row>
    <row r="30" spans="1:18" s="203" customFormat="1" ht="15" customHeight="1" x14ac:dyDescent="0.2">
      <c r="A30" s="240"/>
      <c r="B30" s="352" t="s">
        <v>149</v>
      </c>
      <c r="C30" s="353"/>
      <c r="D30" s="353"/>
      <c r="E30" s="354"/>
      <c r="F30" s="354">
        <v>13893</v>
      </c>
      <c r="G30" s="354">
        <v>13893</v>
      </c>
      <c r="H30" s="355"/>
      <c r="I30" s="231"/>
      <c r="J30" s="231"/>
      <c r="K30" s="107"/>
      <c r="L30" s="107"/>
      <c r="M30" s="356"/>
      <c r="N30" s="356"/>
      <c r="O30" s="356">
        <f t="shared" si="1"/>
        <v>13893</v>
      </c>
      <c r="P30" s="356"/>
      <c r="Q30" s="270"/>
      <c r="R30" s="270"/>
    </row>
    <row r="31" spans="1:18" s="203" customFormat="1" ht="15" customHeight="1" x14ac:dyDescent="0.2">
      <c r="A31" s="242"/>
      <c r="B31" s="202" t="s">
        <v>108</v>
      </c>
      <c r="C31" s="211">
        <v>64</v>
      </c>
      <c r="D31" s="211">
        <v>64</v>
      </c>
      <c r="E31" s="165">
        <v>18</v>
      </c>
      <c r="F31" s="165">
        <v>17</v>
      </c>
      <c r="G31" s="165">
        <v>17</v>
      </c>
      <c r="H31" s="212"/>
      <c r="I31" s="213"/>
      <c r="J31" s="213"/>
      <c r="K31" s="153"/>
      <c r="L31" s="283"/>
      <c r="M31" s="296"/>
      <c r="N31" s="300">
        <f t="shared" si="0"/>
        <v>18</v>
      </c>
      <c r="O31" s="300">
        <f t="shared" si="1"/>
        <v>17</v>
      </c>
      <c r="P31" s="301">
        <f t="shared" si="2"/>
        <v>17</v>
      </c>
      <c r="Q31" s="270"/>
      <c r="R31" s="270"/>
    </row>
    <row r="32" spans="1:18" s="203" customFormat="1" ht="15" customHeight="1" thickBot="1" x14ac:dyDescent="0.25">
      <c r="A32" s="249"/>
      <c r="B32" s="215" t="s">
        <v>133</v>
      </c>
      <c r="C32" s="216"/>
      <c r="D32" s="216"/>
      <c r="E32" s="190">
        <v>25982</v>
      </c>
      <c r="F32" s="190">
        <v>25982</v>
      </c>
      <c r="G32" s="190">
        <v>25982</v>
      </c>
      <c r="H32" s="188"/>
      <c r="I32" s="217"/>
      <c r="J32" s="217"/>
      <c r="K32" s="110"/>
      <c r="L32" s="177"/>
      <c r="M32" s="296"/>
      <c r="N32" s="302">
        <f t="shared" si="0"/>
        <v>25982</v>
      </c>
      <c r="O32" s="302">
        <f t="shared" si="1"/>
        <v>25982</v>
      </c>
      <c r="P32" s="303">
        <f t="shared" si="2"/>
        <v>25982</v>
      </c>
      <c r="Q32" s="270"/>
      <c r="R32" s="270"/>
    </row>
    <row r="33" spans="1:18" s="203" customFormat="1" ht="15" customHeight="1" thickBot="1" x14ac:dyDescent="0.25">
      <c r="A33" s="218" t="s">
        <v>51</v>
      </c>
      <c r="B33" s="250" t="s">
        <v>99</v>
      </c>
      <c r="C33" s="220"/>
      <c r="D33" s="220"/>
      <c r="E33" s="167">
        <f>SUM(E16:E32)</f>
        <v>394424</v>
      </c>
      <c r="F33" s="167">
        <f>SUM(F16:F32)</f>
        <v>493198</v>
      </c>
      <c r="G33" s="167">
        <f>SUM(G16:G32)</f>
        <v>493198</v>
      </c>
      <c r="H33" s="167"/>
      <c r="I33" s="167">
        <f>SUM(I16:I31)</f>
        <v>0</v>
      </c>
      <c r="J33" s="167"/>
      <c r="K33" s="221">
        <f>SUM(K16:K32)</f>
        <v>0</v>
      </c>
      <c r="L33" s="167">
        <f>SUM(L16:L32)</f>
        <v>0</v>
      </c>
      <c r="M33" s="167">
        <f>SUM(M16:M32)</f>
        <v>0</v>
      </c>
      <c r="N33" s="305">
        <f t="shared" si="0"/>
        <v>394424</v>
      </c>
      <c r="O33" s="305">
        <f t="shared" si="1"/>
        <v>493198</v>
      </c>
      <c r="P33" s="306">
        <f t="shared" si="2"/>
        <v>493198</v>
      </c>
      <c r="Q33" s="270"/>
      <c r="R33" s="270"/>
    </row>
    <row r="34" spans="1:18" s="203" customFormat="1" ht="15" customHeight="1" thickBot="1" x14ac:dyDescent="0.25">
      <c r="A34" s="251" t="s">
        <v>52</v>
      </c>
      <c r="B34" s="252" t="s">
        <v>40</v>
      </c>
      <c r="C34" s="168"/>
      <c r="D34" s="168"/>
      <c r="E34" s="168">
        <v>10671</v>
      </c>
      <c r="F34" s="168">
        <v>13014</v>
      </c>
      <c r="G34" s="168">
        <v>13014</v>
      </c>
      <c r="H34" s="208"/>
      <c r="I34" s="209"/>
      <c r="J34" s="226"/>
      <c r="K34" s="243"/>
      <c r="L34" s="104"/>
      <c r="M34" s="296"/>
      <c r="N34" s="302">
        <f t="shared" si="0"/>
        <v>10671</v>
      </c>
      <c r="O34" s="302">
        <f t="shared" si="1"/>
        <v>13014</v>
      </c>
      <c r="P34" s="303">
        <f t="shared" si="2"/>
        <v>13014</v>
      </c>
      <c r="Q34" s="270"/>
      <c r="R34" s="270"/>
    </row>
    <row r="35" spans="1:18" s="203" customFormat="1" ht="15" customHeight="1" thickBot="1" x14ac:dyDescent="0.25">
      <c r="A35" s="253"/>
      <c r="B35" s="254" t="s">
        <v>23</v>
      </c>
      <c r="C35" s="220"/>
      <c r="D35" s="220"/>
      <c r="E35" s="167">
        <f>SUM(E15,E33,E34)</f>
        <v>714204</v>
      </c>
      <c r="F35" s="167">
        <f>SUM(F15,F33,F34)</f>
        <v>828829</v>
      </c>
      <c r="G35" s="167">
        <f>SUM(G15,G33,G34)</f>
        <v>828829</v>
      </c>
      <c r="H35" s="167"/>
      <c r="I35" s="167"/>
      <c r="J35" s="167"/>
      <c r="K35" s="221">
        <f>SUM(K15,K33,K34)</f>
        <v>0</v>
      </c>
      <c r="L35" s="167">
        <f>SUM(L15,L33,L34)</f>
        <v>0</v>
      </c>
      <c r="M35" s="167">
        <f>SUM(M15,M33,M34)</f>
        <v>0</v>
      </c>
      <c r="N35" s="305">
        <f t="shared" si="0"/>
        <v>714204</v>
      </c>
      <c r="O35" s="305">
        <f t="shared" si="1"/>
        <v>828829</v>
      </c>
      <c r="P35" s="306">
        <f t="shared" si="2"/>
        <v>828829</v>
      </c>
      <c r="Q35" s="270"/>
      <c r="R35" s="270"/>
    </row>
    <row r="36" spans="1:18" s="203" customFormat="1" ht="15" customHeight="1" x14ac:dyDescent="0.2">
      <c r="A36" s="169"/>
      <c r="B36" s="170" t="s">
        <v>150</v>
      </c>
      <c r="C36" s="339"/>
      <c r="D36" s="339"/>
      <c r="E36" s="340"/>
      <c r="F36" s="340">
        <v>97770</v>
      </c>
      <c r="G36" s="340">
        <v>97770</v>
      </c>
      <c r="H36" s="341"/>
      <c r="I36" s="341"/>
      <c r="J36" s="341"/>
      <c r="K36" s="342"/>
      <c r="L36" s="341"/>
      <c r="M36" s="341"/>
      <c r="N36" s="300">
        <f t="shared" si="0"/>
        <v>0</v>
      </c>
      <c r="O36" s="300">
        <f t="shared" si="1"/>
        <v>97770</v>
      </c>
      <c r="P36" s="301">
        <f t="shared" si="2"/>
        <v>97770</v>
      </c>
      <c r="Q36" s="270"/>
      <c r="R36" s="270"/>
    </row>
    <row r="37" spans="1:18" s="203" customFormat="1" ht="15" customHeight="1" thickBot="1" x14ac:dyDescent="0.25">
      <c r="A37" s="343"/>
      <c r="B37" s="344" t="s">
        <v>151</v>
      </c>
      <c r="C37" s="345"/>
      <c r="D37" s="345"/>
      <c r="E37" s="346"/>
      <c r="F37" s="346">
        <v>90990</v>
      </c>
      <c r="G37" s="346">
        <v>90990</v>
      </c>
      <c r="H37" s="347"/>
      <c r="I37" s="347"/>
      <c r="J37" s="347"/>
      <c r="K37" s="348"/>
      <c r="L37" s="347"/>
      <c r="M37" s="349"/>
      <c r="N37" s="302">
        <f t="shared" si="0"/>
        <v>0</v>
      </c>
      <c r="O37" s="302">
        <f t="shared" si="1"/>
        <v>90990</v>
      </c>
      <c r="P37" s="303">
        <f t="shared" si="2"/>
        <v>90990</v>
      </c>
      <c r="Q37" s="270"/>
      <c r="R37" s="270"/>
    </row>
    <row r="38" spans="1:18" s="203" customFormat="1" ht="15" customHeight="1" thickBot="1" x14ac:dyDescent="0.25">
      <c r="A38" s="171" t="s">
        <v>130</v>
      </c>
      <c r="B38" s="172" t="s">
        <v>129</v>
      </c>
      <c r="C38" s="220"/>
      <c r="D38" s="220"/>
      <c r="E38" s="167">
        <f>SUM(E36)</f>
        <v>0</v>
      </c>
      <c r="F38" s="167">
        <f>SUM(F36:F37)</f>
        <v>188760</v>
      </c>
      <c r="G38" s="167">
        <f>SUM(G36:G37)</f>
        <v>188760</v>
      </c>
      <c r="H38" s="167"/>
      <c r="I38" s="167"/>
      <c r="J38" s="167"/>
      <c r="K38" s="221">
        <f>SUM(K36)</f>
        <v>0</v>
      </c>
      <c r="L38" s="167">
        <f>SUM(L36)</f>
        <v>0</v>
      </c>
      <c r="M38" s="167">
        <f>SUM(M36)</f>
        <v>0</v>
      </c>
      <c r="N38" s="293">
        <f t="shared" si="0"/>
        <v>0</v>
      </c>
      <c r="O38" s="293">
        <f t="shared" si="1"/>
        <v>188760</v>
      </c>
      <c r="P38" s="304">
        <f t="shared" si="2"/>
        <v>188760</v>
      </c>
      <c r="Q38" s="270"/>
      <c r="R38" s="270"/>
    </row>
    <row r="39" spans="1:18" s="203" customFormat="1" ht="15" customHeight="1" thickBot="1" x14ac:dyDescent="0.25">
      <c r="A39" s="171" t="s">
        <v>152</v>
      </c>
      <c r="B39" s="351" t="s">
        <v>153</v>
      </c>
      <c r="C39" s="220"/>
      <c r="D39" s="220"/>
      <c r="E39" s="167"/>
      <c r="F39" s="167">
        <v>7245</v>
      </c>
      <c r="G39" s="167">
        <v>7245</v>
      </c>
      <c r="H39" s="167"/>
      <c r="I39" s="167"/>
      <c r="J39" s="167"/>
      <c r="K39" s="167"/>
      <c r="L39" s="167"/>
      <c r="M39" s="167"/>
      <c r="N39" s="293"/>
      <c r="O39" s="293">
        <f t="shared" si="1"/>
        <v>7245</v>
      </c>
      <c r="P39" s="304"/>
      <c r="Q39" s="270"/>
      <c r="R39" s="270"/>
    </row>
    <row r="40" spans="1:18" s="203" customFormat="1" ht="15" customHeight="1" thickBot="1" x14ac:dyDescent="0.25">
      <c r="A40" s="218" t="s">
        <v>2</v>
      </c>
      <c r="B40" s="255" t="s">
        <v>131</v>
      </c>
      <c r="C40" s="220"/>
      <c r="D40" s="220"/>
      <c r="E40" s="167">
        <f>SUM(E10,E35,E38)</f>
        <v>2758072</v>
      </c>
      <c r="F40" s="167">
        <f>SUM(F10,F35,F38,F39)</f>
        <v>2015337</v>
      </c>
      <c r="G40" s="167">
        <f>SUM(G10,G35,G38,G39)</f>
        <v>2015337</v>
      </c>
      <c r="H40" s="167">
        <f t="shared" ref="H40:M40" si="3">SUM(H10,H35,H38)</f>
        <v>0</v>
      </c>
      <c r="I40" s="167">
        <f t="shared" si="3"/>
        <v>0</v>
      </c>
      <c r="J40" s="167">
        <f t="shared" si="3"/>
        <v>0</v>
      </c>
      <c r="K40" s="167">
        <f t="shared" si="3"/>
        <v>0</v>
      </c>
      <c r="L40" s="167">
        <f t="shared" si="3"/>
        <v>0</v>
      </c>
      <c r="M40" s="167">
        <f t="shared" si="3"/>
        <v>0</v>
      </c>
      <c r="N40" s="305">
        <f t="shared" si="0"/>
        <v>2758072</v>
      </c>
      <c r="O40" s="305">
        <f t="shared" si="1"/>
        <v>2015337</v>
      </c>
      <c r="P40" s="306">
        <f t="shared" si="2"/>
        <v>2015337</v>
      </c>
      <c r="Q40" s="270"/>
      <c r="R40" s="270"/>
    </row>
    <row r="41" spans="1:18" s="203" customFormat="1" ht="15" customHeight="1" thickBot="1" x14ac:dyDescent="0.25">
      <c r="A41" s="256" t="s">
        <v>3</v>
      </c>
      <c r="B41" s="257" t="s">
        <v>42</v>
      </c>
      <c r="C41" s="256"/>
      <c r="D41" s="256"/>
      <c r="E41" s="167"/>
      <c r="F41" s="167"/>
      <c r="G41" s="258">
        <v>193749</v>
      </c>
      <c r="H41" s="258"/>
      <c r="I41" s="259"/>
      <c r="J41" s="259"/>
      <c r="K41" s="160"/>
      <c r="L41" s="286"/>
      <c r="M41" s="286"/>
      <c r="N41" s="293">
        <f t="shared" si="0"/>
        <v>0</v>
      </c>
      <c r="O41" s="293">
        <f t="shared" si="1"/>
        <v>0</v>
      </c>
      <c r="P41" s="304">
        <f t="shared" si="2"/>
        <v>193749</v>
      </c>
      <c r="Q41" s="270"/>
      <c r="R41" s="270"/>
    </row>
    <row r="42" spans="1:18" s="203" customFormat="1" ht="14.1" customHeight="1" x14ac:dyDescent="0.2">
      <c r="A42" s="357" t="s">
        <v>45</v>
      </c>
      <c r="B42" s="358" t="s">
        <v>43</v>
      </c>
      <c r="C42" s="359"/>
      <c r="D42" s="359"/>
      <c r="E42" s="360"/>
      <c r="F42" s="360"/>
      <c r="G42" s="361"/>
      <c r="H42" s="361"/>
      <c r="I42" s="362"/>
      <c r="J42" s="362"/>
      <c r="K42" s="363"/>
      <c r="L42" s="363"/>
      <c r="M42" s="364"/>
      <c r="N42" s="364">
        <f t="shared" si="0"/>
        <v>0</v>
      </c>
      <c r="O42" s="364">
        <f t="shared" si="1"/>
        <v>0</v>
      </c>
      <c r="P42" s="364">
        <f t="shared" si="2"/>
        <v>0</v>
      </c>
      <c r="Q42" s="270"/>
      <c r="R42" s="270"/>
    </row>
    <row r="43" spans="1:18" s="203" customFormat="1" ht="14.1" customHeight="1" x14ac:dyDescent="0.2">
      <c r="A43" s="365"/>
      <c r="B43" s="262" t="s">
        <v>155</v>
      </c>
      <c r="C43" s="366"/>
      <c r="D43" s="366"/>
      <c r="E43" s="232"/>
      <c r="F43" s="232"/>
      <c r="G43" s="367"/>
      <c r="H43" s="367"/>
      <c r="I43" s="232">
        <v>25577</v>
      </c>
      <c r="J43" s="232">
        <v>25577</v>
      </c>
      <c r="K43" s="107"/>
      <c r="L43" s="107"/>
      <c r="M43" s="356"/>
      <c r="N43" s="356">
        <f t="shared" si="0"/>
        <v>0</v>
      </c>
      <c r="O43" s="356">
        <f t="shared" si="1"/>
        <v>25577</v>
      </c>
      <c r="P43" s="356">
        <f>SUM(J43)</f>
        <v>25577</v>
      </c>
      <c r="Q43" s="270"/>
      <c r="R43" s="270"/>
    </row>
    <row r="44" spans="1:18" s="203" customFormat="1" ht="14.1" customHeight="1" x14ac:dyDescent="0.2">
      <c r="A44" s="382"/>
      <c r="B44" s="383" t="s">
        <v>154</v>
      </c>
      <c r="C44" s="384"/>
      <c r="D44" s="384"/>
      <c r="E44" s="385"/>
      <c r="F44" s="385">
        <v>700</v>
      </c>
      <c r="G44" s="386">
        <v>700</v>
      </c>
      <c r="H44" s="386"/>
      <c r="I44" s="213"/>
      <c r="J44" s="213"/>
      <c r="K44" s="153"/>
      <c r="L44" s="153"/>
      <c r="M44" s="387"/>
      <c r="N44" s="387">
        <f t="shared" si="0"/>
        <v>0</v>
      </c>
      <c r="O44" s="387">
        <f t="shared" si="1"/>
        <v>700</v>
      </c>
      <c r="P44" s="387">
        <f>SUM(G44)</f>
        <v>700</v>
      </c>
      <c r="Q44" s="270"/>
      <c r="R44" s="270"/>
    </row>
    <row r="45" spans="1:18" s="203" customFormat="1" ht="14.1" customHeight="1" x14ac:dyDescent="0.2">
      <c r="A45" s="261"/>
      <c r="B45" s="262" t="s">
        <v>163</v>
      </c>
      <c r="C45" s="389"/>
      <c r="D45" s="389"/>
      <c r="E45" s="165"/>
      <c r="F45" s="165"/>
      <c r="G45" s="212"/>
      <c r="H45" s="212"/>
      <c r="I45" s="213"/>
      <c r="J45" s="385"/>
      <c r="K45" s="153"/>
      <c r="L45" s="283"/>
      <c r="M45" s="385">
        <v>866</v>
      </c>
      <c r="N45" s="387">
        <f t="shared" si="0"/>
        <v>0</v>
      </c>
      <c r="O45" s="387">
        <f t="shared" si="1"/>
        <v>0</v>
      </c>
      <c r="P45" s="387">
        <f>SUM(M45)</f>
        <v>866</v>
      </c>
      <c r="Q45" s="270"/>
      <c r="R45" s="270"/>
    </row>
    <row r="46" spans="1:18" s="203" customFormat="1" ht="14.1" customHeight="1" x14ac:dyDescent="0.2">
      <c r="A46" s="261"/>
      <c r="B46" s="262" t="s">
        <v>164</v>
      </c>
      <c r="C46" s="389"/>
      <c r="D46" s="389"/>
      <c r="E46" s="165"/>
      <c r="F46" s="165"/>
      <c r="G46" s="212"/>
      <c r="H46" s="212"/>
      <c r="I46" s="213"/>
      <c r="J46" s="385"/>
      <c r="K46" s="153"/>
      <c r="L46" s="283"/>
      <c r="M46" s="385">
        <v>2936</v>
      </c>
      <c r="N46" s="387">
        <f t="shared" si="0"/>
        <v>0</v>
      </c>
      <c r="O46" s="387">
        <f t="shared" si="1"/>
        <v>0</v>
      </c>
      <c r="P46" s="387">
        <f>SUM(M46)</f>
        <v>2936</v>
      </c>
      <c r="Q46" s="270"/>
      <c r="R46" s="270"/>
    </row>
    <row r="47" spans="1:18" s="203" customFormat="1" ht="14.1" customHeight="1" x14ac:dyDescent="0.2">
      <c r="A47" s="261" t="s">
        <v>46</v>
      </c>
      <c r="B47" s="262" t="s">
        <v>44</v>
      </c>
      <c r="C47" s="263"/>
      <c r="D47" s="263"/>
      <c r="E47" s="164"/>
      <c r="F47" s="164"/>
      <c r="G47" s="164"/>
      <c r="H47" s="164">
        <v>1024891</v>
      </c>
      <c r="I47" s="232">
        <v>1127654</v>
      </c>
      <c r="J47" s="232">
        <v>1116187</v>
      </c>
      <c r="K47" s="107"/>
      <c r="L47" s="285"/>
      <c r="M47" s="356"/>
      <c r="N47" s="388">
        <f t="shared" si="0"/>
        <v>1024891</v>
      </c>
      <c r="O47" s="388">
        <f t="shared" si="1"/>
        <v>1127654</v>
      </c>
      <c r="P47" s="356">
        <f t="shared" si="2"/>
        <v>1116187</v>
      </c>
      <c r="Q47" s="270"/>
      <c r="R47" s="270"/>
    </row>
    <row r="48" spans="1:18" s="203" customFormat="1" ht="14.1" customHeight="1" x14ac:dyDescent="0.2">
      <c r="A48" s="261" t="s">
        <v>47</v>
      </c>
      <c r="B48" s="262" t="s">
        <v>101</v>
      </c>
      <c r="C48" s="263"/>
      <c r="D48" s="263"/>
      <c r="E48" s="164"/>
      <c r="F48" s="164"/>
      <c r="G48" s="164"/>
      <c r="H48" s="164"/>
      <c r="I48" s="231"/>
      <c r="J48" s="231"/>
      <c r="K48" s="107"/>
      <c r="L48" s="285"/>
      <c r="M48" s="356"/>
      <c r="N48" s="300">
        <f t="shared" si="0"/>
        <v>0</v>
      </c>
      <c r="O48" s="300">
        <f t="shared" si="1"/>
        <v>0</v>
      </c>
      <c r="P48" s="301">
        <f t="shared" si="2"/>
        <v>0</v>
      </c>
      <c r="Q48" s="270"/>
      <c r="R48" s="270"/>
    </row>
    <row r="49" spans="1:16" ht="14.1" customHeight="1" thickBot="1" x14ac:dyDescent="0.25">
      <c r="A49" s="261" t="s">
        <v>141</v>
      </c>
      <c r="B49" s="260" t="s">
        <v>135</v>
      </c>
      <c r="C49" s="264"/>
      <c r="D49" s="264"/>
      <c r="E49" s="194"/>
      <c r="F49" s="194"/>
      <c r="G49" s="243"/>
      <c r="H49" s="243"/>
      <c r="I49" s="243"/>
      <c r="J49" s="243"/>
      <c r="K49" s="107"/>
      <c r="L49" s="285"/>
      <c r="M49" s="390"/>
      <c r="N49" s="302">
        <f t="shared" si="0"/>
        <v>0</v>
      </c>
      <c r="O49" s="302">
        <f t="shared" si="1"/>
        <v>0</v>
      </c>
      <c r="P49" s="303">
        <f t="shared" si="2"/>
        <v>0</v>
      </c>
    </row>
    <row r="50" spans="1:16" ht="13.5" thickBot="1" x14ac:dyDescent="0.25">
      <c r="A50" s="265" t="s">
        <v>4</v>
      </c>
      <c r="B50" s="266" t="s">
        <v>48</v>
      </c>
      <c r="C50" s="266"/>
      <c r="D50" s="266"/>
      <c r="E50" s="195">
        <f>SUM(E42:E49)</f>
        <v>0</v>
      </c>
      <c r="F50" s="195">
        <f>SUM(F42:F49)</f>
        <v>700</v>
      </c>
      <c r="G50" s="195">
        <f>SUM(G42:G49)</f>
        <v>700</v>
      </c>
      <c r="H50" s="195">
        <f>SUM(H47:H49)</f>
        <v>1024891</v>
      </c>
      <c r="I50" s="195">
        <f>SUM(I42:I49)</f>
        <v>1153231</v>
      </c>
      <c r="J50" s="195">
        <f>SUM(J42:J49)</f>
        <v>1141764</v>
      </c>
      <c r="K50" s="195">
        <f>SUM(K42:K49)</f>
        <v>0</v>
      </c>
      <c r="L50" s="287">
        <f>SUM(L42:L49)</f>
        <v>0</v>
      </c>
      <c r="M50" s="287">
        <f>SUM(M42:M49)</f>
        <v>3802</v>
      </c>
      <c r="N50" s="305">
        <f t="shared" si="0"/>
        <v>1024891</v>
      </c>
      <c r="O50" s="305">
        <f t="shared" si="1"/>
        <v>1153931</v>
      </c>
      <c r="P50" s="306">
        <f t="shared" si="2"/>
        <v>1146266</v>
      </c>
    </row>
    <row r="51" spans="1:16" ht="13.5" thickBot="1" x14ac:dyDescent="0.25">
      <c r="A51" s="135" t="s">
        <v>5</v>
      </c>
      <c r="B51" s="267" t="s">
        <v>53</v>
      </c>
      <c r="C51" s="268"/>
      <c r="D51" s="268"/>
      <c r="E51" s="146">
        <f t="shared" ref="E51:M51" si="4">SUM(E40,E41,E50)</f>
        <v>2758072</v>
      </c>
      <c r="F51" s="146">
        <f t="shared" si="4"/>
        <v>2016037</v>
      </c>
      <c r="G51" s="146">
        <f t="shared" si="4"/>
        <v>2209786</v>
      </c>
      <c r="H51" s="146">
        <f t="shared" si="4"/>
        <v>1024891</v>
      </c>
      <c r="I51" s="146">
        <f t="shared" si="4"/>
        <v>1153231</v>
      </c>
      <c r="J51" s="146">
        <f t="shared" si="4"/>
        <v>1141764</v>
      </c>
      <c r="K51" s="146">
        <f t="shared" si="4"/>
        <v>0</v>
      </c>
      <c r="L51" s="146">
        <f t="shared" si="4"/>
        <v>0</v>
      </c>
      <c r="M51" s="146">
        <f t="shared" si="4"/>
        <v>3802</v>
      </c>
      <c r="N51" s="337">
        <f t="shared" si="0"/>
        <v>3782963</v>
      </c>
      <c r="O51" s="337">
        <f t="shared" si="1"/>
        <v>3169268</v>
      </c>
      <c r="P51" s="338">
        <f t="shared" si="2"/>
        <v>3355352</v>
      </c>
    </row>
    <row r="55" spans="1:16" x14ac:dyDescent="0.2">
      <c r="F55" s="75"/>
    </row>
  </sheetData>
  <mergeCells count="10">
    <mergeCell ref="A6:B6"/>
    <mergeCell ref="I3:L3"/>
    <mergeCell ref="M3:P3"/>
    <mergeCell ref="A2:P2"/>
    <mergeCell ref="C5:D5"/>
    <mergeCell ref="C4:G4"/>
    <mergeCell ref="H4:J4"/>
    <mergeCell ref="K4:M4"/>
    <mergeCell ref="N4:P4"/>
    <mergeCell ref="A4:B5"/>
  </mergeCells>
  <phoneticPr fontId="0" type="noConversion"/>
  <pageMargins left="0.47244094488188981" right="0.15748031496062992" top="0.19685039370078741" bottom="0.19685039370078741" header="0.43307086614173229" footer="0.27559055118110237"/>
  <pageSetup paperSize="9" scale="7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K20" sqref="K20"/>
    </sheetView>
  </sheetViews>
  <sheetFormatPr defaultRowHeight="12.75" x14ac:dyDescent="0.2"/>
  <cols>
    <col min="1" max="1" width="3.5703125" style="11" customWidth="1"/>
    <col min="2" max="2" width="3" customWidth="1"/>
    <col min="3" max="3" width="33" customWidth="1"/>
    <col min="4" max="4" width="10.7109375" customWidth="1"/>
    <col min="5" max="7" width="9.7109375" style="12" customWidth="1"/>
    <col min="8" max="15" width="9.7109375" customWidth="1"/>
  </cols>
  <sheetData>
    <row r="1" spans="1:16" ht="25.5" customHeight="1" x14ac:dyDescent="0.2">
      <c r="A1" s="464"/>
      <c r="B1" s="464"/>
      <c r="C1" s="464"/>
      <c r="D1" s="4"/>
      <c r="E1" s="4"/>
      <c r="F1" s="4"/>
      <c r="G1" s="4"/>
      <c r="H1" s="465" t="s">
        <v>119</v>
      </c>
      <c r="I1" s="465"/>
      <c r="J1" s="465"/>
      <c r="K1" s="466"/>
      <c r="L1" s="466"/>
      <c r="M1" s="466"/>
      <c r="N1" s="466"/>
    </row>
    <row r="2" spans="1:16" ht="25.5" customHeight="1" x14ac:dyDescent="0.2">
      <c r="A2" s="4"/>
      <c r="B2" s="4"/>
      <c r="C2" s="4"/>
      <c r="D2" s="4"/>
      <c r="E2" s="4"/>
      <c r="F2" s="4"/>
      <c r="G2" s="4"/>
      <c r="H2" s="20"/>
      <c r="I2" s="20"/>
      <c r="J2" s="20"/>
      <c r="K2" s="20"/>
      <c r="L2" s="20"/>
      <c r="M2" s="20"/>
    </row>
    <row r="3" spans="1:16" ht="33" customHeight="1" x14ac:dyDescent="0.2">
      <c r="A3" s="458" t="s">
        <v>168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</row>
    <row r="4" spans="1:16" ht="25.5" customHeight="1" thickBot="1" x14ac:dyDescent="0.25">
      <c r="A4" s="4"/>
      <c r="B4" s="4"/>
      <c r="C4" s="4"/>
      <c r="D4" s="4"/>
      <c r="E4" s="5"/>
      <c r="F4" s="5"/>
      <c r="G4" s="5"/>
      <c r="H4" s="4"/>
      <c r="I4" s="4"/>
      <c r="J4" s="4"/>
    </row>
    <row r="5" spans="1:16" s="2" customFormat="1" ht="53.25" customHeight="1" thickBot="1" x14ac:dyDescent="0.25">
      <c r="A5" s="452" t="s">
        <v>1</v>
      </c>
      <c r="B5" s="453"/>
      <c r="C5" s="454"/>
      <c r="D5" s="437" t="s">
        <v>18</v>
      </c>
      <c r="E5" s="438"/>
      <c r="F5" s="439"/>
      <c r="G5" s="440" t="s">
        <v>104</v>
      </c>
      <c r="H5" s="441"/>
      <c r="I5" s="442"/>
      <c r="J5" s="440" t="s">
        <v>105</v>
      </c>
      <c r="K5" s="441"/>
      <c r="L5" s="442"/>
      <c r="M5" s="459" t="s">
        <v>19</v>
      </c>
      <c r="N5" s="460"/>
      <c r="O5" s="461"/>
    </row>
    <row r="6" spans="1:16" s="2" customFormat="1" ht="26.25" customHeight="1" thickBot="1" x14ac:dyDescent="0.25">
      <c r="A6" s="455"/>
      <c r="B6" s="456"/>
      <c r="C6" s="457"/>
      <c r="D6" s="278" t="s">
        <v>136</v>
      </c>
      <c r="E6" s="279" t="s">
        <v>128</v>
      </c>
      <c r="F6" s="279" t="s">
        <v>137</v>
      </c>
      <c r="G6" s="278" t="s">
        <v>136</v>
      </c>
      <c r="H6" s="279" t="s">
        <v>128</v>
      </c>
      <c r="I6" s="279" t="s">
        <v>137</v>
      </c>
      <c r="J6" s="278" t="s">
        <v>136</v>
      </c>
      <c r="K6" s="279" t="s">
        <v>128</v>
      </c>
      <c r="L6" s="279" t="s">
        <v>137</v>
      </c>
      <c r="M6" s="278" t="s">
        <v>136</v>
      </c>
      <c r="N6" s="279" t="s">
        <v>128</v>
      </c>
      <c r="O6" s="279" t="s">
        <v>137</v>
      </c>
    </row>
    <row r="7" spans="1:16" ht="13.5" customHeight="1" thickBot="1" x14ac:dyDescent="0.25">
      <c r="A7" s="445">
        <v>1</v>
      </c>
      <c r="B7" s="446"/>
      <c r="C7" s="447"/>
      <c r="D7" s="273">
        <v>2</v>
      </c>
      <c r="E7" s="31">
        <v>3</v>
      </c>
      <c r="F7" s="31">
        <v>4</v>
      </c>
      <c r="G7" s="31">
        <v>5</v>
      </c>
      <c r="H7" s="31">
        <v>6</v>
      </c>
      <c r="I7" s="31">
        <v>7</v>
      </c>
      <c r="J7" s="31">
        <v>8</v>
      </c>
      <c r="K7" s="31">
        <v>9</v>
      </c>
      <c r="L7" s="31">
        <v>10</v>
      </c>
      <c r="M7" s="313">
        <v>11</v>
      </c>
      <c r="N7" s="185">
        <v>12</v>
      </c>
      <c r="O7" s="186">
        <v>13</v>
      </c>
    </row>
    <row r="8" spans="1:16" x14ac:dyDescent="0.2">
      <c r="A8" s="40"/>
      <c r="B8" s="450" t="s">
        <v>8</v>
      </c>
      <c r="C8" s="451"/>
      <c r="D8" s="314">
        <v>2523000</v>
      </c>
      <c r="E8" s="41">
        <v>2621721</v>
      </c>
      <c r="F8" s="41">
        <v>2621721</v>
      </c>
      <c r="G8" s="41"/>
      <c r="H8" s="41"/>
      <c r="I8" s="82"/>
      <c r="J8" s="82"/>
      <c r="K8" s="82"/>
      <c r="L8" s="82"/>
      <c r="M8" s="330">
        <f>SUM(D8)</f>
        <v>2523000</v>
      </c>
      <c r="N8" s="82">
        <f t="shared" ref="N8:O11" si="0">SUM(E8)</f>
        <v>2621721</v>
      </c>
      <c r="O8" s="82">
        <f t="shared" si="0"/>
        <v>2621721</v>
      </c>
      <c r="P8" s="12"/>
    </row>
    <row r="9" spans="1:16" x14ac:dyDescent="0.2">
      <c r="A9" s="43"/>
      <c r="B9" s="443" t="s">
        <v>9</v>
      </c>
      <c r="C9" s="444"/>
      <c r="D9" s="315">
        <v>2044870</v>
      </c>
      <c r="E9" s="57">
        <v>1708577</v>
      </c>
      <c r="F9" s="57">
        <v>1708577</v>
      </c>
      <c r="G9" s="57"/>
      <c r="H9" s="42"/>
      <c r="I9" s="42"/>
      <c r="J9" s="42"/>
      <c r="K9" s="42"/>
      <c r="L9" s="42"/>
      <c r="M9" s="330">
        <f>SUM(D9)</f>
        <v>2044870</v>
      </c>
      <c r="N9" s="42">
        <f t="shared" si="0"/>
        <v>1708577</v>
      </c>
      <c r="O9" s="42">
        <f t="shared" si="0"/>
        <v>1708577</v>
      </c>
      <c r="P9" s="12"/>
    </row>
    <row r="10" spans="1:16" x14ac:dyDescent="0.2">
      <c r="A10" s="44"/>
      <c r="B10" s="444" t="s">
        <v>11</v>
      </c>
      <c r="C10" s="449"/>
      <c r="D10" s="315">
        <v>128000</v>
      </c>
      <c r="E10" s="42">
        <v>0</v>
      </c>
      <c r="F10" s="42">
        <v>0</v>
      </c>
      <c r="G10" s="42"/>
      <c r="H10" s="42"/>
      <c r="I10" s="42"/>
      <c r="J10" s="42"/>
      <c r="K10" s="42"/>
      <c r="L10" s="42"/>
      <c r="M10" s="330">
        <f>SUM(D10)</f>
        <v>128000</v>
      </c>
      <c r="N10" s="42">
        <f t="shared" si="0"/>
        <v>0</v>
      </c>
      <c r="O10" s="42">
        <f t="shared" si="0"/>
        <v>0</v>
      </c>
      <c r="P10" s="12"/>
    </row>
    <row r="11" spans="1:16" ht="13.5" thickBot="1" x14ac:dyDescent="0.25">
      <c r="A11" s="94"/>
      <c r="B11" s="444" t="s">
        <v>17</v>
      </c>
      <c r="C11" s="449"/>
      <c r="D11" s="315">
        <v>2000000</v>
      </c>
      <c r="E11" s="42">
        <v>579252</v>
      </c>
      <c r="F11" s="42">
        <f>559417+19835</f>
        <v>579252</v>
      </c>
      <c r="G11" s="42"/>
      <c r="H11" s="42"/>
      <c r="I11" s="42"/>
      <c r="J11" s="42"/>
      <c r="K11" s="42"/>
      <c r="L11" s="42"/>
      <c r="M11" s="82">
        <f>SUM(D11)</f>
        <v>2000000</v>
      </c>
      <c r="N11" s="42">
        <f t="shared" si="0"/>
        <v>579252</v>
      </c>
      <c r="O11" s="42">
        <f t="shared" si="0"/>
        <v>579252</v>
      </c>
      <c r="P11" s="12"/>
    </row>
    <row r="12" spans="1:16" s="6" customFormat="1" ht="13.5" thickBot="1" x14ac:dyDescent="0.25">
      <c r="A12" s="32" t="s">
        <v>2</v>
      </c>
      <c r="B12" s="448" t="s">
        <v>10</v>
      </c>
      <c r="C12" s="433"/>
      <c r="D12" s="316">
        <f>SUM(D8:D11)</f>
        <v>6695870</v>
      </c>
      <c r="E12" s="45">
        <f>SUM(E8:E11)</f>
        <v>4909550</v>
      </c>
      <c r="F12" s="45">
        <f>SUM(F8:F11)</f>
        <v>4909550</v>
      </c>
      <c r="G12" s="45"/>
      <c r="H12" s="45"/>
      <c r="I12" s="45"/>
      <c r="J12" s="45"/>
      <c r="K12" s="45"/>
      <c r="L12" s="45"/>
      <c r="M12" s="45">
        <f>SUM(M8:M11)</f>
        <v>6695870</v>
      </c>
      <c r="N12" s="45">
        <f>SUM(N8:N11)</f>
        <v>4909550</v>
      </c>
      <c r="O12" s="45">
        <f>SUM(O8:O11)</f>
        <v>4909550</v>
      </c>
      <c r="P12" s="12"/>
    </row>
    <row r="13" spans="1:16" s="6" customFormat="1" x14ac:dyDescent="0.2">
      <c r="A13" s="46"/>
      <c r="B13" s="462" t="s">
        <v>54</v>
      </c>
      <c r="C13" s="463"/>
      <c r="D13" s="317">
        <v>5000</v>
      </c>
      <c r="E13" s="47">
        <v>2600</v>
      </c>
      <c r="F13" s="47">
        <f>2100+500</f>
        <v>2600</v>
      </c>
      <c r="G13" s="47"/>
      <c r="H13" s="48"/>
      <c r="I13" s="83"/>
      <c r="J13" s="83"/>
      <c r="K13" s="83"/>
      <c r="L13" s="83"/>
      <c r="M13" s="331">
        <f t="shared" ref="M13:M18" si="1">SUM(D13)</f>
        <v>5000</v>
      </c>
      <c r="N13" s="332">
        <f t="shared" ref="N13:O18" si="2">SUM(E13)</f>
        <v>2600</v>
      </c>
      <c r="O13" s="332">
        <f t="shared" si="2"/>
        <v>2600</v>
      </c>
      <c r="P13" s="12"/>
    </row>
    <row r="14" spans="1:16" s="6" customFormat="1" x14ac:dyDescent="0.2">
      <c r="A14" s="33"/>
      <c r="B14" s="435" t="s">
        <v>138</v>
      </c>
      <c r="C14" s="436"/>
      <c r="D14" s="318"/>
      <c r="E14" s="49"/>
      <c r="F14" s="49"/>
      <c r="G14" s="49"/>
      <c r="H14" s="50"/>
      <c r="I14" s="50"/>
      <c r="J14" s="50"/>
      <c r="K14" s="50"/>
      <c r="L14" s="50"/>
      <c r="M14" s="333">
        <f t="shared" si="1"/>
        <v>0</v>
      </c>
      <c r="N14" s="334">
        <f t="shared" si="2"/>
        <v>0</v>
      </c>
      <c r="O14" s="334">
        <f t="shared" si="2"/>
        <v>0</v>
      </c>
      <c r="P14" s="12"/>
    </row>
    <row r="15" spans="1:16" s="6" customFormat="1" x14ac:dyDescent="0.2">
      <c r="A15" s="51"/>
      <c r="B15" s="435" t="s">
        <v>55</v>
      </c>
      <c r="C15" s="436"/>
      <c r="D15" s="319"/>
      <c r="E15" s="52"/>
      <c r="F15" s="52"/>
      <c r="G15" s="52"/>
      <c r="H15" s="53"/>
      <c r="I15" s="53"/>
      <c r="J15" s="53"/>
      <c r="K15" s="53"/>
      <c r="L15" s="53"/>
      <c r="M15" s="333">
        <f t="shared" si="1"/>
        <v>0</v>
      </c>
      <c r="N15" s="334">
        <f t="shared" si="2"/>
        <v>0</v>
      </c>
      <c r="O15" s="334">
        <f t="shared" si="2"/>
        <v>0</v>
      </c>
      <c r="P15" s="12"/>
    </row>
    <row r="16" spans="1:16" s="6" customFormat="1" x14ac:dyDescent="0.2">
      <c r="A16" s="51"/>
      <c r="B16" s="435" t="s">
        <v>107</v>
      </c>
      <c r="C16" s="436"/>
      <c r="D16" s="319">
        <v>160000</v>
      </c>
      <c r="E16" s="52">
        <v>146447</v>
      </c>
      <c r="F16" s="52">
        <v>146447</v>
      </c>
      <c r="G16" s="52"/>
      <c r="H16" s="53"/>
      <c r="I16" s="53"/>
      <c r="J16" s="53"/>
      <c r="K16" s="53"/>
      <c r="L16" s="53"/>
      <c r="M16" s="333">
        <f t="shared" si="1"/>
        <v>160000</v>
      </c>
      <c r="N16" s="334">
        <f t="shared" si="2"/>
        <v>146447</v>
      </c>
      <c r="O16" s="334">
        <f t="shared" si="2"/>
        <v>146447</v>
      </c>
      <c r="P16" s="12"/>
    </row>
    <row r="17" spans="1:16" s="6" customFormat="1" x14ac:dyDescent="0.2">
      <c r="A17" s="51"/>
      <c r="B17" s="435" t="s">
        <v>56</v>
      </c>
      <c r="C17" s="436"/>
      <c r="D17" s="319">
        <v>8210</v>
      </c>
      <c r="E17" s="52">
        <v>24425</v>
      </c>
      <c r="F17" s="52">
        <v>24425</v>
      </c>
      <c r="G17" s="52"/>
      <c r="H17" s="53"/>
      <c r="I17" s="53"/>
      <c r="J17" s="53"/>
      <c r="K17" s="53"/>
      <c r="L17" s="53"/>
      <c r="M17" s="333">
        <f t="shared" si="1"/>
        <v>8210</v>
      </c>
      <c r="N17" s="334">
        <f t="shared" si="2"/>
        <v>24425</v>
      </c>
      <c r="O17" s="334">
        <f t="shared" si="2"/>
        <v>24425</v>
      </c>
      <c r="P17" s="12"/>
    </row>
    <row r="18" spans="1:16" s="6" customFormat="1" ht="13.5" thickBot="1" x14ac:dyDescent="0.25">
      <c r="A18" s="51"/>
      <c r="B18" s="435" t="s">
        <v>57</v>
      </c>
      <c r="C18" s="436"/>
      <c r="D18" s="319"/>
      <c r="E18" s="52"/>
      <c r="F18" s="52"/>
      <c r="G18" s="52"/>
      <c r="H18" s="53"/>
      <c r="I18" s="83">
        <v>3991</v>
      </c>
      <c r="J18" s="83"/>
      <c r="K18" s="83"/>
      <c r="L18" s="83"/>
      <c r="M18" s="331">
        <f t="shared" si="1"/>
        <v>0</v>
      </c>
      <c r="N18" s="335">
        <f t="shared" si="2"/>
        <v>0</v>
      </c>
      <c r="O18" s="335">
        <f>SUM(I18)</f>
        <v>3991</v>
      </c>
      <c r="P18" s="12"/>
    </row>
    <row r="19" spans="1:16" ht="13.5" thickBot="1" x14ac:dyDescent="0.25">
      <c r="A19" s="32" t="s">
        <v>3</v>
      </c>
      <c r="B19" s="448" t="s">
        <v>58</v>
      </c>
      <c r="C19" s="433"/>
      <c r="D19" s="316">
        <f>SUM(D13:D18)</f>
        <v>173210</v>
      </c>
      <c r="E19" s="45">
        <f>SUM(E13:E18)</f>
        <v>173472</v>
      </c>
      <c r="F19" s="45">
        <f>SUM(F13:F18)</f>
        <v>173472</v>
      </c>
      <c r="G19" s="45">
        <f t="shared" ref="G19:L19" si="3">SUM(G13:G18)</f>
        <v>0</v>
      </c>
      <c r="H19" s="45">
        <f t="shared" si="3"/>
        <v>0</v>
      </c>
      <c r="I19" s="45">
        <f t="shared" si="3"/>
        <v>3991</v>
      </c>
      <c r="J19" s="45">
        <f t="shared" si="3"/>
        <v>0</v>
      </c>
      <c r="K19" s="45">
        <f t="shared" si="3"/>
        <v>0</v>
      </c>
      <c r="L19" s="45">
        <f t="shared" si="3"/>
        <v>0</v>
      </c>
      <c r="M19" s="45">
        <f>SUM(M13:M18)</f>
        <v>173210</v>
      </c>
      <c r="N19" s="45">
        <f>SUM(N13:N18)</f>
        <v>173472</v>
      </c>
      <c r="O19" s="45">
        <f>SUM(O13:O18)</f>
        <v>177463</v>
      </c>
      <c r="P19" s="12"/>
    </row>
    <row r="20" spans="1:16" ht="22.5" customHeight="1" thickBot="1" x14ac:dyDescent="0.25">
      <c r="A20" s="32" t="s">
        <v>6</v>
      </c>
      <c r="B20" s="433" t="s">
        <v>59</v>
      </c>
      <c r="C20" s="434"/>
      <c r="D20" s="320">
        <f>SUM(D12,D19)</f>
        <v>6869080</v>
      </c>
      <c r="E20" s="54">
        <f>SUM(E12,E19)</f>
        <v>5083022</v>
      </c>
      <c r="F20" s="54">
        <f>SUM(F12,F19)</f>
        <v>5083022</v>
      </c>
      <c r="G20" s="54">
        <f t="shared" ref="G20:L20" si="4">SUM(G12,G19)</f>
        <v>0</v>
      </c>
      <c r="H20" s="54">
        <f t="shared" si="4"/>
        <v>0</v>
      </c>
      <c r="I20" s="54">
        <f t="shared" si="4"/>
        <v>3991</v>
      </c>
      <c r="J20" s="54">
        <f t="shared" si="4"/>
        <v>0</v>
      </c>
      <c r="K20" s="54">
        <f t="shared" si="4"/>
        <v>0</v>
      </c>
      <c r="L20" s="54">
        <f t="shared" si="4"/>
        <v>0</v>
      </c>
      <c r="M20" s="54">
        <f>SUM(M12,M19)</f>
        <v>6869080</v>
      </c>
      <c r="N20" s="54">
        <f>SUM(N12,N19)</f>
        <v>5083022</v>
      </c>
      <c r="O20" s="54">
        <f>SUM(O12,O19)</f>
        <v>5087013</v>
      </c>
      <c r="P20" s="12"/>
    </row>
    <row r="21" spans="1:16" x14ac:dyDescent="0.2">
      <c r="A21" s="7"/>
      <c r="B21" s="8"/>
      <c r="C21" s="8"/>
      <c r="D21" s="8"/>
      <c r="E21" s="9"/>
      <c r="F21" s="9"/>
      <c r="G21" s="9"/>
      <c r="H21" s="10"/>
      <c r="I21" s="10"/>
      <c r="J21" s="10"/>
      <c r="N21" s="12"/>
      <c r="O21" s="12"/>
    </row>
    <row r="22" spans="1:16" x14ac:dyDescent="0.2">
      <c r="N22" s="12"/>
      <c r="O22" s="12"/>
    </row>
    <row r="23" spans="1:16" x14ac:dyDescent="0.2">
      <c r="N23" s="12"/>
      <c r="O23" s="12"/>
    </row>
    <row r="24" spans="1:16" x14ac:dyDescent="0.2">
      <c r="N24" s="12"/>
      <c r="O24" s="12"/>
    </row>
    <row r="25" spans="1:16" x14ac:dyDescent="0.2">
      <c r="N25" s="12"/>
      <c r="O25" s="12"/>
    </row>
    <row r="26" spans="1:16" x14ac:dyDescent="0.2">
      <c r="N26" s="12"/>
      <c r="O26" s="12"/>
    </row>
    <row r="27" spans="1:16" x14ac:dyDescent="0.2">
      <c r="N27" s="12"/>
      <c r="O27" s="12"/>
    </row>
  </sheetData>
  <mergeCells count="22">
    <mergeCell ref="A1:C1"/>
    <mergeCell ref="H1:N1"/>
    <mergeCell ref="B12:C12"/>
    <mergeCell ref="A5:C6"/>
    <mergeCell ref="A3:O3"/>
    <mergeCell ref="B16:C16"/>
    <mergeCell ref="B15:C15"/>
    <mergeCell ref="B14:C14"/>
    <mergeCell ref="J5:L5"/>
    <mergeCell ref="M5:O5"/>
    <mergeCell ref="B13:C13"/>
    <mergeCell ref="B11:C11"/>
    <mergeCell ref="B20:C20"/>
    <mergeCell ref="B18:C18"/>
    <mergeCell ref="D5:F5"/>
    <mergeCell ref="G5:I5"/>
    <mergeCell ref="B9:C9"/>
    <mergeCell ref="A7:C7"/>
    <mergeCell ref="B19:C19"/>
    <mergeCell ref="B10:C10"/>
    <mergeCell ref="B17:C17"/>
    <mergeCell ref="B8:C8"/>
  </mergeCells>
  <phoneticPr fontId="0" type="noConversion"/>
  <pageMargins left="0.86614173228346458" right="0.15748031496062992" top="1.0629921259842521" bottom="0.27559055118110237" header="0.62992125984251968" footer="0.27559055118110237"/>
  <pageSetup paperSize="9" scale="82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3"/>
  <sheetViews>
    <sheetView zoomScaleNormal="100" workbookViewId="0">
      <selection activeCell="I21" sqref="I21"/>
    </sheetView>
  </sheetViews>
  <sheetFormatPr defaultRowHeight="12.75" x14ac:dyDescent="0.2"/>
  <cols>
    <col min="1" max="1" width="2.5703125" style="11" customWidth="1"/>
    <col min="2" max="2" width="4.42578125" customWidth="1"/>
    <col min="3" max="3" width="25.7109375" customWidth="1"/>
    <col min="4" max="4" width="9.42578125" customWidth="1"/>
    <col min="5" max="7" width="9.28515625" style="12" customWidth="1"/>
    <col min="8" max="15" width="9.28515625" customWidth="1"/>
  </cols>
  <sheetData>
    <row r="2" spans="1:16" ht="25.5" customHeight="1" x14ac:dyDescent="0.2">
      <c r="A2" s="464"/>
      <c r="B2" s="464"/>
      <c r="C2" s="464"/>
      <c r="D2" s="4"/>
      <c r="E2" s="4"/>
      <c r="F2" s="4"/>
      <c r="G2" s="4"/>
      <c r="H2" s="465" t="s">
        <v>120</v>
      </c>
      <c r="I2" s="465"/>
      <c r="J2" s="465"/>
      <c r="K2" s="465"/>
      <c r="L2" s="465"/>
      <c r="M2" s="465"/>
      <c r="N2" s="465"/>
      <c r="O2" s="465"/>
    </row>
    <row r="3" spans="1:16" ht="25.5" customHeight="1" x14ac:dyDescent="0.2">
      <c r="A3" s="4"/>
      <c r="B3" s="4"/>
      <c r="C3" s="4"/>
      <c r="D3" s="4"/>
      <c r="E3" s="4"/>
      <c r="F3" s="4"/>
      <c r="G3" s="4"/>
      <c r="H3" s="20"/>
      <c r="I3" s="20"/>
      <c r="J3" s="20"/>
      <c r="K3" s="20"/>
      <c r="L3" s="20"/>
      <c r="M3" s="20"/>
    </row>
    <row r="4" spans="1:16" ht="33" customHeight="1" x14ac:dyDescent="0.2">
      <c r="A4" s="458" t="s">
        <v>167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6" ht="25.5" customHeight="1" x14ac:dyDescent="0.2">
      <c r="A5" s="4"/>
      <c r="B5" s="4"/>
      <c r="C5" s="4"/>
      <c r="D5" s="4"/>
      <c r="E5" s="5"/>
      <c r="F5" s="5"/>
      <c r="G5" s="5"/>
      <c r="H5" s="4"/>
      <c r="I5" s="4"/>
      <c r="J5" s="4"/>
    </row>
    <row r="6" spans="1:16" ht="17.25" customHeight="1" thickBot="1" x14ac:dyDescent="0.25">
      <c r="A6" s="4"/>
      <c r="B6" s="4"/>
      <c r="C6" s="4"/>
      <c r="D6" s="4"/>
      <c r="E6" s="5"/>
      <c r="F6" s="5"/>
      <c r="G6" s="5"/>
      <c r="H6" s="4"/>
      <c r="I6" s="4"/>
      <c r="J6" s="4"/>
      <c r="K6" s="467" t="s">
        <v>0</v>
      </c>
      <c r="L6" s="467"/>
      <c r="M6" s="467"/>
      <c r="N6" s="467"/>
      <c r="O6" s="467"/>
    </row>
    <row r="7" spans="1:16" ht="63" customHeight="1" thickBot="1" x14ac:dyDescent="0.25">
      <c r="A7" s="452" t="s">
        <v>1</v>
      </c>
      <c r="B7" s="453"/>
      <c r="C7" s="454"/>
      <c r="D7" s="437" t="s">
        <v>18</v>
      </c>
      <c r="E7" s="438"/>
      <c r="F7" s="439"/>
      <c r="G7" s="440" t="s">
        <v>104</v>
      </c>
      <c r="H7" s="441"/>
      <c r="I7" s="442"/>
      <c r="J7" s="440" t="s">
        <v>105</v>
      </c>
      <c r="K7" s="441"/>
      <c r="L7" s="442"/>
      <c r="M7" s="459" t="s">
        <v>19</v>
      </c>
      <c r="N7" s="460"/>
      <c r="O7" s="461"/>
    </row>
    <row r="8" spans="1:16" ht="27" customHeight="1" thickBot="1" x14ac:dyDescent="0.25">
      <c r="A8" s="455"/>
      <c r="B8" s="456"/>
      <c r="C8" s="457"/>
      <c r="D8" s="278" t="s">
        <v>136</v>
      </c>
      <c r="E8" s="279" t="s">
        <v>128</v>
      </c>
      <c r="F8" s="279" t="s">
        <v>137</v>
      </c>
      <c r="G8" s="278" t="s">
        <v>136</v>
      </c>
      <c r="H8" s="279" t="s">
        <v>128</v>
      </c>
      <c r="I8" s="279" t="s">
        <v>137</v>
      </c>
      <c r="J8" s="278" t="s">
        <v>136</v>
      </c>
      <c r="K8" s="279" t="s">
        <v>128</v>
      </c>
      <c r="L8" s="279" t="s">
        <v>137</v>
      </c>
      <c r="M8" s="278" t="s">
        <v>136</v>
      </c>
      <c r="N8" s="279" t="s">
        <v>128</v>
      </c>
      <c r="O8" s="279" t="s">
        <v>137</v>
      </c>
    </row>
    <row r="9" spans="1:16" s="21" customFormat="1" ht="13.5" thickBot="1" x14ac:dyDescent="0.25">
      <c r="A9" s="445">
        <v>1</v>
      </c>
      <c r="B9" s="446"/>
      <c r="C9" s="447"/>
      <c r="D9" s="273">
        <v>2</v>
      </c>
      <c r="E9" s="31">
        <v>3</v>
      </c>
      <c r="F9" s="31">
        <v>4</v>
      </c>
      <c r="G9" s="31">
        <v>5</v>
      </c>
      <c r="H9" s="31">
        <v>6</v>
      </c>
      <c r="I9" s="31">
        <v>7</v>
      </c>
      <c r="J9" s="31">
        <v>8</v>
      </c>
      <c r="K9" s="31">
        <v>9</v>
      </c>
      <c r="L9" s="31">
        <v>10</v>
      </c>
      <c r="M9" s="76">
        <v>11</v>
      </c>
      <c r="N9" s="185">
        <v>12</v>
      </c>
      <c r="O9" s="186">
        <v>13</v>
      </c>
    </row>
    <row r="10" spans="1:16" s="21" customFormat="1" x14ac:dyDescent="0.2">
      <c r="A10" s="179"/>
      <c r="B10" s="472" t="s">
        <v>7</v>
      </c>
      <c r="C10" s="473"/>
      <c r="D10" s="309"/>
      <c r="E10" s="199"/>
      <c r="F10" s="199"/>
      <c r="G10" s="181">
        <v>72</v>
      </c>
      <c r="H10" s="181">
        <v>72</v>
      </c>
      <c r="I10" s="181">
        <v>128</v>
      </c>
      <c r="J10" s="181"/>
      <c r="K10" s="180"/>
      <c r="L10" s="180"/>
      <c r="M10" s="321">
        <f>SUM(D10,G10,J10)</f>
        <v>72</v>
      </c>
      <c r="N10" s="181">
        <f>SUM(H10)</f>
        <v>72</v>
      </c>
      <c r="O10" s="182">
        <f>SUM(I10)</f>
        <v>128</v>
      </c>
      <c r="P10" s="272"/>
    </row>
    <row r="11" spans="1:16" s="21" customFormat="1" x14ac:dyDescent="0.2">
      <c r="A11" s="55"/>
      <c r="B11" s="470" t="s">
        <v>60</v>
      </c>
      <c r="C11" s="471"/>
      <c r="D11" s="52">
        <v>5295760</v>
      </c>
      <c r="E11" s="52">
        <v>3970205</v>
      </c>
      <c r="F11" s="52">
        <v>3971833</v>
      </c>
      <c r="G11" s="52">
        <v>135610</v>
      </c>
      <c r="H11" s="52">
        <v>119862</v>
      </c>
      <c r="I11" s="52">
        <v>115129</v>
      </c>
      <c r="J11" s="52"/>
      <c r="K11" s="52"/>
      <c r="L11" s="52"/>
      <c r="M11" s="323">
        <f t="shared" ref="M11:M20" si="0">SUM(D11,G11,J11)</f>
        <v>5431370</v>
      </c>
      <c r="N11" s="52">
        <f t="shared" ref="N11:N20" si="1">SUM(E11,H11,K11)</f>
        <v>4090067</v>
      </c>
      <c r="O11" s="52">
        <f t="shared" ref="O11:O20" si="2">SUM(F11,I11,L11)</f>
        <v>4086962</v>
      </c>
      <c r="P11" s="272"/>
    </row>
    <row r="12" spans="1:16" s="21" customFormat="1" x14ac:dyDescent="0.2">
      <c r="A12" s="56"/>
      <c r="B12" s="468" t="s">
        <v>61</v>
      </c>
      <c r="C12" s="469"/>
      <c r="D12" s="49">
        <v>577000</v>
      </c>
      <c r="E12" s="49">
        <v>583217</v>
      </c>
      <c r="F12" s="49">
        <v>597070</v>
      </c>
      <c r="G12" s="49">
        <v>622634</v>
      </c>
      <c r="H12" s="49">
        <v>600587</v>
      </c>
      <c r="I12" s="49">
        <v>603518</v>
      </c>
      <c r="J12" s="52"/>
      <c r="K12" s="52"/>
      <c r="L12" s="52">
        <v>3414</v>
      </c>
      <c r="M12" s="323">
        <f t="shared" si="0"/>
        <v>1199634</v>
      </c>
      <c r="N12" s="52">
        <f t="shared" si="1"/>
        <v>1183804</v>
      </c>
      <c r="O12" s="52">
        <f t="shared" si="2"/>
        <v>1204002</v>
      </c>
      <c r="P12" s="272"/>
    </row>
    <row r="13" spans="1:16" s="21" customFormat="1" x14ac:dyDescent="0.2">
      <c r="A13" s="56"/>
      <c r="B13" s="468" t="s">
        <v>62</v>
      </c>
      <c r="C13" s="469"/>
      <c r="D13" s="49">
        <v>2688</v>
      </c>
      <c r="E13" s="49"/>
      <c r="F13" s="49"/>
      <c r="G13" s="49"/>
      <c r="H13" s="49"/>
      <c r="I13" s="49"/>
      <c r="J13" s="52"/>
      <c r="K13" s="52"/>
      <c r="L13" s="52"/>
      <c r="M13" s="323">
        <f t="shared" si="0"/>
        <v>2688</v>
      </c>
      <c r="N13" s="52">
        <f t="shared" si="1"/>
        <v>0</v>
      </c>
      <c r="O13" s="52">
        <f t="shared" si="2"/>
        <v>0</v>
      </c>
      <c r="P13" s="272"/>
    </row>
    <row r="14" spans="1:16" s="21" customFormat="1" x14ac:dyDescent="0.2">
      <c r="A14" s="56"/>
      <c r="B14" s="468" t="s">
        <v>63</v>
      </c>
      <c r="C14" s="469"/>
      <c r="D14" s="49">
        <v>49211</v>
      </c>
      <c r="E14" s="49">
        <v>34010</v>
      </c>
      <c r="F14" s="49">
        <v>34010</v>
      </c>
      <c r="G14" s="49"/>
      <c r="H14" s="49"/>
      <c r="I14" s="49"/>
      <c r="J14" s="49">
        <v>67409</v>
      </c>
      <c r="K14" s="49">
        <v>67409</v>
      </c>
      <c r="L14" s="49">
        <v>65711</v>
      </c>
      <c r="M14" s="323">
        <f t="shared" si="0"/>
        <v>116620</v>
      </c>
      <c r="N14" s="52">
        <f t="shared" si="1"/>
        <v>101419</v>
      </c>
      <c r="O14" s="52">
        <f t="shared" si="2"/>
        <v>99721</v>
      </c>
      <c r="P14" s="272"/>
    </row>
    <row r="15" spans="1:16" s="21" customFormat="1" x14ac:dyDescent="0.2">
      <c r="A15" s="56"/>
      <c r="B15" s="468" t="s">
        <v>64</v>
      </c>
      <c r="C15" s="469"/>
      <c r="D15" s="49">
        <v>1597834</v>
      </c>
      <c r="E15" s="49">
        <v>1239935</v>
      </c>
      <c r="F15" s="49">
        <v>1131691</v>
      </c>
      <c r="G15" s="49">
        <v>186752</v>
      </c>
      <c r="H15" s="49">
        <v>176547</v>
      </c>
      <c r="I15" s="49">
        <v>146308</v>
      </c>
      <c r="J15" s="49">
        <v>17391</v>
      </c>
      <c r="K15" s="49">
        <v>17391</v>
      </c>
      <c r="L15" s="49">
        <v>10599</v>
      </c>
      <c r="M15" s="323">
        <f t="shared" si="0"/>
        <v>1801977</v>
      </c>
      <c r="N15" s="52">
        <f t="shared" si="1"/>
        <v>1433873</v>
      </c>
      <c r="O15" s="52">
        <f t="shared" si="2"/>
        <v>1288598</v>
      </c>
      <c r="P15" s="272"/>
    </row>
    <row r="16" spans="1:16" s="21" customFormat="1" x14ac:dyDescent="0.2">
      <c r="A16" s="56"/>
      <c r="B16" s="470" t="s">
        <v>68</v>
      </c>
      <c r="C16" s="471"/>
      <c r="D16" s="49"/>
      <c r="E16" s="49"/>
      <c r="F16" s="49"/>
      <c r="G16" s="49"/>
      <c r="H16" s="49"/>
      <c r="I16" s="49">
        <v>1174</v>
      </c>
      <c r="J16" s="52"/>
      <c r="K16" s="52"/>
      <c r="L16" s="52">
        <v>8870</v>
      </c>
      <c r="M16" s="323">
        <f t="shared" si="0"/>
        <v>0</v>
      </c>
      <c r="N16" s="52">
        <f t="shared" si="1"/>
        <v>0</v>
      </c>
      <c r="O16" s="52">
        <f t="shared" si="2"/>
        <v>10044</v>
      </c>
      <c r="P16" s="272"/>
    </row>
    <row r="17" spans="1:16" s="21" customFormat="1" x14ac:dyDescent="0.2">
      <c r="A17" s="56"/>
      <c r="B17" s="468" t="s">
        <v>69</v>
      </c>
      <c r="C17" s="469"/>
      <c r="D17" s="49"/>
      <c r="E17" s="49"/>
      <c r="F17" s="49">
        <v>51109</v>
      </c>
      <c r="G17" s="49"/>
      <c r="H17" s="49"/>
      <c r="I17" s="49">
        <v>446</v>
      </c>
      <c r="J17" s="52"/>
      <c r="K17" s="52"/>
      <c r="L17" s="52"/>
      <c r="M17" s="323">
        <f t="shared" si="0"/>
        <v>0</v>
      </c>
      <c r="N17" s="52">
        <f t="shared" si="1"/>
        <v>0</v>
      </c>
      <c r="O17" s="52">
        <f t="shared" si="2"/>
        <v>51555</v>
      </c>
      <c r="P17" s="272"/>
    </row>
    <row r="18" spans="1:16" s="21" customFormat="1" x14ac:dyDescent="0.2">
      <c r="A18" s="56"/>
      <c r="B18" s="468" t="s">
        <v>70</v>
      </c>
      <c r="C18" s="469"/>
      <c r="D18" s="57"/>
      <c r="E18" s="57"/>
      <c r="F18" s="57">
        <v>18695</v>
      </c>
      <c r="G18" s="49">
        <v>167</v>
      </c>
      <c r="H18" s="49">
        <v>167</v>
      </c>
      <c r="I18" s="49">
        <v>162</v>
      </c>
      <c r="J18" s="84"/>
      <c r="K18" s="84"/>
      <c r="L18" s="84"/>
      <c r="M18" s="323">
        <f t="shared" si="0"/>
        <v>167</v>
      </c>
      <c r="N18" s="52">
        <f t="shared" si="1"/>
        <v>167</v>
      </c>
      <c r="O18" s="52">
        <f t="shared" si="2"/>
        <v>18857</v>
      </c>
      <c r="P18" s="272"/>
    </row>
    <row r="19" spans="1:16" s="21" customFormat="1" x14ac:dyDescent="0.2">
      <c r="A19" s="56"/>
      <c r="B19" s="468" t="s">
        <v>162</v>
      </c>
      <c r="C19" s="476"/>
      <c r="D19" s="57"/>
      <c r="E19" s="57"/>
      <c r="F19" s="57">
        <v>607</v>
      </c>
      <c r="G19" s="57"/>
      <c r="H19" s="49"/>
      <c r="I19" s="49">
        <v>2317</v>
      </c>
      <c r="J19" s="49"/>
      <c r="K19" s="49"/>
      <c r="L19" s="49"/>
      <c r="M19" s="322"/>
      <c r="N19" s="52">
        <f t="shared" si="1"/>
        <v>0</v>
      </c>
      <c r="O19" s="52">
        <f t="shared" si="2"/>
        <v>2924</v>
      </c>
      <c r="P19" s="272"/>
    </row>
    <row r="20" spans="1:16" s="21" customFormat="1" ht="13.5" thickBot="1" x14ac:dyDescent="0.25">
      <c r="A20" s="56"/>
      <c r="B20" s="468" t="s">
        <v>33</v>
      </c>
      <c r="C20" s="469"/>
      <c r="D20" s="57">
        <v>247060</v>
      </c>
      <c r="E20" s="57">
        <v>431377</v>
      </c>
      <c r="F20" s="57">
        <f>490273-193749</f>
        <v>296524</v>
      </c>
      <c r="G20" s="57">
        <v>62425</v>
      </c>
      <c r="H20" s="49">
        <v>62425</v>
      </c>
      <c r="I20" s="49">
        <v>31792</v>
      </c>
      <c r="J20" s="57"/>
      <c r="K20" s="90"/>
      <c r="L20" s="90">
        <v>335</v>
      </c>
      <c r="M20" s="322">
        <f t="shared" si="0"/>
        <v>309485</v>
      </c>
      <c r="N20" s="52">
        <f t="shared" si="1"/>
        <v>493802</v>
      </c>
      <c r="O20" s="52">
        <f t="shared" si="2"/>
        <v>328651</v>
      </c>
      <c r="P20" s="272"/>
    </row>
    <row r="21" spans="1:16" s="22" customFormat="1" ht="16.5" customHeight="1" thickBot="1" x14ac:dyDescent="0.25">
      <c r="A21" s="58" t="s">
        <v>31</v>
      </c>
      <c r="B21" s="474" t="s">
        <v>35</v>
      </c>
      <c r="C21" s="475"/>
      <c r="D21" s="59">
        <f>SUM(D10:D20)</f>
        <v>7769553</v>
      </c>
      <c r="E21" s="59">
        <f>SUM(E10:E20)</f>
        <v>6258744</v>
      </c>
      <c r="F21" s="59">
        <f t="shared" ref="F21:O21" si="3">SUM(F10:F20)</f>
        <v>6101539</v>
      </c>
      <c r="G21" s="59">
        <f t="shared" si="3"/>
        <v>1007660</v>
      </c>
      <c r="H21" s="59">
        <f t="shared" si="3"/>
        <v>959660</v>
      </c>
      <c r="I21" s="59">
        <f t="shared" si="3"/>
        <v>900974</v>
      </c>
      <c r="J21" s="59">
        <f>SUM(J10:J20)</f>
        <v>84800</v>
      </c>
      <c r="K21" s="59">
        <f t="shared" si="3"/>
        <v>84800</v>
      </c>
      <c r="L21" s="59">
        <f t="shared" si="3"/>
        <v>88929</v>
      </c>
      <c r="M21" s="59">
        <f t="shared" si="3"/>
        <v>8862013</v>
      </c>
      <c r="N21" s="59">
        <f t="shared" si="3"/>
        <v>7303204</v>
      </c>
      <c r="O21" s="59">
        <f t="shared" si="3"/>
        <v>7091442</v>
      </c>
      <c r="P21" s="272"/>
    </row>
    <row r="23" spans="1:16" x14ac:dyDescent="0.2">
      <c r="H23" s="178"/>
      <c r="N23" s="12"/>
    </row>
  </sheetData>
  <mergeCells count="22">
    <mergeCell ref="B21:C21"/>
    <mergeCell ref="B13:C13"/>
    <mergeCell ref="B17:C17"/>
    <mergeCell ref="B20:C20"/>
    <mergeCell ref="B16:C16"/>
    <mergeCell ref="B15:C15"/>
    <mergeCell ref="B19:C19"/>
    <mergeCell ref="A9:C9"/>
    <mergeCell ref="B14:C14"/>
    <mergeCell ref="A7:C8"/>
    <mergeCell ref="B18:C18"/>
    <mergeCell ref="B11:C11"/>
    <mergeCell ref="B10:C10"/>
    <mergeCell ref="B12:C12"/>
    <mergeCell ref="M7:O7"/>
    <mergeCell ref="A2:C2"/>
    <mergeCell ref="H2:O2"/>
    <mergeCell ref="A4:O4"/>
    <mergeCell ref="K6:O6"/>
    <mergeCell ref="D7:F7"/>
    <mergeCell ref="G7:I7"/>
    <mergeCell ref="J7:L7"/>
  </mergeCells>
  <phoneticPr fontId="0" type="noConversion"/>
  <pageMargins left="0.6692913385826772" right="0.15748031496062992" top="1.0629921259842521" bottom="0.27559055118110237" header="0.62992125984251968" footer="0.27559055118110237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2"/>
  <sheetViews>
    <sheetView zoomScaleNormal="100" workbookViewId="0">
      <selection activeCell="B25" sqref="B24:B25"/>
    </sheetView>
  </sheetViews>
  <sheetFormatPr defaultRowHeight="12.75" x14ac:dyDescent="0.2"/>
  <cols>
    <col min="1" max="1" width="3.140625" style="2" customWidth="1"/>
    <col min="2" max="2" width="44.5703125" style="2" customWidth="1"/>
    <col min="3" max="12" width="9.28515625" style="2" customWidth="1"/>
    <col min="13" max="14" width="9.28515625" style="3" customWidth="1"/>
    <col min="15" max="16" width="9.140625" style="2"/>
    <col min="17" max="17" width="9.7109375" style="3" bestFit="1" customWidth="1"/>
    <col min="18" max="22" width="9.140625" style="3"/>
    <col min="23" max="16384" width="9.140625" style="2"/>
  </cols>
  <sheetData>
    <row r="1" spans="1:22" x14ac:dyDescent="0.2">
      <c r="J1" s="477" t="s">
        <v>121</v>
      </c>
      <c r="K1" s="477"/>
      <c r="L1" s="477"/>
      <c r="M1" s="477"/>
    </row>
    <row r="2" spans="1:22" x14ac:dyDescent="0.2">
      <c r="G2" s="477"/>
      <c r="H2" s="477"/>
      <c r="I2" s="477"/>
      <c r="J2" s="477"/>
      <c r="K2" s="183"/>
      <c r="L2" s="183"/>
    </row>
    <row r="3" spans="1:22" ht="31.5" customHeight="1" x14ac:dyDescent="0.2">
      <c r="A3" s="480" t="s">
        <v>143</v>
      </c>
      <c r="B3" s="480"/>
      <c r="C3" s="480"/>
      <c r="D3" s="480"/>
      <c r="E3" s="480"/>
      <c r="F3" s="480"/>
      <c r="G3" s="480"/>
      <c r="H3" s="480"/>
      <c r="I3" s="480"/>
      <c r="J3" s="480"/>
      <c r="K3" s="480"/>
      <c r="L3" s="480"/>
      <c r="M3" s="480"/>
      <c r="N3" s="480"/>
    </row>
    <row r="4" spans="1:22" ht="15.75" customHeight="1" x14ac:dyDescent="0.2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5" spans="1:22" ht="21" customHeight="1" x14ac:dyDescent="0.2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22" ht="16.5" customHeight="1" thickBot="1" x14ac:dyDescent="0.25">
      <c r="A6" s="16"/>
      <c r="B6" s="16"/>
      <c r="C6" s="16"/>
      <c r="D6" s="16"/>
      <c r="E6" s="16"/>
      <c r="F6" s="16"/>
      <c r="G6" s="16"/>
      <c r="H6" s="16"/>
      <c r="I6" s="16"/>
      <c r="J6" s="481" t="s">
        <v>0</v>
      </c>
      <c r="K6" s="481"/>
      <c r="L6" s="481"/>
      <c r="M6" s="481"/>
      <c r="N6" s="481"/>
    </row>
    <row r="7" spans="1:22" ht="75" customHeight="1" thickBot="1" x14ac:dyDescent="0.25">
      <c r="A7" s="452" t="s">
        <v>1</v>
      </c>
      <c r="B7" s="454"/>
      <c r="C7" s="437" t="s">
        <v>18</v>
      </c>
      <c r="D7" s="438"/>
      <c r="E7" s="439"/>
      <c r="F7" s="440" t="s">
        <v>104</v>
      </c>
      <c r="G7" s="441"/>
      <c r="H7" s="442"/>
      <c r="I7" s="440" t="s">
        <v>105</v>
      </c>
      <c r="J7" s="441"/>
      <c r="K7" s="442"/>
      <c r="L7" s="459" t="s">
        <v>19</v>
      </c>
      <c r="M7" s="460"/>
      <c r="N7" s="461"/>
    </row>
    <row r="8" spans="1:22" s="15" customFormat="1" ht="24.75" customHeight="1" thickBot="1" x14ac:dyDescent="0.25">
      <c r="A8" s="455"/>
      <c r="B8" s="457"/>
      <c r="C8" s="278" t="s">
        <v>136</v>
      </c>
      <c r="D8" s="279" t="s">
        <v>128</v>
      </c>
      <c r="E8" s="279" t="s">
        <v>137</v>
      </c>
      <c r="F8" s="278" t="s">
        <v>136</v>
      </c>
      <c r="G8" s="279" t="s">
        <v>128</v>
      </c>
      <c r="H8" s="279" t="s">
        <v>137</v>
      </c>
      <c r="I8" s="278" t="s">
        <v>136</v>
      </c>
      <c r="J8" s="279" t="s">
        <v>128</v>
      </c>
      <c r="K8" s="279" t="s">
        <v>137</v>
      </c>
      <c r="L8" s="278" t="s">
        <v>136</v>
      </c>
      <c r="M8" s="279" t="s">
        <v>128</v>
      </c>
      <c r="N8" s="279" t="s">
        <v>137</v>
      </c>
      <c r="Q8" s="271"/>
      <c r="R8" s="271"/>
      <c r="S8" s="271"/>
      <c r="T8" s="271"/>
      <c r="U8" s="271"/>
      <c r="V8" s="271"/>
    </row>
    <row r="9" spans="1:22" s="15" customFormat="1" ht="15" customHeight="1" thickBot="1" x14ac:dyDescent="0.25">
      <c r="A9" s="478" t="s">
        <v>2</v>
      </c>
      <c r="B9" s="479"/>
      <c r="C9" s="273">
        <v>2</v>
      </c>
      <c r="D9" s="31">
        <v>3</v>
      </c>
      <c r="E9" s="31">
        <v>4</v>
      </c>
      <c r="F9" s="31">
        <v>5</v>
      </c>
      <c r="G9" s="31">
        <v>6</v>
      </c>
      <c r="H9" s="31">
        <v>7</v>
      </c>
      <c r="I9" s="31">
        <v>8</v>
      </c>
      <c r="J9" s="31">
        <v>9</v>
      </c>
      <c r="K9" s="31">
        <v>10</v>
      </c>
      <c r="L9" s="76">
        <v>11</v>
      </c>
      <c r="M9" s="185">
        <v>12</v>
      </c>
      <c r="N9" s="186">
        <v>13</v>
      </c>
      <c r="Q9" s="271"/>
      <c r="R9" s="271"/>
      <c r="S9" s="271"/>
      <c r="T9" s="271"/>
      <c r="U9" s="271"/>
      <c r="V9" s="271"/>
    </row>
    <row r="10" spans="1:22" s="15" customFormat="1" ht="24" x14ac:dyDescent="0.2">
      <c r="A10" s="196"/>
      <c r="B10" s="37" t="s">
        <v>71</v>
      </c>
      <c r="C10" s="37"/>
      <c r="D10" s="35"/>
      <c r="E10" s="35"/>
      <c r="F10" s="35"/>
      <c r="G10" s="34"/>
      <c r="H10" s="34"/>
      <c r="I10" s="34"/>
      <c r="J10" s="34"/>
      <c r="K10" s="34"/>
      <c r="L10" s="34"/>
      <c r="M10" s="163"/>
      <c r="N10" s="163"/>
      <c r="Q10" s="271"/>
      <c r="R10" s="271"/>
      <c r="S10" s="271"/>
      <c r="T10" s="271"/>
      <c r="U10" s="271"/>
      <c r="V10" s="271"/>
    </row>
    <row r="11" spans="1:22" s="15" customFormat="1" x14ac:dyDescent="0.2">
      <c r="A11" s="38"/>
      <c r="B11" s="37"/>
      <c r="C11" s="37"/>
      <c r="D11" s="35"/>
      <c r="E11" s="35"/>
      <c r="F11" s="35"/>
      <c r="G11" s="34"/>
      <c r="H11" s="34"/>
      <c r="I11" s="34"/>
      <c r="J11" s="34"/>
      <c r="K11" s="34"/>
      <c r="L11" s="34"/>
      <c r="M11" s="163"/>
      <c r="N11" s="163"/>
      <c r="Q11" s="271"/>
      <c r="R11" s="271"/>
      <c r="S11" s="271"/>
      <c r="T11" s="271"/>
      <c r="U11" s="271"/>
      <c r="V11" s="271"/>
    </row>
    <row r="12" spans="1:22" s="15" customFormat="1" x14ac:dyDescent="0.2">
      <c r="A12" s="38"/>
      <c r="B12" s="37" t="s">
        <v>156</v>
      </c>
      <c r="C12" s="35"/>
      <c r="D12" s="35">
        <v>866</v>
      </c>
      <c r="E12" s="35">
        <v>866</v>
      </c>
      <c r="F12" s="35"/>
      <c r="G12" s="34"/>
      <c r="H12" s="34"/>
      <c r="I12" s="34"/>
      <c r="J12" s="34"/>
      <c r="K12" s="34"/>
      <c r="L12" s="35">
        <f>SUM(C12)</f>
        <v>0</v>
      </c>
      <c r="M12" s="35">
        <f>SUM(D12)</f>
        <v>866</v>
      </c>
      <c r="N12" s="35">
        <f>SUM(E12)</f>
        <v>866</v>
      </c>
      <c r="O12" s="271"/>
      <c r="Q12" s="271"/>
      <c r="R12" s="271"/>
      <c r="S12" s="271"/>
      <c r="T12" s="271"/>
      <c r="U12" s="271"/>
      <c r="V12" s="271"/>
    </row>
    <row r="13" spans="1:22" s="15" customFormat="1" x14ac:dyDescent="0.2">
      <c r="A13" s="38"/>
      <c r="B13" s="37"/>
      <c r="C13" s="37"/>
      <c r="D13" s="35"/>
      <c r="E13" s="35"/>
      <c r="F13" s="35"/>
      <c r="G13" s="34"/>
      <c r="H13" s="34"/>
      <c r="I13" s="34"/>
      <c r="J13" s="34"/>
      <c r="K13" s="34"/>
      <c r="L13" s="34"/>
      <c r="M13" s="163"/>
      <c r="N13" s="163"/>
      <c r="Q13" s="271"/>
      <c r="R13" s="271"/>
      <c r="S13" s="271"/>
      <c r="T13" s="271"/>
      <c r="U13" s="271"/>
      <c r="V13" s="271"/>
    </row>
    <row r="14" spans="1:22" s="15" customFormat="1" x14ac:dyDescent="0.2">
      <c r="A14" s="38"/>
      <c r="B14" s="37" t="s">
        <v>157</v>
      </c>
      <c r="C14" s="35"/>
      <c r="D14" s="35">
        <v>443866</v>
      </c>
      <c r="E14" s="35">
        <v>443866</v>
      </c>
      <c r="F14" s="35"/>
      <c r="G14" s="34"/>
      <c r="H14" s="34"/>
      <c r="I14" s="34"/>
      <c r="J14" s="34"/>
      <c r="K14" s="34"/>
      <c r="L14" s="35">
        <f t="shared" ref="L14:N18" si="0">SUM(C14)</f>
        <v>0</v>
      </c>
      <c r="M14" s="35">
        <f t="shared" si="0"/>
        <v>443866</v>
      </c>
      <c r="N14" s="35">
        <f t="shared" si="0"/>
        <v>443866</v>
      </c>
      <c r="O14" s="271"/>
      <c r="Q14" s="271"/>
      <c r="R14" s="271"/>
      <c r="S14" s="271"/>
      <c r="T14" s="271"/>
      <c r="U14" s="271"/>
      <c r="V14" s="271"/>
    </row>
    <row r="15" spans="1:22" s="15" customFormat="1" ht="24" x14ac:dyDescent="0.2">
      <c r="A15" s="38"/>
      <c r="B15" s="37" t="s">
        <v>159</v>
      </c>
      <c r="C15" s="35"/>
      <c r="D15" s="35">
        <v>110000</v>
      </c>
      <c r="E15" s="35">
        <v>110000</v>
      </c>
      <c r="F15" s="35"/>
      <c r="G15" s="34"/>
      <c r="H15" s="34"/>
      <c r="I15" s="34"/>
      <c r="J15" s="34"/>
      <c r="K15" s="34"/>
      <c r="L15" s="35">
        <f t="shared" si="0"/>
        <v>0</v>
      </c>
      <c r="M15" s="35">
        <f t="shared" si="0"/>
        <v>110000</v>
      </c>
      <c r="N15" s="35">
        <f t="shared" si="0"/>
        <v>110000</v>
      </c>
      <c r="O15" s="271"/>
      <c r="Q15" s="271"/>
      <c r="R15" s="271"/>
      <c r="S15" s="271"/>
      <c r="T15" s="271"/>
      <c r="U15" s="271"/>
      <c r="V15" s="271"/>
    </row>
    <row r="16" spans="1:22" s="15" customFormat="1" ht="24" x14ac:dyDescent="0.2">
      <c r="A16" s="38"/>
      <c r="B16" s="37" t="s">
        <v>160</v>
      </c>
      <c r="C16" s="35"/>
      <c r="D16" s="35">
        <v>3120665</v>
      </c>
      <c r="E16" s="35">
        <v>3120665</v>
      </c>
      <c r="F16" s="35"/>
      <c r="G16" s="34"/>
      <c r="H16" s="34"/>
      <c r="I16" s="34"/>
      <c r="J16" s="34"/>
      <c r="K16" s="34"/>
      <c r="L16" s="35">
        <f t="shared" si="0"/>
        <v>0</v>
      </c>
      <c r="M16" s="35">
        <f t="shared" si="0"/>
        <v>3120665</v>
      </c>
      <c r="N16" s="35">
        <f t="shared" si="0"/>
        <v>3120665</v>
      </c>
      <c r="O16" s="271"/>
      <c r="Q16" s="271"/>
      <c r="R16" s="271"/>
      <c r="S16" s="271"/>
      <c r="T16" s="271"/>
      <c r="U16" s="271"/>
      <c r="V16" s="271"/>
    </row>
    <row r="17" spans="1:22" s="15" customFormat="1" ht="24" x14ac:dyDescent="0.2">
      <c r="A17" s="38"/>
      <c r="B17" s="37" t="s">
        <v>158</v>
      </c>
      <c r="C17" s="35"/>
      <c r="D17" s="35">
        <v>2824833</v>
      </c>
      <c r="E17" s="35">
        <v>2824833</v>
      </c>
      <c r="F17" s="35"/>
      <c r="G17" s="34"/>
      <c r="H17" s="34"/>
      <c r="I17" s="34"/>
      <c r="J17" s="34"/>
      <c r="K17" s="34"/>
      <c r="L17" s="35">
        <f t="shared" si="0"/>
        <v>0</v>
      </c>
      <c r="M17" s="35">
        <f t="shared" si="0"/>
        <v>2824833</v>
      </c>
      <c r="N17" s="35">
        <f t="shared" si="0"/>
        <v>2824833</v>
      </c>
      <c r="O17" s="271"/>
      <c r="Q17" s="271"/>
      <c r="R17" s="271"/>
      <c r="S17" s="271"/>
      <c r="T17" s="271"/>
      <c r="U17" s="271"/>
      <c r="V17" s="271"/>
    </row>
    <row r="18" spans="1:22" s="15" customFormat="1" x14ac:dyDescent="0.2">
      <c r="A18" s="38"/>
      <c r="B18" s="37" t="s">
        <v>127</v>
      </c>
      <c r="C18" s="35">
        <v>300000</v>
      </c>
      <c r="D18" s="35">
        <v>298084</v>
      </c>
      <c r="E18" s="35">
        <v>298084</v>
      </c>
      <c r="F18" s="35"/>
      <c r="G18" s="34"/>
      <c r="H18" s="34"/>
      <c r="I18" s="34"/>
      <c r="J18" s="34"/>
      <c r="K18" s="34"/>
      <c r="L18" s="35">
        <f t="shared" si="0"/>
        <v>300000</v>
      </c>
      <c r="M18" s="35">
        <f t="shared" si="0"/>
        <v>298084</v>
      </c>
      <c r="N18" s="35">
        <f t="shared" si="0"/>
        <v>298084</v>
      </c>
      <c r="O18" s="271"/>
      <c r="Q18" s="271"/>
      <c r="R18" s="271"/>
      <c r="S18" s="271"/>
      <c r="T18" s="271"/>
      <c r="U18" s="271"/>
      <c r="V18" s="271"/>
    </row>
    <row r="19" spans="1:22" s="15" customFormat="1" ht="24.75" thickBot="1" x14ac:dyDescent="0.25">
      <c r="A19" s="379"/>
      <c r="B19" s="380" t="s">
        <v>169</v>
      </c>
      <c r="C19" s="381"/>
      <c r="D19" s="381"/>
      <c r="E19" s="381"/>
      <c r="F19" s="381"/>
      <c r="G19" s="313"/>
      <c r="H19" s="381">
        <v>1500</v>
      </c>
      <c r="I19" s="313"/>
      <c r="J19" s="313"/>
      <c r="K19" s="313"/>
      <c r="L19" s="381"/>
      <c r="M19" s="381"/>
      <c r="N19" s="35">
        <f>SUM(H19)</f>
        <v>1500</v>
      </c>
      <c r="O19" s="271"/>
      <c r="Q19" s="271"/>
      <c r="R19" s="271"/>
      <c r="S19" s="271"/>
      <c r="T19" s="271"/>
      <c r="U19" s="271"/>
      <c r="V19" s="271"/>
    </row>
    <row r="20" spans="1:22" ht="25.5" customHeight="1" thickBot="1" x14ac:dyDescent="0.25">
      <c r="A20" s="28" t="s">
        <v>41</v>
      </c>
      <c r="B20" s="23" t="s">
        <v>72</v>
      </c>
      <c r="C20" s="17">
        <f>SUM(C10:C18)</f>
        <v>300000</v>
      </c>
      <c r="D20" s="17">
        <f>SUM(D10:D18)</f>
        <v>6798314</v>
      </c>
      <c r="E20" s="17">
        <f>SUM(E10:E18)</f>
        <v>6798314</v>
      </c>
      <c r="F20" s="17"/>
      <c r="G20" s="17">
        <f>SUM(G16:G18)</f>
        <v>0</v>
      </c>
      <c r="H20" s="17">
        <f>SUM(H19)</f>
        <v>1500</v>
      </c>
      <c r="I20" s="17"/>
      <c r="J20" s="17">
        <f>SUM(J16:J18)</f>
        <v>0</v>
      </c>
      <c r="K20" s="17"/>
      <c r="L20" s="17">
        <f>SUM(L10:L18)</f>
        <v>300000</v>
      </c>
      <c r="M20" s="17">
        <f>SUM(M10:M18)</f>
        <v>6798314</v>
      </c>
      <c r="N20" s="17">
        <f>SUM(N10:N19)</f>
        <v>6799814</v>
      </c>
      <c r="O20" s="3"/>
    </row>
    <row r="22" spans="1:22" x14ac:dyDescent="0.2">
      <c r="D22" s="3"/>
      <c r="E22" s="3"/>
      <c r="F22" s="3"/>
    </row>
  </sheetData>
  <mergeCells count="10">
    <mergeCell ref="J1:M1"/>
    <mergeCell ref="A9:B9"/>
    <mergeCell ref="G2:J2"/>
    <mergeCell ref="C7:E7"/>
    <mergeCell ref="F7:H7"/>
    <mergeCell ref="I7:K7"/>
    <mergeCell ref="L7:N7"/>
    <mergeCell ref="A3:N3"/>
    <mergeCell ref="J6:N6"/>
    <mergeCell ref="A7:B8"/>
  </mergeCells>
  <phoneticPr fontId="0" type="noConversion"/>
  <pageMargins left="0.27559055118110237" right="0.15748031496062992" top="1.0629921259842521" bottom="0.27559055118110237" header="0.62992125984251968" footer="0.27559055118110237"/>
  <pageSetup paperSize="9" scale="9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zoomScaleNormal="100" workbookViewId="0">
      <selection activeCell="T10" sqref="T10"/>
    </sheetView>
  </sheetViews>
  <sheetFormatPr defaultRowHeight="12.75" x14ac:dyDescent="0.2"/>
  <cols>
    <col min="1" max="2" width="3.28515625" style="2" customWidth="1"/>
    <col min="3" max="3" width="32.28515625" style="2" customWidth="1"/>
    <col min="4" max="15" width="9.28515625" style="2" customWidth="1"/>
    <col min="16" max="16384" width="9.140625" style="2"/>
  </cols>
  <sheetData>
    <row r="1" spans="1:16" x14ac:dyDescent="0.2">
      <c r="H1" s="477" t="s">
        <v>122</v>
      </c>
      <c r="I1" s="477"/>
      <c r="J1" s="477"/>
      <c r="K1" s="477"/>
      <c r="L1" s="477"/>
      <c r="M1" s="477"/>
      <c r="N1" s="477"/>
    </row>
    <row r="4" spans="1:16" ht="20.100000000000001" customHeight="1" x14ac:dyDescent="0.2">
      <c r="A4" s="480" t="s">
        <v>144</v>
      </c>
      <c r="B4" s="480"/>
      <c r="C4" s="480"/>
      <c r="D4" s="480"/>
      <c r="E4" s="480"/>
      <c r="F4" s="480"/>
      <c r="G4" s="480"/>
      <c r="H4" s="480"/>
      <c r="I4" s="480"/>
      <c r="J4" s="480"/>
      <c r="K4" s="480"/>
      <c r="L4" s="480"/>
      <c r="M4" s="480"/>
      <c r="N4" s="480"/>
      <c r="O4" s="480"/>
    </row>
    <row r="5" spans="1:16" ht="20.100000000000001" customHeight="1" x14ac:dyDescent="0.2">
      <c r="A5" s="480" t="s">
        <v>166</v>
      </c>
      <c r="B5" s="480"/>
      <c r="C5" s="480"/>
      <c r="D5" s="480"/>
      <c r="E5" s="480"/>
      <c r="F5" s="480"/>
      <c r="G5" s="480"/>
      <c r="H5" s="480"/>
      <c r="I5" s="480"/>
      <c r="J5" s="480"/>
      <c r="K5" s="480"/>
      <c r="L5" s="480"/>
      <c r="M5" s="480"/>
      <c r="N5" s="480"/>
      <c r="O5" s="480"/>
    </row>
    <row r="6" spans="1:16" ht="20.100000000000001" customHeight="1" x14ac:dyDescent="0.2"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</row>
    <row r="7" spans="1:16" ht="20.100000000000001" customHeight="1" thickBot="1" x14ac:dyDescent="0.25">
      <c r="C7" s="14"/>
      <c r="D7" s="14"/>
      <c r="E7" s="14"/>
      <c r="F7" s="14"/>
      <c r="G7" s="14"/>
      <c r="H7" s="14"/>
      <c r="I7" s="14"/>
      <c r="J7" s="14"/>
      <c r="K7" s="482" t="s">
        <v>0</v>
      </c>
      <c r="L7" s="482"/>
      <c r="M7" s="482"/>
      <c r="N7" s="482"/>
      <c r="O7" s="482"/>
    </row>
    <row r="8" spans="1:16" ht="78" customHeight="1" thickBot="1" x14ac:dyDescent="0.25">
      <c r="A8" s="452" t="s">
        <v>1</v>
      </c>
      <c r="B8" s="453"/>
      <c r="C8" s="454"/>
      <c r="D8" s="437" t="s">
        <v>18</v>
      </c>
      <c r="E8" s="438"/>
      <c r="F8" s="439"/>
      <c r="G8" s="440" t="s">
        <v>104</v>
      </c>
      <c r="H8" s="441"/>
      <c r="I8" s="442"/>
      <c r="J8" s="440" t="s">
        <v>105</v>
      </c>
      <c r="K8" s="441"/>
      <c r="L8" s="442"/>
      <c r="M8" s="459" t="s">
        <v>19</v>
      </c>
      <c r="N8" s="460"/>
      <c r="O8" s="461"/>
    </row>
    <row r="9" spans="1:16" ht="20.100000000000001" customHeight="1" thickBot="1" x14ac:dyDescent="0.25">
      <c r="A9" s="455"/>
      <c r="B9" s="456"/>
      <c r="C9" s="457"/>
      <c r="D9" s="278" t="s">
        <v>136</v>
      </c>
      <c r="E9" s="279" t="s">
        <v>128</v>
      </c>
      <c r="F9" s="279" t="s">
        <v>137</v>
      </c>
      <c r="G9" s="278" t="s">
        <v>136</v>
      </c>
      <c r="H9" s="279" t="s">
        <v>128</v>
      </c>
      <c r="I9" s="279" t="s">
        <v>137</v>
      </c>
      <c r="J9" s="278" t="s">
        <v>136</v>
      </c>
      <c r="K9" s="279" t="s">
        <v>128</v>
      </c>
      <c r="L9" s="279" t="s">
        <v>137</v>
      </c>
      <c r="M9" s="278" t="s">
        <v>136</v>
      </c>
      <c r="N9" s="279" t="s">
        <v>128</v>
      </c>
      <c r="O9" s="279" t="s">
        <v>137</v>
      </c>
    </row>
    <row r="10" spans="1:16" ht="20.100000000000001" customHeight="1" thickBot="1" x14ac:dyDescent="0.25">
      <c r="A10" s="445">
        <v>1</v>
      </c>
      <c r="B10" s="446"/>
      <c r="C10" s="447"/>
      <c r="D10" s="273">
        <v>2</v>
      </c>
      <c r="E10" s="31">
        <v>3</v>
      </c>
      <c r="F10" s="31">
        <v>4</v>
      </c>
      <c r="G10" s="31">
        <v>5</v>
      </c>
      <c r="H10" s="31">
        <v>6</v>
      </c>
      <c r="I10" s="31">
        <v>7</v>
      </c>
      <c r="J10" s="31">
        <v>8</v>
      </c>
      <c r="K10" s="31">
        <v>9</v>
      </c>
      <c r="L10" s="31">
        <v>10</v>
      </c>
      <c r="M10" s="76">
        <v>11</v>
      </c>
      <c r="N10" s="185">
        <v>12</v>
      </c>
      <c r="O10" s="311">
        <v>13</v>
      </c>
    </row>
    <row r="11" spans="1:16" ht="20.100000000000001" customHeight="1" x14ac:dyDescent="0.2">
      <c r="A11" s="60"/>
      <c r="B11" s="487" t="s">
        <v>12</v>
      </c>
      <c r="C11" s="488"/>
      <c r="D11" s="324"/>
      <c r="E11" s="61"/>
      <c r="F11" s="61"/>
      <c r="G11" s="61"/>
      <c r="H11" s="62"/>
      <c r="I11" s="187"/>
      <c r="J11" s="310"/>
      <c r="K11" s="63"/>
      <c r="L11" s="63"/>
      <c r="M11" s="63"/>
      <c r="N11" s="92"/>
      <c r="O11" s="92"/>
    </row>
    <row r="12" spans="1:16" ht="17.25" customHeight="1" x14ac:dyDescent="0.2">
      <c r="A12" s="64"/>
      <c r="B12" s="483" t="s">
        <v>13</v>
      </c>
      <c r="C12" s="484"/>
      <c r="D12" s="324"/>
      <c r="E12" s="18"/>
      <c r="F12" s="18"/>
      <c r="G12" s="18"/>
      <c r="H12" s="39"/>
      <c r="I12" s="39"/>
      <c r="J12" s="30"/>
      <c r="K12" s="65"/>
      <c r="L12" s="65"/>
      <c r="M12" s="65"/>
      <c r="N12" s="93"/>
      <c r="O12" s="93"/>
    </row>
    <row r="13" spans="1:16" ht="20.100000000000001" customHeight="1" x14ac:dyDescent="0.2">
      <c r="A13" s="64"/>
      <c r="B13" s="483" t="s">
        <v>102</v>
      </c>
      <c r="C13" s="484"/>
      <c r="D13" s="325">
        <v>85645</v>
      </c>
      <c r="E13" s="30">
        <v>2385258</v>
      </c>
      <c r="F13" s="30">
        <f>2385258-15000</f>
        <v>2370258</v>
      </c>
      <c r="G13" s="30"/>
      <c r="H13" s="30"/>
      <c r="I13" s="30"/>
      <c r="J13" s="39"/>
      <c r="K13" s="65"/>
      <c r="L13" s="91"/>
      <c r="M13" s="91">
        <f>SUM(D13)</f>
        <v>85645</v>
      </c>
      <c r="N13" s="91">
        <f>SUM(E13,H13,K13)</f>
        <v>2385258</v>
      </c>
      <c r="O13" s="91">
        <f>SUM(F13)</f>
        <v>2370258</v>
      </c>
      <c r="P13" s="3"/>
    </row>
    <row r="14" spans="1:16" ht="20.100000000000001" customHeight="1" x14ac:dyDescent="0.2">
      <c r="A14" s="64"/>
      <c r="B14" s="483" t="s">
        <v>67</v>
      </c>
      <c r="C14" s="484"/>
      <c r="D14" s="326">
        <v>150000</v>
      </c>
      <c r="E14" s="39">
        <v>164177</v>
      </c>
      <c r="F14" s="39">
        <f>164177+15000</f>
        <v>179177</v>
      </c>
      <c r="G14" s="39"/>
      <c r="H14" s="39"/>
      <c r="I14" s="39"/>
      <c r="J14" s="39"/>
      <c r="K14" s="65"/>
      <c r="L14" s="65"/>
      <c r="M14" s="91">
        <f>SUM(D14)</f>
        <v>150000</v>
      </c>
      <c r="N14" s="65">
        <f>SUM(E14,H14,K14)</f>
        <v>164177</v>
      </c>
      <c r="O14" s="91">
        <f>SUM(F14)</f>
        <v>179177</v>
      </c>
      <c r="P14" s="3"/>
    </row>
    <row r="15" spans="1:16" ht="20.100000000000001" customHeight="1" x14ac:dyDescent="0.2">
      <c r="A15" s="64"/>
      <c r="B15" s="483" t="s">
        <v>65</v>
      </c>
      <c r="C15" s="484"/>
      <c r="D15" s="326"/>
      <c r="E15" s="39">
        <v>120</v>
      </c>
      <c r="F15" s="39">
        <v>120</v>
      </c>
      <c r="G15" s="39"/>
      <c r="H15" s="39">
        <v>103</v>
      </c>
      <c r="I15" s="39">
        <v>144</v>
      </c>
      <c r="J15" s="39"/>
      <c r="K15" s="65"/>
      <c r="L15" s="65"/>
      <c r="M15" s="91">
        <f>SUM(D15)</f>
        <v>0</v>
      </c>
      <c r="N15" s="65">
        <f>SUM(E15,H15,K15)</f>
        <v>223</v>
      </c>
      <c r="O15" s="65">
        <f>SUM(F15,I15,L15)</f>
        <v>264</v>
      </c>
      <c r="P15" s="3"/>
    </row>
    <row r="16" spans="1:16" ht="20.100000000000001" customHeight="1" thickBot="1" x14ac:dyDescent="0.25">
      <c r="A16" s="64"/>
      <c r="B16" s="483" t="s">
        <v>66</v>
      </c>
      <c r="C16" s="484"/>
      <c r="D16" s="327"/>
      <c r="E16" s="19"/>
      <c r="F16" s="19">
        <v>42457</v>
      </c>
      <c r="G16" s="19"/>
      <c r="H16" s="19"/>
      <c r="I16" s="19"/>
      <c r="J16" s="19"/>
      <c r="K16" s="66"/>
      <c r="L16" s="66"/>
      <c r="M16" s="91">
        <f>SUM(D16)</f>
        <v>0</v>
      </c>
      <c r="N16" s="65">
        <f>SUM(E16,H16,K16)</f>
        <v>0</v>
      </c>
      <c r="O16" s="91">
        <f>SUM(F16)</f>
        <v>42457</v>
      </c>
      <c r="P16" s="3"/>
    </row>
    <row r="17" spans="1:16" ht="27" customHeight="1" thickBot="1" x14ac:dyDescent="0.25">
      <c r="A17" s="67" t="s">
        <v>84</v>
      </c>
      <c r="B17" s="485" t="s">
        <v>20</v>
      </c>
      <c r="C17" s="486"/>
      <c r="D17" s="68">
        <f>SUM(D13:D16)</f>
        <v>235645</v>
      </c>
      <c r="E17" s="68">
        <f>SUM(E13:E16)</f>
        <v>2549555</v>
      </c>
      <c r="F17" s="68">
        <f>SUM(F13:F16)</f>
        <v>2592012</v>
      </c>
      <c r="G17" s="68"/>
      <c r="H17" s="68">
        <f>SUM(H15:H16)</f>
        <v>103</v>
      </c>
      <c r="I17" s="68">
        <f>SUM(I15:I16)</f>
        <v>144</v>
      </c>
      <c r="J17" s="68"/>
      <c r="K17" s="68"/>
      <c r="L17" s="68">
        <f>SUM(L15:L16)</f>
        <v>0</v>
      </c>
      <c r="M17" s="17">
        <f>SUM(M13:M16)</f>
        <v>235645</v>
      </c>
      <c r="N17" s="17">
        <f>SUM(N13:N16)</f>
        <v>2549658</v>
      </c>
      <c r="O17" s="17">
        <f>SUM(O13:O16)</f>
        <v>2592156</v>
      </c>
      <c r="P17" s="3"/>
    </row>
    <row r="18" spans="1:16" x14ac:dyDescent="0.2">
      <c r="C18" s="15"/>
      <c r="D18" s="15"/>
      <c r="E18" s="15"/>
      <c r="F18" s="15"/>
      <c r="G18" s="15"/>
      <c r="H18" s="15"/>
      <c r="I18" s="15"/>
      <c r="J18" s="15"/>
    </row>
    <row r="20" spans="1:16" x14ac:dyDescent="0.2">
      <c r="E20" s="3"/>
      <c r="F20" s="3"/>
      <c r="G20" s="3"/>
    </row>
    <row r="25" spans="1:16" x14ac:dyDescent="0.2">
      <c r="E25" s="3"/>
      <c r="F25" s="3"/>
      <c r="G25" s="3"/>
    </row>
    <row r="27" spans="1:16" x14ac:dyDescent="0.2">
      <c r="E27" s="3"/>
      <c r="F27" s="3"/>
      <c r="G27" s="3"/>
    </row>
  </sheetData>
  <mergeCells count="17">
    <mergeCell ref="H1:N1"/>
    <mergeCell ref="B14:C14"/>
    <mergeCell ref="A10:C10"/>
    <mergeCell ref="A8:C9"/>
    <mergeCell ref="B17:C17"/>
    <mergeCell ref="B13:C13"/>
    <mergeCell ref="B15:C15"/>
    <mergeCell ref="B16:C16"/>
    <mergeCell ref="B11:C11"/>
    <mergeCell ref="B12:C12"/>
    <mergeCell ref="D8:F8"/>
    <mergeCell ref="G8:I8"/>
    <mergeCell ref="J8:L8"/>
    <mergeCell ref="M8:O8"/>
    <mergeCell ref="A4:O4"/>
    <mergeCell ref="A5:O5"/>
    <mergeCell ref="K7:O7"/>
  </mergeCells>
  <phoneticPr fontId="0" type="noConversion"/>
  <pageMargins left="0.47244094488188981" right="0.15748031496062992" top="1.0629921259842521" bottom="0.27559055118110237" header="0.62992125984251968" footer="0.27559055118110237"/>
  <pageSetup paperSize="9" scale="90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S26"/>
  <sheetViews>
    <sheetView zoomScaleNormal="100" workbookViewId="0">
      <selection activeCell="R9" sqref="R9"/>
    </sheetView>
  </sheetViews>
  <sheetFormatPr defaultRowHeight="12.75" x14ac:dyDescent="0.2"/>
  <cols>
    <col min="1" max="2" width="2.85546875" style="11" customWidth="1"/>
    <col min="3" max="3" width="38" customWidth="1"/>
    <col min="4" max="15" width="9.28515625" customWidth="1"/>
  </cols>
  <sheetData>
    <row r="1" spans="1:19" x14ac:dyDescent="0.2">
      <c r="H1" s="489" t="s">
        <v>124</v>
      </c>
      <c r="I1" s="489"/>
      <c r="J1" s="489"/>
      <c r="K1" s="489"/>
      <c r="L1" s="489"/>
      <c r="M1" s="489"/>
      <c r="N1" s="489"/>
      <c r="O1" s="489"/>
    </row>
    <row r="2" spans="1:19" x14ac:dyDescent="0.2">
      <c r="H2" s="489"/>
      <c r="I2" s="489"/>
      <c r="J2" s="489"/>
      <c r="K2" s="489"/>
      <c r="L2" s="184"/>
      <c r="M2" s="184"/>
    </row>
    <row r="3" spans="1:19" ht="25.5" customHeigh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  <c r="K3" s="78"/>
      <c r="L3" s="78"/>
      <c r="M3" s="78"/>
    </row>
    <row r="4" spans="1:19" ht="33" customHeight="1" x14ac:dyDescent="0.2">
      <c r="A4" s="458" t="s">
        <v>145</v>
      </c>
      <c r="B4" s="458"/>
      <c r="C4" s="458"/>
      <c r="D4" s="458"/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</row>
    <row r="5" spans="1:19" ht="25.5" customHeight="1" thickBot="1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67" t="s">
        <v>0</v>
      </c>
      <c r="O5" s="467"/>
    </row>
    <row r="6" spans="1:19" s="2" customFormat="1" ht="78" customHeight="1" thickBot="1" x14ac:dyDescent="0.25">
      <c r="A6" s="452" t="s">
        <v>1</v>
      </c>
      <c r="B6" s="453"/>
      <c r="C6" s="454"/>
      <c r="D6" s="437" t="s">
        <v>18</v>
      </c>
      <c r="E6" s="438"/>
      <c r="F6" s="439"/>
      <c r="G6" s="440" t="s">
        <v>104</v>
      </c>
      <c r="H6" s="441"/>
      <c r="I6" s="442"/>
      <c r="J6" s="440" t="s">
        <v>105</v>
      </c>
      <c r="K6" s="441"/>
      <c r="L6" s="442"/>
      <c r="M6" s="459" t="s">
        <v>19</v>
      </c>
      <c r="N6" s="460"/>
      <c r="O6" s="461"/>
    </row>
    <row r="7" spans="1:19" s="2" customFormat="1" ht="20.100000000000001" customHeight="1" thickBot="1" x14ac:dyDescent="0.25">
      <c r="A7" s="455"/>
      <c r="B7" s="456"/>
      <c r="C7" s="457"/>
      <c r="D7" s="278" t="s">
        <v>136</v>
      </c>
      <c r="E7" s="279" t="s">
        <v>128</v>
      </c>
      <c r="F7" s="279" t="s">
        <v>137</v>
      </c>
      <c r="G7" s="278" t="s">
        <v>136</v>
      </c>
      <c r="H7" s="279" t="s">
        <v>128</v>
      </c>
      <c r="I7" s="279" t="s">
        <v>137</v>
      </c>
      <c r="J7" s="278" t="s">
        <v>136</v>
      </c>
      <c r="K7" s="279" t="s">
        <v>128</v>
      </c>
      <c r="L7" s="279" t="s">
        <v>137</v>
      </c>
      <c r="M7" s="278" t="s">
        <v>136</v>
      </c>
      <c r="N7" s="279" t="s">
        <v>128</v>
      </c>
      <c r="O7" s="279" t="s">
        <v>137</v>
      </c>
    </row>
    <row r="8" spans="1:19" s="26" customFormat="1" ht="12.75" customHeight="1" thickBot="1" x14ac:dyDescent="0.25">
      <c r="A8" s="445">
        <v>1</v>
      </c>
      <c r="B8" s="446"/>
      <c r="C8" s="447"/>
      <c r="D8" s="273">
        <v>2</v>
      </c>
      <c r="E8" s="31">
        <v>3</v>
      </c>
      <c r="F8" s="31">
        <v>4</v>
      </c>
      <c r="G8" s="31">
        <v>5</v>
      </c>
      <c r="H8" s="31">
        <v>6</v>
      </c>
      <c r="I8" s="31">
        <v>7</v>
      </c>
      <c r="J8" s="31">
        <v>8</v>
      </c>
      <c r="K8" s="31">
        <v>9</v>
      </c>
      <c r="L8" s="31">
        <v>10</v>
      </c>
      <c r="M8" s="76">
        <v>11</v>
      </c>
      <c r="N8" s="185">
        <v>12</v>
      </c>
      <c r="O8" s="311">
        <v>13</v>
      </c>
    </row>
    <row r="9" spans="1:19" s="2" customFormat="1" ht="27" customHeight="1" thickBot="1" x14ac:dyDescent="0.25">
      <c r="A9" s="69"/>
      <c r="B9" s="494" t="s">
        <v>15</v>
      </c>
      <c r="C9" s="495"/>
      <c r="D9" s="77">
        <v>21819</v>
      </c>
      <c r="E9" s="77">
        <v>15469</v>
      </c>
      <c r="F9" s="77">
        <f>12891+2578</f>
        <v>15469</v>
      </c>
      <c r="G9" s="77"/>
      <c r="H9" s="70"/>
      <c r="I9" s="70"/>
      <c r="J9" s="70"/>
      <c r="K9" s="70"/>
      <c r="L9" s="70"/>
      <c r="M9" s="70">
        <f>SUM(D9)</f>
        <v>21819</v>
      </c>
      <c r="N9" s="17">
        <f>SUM(E9,K9)</f>
        <v>15469</v>
      </c>
      <c r="O9" s="17">
        <f t="shared" ref="N9:O14" si="0">SUM(F9)</f>
        <v>15469</v>
      </c>
      <c r="S9" s="3"/>
    </row>
    <row r="10" spans="1:19" s="2" customFormat="1" ht="30.75" customHeight="1" thickBot="1" x14ac:dyDescent="0.25">
      <c r="A10" s="69"/>
      <c r="B10" s="494" t="s">
        <v>16</v>
      </c>
      <c r="C10" s="495"/>
      <c r="D10" s="77">
        <v>875</v>
      </c>
      <c r="E10" s="77">
        <v>1031</v>
      </c>
      <c r="F10" s="77">
        <f>503+528</f>
        <v>1031</v>
      </c>
      <c r="G10" s="77"/>
      <c r="H10" s="70"/>
      <c r="I10" s="70"/>
      <c r="J10" s="70"/>
      <c r="K10" s="70"/>
      <c r="L10" s="70"/>
      <c r="M10" s="70">
        <f>SUM(D10)</f>
        <v>875</v>
      </c>
      <c r="N10" s="17">
        <f>SUM(E10,K10)</f>
        <v>1031</v>
      </c>
      <c r="O10" s="17">
        <f t="shared" si="0"/>
        <v>1031</v>
      </c>
      <c r="S10" s="3"/>
    </row>
    <row r="11" spans="1:19" s="2" customFormat="1" ht="27" customHeight="1" thickBot="1" x14ac:dyDescent="0.25">
      <c r="A11" s="69"/>
      <c r="B11" s="492" t="s">
        <v>112</v>
      </c>
      <c r="C11" s="493"/>
      <c r="D11" s="77">
        <v>1300</v>
      </c>
      <c r="E11" s="77">
        <v>1517</v>
      </c>
      <c r="F11" s="77">
        <v>1517</v>
      </c>
      <c r="G11" s="77"/>
      <c r="H11" s="70"/>
      <c r="I11" s="70"/>
      <c r="J11" s="70"/>
      <c r="K11" s="70"/>
      <c r="L11" s="70"/>
      <c r="M11" s="70">
        <f>SUM(D11)</f>
        <v>1300</v>
      </c>
      <c r="N11" s="17">
        <f>SUM(E11,K11)</f>
        <v>1517</v>
      </c>
      <c r="O11" s="17">
        <f t="shared" si="0"/>
        <v>1517</v>
      </c>
      <c r="S11" s="3"/>
    </row>
    <row r="12" spans="1:19" s="2" customFormat="1" ht="27" customHeight="1" thickBot="1" x14ac:dyDescent="0.25">
      <c r="A12" s="71" t="s">
        <v>2</v>
      </c>
      <c r="B12" s="490" t="s">
        <v>73</v>
      </c>
      <c r="C12" s="491"/>
      <c r="D12" s="70">
        <f>SUM(D9:D11)</f>
        <v>23994</v>
      </c>
      <c r="E12" s="70">
        <f>SUM(E9:E11)</f>
        <v>18017</v>
      </c>
      <c r="F12" s="70">
        <f>SUM(F9:F11)</f>
        <v>18017</v>
      </c>
      <c r="G12" s="70"/>
      <c r="H12" s="70"/>
      <c r="I12" s="70"/>
      <c r="J12" s="70"/>
      <c r="K12" s="70"/>
      <c r="L12" s="70"/>
      <c r="M12" s="17">
        <f>SUM(D12,J12)</f>
        <v>23994</v>
      </c>
      <c r="N12" s="17">
        <f>SUM(E12,K12)</f>
        <v>18017</v>
      </c>
      <c r="O12" s="17">
        <f t="shared" si="0"/>
        <v>18017</v>
      </c>
    </row>
    <row r="13" spans="1:19" s="2" customFormat="1" ht="16.5" customHeight="1" thickBot="1" x14ac:dyDescent="0.25">
      <c r="A13" s="25"/>
      <c r="B13" s="492"/>
      <c r="C13" s="493"/>
      <c r="D13" s="274"/>
      <c r="E13" s="29"/>
      <c r="F13" s="29"/>
      <c r="G13" s="19"/>
      <c r="H13" s="19"/>
      <c r="I13" s="19"/>
      <c r="J13" s="19"/>
      <c r="K13" s="19"/>
      <c r="L13" s="19"/>
      <c r="M13" s="19"/>
      <c r="N13" s="17">
        <f>SUM(E13,K13)</f>
        <v>0</v>
      </c>
      <c r="O13" s="17">
        <f t="shared" si="0"/>
        <v>0</v>
      </c>
    </row>
    <row r="14" spans="1:19" s="1" customFormat="1" ht="25.5" customHeight="1" thickBot="1" x14ac:dyDescent="0.25">
      <c r="A14" s="28"/>
      <c r="B14" s="496" t="s">
        <v>147</v>
      </c>
      <c r="C14" s="497"/>
      <c r="D14" s="350">
        <v>140000</v>
      </c>
      <c r="E14" s="198">
        <v>131496</v>
      </c>
      <c r="F14" s="198">
        <v>131496</v>
      </c>
      <c r="G14" s="312"/>
      <c r="H14" s="68"/>
      <c r="I14" s="68"/>
      <c r="J14" s="68"/>
      <c r="K14" s="17"/>
      <c r="L14" s="197"/>
      <c r="M14" s="197"/>
      <c r="N14" s="197">
        <f t="shared" si="0"/>
        <v>131496</v>
      </c>
      <c r="O14" s="197">
        <f t="shared" si="0"/>
        <v>131496</v>
      </c>
    </row>
    <row r="15" spans="1:19" s="1" customFormat="1" ht="25.5" customHeight="1" thickBot="1" x14ac:dyDescent="0.25">
      <c r="A15" s="25" t="s">
        <v>3</v>
      </c>
      <c r="B15" s="490" t="s">
        <v>14</v>
      </c>
      <c r="C15" s="491"/>
      <c r="D15" s="17">
        <f>SUM(D14:D14)</f>
        <v>140000</v>
      </c>
      <c r="E15" s="17">
        <f>SUM(E14:E14)</f>
        <v>131496</v>
      </c>
      <c r="F15" s="17">
        <f>SUM(F14:F14)</f>
        <v>131496</v>
      </c>
      <c r="G15" s="17"/>
      <c r="H15" s="17"/>
      <c r="I15" s="17"/>
      <c r="J15" s="17"/>
      <c r="K15" s="17"/>
      <c r="L15" s="17"/>
      <c r="M15" s="17">
        <f>SUM(D15,J15)</f>
        <v>140000</v>
      </c>
      <c r="N15" s="17">
        <f>SUM(E15,K15)</f>
        <v>131496</v>
      </c>
      <c r="O15" s="17">
        <f>SUM(O14:O14)</f>
        <v>131496</v>
      </c>
    </row>
    <row r="16" spans="1:19" s="26" customFormat="1" ht="27" customHeight="1" thickBot="1" x14ac:dyDescent="0.25">
      <c r="A16" s="72" t="s">
        <v>87</v>
      </c>
      <c r="B16" s="490" t="s">
        <v>74</v>
      </c>
      <c r="C16" s="491"/>
      <c r="D16" s="45">
        <f>SUM(D12,D15)</f>
        <v>163994</v>
      </c>
      <c r="E16" s="45">
        <f>SUM(E12,E15)</f>
        <v>149513</v>
      </c>
      <c r="F16" s="45">
        <f>SUM(F12,F15)</f>
        <v>149513</v>
      </c>
      <c r="G16" s="73"/>
      <c r="H16" s="73"/>
      <c r="I16" s="73"/>
      <c r="J16" s="73"/>
      <c r="K16" s="45"/>
      <c r="L16" s="74"/>
      <c r="M16" s="74">
        <f>SUM(M12,M15)</f>
        <v>163994</v>
      </c>
      <c r="N16" s="74">
        <f>SUM(N12,N15)</f>
        <v>149513</v>
      </c>
      <c r="O16" s="74">
        <f>SUM(O12,O15)</f>
        <v>149513</v>
      </c>
    </row>
    <row r="17" spans="5:14" x14ac:dyDescent="0.2">
      <c r="N17" s="12"/>
    </row>
    <row r="18" spans="5:14" x14ac:dyDescent="0.2">
      <c r="N18" s="12"/>
    </row>
    <row r="19" spans="5:14" x14ac:dyDescent="0.2">
      <c r="N19" s="12"/>
    </row>
    <row r="24" spans="5:14" x14ac:dyDescent="0.2">
      <c r="E24" s="12"/>
      <c r="F24" s="12"/>
      <c r="G24" s="12"/>
    </row>
    <row r="26" spans="5:14" x14ac:dyDescent="0.2">
      <c r="E26" s="12"/>
      <c r="F26" s="12"/>
      <c r="G26" s="12"/>
    </row>
  </sheetData>
  <mergeCells count="18">
    <mergeCell ref="G6:I6"/>
    <mergeCell ref="B16:C16"/>
    <mergeCell ref="B13:C13"/>
    <mergeCell ref="B9:C9"/>
    <mergeCell ref="B10:C10"/>
    <mergeCell ref="B11:C11"/>
    <mergeCell ref="B12:C12"/>
    <mergeCell ref="B14:C14"/>
    <mergeCell ref="J6:L6"/>
    <mergeCell ref="M6:O6"/>
    <mergeCell ref="H1:O1"/>
    <mergeCell ref="N5:O5"/>
    <mergeCell ref="B15:C15"/>
    <mergeCell ref="A8:C8"/>
    <mergeCell ref="A4:O4"/>
    <mergeCell ref="H2:K2"/>
    <mergeCell ref="A6:C7"/>
    <mergeCell ref="D6:F6"/>
  </mergeCells>
  <phoneticPr fontId="0" type="noConversion"/>
  <pageMargins left="0.47244094488188981" right="0.15748031496062992" top="1.0629921259842521" bottom="0.27559055118110237" header="0.62992125984251968" footer="0.27559055118110237"/>
  <pageSetup paperSize="9" scale="90" orientation="landscape" r:id="rId1"/>
  <headerFooter alignWithMargins="0"/>
  <rowBreaks count="1" manualBreakCount="1">
    <brk id="1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7</vt:i4>
      </vt:variant>
      <vt:variant>
        <vt:lpstr>Névvel ellátott tartományok</vt:lpstr>
      </vt:variant>
      <vt:variant>
        <vt:i4>6</vt:i4>
      </vt:variant>
    </vt:vector>
  </HeadingPairs>
  <TitlesOfParts>
    <vt:vector size="13" baseType="lpstr">
      <vt:lpstr>5</vt:lpstr>
      <vt:lpstr>5A</vt:lpstr>
      <vt:lpstr>5B</vt:lpstr>
      <vt:lpstr>5C</vt:lpstr>
      <vt:lpstr>5D</vt:lpstr>
      <vt:lpstr>5E</vt:lpstr>
      <vt:lpstr>5F</vt:lpstr>
      <vt:lpstr>'5'!Nyomtatási_terület</vt:lpstr>
      <vt:lpstr>'5A'!Nyomtatási_terület</vt:lpstr>
      <vt:lpstr>'5B'!Nyomtatási_terület</vt:lpstr>
      <vt:lpstr>'5C'!Nyomtatási_terület</vt:lpstr>
      <vt:lpstr>'5D'!Nyomtatási_terület</vt:lpstr>
      <vt:lpstr>'5F'!Nyomtatási_terület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szedlak.krisztina</dc:creator>
  <cp:lastModifiedBy>Csurka, Mária</cp:lastModifiedBy>
  <cp:lastPrinted>2021-05-18T08:20:53Z</cp:lastPrinted>
  <dcterms:created xsi:type="dcterms:W3CDTF">2011-02-03T10:02:06Z</dcterms:created>
  <dcterms:modified xsi:type="dcterms:W3CDTF">2021-06-02T06:58:39Z</dcterms:modified>
</cp:coreProperties>
</file>