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A8FDD5E8-77DB-4C7B-A0C2-D19106BA154A}" xr6:coauthVersionLast="45" xr6:coauthVersionMax="45" xr10:uidLastSave="{00000000-0000-0000-0000-000000000000}"/>
  <bookViews>
    <workbookView xWindow="-120" yWindow="-120" windowWidth="20700" windowHeight="11160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2" i="1" l="1"/>
  <c r="T51" i="1"/>
  <c r="S50" i="1"/>
  <c r="Q50" i="1"/>
  <c r="O50" i="1"/>
  <c r="K50" i="1"/>
  <c r="I50" i="1"/>
  <c r="H50" i="1"/>
  <c r="G50" i="1"/>
  <c r="F50" i="1"/>
  <c r="T49" i="1"/>
  <c r="L49" i="1"/>
  <c r="N49" i="1"/>
  <c r="P49" i="1" s="1"/>
  <c r="T48" i="1"/>
  <c r="T50" i="1"/>
  <c r="M48" i="1"/>
  <c r="M50" i="1" s="1"/>
  <c r="J48" i="1"/>
  <c r="J50" i="1"/>
  <c r="T47" i="1"/>
  <c r="T46" i="1"/>
  <c r="T45" i="1"/>
  <c r="S44" i="1"/>
  <c r="R44" i="1"/>
  <c r="Q44" i="1"/>
  <c r="O44" i="1"/>
  <c r="M44" i="1"/>
  <c r="K44" i="1"/>
  <c r="H44" i="1"/>
  <c r="G44" i="1"/>
  <c r="F44" i="1"/>
  <c r="T43" i="1"/>
  <c r="T42" i="1"/>
  <c r="J42" i="1"/>
  <c r="L42" i="1"/>
  <c r="N42" i="1"/>
  <c r="P42" i="1" s="1"/>
  <c r="T41" i="1"/>
  <c r="J41" i="1"/>
  <c r="L41" i="1"/>
  <c r="L44" i="1" s="1"/>
  <c r="T40" i="1"/>
  <c r="T44" i="1" s="1"/>
  <c r="L40" i="1"/>
  <c r="N40" i="1"/>
  <c r="J40" i="1"/>
  <c r="T39" i="1"/>
  <c r="T38" i="1"/>
  <c r="T37" i="1"/>
  <c r="S36" i="1"/>
  <c r="R36" i="1"/>
  <c r="Q36" i="1"/>
  <c r="O36" i="1"/>
  <c r="M36" i="1"/>
  <c r="K36" i="1"/>
  <c r="H36" i="1"/>
  <c r="G36" i="1"/>
  <c r="T35" i="1"/>
  <c r="J35" i="1"/>
  <c r="L35" i="1" s="1"/>
  <c r="N35" i="1" s="1"/>
  <c r="P35" i="1" s="1"/>
  <c r="T34" i="1"/>
  <c r="P34" i="1"/>
  <c r="T33" i="1"/>
  <c r="J33" i="1"/>
  <c r="L33" i="1" s="1"/>
  <c r="N33" i="1" s="1"/>
  <c r="P33" i="1" s="1"/>
  <c r="T32" i="1"/>
  <c r="J32" i="1"/>
  <c r="L32" i="1" s="1"/>
  <c r="N32" i="1" s="1"/>
  <c r="P32" i="1" s="1"/>
  <c r="T31" i="1"/>
  <c r="J31" i="1"/>
  <c r="L31" i="1"/>
  <c r="N31" i="1" s="1"/>
  <c r="P31" i="1" s="1"/>
  <c r="F31" i="1"/>
  <c r="T30" i="1"/>
  <c r="J30" i="1"/>
  <c r="L30" i="1" s="1"/>
  <c r="N30" i="1" s="1"/>
  <c r="P30" i="1" s="1"/>
  <c r="T29" i="1"/>
  <c r="J29" i="1"/>
  <c r="L29" i="1"/>
  <c r="N29" i="1"/>
  <c r="P29" i="1" s="1"/>
  <c r="T28" i="1"/>
  <c r="J28" i="1"/>
  <c r="L28" i="1"/>
  <c r="T27" i="1"/>
  <c r="T36" i="1" s="1"/>
  <c r="J27" i="1"/>
  <c r="J36" i="1" s="1"/>
  <c r="F27" i="1"/>
  <c r="F36" i="1" s="1"/>
  <c r="T26" i="1"/>
  <c r="T25" i="1"/>
  <c r="T24" i="1"/>
  <c r="T23" i="1"/>
  <c r="S22" i="1"/>
  <c r="S52" i="1" s="1"/>
  <c r="Q22" i="1"/>
  <c r="O22" i="1"/>
  <c r="O52" i="1"/>
  <c r="M22" i="1"/>
  <c r="K22" i="1"/>
  <c r="K52" i="1" s="1"/>
  <c r="I22" i="1"/>
  <c r="I52" i="1" s="1"/>
  <c r="G22" i="1"/>
  <c r="G52" i="1" s="1"/>
  <c r="F22" i="1"/>
  <c r="F52" i="1" s="1"/>
  <c r="T21" i="1"/>
  <c r="T20" i="1"/>
  <c r="J20" i="1"/>
  <c r="L20" i="1" s="1"/>
  <c r="N20" i="1" s="1"/>
  <c r="P20" i="1" s="1"/>
  <c r="T19" i="1"/>
  <c r="H19" i="1"/>
  <c r="H22" i="1" s="1"/>
  <c r="H52" i="1" s="1"/>
  <c r="L18" i="1"/>
  <c r="N18" i="1" s="1"/>
  <c r="P18" i="1" s="1"/>
  <c r="R18" i="1" s="1"/>
  <c r="T18" i="1" s="1"/>
  <c r="J18" i="1"/>
  <c r="J17" i="1"/>
  <c r="L17" i="1" s="1"/>
  <c r="N17" i="1" s="1"/>
  <c r="P17" i="1" s="1"/>
  <c r="R17" i="1" s="1"/>
  <c r="T17" i="1" s="1"/>
  <c r="L16" i="1"/>
  <c r="N16" i="1" s="1"/>
  <c r="P16" i="1" s="1"/>
  <c r="R16" i="1" s="1"/>
  <c r="T16" i="1" s="1"/>
  <c r="J16" i="1"/>
  <c r="J15" i="1"/>
  <c r="L15" i="1" s="1"/>
  <c r="N15" i="1" s="1"/>
  <c r="P15" i="1" s="1"/>
  <c r="R15" i="1" s="1"/>
  <c r="T15" i="1" s="1"/>
  <c r="L14" i="1"/>
  <c r="N14" i="1" s="1"/>
  <c r="P14" i="1" s="1"/>
  <c r="R14" i="1" s="1"/>
  <c r="T14" i="1" s="1"/>
  <c r="J14" i="1"/>
  <c r="C14" i="1"/>
  <c r="J13" i="1"/>
  <c r="L13" i="1"/>
  <c r="N13" i="1" s="1"/>
  <c r="P13" i="1" s="1"/>
  <c r="R13" i="1" s="1"/>
  <c r="T13" i="1" s="1"/>
  <c r="J12" i="1"/>
  <c r="L12" i="1" s="1"/>
  <c r="N12" i="1" s="1"/>
  <c r="P12" i="1" s="1"/>
  <c r="R12" i="1" s="1"/>
  <c r="T11" i="1"/>
  <c r="J11" i="1"/>
  <c r="C11" i="1"/>
  <c r="J44" i="1"/>
  <c r="L48" i="1"/>
  <c r="L50" i="1" s="1"/>
  <c r="N48" i="1"/>
  <c r="N50" i="1" s="1"/>
  <c r="R22" i="1" l="1"/>
  <c r="R52" i="1" s="1"/>
  <c r="T12" i="1"/>
  <c r="T22" i="1" s="1"/>
  <c r="T52" i="1" s="1"/>
  <c r="M52" i="1"/>
  <c r="J22" i="1"/>
  <c r="J52" i="1" s="1"/>
  <c r="L11" i="1"/>
  <c r="J19" i="1"/>
  <c r="L19" i="1" s="1"/>
  <c r="N19" i="1" s="1"/>
  <c r="P19" i="1" s="1"/>
  <c r="L27" i="1"/>
  <c r="P48" i="1"/>
  <c r="P50" i="1" s="1"/>
  <c r="N41" i="1"/>
  <c r="P41" i="1" s="1"/>
  <c r="P40" i="1"/>
  <c r="P44" i="1" s="1"/>
  <c r="N27" i="1" l="1"/>
  <c r="L36" i="1"/>
  <c r="N11" i="1"/>
  <c r="L22" i="1"/>
  <c r="N44" i="1"/>
  <c r="N22" i="1" l="1"/>
  <c r="N52" i="1" s="1"/>
  <c r="P11" i="1"/>
  <c r="P22" i="1" s="1"/>
  <c r="P52" i="1" s="1"/>
  <c r="N36" i="1"/>
  <c r="P27" i="1"/>
  <c r="P36" i="1" s="1"/>
  <c r="L52" i="1"/>
</calcChain>
</file>

<file path=xl/sharedStrings.xml><?xml version="1.0" encoding="utf-8"?>
<sst xmlns="http://schemas.openxmlformats.org/spreadsheetml/2006/main" count="88" uniqueCount="67">
  <si>
    <t>17.számú melléklet</t>
  </si>
  <si>
    <t>16.számú melléklet</t>
  </si>
  <si>
    <t>Belváros-Lipótváros Önkormányzata részesedéseinek alakulása és az önkormányzati részesedésű gazdasági társaságok felsorolása</t>
  </si>
  <si>
    <t>2020. évi</t>
  </si>
  <si>
    <t>adatok ezer ft-ban</t>
  </si>
  <si>
    <t>adatok Ft-ban</t>
  </si>
  <si>
    <t>adatok e Ft-ban</t>
  </si>
  <si>
    <t>Megnevezés</t>
  </si>
  <si>
    <t>Tulajdoni hányad</t>
  </si>
  <si>
    <t>2014. december 31.</t>
  </si>
  <si>
    <t>2015. december 31.</t>
  </si>
  <si>
    <t>2016. december 31.</t>
  </si>
  <si>
    <t>2017. december 31.</t>
  </si>
  <si>
    <t>2018. december 31.</t>
  </si>
  <si>
    <t>2019. december 31.</t>
  </si>
  <si>
    <t>2020. december 31.</t>
  </si>
  <si>
    <t>adószám</t>
  </si>
  <si>
    <t>Bekerülési érték</t>
  </si>
  <si>
    <t>névérték</t>
  </si>
  <si>
    <t>záró érték</t>
  </si>
  <si>
    <t>változás</t>
  </si>
  <si>
    <t>RÉSZESEDÉSEK NEM PÜ VÁLLALKOZÁSBAN:</t>
  </si>
  <si>
    <t>részesedés:</t>
  </si>
  <si>
    <t>Municipal Zrt</t>
  </si>
  <si>
    <t>12054109-2-43</t>
  </si>
  <si>
    <t>Citynform Rt</t>
  </si>
  <si>
    <t>10756324-2-41</t>
  </si>
  <si>
    <t>Középületépítő Zrt</t>
  </si>
  <si>
    <t>fa</t>
  </si>
  <si>
    <t>10759190-2-44</t>
  </si>
  <si>
    <t>üzletrész:</t>
  </si>
  <si>
    <t>Bp Property Delta Kft</t>
  </si>
  <si>
    <t>14840634-2-43</t>
  </si>
  <si>
    <t>Olimpia Kereskedelmi és Szolgáltató Kft</t>
  </si>
  <si>
    <t>10877760-2-43</t>
  </si>
  <si>
    <t>Monturist Kft</t>
  </si>
  <si>
    <t>összesen:</t>
  </si>
  <si>
    <t>RÉSZESEDÉS SAJÁT ALAPÍTÁSÚ GAZD-I TÁRSASÁGBAN:</t>
  </si>
  <si>
    <t>Belváros-Lipótváros Vagyonkezelő Zrt</t>
  </si>
  <si>
    <t>12055708-2-41</t>
  </si>
  <si>
    <t>City Televíziós Műsorszolgáltató Kft</t>
  </si>
  <si>
    <t>11894218-2-41</t>
  </si>
  <si>
    <t>Aranytíz Kft</t>
  </si>
  <si>
    <t>14021727-2-41</t>
  </si>
  <si>
    <t>Szent István tér Mélygarázs Beruh. És Üz. Kft</t>
  </si>
  <si>
    <t>11915434-2-41</t>
  </si>
  <si>
    <t>Belváros-Lipótváros Városüzemeltető Kft</t>
  </si>
  <si>
    <t>13998521-2-41</t>
  </si>
  <si>
    <t>Belváros-Lipótváros Városfejlesztő Kft</t>
  </si>
  <si>
    <t>14306639-2-41</t>
  </si>
  <si>
    <t>Belváros- Lipótváros Sportközpont Kft</t>
  </si>
  <si>
    <t>26791702-2-41</t>
  </si>
  <si>
    <t>Budapesti Önkormányzatok Szövetsége</t>
  </si>
  <si>
    <t>RÉSZESEDÉSEK NONPROFIT TÁRSASÁGBAN:</t>
  </si>
  <si>
    <t>Belváros-Lipótváros Cigányzenekar Nonprofit Kf</t>
  </si>
  <si>
    <t>14910957-1-41</t>
  </si>
  <si>
    <t>BELVÁROSI KÉZMŰVES KÉPZŐ KÖZPONT Nonprofit Kft</t>
  </si>
  <si>
    <t>18083330-2-41</t>
  </si>
  <si>
    <t>Segítő Kezek az Aktív Évekért Közhasznú Nonprofit Kft</t>
  </si>
  <si>
    <t>24663773-1-41</t>
  </si>
  <si>
    <t>RÉSZESEDÉSEK ÁTMENETI IDŐRE:</t>
  </si>
  <si>
    <t>részvények:</t>
  </si>
  <si>
    <t>Forrás részvény, ISIN KÓD: HU0000066071</t>
  </si>
  <si>
    <t>1.000 Ft/db</t>
  </si>
  <si>
    <t>Émász  ISIN KÓD:  HU0000074539</t>
  </si>
  <si>
    <t>10.000 Ft/db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</si>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</sst>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3" fontId="1" fillId="0" borderId="0" xfId="0" applyNumberFormat="1" applyFont="1"/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7"/>
  <sheetViews>
    <sheetView tabSelected="1" workbookViewId="0">
      <selection activeCell="B6" sqref="B6"/>
    </sheetView>
  </sheetViews>
  <sheetFormatPr defaultRowHeight="11.25" x14ac:dyDescent="0.25"/>
  <cols>
    <col min="1" max="1" width="3.140625" style="5" customWidth="1"/>
    <col min="2" max="2" width="45.5703125" style="5" customWidth="1"/>
    <col min="3" max="3" width="14" style="5" customWidth="1"/>
    <col min="4" max="4" width="15.85546875" style="54" customWidth="1"/>
    <col min="5" max="5" width="10.5703125" style="5" bestFit="1" customWidth="1"/>
    <col min="6" max="6" width="16.42578125" style="31" customWidth="1"/>
    <col min="7" max="7" width="13.5703125" style="5" customWidth="1"/>
    <col min="8" max="8" width="15.7109375" style="5" hidden="1" customWidth="1"/>
    <col min="9" max="9" width="8.42578125" style="5" hidden="1" customWidth="1"/>
    <col min="10" max="10" width="15.7109375" style="5" hidden="1" customWidth="1"/>
    <col min="11" max="11" width="8.7109375" style="5" hidden="1" customWidth="1"/>
    <col min="12" max="12" width="15.7109375" style="5" hidden="1" customWidth="1"/>
    <col min="13" max="13" width="9.28515625" style="5" hidden="1" customWidth="1"/>
    <col min="14" max="14" width="15.140625" style="5" hidden="1" customWidth="1"/>
    <col min="15" max="15" width="16.42578125" style="5" hidden="1" customWidth="1"/>
    <col min="16" max="16" width="15.140625" style="5" hidden="1" customWidth="1"/>
    <col min="17" max="17" width="11.140625" style="5" hidden="1" customWidth="1"/>
    <col min="18" max="18" width="15.140625" style="5" bestFit="1" customWidth="1"/>
    <col min="19" max="19" width="13.7109375" style="5" bestFit="1" customWidth="1"/>
    <col min="20" max="20" width="12.7109375" style="5" customWidth="1"/>
    <col min="21" max="21" width="9.140625" style="5"/>
    <col min="22" max="22" width="12.7109375" style="5" bestFit="1" customWidth="1"/>
    <col min="23" max="23" width="10.42578125" style="5" customWidth="1"/>
    <col min="24" max="24" width="10.5703125" style="5" bestFit="1" customWidth="1"/>
    <col min="25" max="25" width="12.7109375" style="5" bestFit="1" customWidth="1"/>
    <col min="26" max="16384" width="9.140625" style="5"/>
  </cols>
  <sheetData>
    <row r="1" spans="1:25" x14ac:dyDescent="0.25">
      <c r="A1" s="1"/>
      <c r="B1" s="1"/>
      <c r="C1" s="2"/>
      <c r="D1" s="3"/>
      <c r="E1" s="2"/>
      <c r="F1" s="4"/>
      <c r="G1" s="4"/>
      <c r="H1" s="4"/>
      <c r="I1" s="4"/>
      <c r="J1" s="4"/>
      <c r="K1" s="4"/>
      <c r="L1" s="4"/>
      <c r="M1" s="4"/>
      <c r="O1" s="4"/>
      <c r="R1" s="4"/>
    </row>
    <row r="2" spans="1:25" s="6" customFormat="1" ht="12.75" x14ac:dyDescent="0.25">
      <c r="I2" s="56" t="s">
        <v>0</v>
      </c>
      <c r="J2" s="56"/>
      <c r="S2" s="57" t="s">
        <v>1</v>
      </c>
      <c r="T2" s="57"/>
    </row>
    <row r="3" spans="1:25" s="7" customFormat="1" ht="18.75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5" s="6" customFormat="1" ht="12.75" x14ac:dyDescent="0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5" x14ac:dyDescent="0.25">
      <c r="A5" s="1"/>
      <c r="B5" s="1"/>
      <c r="C5" s="2"/>
      <c r="D5" s="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5" x14ac:dyDescent="0.25">
      <c r="A6" s="1"/>
      <c r="B6" s="1"/>
      <c r="C6" s="2"/>
      <c r="D6" s="3"/>
      <c r="E6" s="2"/>
      <c r="F6" s="4"/>
      <c r="G6" s="4"/>
      <c r="H6" s="8" t="s">
        <v>4</v>
      </c>
      <c r="I6" s="8"/>
      <c r="J6" s="8" t="s">
        <v>4</v>
      </c>
      <c r="K6" s="8"/>
      <c r="L6" s="8" t="s">
        <v>4</v>
      </c>
      <c r="M6" s="8"/>
      <c r="N6" s="8" t="s">
        <v>5</v>
      </c>
      <c r="O6" s="8"/>
      <c r="P6" s="8" t="s">
        <v>5</v>
      </c>
      <c r="Q6" s="8"/>
      <c r="T6" s="8" t="s">
        <v>6</v>
      </c>
    </row>
    <row r="7" spans="1:25" x14ac:dyDescent="0.25">
      <c r="A7" s="60" t="s">
        <v>7</v>
      </c>
      <c r="B7" s="60"/>
      <c r="C7" s="61" t="s">
        <v>8</v>
      </c>
      <c r="D7" s="10"/>
      <c r="E7" s="9"/>
      <c r="F7" s="11"/>
      <c r="G7" s="4"/>
      <c r="H7" s="12" t="s">
        <v>9</v>
      </c>
      <c r="I7" s="12"/>
      <c r="J7" s="12" t="s">
        <v>10</v>
      </c>
      <c r="K7" s="12"/>
      <c r="L7" s="12" t="s">
        <v>11</v>
      </c>
      <c r="M7" s="12"/>
      <c r="N7" s="12" t="s">
        <v>12</v>
      </c>
      <c r="O7" s="12"/>
      <c r="P7" s="12" t="s">
        <v>13</v>
      </c>
      <c r="Q7" s="12"/>
      <c r="R7" s="12" t="s">
        <v>14</v>
      </c>
      <c r="T7" s="12" t="s">
        <v>15</v>
      </c>
    </row>
    <row r="8" spans="1:25" x14ac:dyDescent="0.25">
      <c r="A8" s="60"/>
      <c r="B8" s="60"/>
      <c r="C8" s="61"/>
      <c r="D8" s="10" t="s">
        <v>16</v>
      </c>
      <c r="E8" s="9"/>
      <c r="F8" s="11" t="s">
        <v>17</v>
      </c>
      <c r="G8" s="12" t="s">
        <v>18</v>
      </c>
      <c r="H8" s="13" t="s">
        <v>19</v>
      </c>
      <c r="I8" s="13" t="s">
        <v>20</v>
      </c>
      <c r="J8" s="13" t="s">
        <v>19</v>
      </c>
      <c r="K8" s="13" t="s">
        <v>20</v>
      </c>
      <c r="L8" s="13" t="s">
        <v>19</v>
      </c>
      <c r="M8" s="13" t="s">
        <v>20</v>
      </c>
      <c r="N8" s="13" t="s">
        <v>19</v>
      </c>
      <c r="O8" s="13" t="s">
        <v>20</v>
      </c>
      <c r="P8" s="13" t="s">
        <v>19</v>
      </c>
      <c r="Q8" s="13" t="s">
        <v>20</v>
      </c>
      <c r="R8" s="13" t="s">
        <v>19</v>
      </c>
      <c r="S8" s="13" t="s">
        <v>20</v>
      </c>
      <c r="T8" s="13" t="s">
        <v>19</v>
      </c>
    </row>
    <row r="9" spans="1:25" s="16" customFormat="1" thickBot="1" x14ac:dyDescent="0.3">
      <c r="A9" s="55" t="s">
        <v>21</v>
      </c>
      <c r="B9" s="55"/>
      <c r="C9" s="14"/>
      <c r="D9" s="15"/>
      <c r="E9" s="14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5" s="16" customFormat="1" ht="10.5" x14ac:dyDescent="0.25">
      <c r="A10" s="17"/>
      <c r="B10" s="18" t="s">
        <v>22</v>
      </c>
      <c r="C10" s="19"/>
      <c r="D10" s="20"/>
      <c r="E10" s="19"/>
      <c r="F10" s="21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2"/>
      <c r="S10" s="22"/>
      <c r="T10" s="23"/>
    </row>
    <row r="11" spans="1:25" x14ac:dyDescent="0.25">
      <c r="A11" s="24"/>
      <c r="B11" s="25" t="s">
        <v>23</v>
      </c>
      <c r="C11" s="26">
        <f>120000000/507000000</f>
        <v>0.23668639053254437</v>
      </c>
      <c r="D11" s="27" t="s">
        <v>24</v>
      </c>
      <c r="E11" s="26"/>
      <c r="F11" s="28">
        <v>120000</v>
      </c>
      <c r="G11" s="28">
        <v>120000</v>
      </c>
      <c r="H11" s="28">
        <v>105123000</v>
      </c>
      <c r="I11" s="28">
        <v>-8967000</v>
      </c>
      <c r="J11" s="28">
        <f t="shared" ref="J11:J20" si="0">+H11+I11</f>
        <v>96156000</v>
      </c>
      <c r="K11" s="28">
        <v>-6721000</v>
      </c>
      <c r="L11" s="28">
        <f>J11+K11</f>
        <v>89435000</v>
      </c>
      <c r="M11" s="28">
        <v>-3164000</v>
      </c>
      <c r="N11" s="28">
        <f t="shared" ref="N11:N20" si="1">+L11+M11</f>
        <v>86271000</v>
      </c>
      <c r="O11" s="28">
        <v>-1301538</v>
      </c>
      <c r="P11" s="28">
        <f>+N11+O11</f>
        <v>84969462</v>
      </c>
      <c r="Q11" s="28">
        <v>-4728994</v>
      </c>
      <c r="R11" s="29">
        <v>80240</v>
      </c>
      <c r="S11" s="28">
        <v>-4577</v>
      </c>
      <c r="T11" s="30">
        <f>+R11+S11</f>
        <v>75663</v>
      </c>
      <c r="V11" s="12"/>
      <c r="W11" s="31"/>
      <c r="X11" s="32"/>
      <c r="Y11" s="33"/>
    </row>
    <row r="12" spans="1:25" x14ac:dyDescent="0.25">
      <c r="A12" s="24"/>
      <c r="B12" s="25"/>
      <c r="C12" s="26"/>
      <c r="D12" s="27"/>
      <c r="E12" s="26"/>
      <c r="F12" s="28"/>
      <c r="G12" s="28"/>
      <c r="H12" s="28"/>
      <c r="I12" s="28"/>
      <c r="J12" s="28">
        <f t="shared" si="0"/>
        <v>0</v>
      </c>
      <c r="K12" s="28"/>
      <c r="L12" s="28">
        <f t="shared" ref="L12:L20" si="2">J12+K12</f>
        <v>0</v>
      </c>
      <c r="M12" s="28"/>
      <c r="N12" s="28">
        <f t="shared" si="1"/>
        <v>0</v>
      </c>
      <c r="O12" s="28"/>
      <c r="P12" s="28">
        <f t="shared" ref="P12:P20" si="3">+N12+O12</f>
        <v>0</v>
      </c>
      <c r="Q12" s="28">
        <v>0</v>
      </c>
      <c r="R12" s="29">
        <f t="shared" ref="R12:R18" si="4">+P12+Q12</f>
        <v>0</v>
      </c>
      <c r="S12" s="29"/>
      <c r="T12" s="30">
        <f t="shared" ref="T12:T51" si="5">+R12+S12</f>
        <v>0</v>
      </c>
      <c r="W12" s="31"/>
      <c r="Y12" s="33"/>
    </row>
    <row r="13" spans="1:25" x14ac:dyDescent="0.25">
      <c r="A13" s="24"/>
      <c r="B13" s="25"/>
      <c r="C13" s="26"/>
      <c r="D13" s="27"/>
      <c r="E13" s="26"/>
      <c r="F13" s="28"/>
      <c r="G13" s="28"/>
      <c r="H13" s="28"/>
      <c r="I13" s="28"/>
      <c r="J13" s="28">
        <f t="shared" si="0"/>
        <v>0</v>
      </c>
      <c r="K13" s="28"/>
      <c r="L13" s="28">
        <f t="shared" si="2"/>
        <v>0</v>
      </c>
      <c r="M13" s="28"/>
      <c r="N13" s="28">
        <f t="shared" si="1"/>
        <v>0</v>
      </c>
      <c r="O13" s="28"/>
      <c r="P13" s="28">
        <f t="shared" si="3"/>
        <v>0</v>
      </c>
      <c r="Q13" s="28">
        <v>0</v>
      </c>
      <c r="R13" s="29">
        <f t="shared" si="4"/>
        <v>0</v>
      </c>
      <c r="S13" s="29"/>
      <c r="T13" s="30">
        <f t="shared" si="5"/>
        <v>0</v>
      </c>
      <c r="W13" s="31"/>
      <c r="Y13" s="33"/>
    </row>
    <row r="14" spans="1:25" x14ac:dyDescent="0.25">
      <c r="A14" s="24"/>
      <c r="B14" s="25" t="s">
        <v>25</v>
      </c>
      <c r="C14" s="26">
        <f>2000000/20750000</f>
        <v>9.6385542168674704E-2</v>
      </c>
      <c r="D14" s="27" t="s">
        <v>26</v>
      </c>
      <c r="E14" s="26"/>
      <c r="F14" s="28">
        <v>186</v>
      </c>
      <c r="G14" s="28">
        <v>2000</v>
      </c>
      <c r="H14" s="28">
        <v>186000</v>
      </c>
      <c r="I14" s="28">
        <v>0</v>
      </c>
      <c r="J14" s="28">
        <f t="shared" si="0"/>
        <v>186000</v>
      </c>
      <c r="K14" s="28">
        <v>0</v>
      </c>
      <c r="L14" s="28">
        <f t="shared" si="2"/>
        <v>186000</v>
      </c>
      <c r="M14" s="28">
        <v>-153000</v>
      </c>
      <c r="N14" s="28">
        <f t="shared" si="1"/>
        <v>33000</v>
      </c>
      <c r="O14" s="28">
        <v>-33000</v>
      </c>
      <c r="P14" s="28">
        <f t="shared" si="3"/>
        <v>0</v>
      </c>
      <c r="Q14" s="28">
        <v>0</v>
      </c>
      <c r="R14" s="29">
        <f t="shared" si="4"/>
        <v>0</v>
      </c>
      <c r="S14" s="29"/>
      <c r="T14" s="30">
        <f t="shared" si="5"/>
        <v>0</v>
      </c>
      <c r="W14" s="31"/>
      <c r="Y14" s="33"/>
    </row>
    <row r="15" spans="1:25" x14ac:dyDescent="0.25">
      <c r="A15" s="24"/>
      <c r="B15" s="25" t="s">
        <v>27</v>
      </c>
      <c r="C15" s="26" t="s">
        <v>28</v>
      </c>
      <c r="D15" s="27" t="s">
        <v>29</v>
      </c>
      <c r="E15" s="26"/>
      <c r="F15" s="28">
        <v>24321</v>
      </c>
      <c r="G15" s="28">
        <v>24321</v>
      </c>
      <c r="H15" s="28">
        <v>0</v>
      </c>
      <c r="I15" s="28">
        <v>0</v>
      </c>
      <c r="J15" s="28">
        <f t="shared" si="0"/>
        <v>0</v>
      </c>
      <c r="K15" s="28">
        <v>0</v>
      </c>
      <c r="L15" s="28">
        <f t="shared" si="2"/>
        <v>0</v>
      </c>
      <c r="M15" s="28"/>
      <c r="N15" s="28">
        <f t="shared" si="1"/>
        <v>0</v>
      </c>
      <c r="O15" s="28"/>
      <c r="P15" s="28">
        <f t="shared" si="3"/>
        <v>0</v>
      </c>
      <c r="Q15" s="28">
        <v>0</v>
      </c>
      <c r="R15" s="29">
        <f t="shared" si="4"/>
        <v>0</v>
      </c>
      <c r="S15" s="29"/>
      <c r="T15" s="30">
        <f t="shared" si="5"/>
        <v>0</v>
      </c>
      <c r="W15" s="31"/>
      <c r="Y15" s="33"/>
    </row>
    <row r="16" spans="1:25" x14ac:dyDescent="0.25">
      <c r="A16" s="24"/>
      <c r="B16" s="25"/>
      <c r="C16" s="26"/>
      <c r="D16" s="27"/>
      <c r="E16" s="26"/>
      <c r="F16" s="28"/>
      <c r="G16" s="28"/>
      <c r="H16" s="28"/>
      <c r="I16" s="28"/>
      <c r="J16" s="28">
        <f t="shared" si="0"/>
        <v>0</v>
      </c>
      <c r="K16" s="28"/>
      <c r="L16" s="28">
        <f t="shared" si="2"/>
        <v>0</v>
      </c>
      <c r="M16" s="28"/>
      <c r="N16" s="28">
        <f t="shared" si="1"/>
        <v>0</v>
      </c>
      <c r="O16" s="28"/>
      <c r="P16" s="28">
        <f t="shared" si="3"/>
        <v>0</v>
      </c>
      <c r="Q16" s="28">
        <v>0</v>
      </c>
      <c r="R16" s="29">
        <f t="shared" si="4"/>
        <v>0</v>
      </c>
      <c r="S16" s="29"/>
      <c r="T16" s="30">
        <f t="shared" si="5"/>
        <v>0</v>
      </c>
      <c r="W16" s="31"/>
      <c r="Y16" s="33"/>
    </row>
    <row r="17" spans="1:25" x14ac:dyDescent="0.25">
      <c r="A17" s="24"/>
      <c r="B17" s="34" t="s">
        <v>30</v>
      </c>
      <c r="C17" s="25"/>
      <c r="D17" s="27"/>
      <c r="E17" s="25"/>
      <c r="F17" s="28"/>
      <c r="G17" s="28"/>
      <c r="H17" s="28"/>
      <c r="I17" s="28"/>
      <c r="J17" s="28">
        <f t="shared" si="0"/>
        <v>0</v>
      </c>
      <c r="K17" s="28"/>
      <c r="L17" s="28">
        <f t="shared" si="2"/>
        <v>0</v>
      </c>
      <c r="M17" s="28"/>
      <c r="N17" s="28">
        <f t="shared" si="1"/>
        <v>0</v>
      </c>
      <c r="O17" s="28"/>
      <c r="P17" s="28">
        <f t="shared" si="3"/>
        <v>0</v>
      </c>
      <c r="Q17" s="28">
        <v>0</v>
      </c>
      <c r="R17" s="29">
        <f t="shared" si="4"/>
        <v>0</v>
      </c>
      <c r="S17" s="29"/>
      <c r="T17" s="30">
        <f t="shared" si="5"/>
        <v>0</v>
      </c>
      <c r="W17" s="31"/>
      <c r="Y17" s="33"/>
    </row>
    <row r="18" spans="1:25" x14ac:dyDescent="0.25">
      <c r="A18" s="24"/>
      <c r="B18" s="25" t="s">
        <v>31</v>
      </c>
      <c r="C18" s="26" t="s">
        <v>28</v>
      </c>
      <c r="D18" s="27" t="s">
        <v>32</v>
      </c>
      <c r="E18" s="26">
        <v>0.19811300000000001</v>
      </c>
      <c r="F18" s="35">
        <v>210</v>
      </c>
      <c r="G18" s="35">
        <v>210</v>
      </c>
      <c r="H18" s="28">
        <v>0</v>
      </c>
      <c r="I18" s="28">
        <v>0</v>
      </c>
      <c r="J18" s="28">
        <f t="shared" si="0"/>
        <v>0</v>
      </c>
      <c r="K18" s="28">
        <v>0</v>
      </c>
      <c r="L18" s="28">
        <f t="shared" si="2"/>
        <v>0</v>
      </c>
      <c r="M18" s="28"/>
      <c r="N18" s="28">
        <f t="shared" si="1"/>
        <v>0</v>
      </c>
      <c r="O18" s="28"/>
      <c r="P18" s="28">
        <f t="shared" si="3"/>
        <v>0</v>
      </c>
      <c r="Q18" s="28">
        <v>0</v>
      </c>
      <c r="R18" s="29">
        <f t="shared" si="4"/>
        <v>0</v>
      </c>
      <c r="S18" s="29"/>
      <c r="T18" s="30">
        <f t="shared" si="5"/>
        <v>0</v>
      </c>
      <c r="W18" s="31"/>
      <c r="Y18" s="33"/>
    </row>
    <row r="19" spans="1:25" x14ac:dyDescent="0.25">
      <c r="A19" s="24"/>
      <c r="B19" s="25" t="s">
        <v>33</v>
      </c>
      <c r="C19" s="26">
        <v>9.5999999999999992E-3</v>
      </c>
      <c r="D19" s="27" t="s">
        <v>34</v>
      </c>
      <c r="E19" s="26"/>
      <c r="F19" s="35">
        <v>5410</v>
      </c>
      <c r="G19" s="35">
        <v>6590</v>
      </c>
      <c r="H19" s="28">
        <f>4678299+291</f>
        <v>4678590</v>
      </c>
      <c r="I19" s="28"/>
      <c r="J19" s="28">
        <f t="shared" si="0"/>
        <v>4678590</v>
      </c>
      <c r="K19" s="28">
        <v>-145000</v>
      </c>
      <c r="L19" s="28">
        <f t="shared" si="2"/>
        <v>4533590</v>
      </c>
      <c r="M19" s="28">
        <v>-122000</v>
      </c>
      <c r="N19" s="28">
        <f t="shared" si="1"/>
        <v>4411590</v>
      </c>
      <c r="O19" s="28">
        <v>998701</v>
      </c>
      <c r="P19" s="28">
        <f t="shared" si="3"/>
        <v>5410291</v>
      </c>
      <c r="Q19" s="28">
        <v>0</v>
      </c>
      <c r="R19" s="29">
        <v>5410</v>
      </c>
      <c r="S19" s="29">
        <v>0</v>
      </c>
      <c r="T19" s="30">
        <f t="shared" si="5"/>
        <v>5410</v>
      </c>
      <c r="V19" s="31"/>
      <c r="W19" s="31"/>
      <c r="Y19" s="33"/>
    </row>
    <row r="20" spans="1:25" x14ac:dyDescent="0.25">
      <c r="A20" s="24"/>
      <c r="B20" s="25" t="s">
        <v>35</v>
      </c>
      <c r="C20" s="26">
        <v>0.51192300000000002</v>
      </c>
      <c r="D20" s="27"/>
      <c r="E20" s="26"/>
      <c r="F20" s="35">
        <v>13639</v>
      </c>
      <c r="G20" s="35">
        <v>13639</v>
      </c>
      <c r="H20" s="28">
        <v>13639000</v>
      </c>
      <c r="I20" s="28">
        <v>0</v>
      </c>
      <c r="J20" s="28">
        <f t="shared" si="0"/>
        <v>13639000</v>
      </c>
      <c r="K20" s="28">
        <v>0</v>
      </c>
      <c r="L20" s="28">
        <f t="shared" si="2"/>
        <v>13639000</v>
      </c>
      <c r="M20" s="28"/>
      <c r="N20" s="28">
        <f t="shared" si="1"/>
        <v>13639000</v>
      </c>
      <c r="O20" s="28"/>
      <c r="P20" s="28">
        <f t="shared" si="3"/>
        <v>13639000</v>
      </c>
      <c r="Q20" s="28">
        <v>0</v>
      </c>
      <c r="R20" s="29">
        <v>13639</v>
      </c>
      <c r="S20" s="29">
        <v>0</v>
      </c>
      <c r="T20" s="30">
        <f t="shared" si="5"/>
        <v>13639</v>
      </c>
      <c r="V20" s="31"/>
      <c r="W20" s="31"/>
      <c r="Y20" s="33"/>
    </row>
    <row r="21" spans="1:25" x14ac:dyDescent="0.25">
      <c r="A21" s="24"/>
      <c r="B21" s="25"/>
      <c r="C21" s="26"/>
      <c r="D21" s="27"/>
      <c r="E21" s="26"/>
      <c r="F21" s="3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30">
        <f t="shared" si="5"/>
        <v>0</v>
      </c>
      <c r="W21" s="31"/>
      <c r="Y21" s="33"/>
    </row>
    <row r="22" spans="1:25" x14ac:dyDescent="0.25">
      <c r="A22" s="24"/>
      <c r="B22" s="36" t="s">
        <v>36</v>
      </c>
      <c r="C22" s="25"/>
      <c r="D22" s="27"/>
      <c r="E22" s="25"/>
      <c r="F22" s="37">
        <f>SUM(F11:F21)</f>
        <v>163766</v>
      </c>
      <c r="G22" s="37">
        <f>SUM(G11:G20)</f>
        <v>166760</v>
      </c>
      <c r="H22" s="37">
        <f t="shared" ref="H22:O22" si="6">SUM(H11:H21)</f>
        <v>123626590</v>
      </c>
      <c r="I22" s="37">
        <f>SUM(I11:I21)</f>
        <v>-8967000</v>
      </c>
      <c r="J22" s="37">
        <f t="shared" si="6"/>
        <v>114659590</v>
      </c>
      <c r="K22" s="37">
        <f t="shared" si="6"/>
        <v>-6866000</v>
      </c>
      <c r="L22" s="37">
        <f t="shared" si="6"/>
        <v>107793590</v>
      </c>
      <c r="M22" s="37">
        <f t="shared" si="6"/>
        <v>-3439000</v>
      </c>
      <c r="N22" s="37">
        <f t="shared" si="6"/>
        <v>104354590</v>
      </c>
      <c r="O22" s="37">
        <f t="shared" si="6"/>
        <v>-335837</v>
      </c>
      <c r="P22" s="37">
        <f>SUM(P11:P21)</f>
        <v>104018753</v>
      </c>
      <c r="Q22" s="37">
        <f>SUM(Q11:Q21)</f>
        <v>-4728994</v>
      </c>
      <c r="R22" s="37">
        <f>SUM(R11:R21)</f>
        <v>99289</v>
      </c>
      <c r="S22" s="37">
        <f>SUM(S11:S21)</f>
        <v>-4577</v>
      </c>
      <c r="T22" s="38">
        <f>SUM(T11:T21)</f>
        <v>94712</v>
      </c>
      <c r="V22" s="31"/>
      <c r="W22" s="31"/>
      <c r="Y22" s="33"/>
    </row>
    <row r="23" spans="1:25" x14ac:dyDescent="0.25">
      <c r="A23" s="24"/>
      <c r="B23" s="25"/>
      <c r="C23" s="25"/>
      <c r="D23" s="27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30">
        <f t="shared" si="5"/>
        <v>0</v>
      </c>
      <c r="W23" s="31"/>
      <c r="Y23" s="33"/>
    </row>
    <row r="24" spans="1:25" x14ac:dyDescent="0.25">
      <c r="A24" s="24"/>
      <c r="B24" s="25"/>
      <c r="C24" s="25"/>
      <c r="D24" s="27"/>
      <c r="E24" s="2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9"/>
      <c r="T24" s="30">
        <f t="shared" si="5"/>
        <v>0</v>
      </c>
      <c r="W24" s="31"/>
      <c r="Y24" s="33"/>
    </row>
    <row r="25" spans="1:25" x14ac:dyDescent="0.25">
      <c r="A25" s="39" t="s">
        <v>37</v>
      </c>
      <c r="B25" s="25"/>
      <c r="C25" s="25"/>
      <c r="D25" s="27"/>
      <c r="E25" s="2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30">
        <f t="shared" si="5"/>
        <v>0</v>
      </c>
      <c r="W25" s="31"/>
      <c r="Y25" s="33"/>
    </row>
    <row r="26" spans="1:25" x14ac:dyDescent="0.25">
      <c r="A26" s="24"/>
      <c r="B26" s="34" t="s">
        <v>22</v>
      </c>
      <c r="C26" s="25"/>
      <c r="D26" s="27"/>
      <c r="E26" s="2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30">
        <f t="shared" si="5"/>
        <v>0</v>
      </c>
      <c r="W26" s="31"/>
      <c r="Y26" s="33"/>
    </row>
    <row r="27" spans="1:25" x14ac:dyDescent="0.25">
      <c r="A27" s="24"/>
      <c r="B27" s="25" t="s">
        <v>38</v>
      </c>
      <c r="C27" s="26">
        <v>1</v>
      </c>
      <c r="D27" s="27" t="s">
        <v>39</v>
      </c>
      <c r="E27" s="26"/>
      <c r="F27" s="28">
        <f>283039</f>
        <v>283039</v>
      </c>
      <c r="G27" s="28">
        <v>200000</v>
      </c>
      <c r="H27" s="28">
        <v>283039000</v>
      </c>
      <c r="I27" s="28">
        <v>0</v>
      </c>
      <c r="J27" s="28">
        <f>+H27+I27</f>
        <v>283039000</v>
      </c>
      <c r="K27" s="28">
        <v>0</v>
      </c>
      <c r="L27" s="28">
        <f>+J27+K27</f>
        <v>283039000</v>
      </c>
      <c r="M27" s="28"/>
      <c r="N27" s="28">
        <f t="shared" ref="N27:N33" si="7">+L27+M27</f>
        <v>283039000</v>
      </c>
      <c r="O27" s="28"/>
      <c r="P27" s="28">
        <f>+N27+O27</f>
        <v>283039000</v>
      </c>
      <c r="Q27" s="28">
        <v>0</v>
      </c>
      <c r="R27" s="29">
        <v>283039</v>
      </c>
      <c r="S27" s="29">
        <v>0</v>
      </c>
      <c r="T27" s="30">
        <f t="shared" si="5"/>
        <v>283039</v>
      </c>
      <c r="V27" s="31"/>
      <c r="W27" s="31"/>
      <c r="Y27" s="33"/>
    </row>
    <row r="28" spans="1:25" x14ac:dyDescent="0.25">
      <c r="A28" s="24"/>
      <c r="B28" s="34" t="s">
        <v>30</v>
      </c>
      <c r="C28" s="25"/>
      <c r="D28" s="27"/>
      <c r="E28" s="25"/>
      <c r="F28" s="28"/>
      <c r="G28" s="28"/>
      <c r="H28" s="28"/>
      <c r="I28" s="28"/>
      <c r="J28" s="28">
        <f t="shared" ref="J28:J35" si="8">+H28+I28</f>
        <v>0</v>
      </c>
      <c r="K28" s="28"/>
      <c r="L28" s="28">
        <f t="shared" ref="L28:L35" si="9">+J28+K28</f>
        <v>0</v>
      </c>
      <c r="M28" s="28"/>
      <c r="N28" s="28"/>
      <c r="O28" s="28"/>
      <c r="P28" s="28"/>
      <c r="Q28" s="28"/>
      <c r="R28" s="29"/>
      <c r="S28" s="29"/>
      <c r="T28" s="30">
        <f t="shared" si="5"/>
        <v>0</v>
      </c>
      <c r="W28" s="31"/>
      <c r="Y28" s="33"/>
    </row>
    <row r="29" spans="1:25" x14ac:dyDescent="0.25">
      <c r="A29" s="24"/>
      <c r="B29" s="25" t="s">
        <v>40</v>
      </c>
      <c r="C29" s="26">
        <v>1</v>
      </c>
      <c r="D29" s="27" t="s">
        <v>41</v>
      </c>
      <c r="E29" s="26"/>
      <c r="F29" s="35">
        <v>112870</v>
      </c>
      <c r="G29" s="35">
        <v>16000</v>
      </c>
      <c r="H29" s="28">
        <v>112870000</v>
      </c>
      <c r="I29" s="28">
        <v>0</v>
      </c>
      <c r="J29" s="28">
        <f t="shared" si="8"/>
        <v>112870000</v>
      </c>
      <c r="K29" s="28">
        <v>0</v>
      </c>
      <c r="L29" s="28">
        <f t="shared" si="9"/>
        <v>112870000</v>
      </c>
      <c r="M29" s="28"/>
      <c r="N29" s="28">
        <f t="shared" si="7"/>
        <v>112870000</v>
      </c>
      <c r="O29" s="28"/>
      <c r="P29" s="28">
        <f t="shared" ref="P29:P35" si="10">+N29+O29</f>
        <v>112870000</v>
      </c>
      <c r="Q29" s="28">
        <v>0</v>
      </c>
      <c r="R29" s="29">
        <v>112870</v>
      </c>
      <c r="S29" s="29">
        <v>0</v>
      </c>
      <c r="T29" s="30">
        <f t="shared" si="5"/>
        <v>112870</v>
      </c>
      <c r="V29" s="31"/>
      <c r="W29" s="31"/>
      <c r="Y29" s="33"/>
    </row>
    <row r="30" spans="1:25" x14ac:dyDescent="0.25">
      <c r="A30" s="24"/>
      <c r="B30" s="25" t="s">
        <v>42</v>
      </c>
      <c r="C30" s="26">
        <v>1</v>
      </c>
      <c r="D30" s="27" t="s">
        <v>43</v>
      </c>
      <c r="E30" s="26"/>
      <c r="F30" s="35">
        <v>3000</v>
      </c>
      <c r="G30" s="35">
        <v>3000</v>
      </c>
      <c r="H30" s="28">
        <v>3000000</v>
      </c>
      <c r="I30" s="28">
        <v>0</v>
      </c>
      <c r="J30" s="28">
        <f t="shared" si="8"/>
        <v>3000000</v>
      </c>
      <c r="K30" s="28">
        <v>0</v>
      </c>
      <c r="L30" s="28">
        <f t="shared" si="9"/>
        <v>3000000</v>
      </c>
      <c r="M30" s="28"/>
      <c r="N30" s="28">
        <f t="shared" si="7"/>
        <v>3000000</v>
      </c>
      <c r="O30" s="28"/>
      <c r="P30" s="28">
        <f t="shared" si="10"/>
        <v>3000000</v>
      </c>
      <c r="Q30" s="28">
        <v>0</v>
      </c>
      <c r="R30" s="29">
        <v>3000</v>
      </c>
      <c r="S30" s="29">
        <v>0</v>
      </c>
      <c r="T30" s="30">
        <f t="shared" si="5"/>
        <v>3000</v>
      </c>
      <c r="V30" s="31"/>
      <c r="W30" s="31"/>
      <c r="Y30" s="33"/>
    </row>
    <row r="31" spans="1:25" x14ac:dyDescent="0.2">
      <c r="A31" s="24"/>
      <c r="B31" s="25" t="s">
        <v>44</v>
      </c>
      <c r="C31" s="26">
        <v>1</v>
      </c>
      <c r="D31" s="27" t="s">
        <v>45</v>
      </c>
      <c r="E31" s="26"/>
      <c r="F31" s="35">
        <f>2492177</f>
        <v>2492177</v>
      </c>
      <c r="G31" s="35">
        <v>2492177</v>
      </c>
      <c r="H31" s="28">
        <v>2275287000</v>
      </c>
      <c r="I31" s="28">
        <v>0</v>
      </c>
      <c r="J31" s="28">
        <f t="shared" si="8"/>
        <v>2275287000</v>
      </c>
      <c r="K31" s="28">
        <v>0</v>
      </c>
      <c r="L31" s="28">
        <f t="shared" si="9"/>
        <v>2275287000</v>
      </c>
      <c r="M31" s="28">
        <v>-33013000</v>
      </c>
      <c r="N31" s="28">
        <f t="shared" si="7"/>
        <v>2242274000</v>
      </c>
      <c r="O31" s="28">
        <v>-27774000</v>
      </c>
      <c r="P31" s="28">
        <f t="shared" si="10"/>
        <v>2214500000</v>
      </c>
      <c r="Q31" s="28">
        <v>-27317000</v>
      </c>
      <c r="R31" s="29">
        <v>2187183</v>
      </c>
      <c r="S31" s="28">
        <v>-24084</v>
      </c>
      <c r="T31" s="30">
        <f t="shared" si="5"/>
        <v>2163099</v>
      </c>
      <c r="V31" s="40"/>
      <c r="W31" s="41"/>
      <c r="X31" s="33"/>
      <c r="Y31" s="33"/>
    </row>
    <row r="32" spans="1:25" x14ac:dyDescent="0.25">
      <c r="A32" s="24"/>
      <c r="B32" s="25" t="s">
        <v>46</v>
      </c>
      <c r="C32" s="26">
        <v>1</v>
      </c>
      <c r="D32" s="27" t="s">
        <v>47</v>
      </c>
      <c r="E32" s="26"/>
      <c r="F32" s="35">
        <v>100000</v>
      </c>
      <c r="G32" s="35">
        <v>100000</v>
      </c>
      <c r="H32" s="28">
        <v>100000000</v>
      </c>
      <c r="I32" s="28">
        <v>0</v>
      </c>
      <c r="J32" s="28">
        <f t="shared" si="8"/>
        <v>100000000</v>
      </c>
      <c r="K32" s="28">
        <v>0</v>
      </c>
      <c r="L32" s="28">
        <f t="shared" si="9"/>
        <v>100000000</v>
      </c>
      <c r="M32" s="28"/>
      <c r="N32" s="28">
        <f t="shared" si="7"/>
        <v>100000000</v>
      </c>
      <c r="O32" s="28"/>
      <c r="P32" s="28">
        <f t="shared" si="10"/>
        <v>100000000</v>
      </c>
      <c r="Q32" s="28">
        <v>0</v>
      </c>
      <c r="R32" s="29">
        <v>100000</v>
      </c>
      <c r="S32" s="29">
        <v>0</v>
      </c>
      <c r="T32" s="30">
        <f t="shared" si="5"/>
        <v>100000</v>
      </c>
      <c r="V32" s="31"/>
      <c r="W32" s="31"/>
      <c r="Y32" s="33"/>
    </row>
    <row r="33" spans="1:25" x14ac:dyDescent="0.25">
      <c r="A33" s="24"/>
      <c r="B33" s="25" t="s">
        <v>48</v>
      </c>
      <c r="C33" s="26">
        <v>1</v>
      </c>
      <c r="D33" s="27" t="s">
        <v>49</v>
      </c>
      <c r="E33" s="26"/>
      <c r="F33" s="35">
        <v>3000</v>
      </c>
      <c r="G33" s="35">
        <v>3000</v>
      </c>
      <c r="H33" s="28">
        <v>3000000</v>
      </c>
      <c r="I33" s="28"/>
      <c r="J33" s="28">
        <f t="shared" si="8"/>
        <v>3000000</v>
      </c>
      <c r="K33" s="28"/>
      <c r="L33" s="28">
        <f t="shared" si="9"/>
        <v>3000000</v>
      </c>
      <c r="M33" s="28"/>
      <c r="N33" s="28">
        <f t="shared" si="7"/>
        <v>3000000</v>
      </c>
      <c r="O33" s="28"/>
      <c r="P33" s="28">
        <f t="shared" si="10"/>
        <v>3000000</v>
      </c>
      <c r="Q33" s="28">
        <v>0</v>
      </c>
      <c r="R33" s="29">
        <v>3000</v>
      </c>
      <c r="S33" s="29">
        <v>0</v>
      </c>
      <c r="T33" s="30">
        <f t="shared" si="5"/>
        <v>3000</v>
      </c>
      <c r="V33" s="31"/>
      <c r="W33" s="31"/>
      <c r="Y33" s="33"/>
    </row>
    <row r="34" spans="1:25" x14ac:dyDescent="0.25">
      <c r="A34" s="24"/>
      <c r="B34" s="25" t="s">
        <v>50</v>
      </c>
      <c r="C34" s="26">
        <v>1</v>
      </c>
      <c r="D34" s="27" t="s">
        <v>51</v>
      </c>
      <c r="E34" s="26"/>
      <c r="F34" s="35">
        <v>513000</v>
      </c>
      <c r="G34" s="35">
        <v>513000</v>
      </c>
      <c r="H34" s="28"/>
      <c r="I34" s="28"/>
      <c r="J34" s="28"/>
      <c r="K34" s="28"/>
      <c r="L34" s="28"/>
      <c r="M34" s="28"/>
      <c r="N34" s="28"/>
      <c r="O34" s="28"/>
      <c r="P34" s="28">
        <f>+N34+O34</f>
        <v>0</v>
      </c>
      <c r="Q34" s="28">
        <v>3000000</v>
      </c>
      <c r="R34" s="29">
        <v>3000</v>
      </c>
      <c r="S34" s="29">
        <v>510000</v>
      </c>
      <c r="T34" s="30">
        <f t="shared" si="5"/>
        <v>513000</v>
      </c>
      <c r="V34" s="31"/>
      <c r="W34" s="31"/>
      <c r="Y34" s="33"/>
    </row>
    <row r="35" spans="1:25" x14ac:dyDescent="0.25">
      <c r="A35" s="24"/>
      <c r="B35" s="25" t="s">
        <v>52</v>
      </c>
      <c r="C35" s="26"/>
      <c r="D35" s="27"/>
      <c r="E35" s="26"/>
      <c r="F35" s="35">
        <v>200</v>
      </c>
      <c r="G35" s="35">
        <v>200</v>
      </c>
      <c r="H35" s="28">
        <v>200000</v>
      </c>
      <c r="I35" s="28">
        <v>0</v>
      </c>
      <c r="J35" s="28">
        <f t="shared" si="8"/>
        <v>200000</v>
      </c>
      <c r="K35" s="28">
        <v>0</v>
      </c>
      <c r="L35" s="28">
        <f t="shared" si="9"/>
        <v>200000</v>
      </c>
      <c r="M35" s="28"/>
      <c r="N35" s="28">
        <f>+L35+M35</f>
        <v>200000</v>
      </c>
      <c r="O35" s="28"/>
      <c r="P35" s="28">
        <f t="shared" si="10"/>
        <v>200000</v>
      </c>
      <c r="Q35" s="28">
        <v>0</v>
      </c>
      <c r="R35" s="29">
        <v>200</v>
      </c>
      <c r="S35" s="29">
        <v>0</v>
      </c>
      <c r="T35" s="30">
        <f t="shared" si="5"/>
        <v>200</v>
      </c>
      <c r="W35" s="31"/>
      <c r="Y35" s="33"/>
    </row>
    <row r="36" spans="1:25" x14ac:dyDescent="0.25">
      <c r="A36" s="24"/>
      <c r="B36" s="36" t="s">
        <v>36</v>
      </c>
      <c r="C36" s="26"/>
      <c r="D36" s="27"/>
      <c r="E36" s="26"/>
      <c r="F36" s="42">
        <f t="shared" ref="F36:M36" si="11">SUM(F27:F35)</f>
        <v>3507286</v>
      </c>
      <c r="G36" s="42">
        <f t="shared" si="11"/>
        <v>3327377</v>
      </c>
      <c r="H36" s="42">
        <f t="shared" si="11"/>
        <v>2777396000</v>
      </c>
      <c r="I36" s="42">
        <v>0</v>
      </c>
      <c r="J36" s="42">
        <f t="shared" si="11"/>
        <v>2777396000</v>
      </c>
      <c r="K36" s="42">
        <f t="shared" si="11"/>
        <v>0</v>
      </c>
      <c r="L36" s="42">
        <f t="shared" si="11"/>
        <v>2777396000</v>
      </c>
      <c r="M36" s="42">
        <f t="shared" si="11"/>
        <v>-33013000</v>
      </c>
      <c r="N36" s="42">
        <f t="shared" ref="N36:T36" si="12">SUM(N27:N35)</f>
        <v>2744383000</v>
      </c>
      <c r="O36" s="42">
        <f t="shared" si="12"/>
        <v>-27774000</v>
      </c>
      <c r="P36" s="42">
        <f t="shared" si="12"/>
        <v>2716609000</v>
      </c>
      <c r="Q36" s="42">
        <f t="shared" si="12"/>
        <v>-24317000</v>
      </c>
      <c r="R36" s="42">
        <f t="shared" si="12"/>
        <v>2692292</v>
      </c>
      <c r="S36" s="42">
        <f t="shared" si="12"/>
        <v>485916</v>
      </c>
      <c r="T36" s="43">
        <f t="shared" si="12"/>
        <v>3178208</v>
      </c>
      <c r="V36" s="31"/>
      <c r="W36" s="31"/>
      <c r="Y36" s="33"/>
    </row>
    <row r="37" spans="1:25" x14ac:dyDescent="0.25">
      <c r="A37" s="24"/>
      <c r="B37" s="36"/>
      <c r="C37" s="26"/>
      <c r="D37" s="27"/>
      <c r="E37" s="26"/>
      <c r="F37" s="42"/>
      <c r="G37" s="28"/>
      <c r="H37" s="42"/>
      <c r="I37" s="42"/>
      <c r="J37" s="42"/>
      <c r="K37" s="42"/>
      <c r="L37" s="42"/>
      <c r="M37" s="42"/>
      <c r="N37" s="28"/>
      <c r="O37" s="28"/>
      <c r="P37" s="28"/>
      <c r="Q37" s="28"/>
      <c r="R37" s="29"/>
      <c r="S37" s="29"/>
      <c r="T37" s="30">
        <f t="shared" si="5"/>
        <v>0</v>
      </c>
      <c r="W37" s="31"/>
      <c r="Y37" s="33"/>
    </row>
    <row r="38" spans="1:25" x14ac:dyDescent="0.25">
      <c r="A38" s="39" t="s">
        <v>53</v>
      </c>
      <c r="B38" s="25"/>
      <c r="C38" s="25"/>
      <c r="D38" s="27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9"/>
      <c r="T38" s="30">
        <f t="shared" si="5"/>
        <v>0</v>
      </c>
      <c r="W38" s="31"/>
      <c r="Y38" s="33"/>
    </row>
    <row r="39" spans="1:25" x14ac:dyDescent="0.25">
      <c r="A39" s="24"/>
      <c r="B39" s="34" t="s">
        <v>30</v>
      </c>
      <c r="C39" s="25"/>
      <c r="D39" s="27"/>
      <c r="E39" s="2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30">
        <f t="shared" si="5"/>
        <v>0</v>
      </c>
      <c r="W39" s="31"/>
      <c r="Y39" s="33"/>
    </row>
    <row r="40" spans="1:25" x14ac:dyDescent="0.25">
      <c r="A40" s="24"/>
      <c r="B40" s="25" t="s">
        <v>54</v>
      </c>
      <c r="C40" s="26">
        <v>1</v>
      </c>
      <c r="D40" s="27" t="s">
        <v>55</v>
      </c>
      <c r="E40" s="26"/>
      <c r="F40" s="35">
        <v>3000</v>
      </c>
      <c r="G40" s="35">
        <v>3000</v>
      </c>
      <c r="H40" s="28">
        <v>2923000</v>
      </c>
      <c r="I40" s="28">
        <v>0</v>
      </c>
      <c r="J40" s="28">
        <f>+H40+I40</f>
        <v>2923000</v>
      </c>
      <c r="K40" s="28">
        <v>0</v>
      </c>
      <c r="L40" s="28">
        <f>+J40+K40</f>
        <v>2923000</v>
      </c>
      <c r="M40" s="28"/>
      <c r="N40" s="28">
        <f>+L40+M40</f>
        <v>2923000</v>
      </c>
      <c r="O40" s="28">
        <v>77000</v>
      </c>
      <c r="P40" s="28">
        <f>+N40+O40</f>
        <v>3000000</v>
      </c>
      <c r="Q40" s="28">
        <v>0</v>
      </c>
      <c r="R40" s="29">
        <v>3000</v>
      </c>
      <c r="S40" s="29">
        <v>0</v>
      </c>
      <c r="T40" s="30">
        <f t="shared" si="5"/>
        <v>3000</v>
      </c>
      <c r="V40" s="31"/>
      <c r="W40" s="31"/>
      <c r="Y40" s="33"/>
    </row>
    <row r="41" spans="1:25" x14ac:dyDescent="0.2">
      <c r="A41" s="24"/>
      <c r="B41" s="25" t="s">
        <v>56</v>
      </c>
      <c r="C41" s="26">
        <v>0.25</v>
      </c>
      <c r="D41" s="27" t="s">
        <v>57</v>
      </c>
      <c r="E41" s="26"/>
      <c r="F41" s="35">
        <v>750</v>
      </c>
      <c r="G41" s="35">
        <v>750</v>
      </c>
      <c r="H41" s="28">
        <v>750000</v>
      </c>
      <c r="I41" s="28">
        <v>0</v>
      </c>
      <c r="J41" s="28">
        <f>+H41+I41</f>
        <v>750000</v>
      </c>
      <c r="K41" s="28">
        <v>0</v>
      </c>
      <c r="L41" s="28">
        <f>+J41+K41</f>
        <v>750000</v>
      </c>
      <c r="M41" s="28"/>
      <c r="N41" s="28">
        <f>+L41+M41</f>
        <v>750000</v>
      </c>
      <c r="O41" s="28"/>
      <c r="P41" s="28">
        <f>+N41+O41</f>
        <v>750000</v>
      </c>
      <c r="Q41" s="28">
        <v>-376750</v>
      </c>
      <c r="R41" s="29">
        <v>374</v>
      </c>
      <c r="S41" s="29">
        <v>0</v>
      </c>
      <c r="T41" s="30">
        <f t="shared" si="5"/>
        <v>374</v>
      </c>
      <c r="V41" s="14"/>
      <c r="W41" s="41"/>
      <c r="X41" s="32"/>
      <c r="Y41" s="33"/>
    </row>
    <row r="42" spans="1:25" x14ac:dyDescent="0.25">
      <c r="A42" s="24"/>
      <c r="B42" s="25" t="s">
        <v>58</v>
      </c>
      <c r="C42" s="26">
        <v>1</v>
      </c>
      <c r="D42" s="27" t="s">
        <v>59</v>
      </c>
      <c r="E42" s="44"/>
      <c r="F42" s="35">
        <v>3000</v>
      </c>
      <c r="G42" s="35">
        <v>3000</v>
      </c>
      <c r="H42" s="28">
        <v>3000000</v>
      </c>
      <c r="I42" s="28">
        <v>0</v>
      </c>
      <c r="J42" s="28">
        <f>+H42+I42</f>
        <v>3000000</v>
      </c>
      <c r="K42" s="28">
        <v>0</v>
      </c>
      <c r="L42" s="28">
        <f>+J42+K42</f>
        <v>3000000</v>
      </c>
      <c r="M42" s="29"/>
      <c r="N42" s="28">
        <f>+L42+M42</f>
        <v>3000000</v>
      </c>
      <c r="O42" s="29"/>
      <c r="P42" s="28">
        <f>+N42+O42</f>
        <v>3000000</v>
      </c>
      <c r="Q42" s="28">
        <v>0</v>
      </c>
      <c r="R42" s="29">
        <v>3000</v>
      </c>
      <c r="S42" s="29">
        <v>0</v>
      </c>
      <c r="T42" s="30">
        <f t="shared" si="5"/>
        <v>3000</v>
      </c>
      <c r="V42" s="31"/>
      <c r="W42" s="31"/>
      <c r="Y42" s="33"/>
    </row>
    <row r="43" spans="1:25" x14ac:dyDescent="0.25">
      <c r="A43" s="24"/>
      <c r="B43" s="25"/>
      <c r="C43" s="26"/>
      <c r="D43" s="27"/>
      <c r="E43" s="26"/>
      <c r="F43" s="35"/>
      <c r="G43" s="3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30">
        <f t="shared" si="5"/>
        <v>0</v>
      </c>
      <c r="W43" s="31"/>
      <c r="Y43" s="33"/>
    </row>
    <row r="44" spans="1:25" x14ac:dyDescent="0.25">
      <c r="A44" s="24"/>
      <c r="B44" s="36" t="s">
        <v>36</v>
      </c>
      <c r="C44" s="25"/>
      <c r="D44" s="27"/>
      <c r="E44" s="25"/>
      <c r="F44" s="37">
        <f>SUM(F40:F43)</f>
        <v>6750</v>
      </c>
      <c r="G44" s="37">
        <f>SUM(G40:G43)</f>
        <v>6750</v>
      </c>
      <c r="H44" s="37">
        <f>SUM(H40:H43)</f>
        <v>6673000</v>
      </c>
      <c r="I44" s="37">
        <v>0</v>
      </c>
      <c r="J44" s="37">
        <f t="shared" ref="J44:T44" si="13">SUM(J40:J43)</f>
        <v>6673000</v>
      </c>
      <c r="K44" s="37">
        <f t="shared" si="13"/>
        <v>0</v>
      </c>
      <c r="L44" s="37">
        <f t="shared" si="13"/>
        <v>6673000</v>
      </c>
      <c r="M44" s="37">
        <f t="shared" si="13"/>
        <v>0</v>
      </c>
      <c r="N44" s="37">
        <f t="shared" si="13"/>
        <v>6673000</v>
      </c>
      <c r="O44" s="37">
        <f t="shared" si="13"/>
        <v>77000</v>
      </c>
      <c r="P44" s="37">
        <f t="shared" si="13"/>
        <v>6750000</v>
      </c>
      <c r="Q44" s="37">
        <f t="shared" si="13"/>
        <v>-376750</v>
      </c>
      <c r="R44" s="37">
        <f t="shared" si="13"/>
        <v>6374</v>
      </c>
      <c r="S44" s="37">
        <f t="shared" si="13"/>
        <v>0</v>
      </c>
      <c r="T44" s="38">
        <f t="shared" si="13"/>
        <v>6374</v>
      </c>
      <c r="V44" s="31"/>
      <c r="W44" s="31"/>
      <c r="Y44" s="33"/>
    </row>
    <row r="45" spans="1:25" x14ac:dyDescent="0.25">
      <c r="A45" s="24"/>
      <c r="B45" s="25"/>
      <c r="C45" s="25"/>
      <c r="D45" s="27"/>
      <c r="E45" s="25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29"/>
      <c r="T45" s="30">
        <f t="shared" si="5"/>
        <v>0</v>
      </c>
      <c r="W45" s="31"/>
      <c r="Y45" s="33"/>
    </row>
    <row r="46" spans="1:25" x14ac:dyDescent="0.25">
      <c r="A46" s="39" t="s">
        <v>60</v>
      </c>
      <c r="B46" s="25"/>
      <c r="C46" s="25"/>
      <c r="D46" s="27"/>
      <c r="E46" s="25"/>
      <c r="F46" s="28"/>
      <c r="G46" s="28"/>
      <c r="H46" s="28"/>
      <c r="I46" s="28"/>
      <c r="J46" s="28"/>
      <c r="K46" s="28"/>
      <c r="L46" s="28"/>
      <c r="M46" s="29"/>
      <c r="N46" s="29"/>
      <c r="O46" s="29"/>
      <c r="P46" s="29"/>
      <c r="Q46" s="28"/>
      <c r="R46" s="29"/>
      <c r="S46" s="29"/>
      <c r="T46" s="30">
        <f t="shared" si="5"/>
        <v>0</v>
      </c>
      <c r="W46" s="31"/>
      <c r="Y46" s="33"/>
    </row>
    <row r="47" spans="1:25" x14ac:dyDescent="0.25">
      <c r="A47" s="24"/>
      <c r="B47" s="34" t="s">
        <v>61</v>
      </c>
      <c r="C47" s="25"/>
      <c r="D47" s="27"/>
      <c r="E47" s="25"/>
      <c r="F47" s="28"/>
      <c r="G47" s="28"/>
      <c r="H47" s="28"/>
      <c r="I47" s="28"/>
      <c r="J47" s="28"/>
      <c r="K47" s="28"/>
      <c r="L47" s="28"/>
      <c r="M47" s="29"/>
      <c r="N47" s="29"/>
      <c r="O47" s="29"/>
      <c r="P47" s="29"/>
      <c r="Q47" s="28"/>
      <c r="R47" s="29"/>
      <c r="S47" s="29"/>
      <c r="T47" s="30">
        <f t="shared" si="5"/>
        <v>0</v>
      </c>
      <c r="W47" s="31"/>
      <c r="Y47" s="33"/>
    </row>
    <row r="48" spans="1:25" x14ac:dyDescent="0.25">
      <c r="A48" s="24"/>
      <c r="B48" s="25" t="s">
        <v>62</v>
      </c>
      <c r="C48" s="26"/>
      <c r="D48" s="45" t="s">
        <v>63</v>
      </c>
      <c r="E48" s="46"/>
      <c r="F48" s="35">
        <v>6485</v>
      </c>
      <c r="G48" s="28">
        <v>3089</v>
      </c>
      <c r="H48" s="28">
        <v>2122143</v>
      </c>
      <c r="I48" s="28">
        <v>309000</v>
      </c>
      <c r="J48" s="28">
        <f>2122143+309000</f>
        <v>2431143</v>
      </c>
      <c r="K48" s="28">
        <v>287000</v>
      </c>
      <c r="L48" s="28">
        <f>+J48+K48</f>
        <v>2718143</v>
      </c>
      <c r="M48" s="28">
        <f>988657</f>
        <v>988657</v>
      </c>
      <c r="N48" s="28">
        <f>+L48+M48</f>
        <v>3706800</v>
      </c>
      <c r="O48" s="28">
        <v>1822510</v>
      </c>
      <c r="P48" s="28">
        <f>+N48+O48</f>
        <v>5529310</v>
      </c>
      <c r="Q48" s="28">
        <v>0</v>
      </c>
      <c r="R48" s="29">
        <v>5529</v>
      </c>
      <c r="S48" s="28">
        <v>0</v>
      </c>
      <c r="T48" s="30">
        <f t="shared" si="5"/>
        <v>5529</v>
      </c>
      <c r="V48" s="31"/>
      <c r="W48" s="31"/>
      <c r="Y48" s="33"/>
    </row>
    <row r="49" spans="1:25" x14ac:dyDescent="0.25">
      <c r="A49" s="24"/>
      <c r="B49" s="25" t="s">
        <v>64</v>
      </c>
      <c r="C49" s="26"/>
      <c r="D49" s="45" t="s">
        <v>65</v>
      </c>
      <c r="E49" s="46"/>
      <c r="F49" s="35">
        <v>42456</v>
      </c>
      <c r="G49" s="28">
        <v>19200</v>
      </c>
      <c r="H49" s="28">
        <v>19200000</v>
      </c>
      <c r="I49" s="28">
        <v>0</v>
      </c>
      <c r="J49" s="28">
        <v>19200000</v>
      </c>
      <c r="K49" s="28">
        <v>23257000</v>
      </c>
      <c r="L49" s="28">
        <f>+J49+K49</f>
        <v>42457000</v>
      </c>
      <c r="M49" s="28">
        <v>0</v>
      </c>
      <c r="N49" s="28">
        <f>+L49+M49</f>
        <v>42457000</v>
      </c>
      <c r="O49" s="28">
        <v>0</v>
      </c>
      <c r="P49" s="28">
        <f>+N49+O49</f>
        <v>42457000</v>
      </c>
      <c r="Q49" s="28">
        <v>0</v>
      </c>
      <c r="R49" s="29">
        <v>42457</v>
      </c>
      <c r="S49" s="28">
        <v>-42457</v>
      </c>
      <c r="T49" s="30">
        <f t="shared" si="5"/>
        <v>0</v>
      </c>
      <c r="V49" s="31"/>
      <c r="W49" s="31"/>
      <c r="Y49" s="33"/>
    </row>
    <row r="50" spans="1:25" x14ac:dyDescent="0.25">
      <c r="A50" s="24"/>
      <c r="B50" s="36" t="s">
        <v>36</v>
      </c>
      <c r="C50" s="25"/>
      <c r="D50" s="27"/>
      <c r="E50" s="25"/>
      <c r="F50" s="37">
        <f t="shared" ref="F50:L50" si="14">SUM(F48:F49)</f>
        <v>48941</v>
      </c>
      <c r="G50" s="37">
        <f t="shared" si="14"/>
        <v>22289</v>
      </c>
      <c r="H50" s="37">
        <f t="shared" si="14"/>
        <v>21322143</v>
      </c>
      <c r="I50" s="37">
        <f>SUM(I48:I49)</f>
        <v>309000</v>
      </c>
      <c r="J50" s="37">
        <f t="shared" si="14"/>
        <v>21631143</v>
      </c>
      <c r="K50" s="37">
        <f t="shared" si="14"/>
        <v>23544000</v>
      </c>
      <c r="L50" s="37">
        <f t="shared" si="14"/>
        <v>45175143</v>
      </c>
      <c r="M50" s="37">
        <f t="shared" ref="M50:T50" si="15">SUM(M48:M49)</f>
        <v>988657</v>
      </c>
      <c r="N50" s="37">
        <f t="shared" si="15"/>
        <v>46163800</v>
      </c>
      <c r="O50" s="37">
        <f t="shared" si="15"/>
        <v>1822510</v>
      </c>
      <c r="P50" s="37">
        <f t="shared" si="15"/>
        <v>47986310</v>
      </c>
      <c r="Q50" s="37">
        <f t="shared" si="15"/>
        <v>0</v>
      </c>
      <c r="R50" s="37">
        <v>47986</v>
      </c>
      <c r="S50" s="37">
        <f t="shared" si="15"/>
        <v>-42457</v>
      </c>
      <c r="T50" s="38">
        <f t="shared" si="15"/>
        <v>5529</v>
      </c>
      <c r="V50" s="31"/>
      <c r="W50" s="31"/>
      <c r="Y50" s="33"/>
    </row>
    <row r="51" spans="1:25" ht="12" thickBot="1" x14ac:dyDescent="0.3">
      <c r="A51" s="24"/>
      <c r="B51" s="25"/>
      <c r="C51" s="25"/>
      <c r="D51" s="27"/>
      <c r="E51" s="25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9"/>
      <c r="S51" s="29"/>
      <c r="T51" s="30">
        <f t="shared" si="5"/>
        <v>0</v>
      </c>
      <c r="Y51" s="33"/>
    </row>
    <row r="52" spans="1:25" s="16" customFormat="1" thickBot="1" x14ac:dyDescent="0.3">
      <c r="A52" s="47"/>
      <c r="B52" s="48" t="s">
        <v>66</v>
      </c>
      <c r="C52" s="48"/>
      <c r="D52" s="49"/>
      <c r="E52" s="48"/>
      <c r="F52" s="50">
        <f t="shared" ref="F52:P52" si="16">SUM(F22,F36,F44,F50)</f>
        <v>3726743</v>
      </c>
      <c r="G52" s="50">
        <f t="shared" si="16"/>
        <v>3523176</v>
      </c>
      <c r="H52" s="50">
        <f t="shared" si="16"/>
        <v>2929017733</v>
      </c>
      <c r="I52" s="50">
        <f t="shared" si="16"/>
        <v>-8658000</v>
      </c>
      <c r="J52" s="50">
        <f t="shared" si="16"/>
        <v>2920359733</v>
      </c>
      <c r="K52" s="50">
        <f t="shared" si="16"/>
        <v>16678000</v>
      </c>
      <c r="L52" s="50">
        <f t="shared" si="16"/>
        <v>2937037733</v>
      </c>
      <c r="M52" s="50">
        <f t="shared" si="16"/>
        <v>-35463343</v>
      </c>
      <c r="N52" s="50">
        <f t="shared" si="16"/>
        <v>2901574390</v>
      </c>
      <c r="O52" s="50">
        <f t="shared" si="16"/>
        <v>-26210327</v>
      </c>
      <c r="P52" s="50">
        <f t="shared" si="16"/>
        <v>2875364063</v>
      </c>
      <c r="Q52" s="50">
        <f>SUM(Q22,Q36,Q44,Q50)</f>
        <v>-29422744</v>
      </c>
      <c r="R52" s="50">
        <f>SUM(R22,R36,R44,R50)</f>
        <v>2845941</v>
      </c>
      <c r="S52" s="50">
        <f>SUM(S22,S36,S44,S50)</f>
        <v>438882</v>
      </c>
      <c r="T52" s="51">
        <f>SUM(T22,T36,T44,T50)</f>
        <v>3284823</v>
      </c>
      <c r="V52" s="52"/>
      <c r="Y52" s="53"/>
    </row>
    <row r="53" spans="1:25" s="1" customFormat="1" x14ac:dyDescent="0.25">
      <c r="D53" s="3"/>
      <c r="F53" s="4"/>
      <c r="H53" s="31"/>
      <c r="I53" s="4"/>
      <c r="J53" s="31"/>
      <c r="K53" s="31"/>
      <c r="L53" s="31"/>
      <c r="M53" s="5"/>
      <c r="N53" s="5"/>
      <c r="O53" s="5"/>
      <c r="P53" s="5"/>
      <c r="S53" s="14"/>
      <c r="T53" s="16"/>
    </row>
    <row r="54" spans="1:25" ht="14.25" customHeight="1" x14ac:dyDescent="0.25">
      <c r="M54" s="31"/>
      <c r="N54" s="33"/>
      <c r="O54" s="31"/>
      <c r="P54" s="33"/>
    </row>
    <row r="55" spans="1:25" ht="14.25" customHeight="1" x14ac:dyDescent="0.25">
      <c r="F55" s="1"/>
      <c r="J55" s="31"/>
      <c r="K55" s="31"/>
      <c r="L55" s="31"/>
      <c r="M55" s="31"/>
      <c r="N55" s="31"/>
      <c r="O55" s="31"/>
      <c r="P55" s="31"/>
    </row>
    <row r="56" spans="1:25" ht="14.25" customHeight="1" x14ac:dyDescent="0.25">
      <c r="F56" s="1"/>
      <c r="J56" s="31"/>
      <c r="K56" s="31"/>
      <c r="L56" s="31"/>
      <c r="M56" s="31"/>
      <c r="N56" s="31"/>
      <c r="O56" s="31"/>
      <c r="P56" s="31"/>
    </row>
    <row r="57" spans="1:25" ht="14.25" customHeight="1" x14ac:dyDescent="0.25">
      <c r="F57" s="1"/>
      <c r="J57" s="31"/>
      <c r="K57" s="31"/>
      <c r="L57" s="31"/>
    </row>
    <row r="58" spans="1:25" ht="14.25" customHeight="1" x14ac:dyDescent="0.25">
      <c r="J58" s="31"/>
      <c r="K58" s="31"/>
      <c r="L58" s="31"/>
    </row>
    <row r="59" spans="1:25" ht="14.25" customHeight="1" x14ac:dyDescent="0.25">
      <c r="G59" s="31"/>
    </row>
    <row r="60" spans="1:25" ht="14.25" customHeight="1" x14ac:dyDescent="0.25"/>
    <row r="61" spans="1:25" ht="14.25" customHeight="1" x14ac:dyDescent="0.25"/>
    <row r="62" spans="1:25" ht="14.25" customHeight="1" x14ac:dyDescent="0.25">
      <c r="G62" s="31"/>
    </row>
    <row r="63" spans="1:25" ht="14.25" customHeight="1" x14ac:dyDescent="0.25"/>
    <row r="64" spans="1:25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</sheetData>
  <mergeCells count="7">
    <mergeCell ref="A9:B9"/>
    <mergeCell ref="I2:J2"/>
    <mergeCell ref="S2:T2"/>
    <mergeCell ref="A3:T3"/>
    <mergeCell ref="A4:T4"/>
    <mergeCell ref="A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Csurka, Mária</cp:lastModifiedBy>
  <dcterms:created xsi:type="dcterms:W3CDTF">2021-05-31T15:50:16Z</dcterms:created>
  <dcterms:modified xsi:type="dcterms:W3CDTF">2021-06-02T07:11:43Z</dcterms:modified>
</cp:coreProperties>
</file>