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ogtar.CD\Szerződéses különadatbázisok\5kerület\IJR\0628\Kész\"/>
    </mc:Choice>
  </mc:AlternateContent>
  <xr:revisionPtr revIDLastSave="0" documentId="8_{F47728C2-E276-448D-9181-891A5EDE09CB}" xr6:coauthVersionLast="45" xr6:coauthVersionMax="45" xr10:uidLastSave="{00000000-0000-0000-0000-000000000000}"/>
  <bookViews>
    <workbookView xWindow="-120" yWindow="-120" windowWidth="20700" windowHeight="11160" activeTab="4"/>
  </bookViews>
  <sheets>
    <sheet name="5" sheetId="8" r:id="rId1"/>
    <sheet name="5A" sheetId="1" r:id="rId2"/>
    <sheet name="5B" sheetId="7" r:id="rId3"/>
    <sheet name="5C" sheetId="10" r:id="rId4"/>
    <sheet name="5D" sheetId="11" r:id="rId5"/>
    <sheet name="5E" sheetId="4" r:id="rId6"/>
    <sheet name="5F" sheetId="9" r:id="rId7"/>
  </sheets>
  <definedNames>
    <definedName name="_xlnm.Print_Area" localSheetId="0">'5'!$A$1:$K$44</definedName>
    <definedName name="_xlnm.Print_Area" localSheetId="1">'5A'!$A$1:$L$49</definedName>
    <definedName name="_xlnm.Print_Area" localSheetId="2">'5B'!$A$1:$K$20</definedName>
    <definedName name="_xlnm.Print_Area" localSheetId="3">'5C'!$A$2:$K$20</definedName>
    <definedName name="_xlnm.Print_Area" localSheetId="4">'5D'!$A$1:$J$14</definedName>
    <definedName name="_xlnm.Print_Area" localSheetId="6">'5F'!$A$1:$K$17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" i="1" l="1"/>
  <c r="L43" i="1"/>
  <c r="L44" i="1"/>
  <c r="L30" i="1"/>
  <c r="K14" i="8"/>
  <c r="H45" i="1"/>
  <c r="H48" i="1"/>
  <c r="G15" i="8" s="1"/>
  <c r="G16" i="8" s="1"/>
  <c r="E11" i="7"/>
  <c r="E15" i="10"/>
  <c r="E11" i="10"/>
  <c r="K11" i="10"/>
  <c r="K20" i="10" s="1"/>
  <c r="J11" i="11"/>
  <c r="F33" i="1"/>
  <c r="F31" i="1"/>
  <c r="F29" i="1"/>
  <c r="J11" i="9"/>
  <c r="K11" i="9"/>
  <c r="J12" i="9"/>
  <c r="K12" i="9"/>
  <c r="J13" i="9"/>
  <c r="K13" i="9"/>
  <c r="D14" i="9"/>
  <c r="E14" i="9"/>
  <c r="K14" i="9" s="1"/>
  <c r="J14" i="9"/>
  <c r="J15" i="9"/>
  <c r="K15" i="9"/>
  <c r="K16" i="9"/>
  <c r="D16" i="9"/>
  <c r="J16" i="9" s="1"/>
  <c r="E16" i="9"/>
  <c r="E28" i="8" s="1"/>
  <c r="D17" i="9"/>
  <c r="J17" i="9"/>
  <c r="D13" i="4"/>
  <c r="J13" i="4" s="1"/>
  <c r="J17" i="4" s="1"/>
  <c r="E13" i="4"/>
  <c r="K13" i="4"/>
  <c r="J14" i="4"/>
  <c r="K14" i="4"/>
  <c r="J15" i="4"/>
  <c r="K15" i="4"/>
  <c r="K17" i="4"/>
  <c r="J16" i="4"/>
  <c r="K16" i="4"/>
  <c r="E17" i="4"/>
  <c r="G17" i="4"/>
  <c r="I12" i="11"/>
  <c r="I14" i="11" s="1"/>
  <c r="J12" i="11"/>
  <c r="J13" i="11"/>
  <c r="C14" i="11"/>
  <c r="D14" i="11"/>
  <c r="E14" i="11"/>
  <c r="G14" i="11"/>
  <c r="J14" i="11"/>
  <c r="J10" i="10"/>
  <c r="K10" i="10"/>
  <c r="J11" i="10"/>
  <c r="J12" i="10"/>
  <c r="J20" i="10" s="1"/>
  <c r="K12" i="10"/>
  <c r="J13" i="10"/>
  <c r="K13" i="10"/>
  <c r="J14" i="10"/>
  <c r="K14" i="10"/>
  <c r="J15" i="10"/>
  <c r="K15" i="10"/>
  <c r="J16" i="10"/>
  <c r="K16" i="10"/>
  <c r="J17" i="10"/>
  <c r="K17" i="10"/>
  <c r="J18" i="10"/>
  <c r="K18" i="10"/>
  <c r="J19" i="10"/>
  <c r="K19" i="10"/>
  <c r="D20" i="10"/>
  <c r="D20" i="8" s="1"/>
  <c r="J20" i="8" s="1"/>
  <c r="F20" i="10"/>
  <c r="G20" i="10"/>
  <c r="H20" i="10"/>
  <c r="H20" i="8" s="1"/>
  <c r="I20" i="10"/>
  <c r="I20" i="8" s="1"/>
  <c r="J9" i="7"/>
  <c r="K9" i="7"/>
  <c r="J10" i="7"/>
  <c r="K10" i="7"/>
  <c r="J11" i="7"/>
  <c r="D12" i="7"/>
  <c r="J12" i="7"/>
  <c r="J13" i="7"/>
  <c r="K13" i="7"/>
  <c r="J14" i="7"/>
  <c r="K14" i="7"/>
  <c r="K19" i="7" s="1"/>
  <c r="J15" i="7"/>
  <c r="K15" i="7"/>
  <c r="J16" i="7"/>
  <c r="K16" i="7"/>
  <c r="J17" i="7"/>
  <c r="K17" i="7"/>
  <c r="J18" i="7"/>
  <c r="K18" i="7"/>
  <c r="D19" i="7"/>
  <c r="E19" i="7"/>
  <c r="D20" i="7"/>
  <c r="F11" i="1"/>
  <c r="L11" i="1"/>
  <c r="K11" i="1"/>
  <c r="F12" i="1"/>
  <c r="L12" i="1"/>
  <c r="K12" i="1"/>
  <c r="F13" i="1"/>
  <c r="L13" i="1" s="1"/>
  <c r="K13" i="1"/>
  <c r="F14" i="1"/>
  <c r="L14" i="1"/>
  <c r="K14" i="1"/>
  <c r="E15" i="1"/>
  <c r="G15" i="1"/>
  <c r="G41" i="1"/>
  <c r="G49" i="1" s="1"/>
  <c r="I15" i="1"/>
  <c r="I41" i="1"/>
  <c r="I49" i="1"/>
  <c r="K16" i="1"/>
  <c r="L16" i="1"/>
  <c r="K17" i="1"/>
  <c r="L17" i="1"/>
  <c r="K18" i="1"/>
  <c r="L18" i="1"/>
  <c r="K19" i="1"/>
  <c r="L19" i="1"/>
  <c r="E20" i="1"/>
  <c r="F20" i="1"/>
  <c r="E9" i="8"/>
  <c r="K9" i="8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K31" i="1"/>
  <c r="L31" i="1"/>
  <c r="K32" i="1"/>
  <c r="L32" i="1"/>
  <c r="K33" i="1"/>
  <c r="L33" i="1"/>
  <c r="K34" i="1"/>
  <c r="L34" i="1"/>
  <c r="K35" i="1"/>
  <c r="L35" i="1"/>
  <c r="E36" i="1"/>
  <c r="D10" i="8" s="1"/>
  <c r="J10" i="8" s="1"/>
  <c r="G36" i="1"/>
  <c r="I36" i="1"/>
  <c r="K37" i="1"/>
  <c r="L37" i="1"/>
  <c r="K39" i="1"/>
  <c r="K40" i="1" s="1"/>
  <c r="L39" i="1"/>
  <c r="L40" i="1"/>
  <c r="E40" i="1"/>
  <c r="D12" i="8" s="1"/>
  <c r="J12" i="8" s="1"/>
  <c r="F40" i="1"/>
  <c r="E12" i="8" s="1"/>
  <c r="K12" i="8" s="1"/>
  <c r="H41" i="1"/>
  <c r="H49" i="1" s="1"/>
  <c r="J41" i="1"/>
  <c r="K45" i="1"/>
  <c r="K46" i="1"/>
  <c r="K48" i="1"/>
  <c r="L46" i="1"/>
  <c r="K47" i="1"/>
  <c r="L47" i="1"/>
  <c r="E48" i="1"/>
  <c r="D15" i="8" s="1"/>
  <c r="J15" i="8" s="1"/>
  <c r="F48" i="1"/>
  <c r="E15" i="8"/>
  <c r="G48" i="1"/>
  <c r="I48" i="1"/>
  <c r="H15" i="8"/>
  <c r="J48" i="1"/>
  <c r="I15" i="8" s="1"/>
  <c r="I16" i="8" s="1"/>
  <c r="I24" i="8" s="1"/>
  <c r="I31" i="8" s="1"/>
  <c r="I41" i="8" s="1"/>
  <c r="I44" i="8" s="1"/>
  <c r="D8" i="8"/>
  <c r="J8" i="8" s="1"/>
  <c r="D11" i="8"/>
  <c r="J11" i="8" s="1"/>
  <c r="E11" i="8"/>
  <c r="K11" i="8"/>
  <c r="F13" i="8"/>
  <c r="F16" i="8" s="1"/>
  <c r="H13" i="8"/>
  <c r="H16" i="8" s="1"/>
  <c r="H24" i="8" s="1"/>
  <c r="H31" i="8" s="1"/>
  <c r="H41" i="8" s="1"/>
  <c r="H44" i="8" s="1"/>
  <c r="F15" i="8"/>
  <c r="D17" i="8"/>
  <c r="J17" i="8" s="1"/>
  <c r="D18" i="8"/>
  <c r="J18" i="8" s="1"/>
  <c r="E18" i="8"/>
  <c r="K18" i="8"/>
  <c r="F19" i="8"/>
  <c r="H19" i="8"/>
  <c r="F20" i="8"/>
  <c r="G20" i="8"/>
  <c r="J21" i="8"/>
  <c r="K21" i="8"/>
  <c r="J22" i="8"/>
  <c r="K22" i="8"/>
  <c r="K23" i="8" s="1"/>
  <c r="D23" i="8"/>
  <c r="E23" i="8"/>
  <c r="F23" i="8"/>
  <c r="H23" i="8"/>
  <c r="J23" i="8"/>
  <c r="D25" i="8"/>
  <c r="E25" i="8"/>
  <c r="K25" i="8" s="1"/>
  <c r="J25" i="8"/>
  <c r="E26" i="8"/>
  <c r="G26" i="8"/>
  <c r="G30" i="8" s="1"/>
  <c r="G31" i="8" s="1"/>
  <c r="G41" i="8" s="1"/>
  <c r="G44" i="8" s="1"/>
  <c r="D27" i="8"/>
  <c r="E27" i="8"/>
  <c r="J27" i="8"/>
  <c r="J29" i="8" s="1"/>
  <c r="D28" i="8"/>
  <c r="J28" i="8"/>
  <c r="F29" i="8"/>
  <c r="H29" i="8"/>
  <c r="J32" i="8"/>
  <c r="K32" i="8"/>
  <c r="J33" i="8"/>
  <c r="J42" i="8" s="1"/>
  <c r="K33" i="8"/>
  <c r="J34" i="8"/>
  <c r="K34" i="8"/>
  <c r="K35" i="8" s="1"/>
  <c r="D35" i="8"/>
  <c r="E35" i="8"/>
  <c r="F35" i="8"/>
  <c r="F40" i="8"/>
  <c r="G35" i="8"/>
  <c r="H35" i="8"/>
  <c r="I35" i="8"/>
  <c r="I40" i="8"/>
  <c r="J36" i="8"/>
  <c r="K36" i="8"/>
  <c r="J37" i="8"/>
  <c r="J39" i="8" s="1"/>
  <c r="K37" i="8"/>
  <c r="J38" i="8"/>
  <c r="K38" i="8"/>
  <c r="K39" i="8" s="1"/>
  <c r="D39" i="8"/>
  <c r="E39" i="8"/>
  <c r="F39" i="8"/>
  <c r="G39" i="8"/>
  <c r="H39" i="8"/>
  <c r="H40" i="8" s="1"/>
  <c r="I39" i="8"/>
  <c r="L45" i="1"/>
  <c r="L48" i="1"/>
  <c r="L15" i="1"/>
  <c r="K15" i="1"/>
  <c r="G24" i="8"/>
  <c r="K42" i="8"/>
  <c r="E20" i="10"/>
  <c r="E20" i="8"/>
  <c r="K28" i="8"/>
  <c r="D19" i="8"/>
  <c r="E40" i="8"/>
  <c r="K22" i="10" l="1"/>
  <c r="K24" i="10" s="1"/>
  <c r="N24" i="10" s="1"/>
  <c r="K40" i="8"/>
  <c r="L36" i="1"/>
  <c r="K15" i="8"/>
  <c r="L20" i="1"/>
  <c r="L38" i="1" s="1"/>
  <c r="L41" i="1" s="1"/>
  <c r="O41" i="1" s="1"/>
  <c r="K20" i="8"/>
  <c r="D40" i="8"/>
  <c r="K26" i="8"/>
  <c r="K30" i="8" s="1"/>
  <c r="F24" i="8"/>
  <c r="F31" i="8" s="1"/>
  <c r="F41" i="8" s="1"/>
  <c r="F44" i="8" s="1"/>
  <c r="J49" i="1"/>
  <c r="K11" i="7"/>
  <c r="K12" i="7" s="1"/>
  <c r="K20" i="7" s="1"/>
  <c r="E12" i="7"/>
  <c r="J35" i="8"/>
  <c r="J40" i="8" s="1"/>
  <c r="G40" i="8"/>
  <c r="K27" i="8"/>
  <c r="K29" i="8" s="1"/>
  <c r="E29" i="8"/>
  <c r="E30" i="8" s="1"/>
  <c r="D17" i="4"/>
  <c r="D26" i="8" s="1"/>
  <c r="K17" i="9"/>
  <c r="F36" i="1"/>
  <c r="L29" i="1"/>
  <c r="D29" i="8"/>
  <c r="J19" i="8"/>
  <c r="K36" i="1"/>
  <c r="E38" i="1"/>
  <c r="E41" i="1" s="1"/>
  <c r="E49" i="1" s="1"/>
  <c r="K49" i="1" s="1"/>
  <c r="D9" i="8"/>
  <c r="K20" i="1"/>
  <c r="F15" i="1"/>
  <c r="J19" i="7"/>
  <c r="J20" i="7" s="1"/>
  <c r="E17" i="9"/>
  <c r="E8" i="8" l="1"/>
  <c r="F41" i="1"/>
  <c r="F49" i="1" s="1"/>
  <c r="L49" i="1" s="1"/>
  <c r="E10" i="8"/>
  <c r="K10" i="8" s="1"/>
  <c r="F38" i="1"/>
  <c r="E20" i="7"/>
  <c r="E17" i="8"/>
  <c r="K38" i="1"/>
  <c r="K41" i="1" s="1"/>
  <c r="J9" i="8"/>
  <c r="J13" i="8" s="1"/>
  <c r="J16" i="8" s="1"/>
  <c r="J24" i="8" s="1"/>
  <c r="D13" i="8"/>
  <c r="D16" i="8" s="1"/>
  <c r="D24" i="8" s="1"/>
  <c r="J26" i="8"/>
  <c r="J30" i="8" s="1"/>
  <c r="D30" i="8"/>
  <c r="K17" i="8" l="1"/>
  <c r="K19" i="8" s="1"/>
  <c r="E19" i="8"/>
  <c r="D31" i="8"/>
  <c r="D41" i="8" s="1"/>
  <c r="D44" i="8" s="1"/>
  <c r="K8" i="8"/>
  <c r="K13" i="8" s="1"/>
  <c r="K16" i="8" s="1"/>
  <c r="E13" i="8"/>
  <c r="E16" i="8" s="1"/>
  <c r="J31" i="8"/>
  <c r="J41" i="8" s="1"/>
  <c r="J44" i="8" s="1"/>
  <c r="E24" i="8" l="1"/>
  <c r="E31" i="8" s="1"/>
  <c r="E41" i="8" s="1"/>
  <c r="E44" i="8" s="1"/>
  <c r="K24" i="8"/>
  <c r="K31" i="8" s="1"/>
  <c r="K41" i="8" s="1"/>
  <c r="K44" i="8" s="1"/>
</calcChain>
</file>

<file path=xl/sharedStrings.xml><?xml version="1.0" encoding="utf-8"?>
<sst xmlns="http://schemas.openxmlformats.org/spreadsheetml/2006/main" count="279" uniqueCount="152">
  <si>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</si>
  <si>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</si>
  <si>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</si>
  <si>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</si>
  <si>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</si>
  <si>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</si>
  <si>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</si>
  <si>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</si>
  <si>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</si>
  <si>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</si>
  <si>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</si>
  <si>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</si>
  <si>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</si>
  <si>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</si>
  <si>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</si>
  <si>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</si>
  <si>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</si>
  <si>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</si>
  <si>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</si>
  <si>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</si>
  <si>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</si>
  <si>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</si>
  <si>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</si>
  <si>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</si>
  <si>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</si>
  <si>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</si>
  <si>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</si>
  <si>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</si>
  <si>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</si>
  <si>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</si>
  <si>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Szociális bentlakásos intézmény-üzemeltetési támogatás</t>
  </si>
  <si>
    <t>III.</t>
  </si>
  <si>
    <t>IV.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</si>
  <si>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</si>
  <si>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</si>
  <si>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</si>
  <si>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</si>
  <si>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</si>
  <si>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</si>
  <si>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</si>
  <si>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</si>
  <si>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</si>
  <si>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</si>
  <si>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</si>
  <si>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</si>
  <si>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</si>
  <si>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</si>
  <si>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</si>
  <si>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</si>
  <si>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</si>
  <si>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</si>
  <si>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</si>
  <si>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</si>
  <si>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</si>
  <si>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</si>
  <si>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</si>
  <si>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</si>
  <si>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</si>
  <si>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</si>
  <si>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</si>
  <si>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</si>
  <si>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</si>
  <si>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</si>
  <si>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</si>
  <si>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</si>
  <si>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</si>
  <si>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</si>
  <si>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</si>
  <si>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</si>
  <si>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</si>
  <si>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</si>
  <si>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</si>
  <si>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</si>
  <si>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</si>
  <si>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</si>
  <si>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</si>
  <si>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</si>
  <si>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</si>
  <si>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</si>
  <si>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</si>
  <si>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</si>
  <si>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</si>
  <si>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</si>
  <si>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</si>
  <si>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</si>
  <si>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</si>
  <si>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</si>
  <si>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</si>
  <si>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</si>
  <si>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</si>
  <si>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</si>
  <si>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</si>
  <si>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</si>
  <si>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</si>
  <si>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</si>
  <si>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</si>
  <si>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</si>
  <si>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</si>
  <si>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</si>
  <si>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</si>
  <si>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</si>
  <si>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>Helyi önkormányzattól működési támogatás</t>
  </si>
  <si>
    <t xml:space="preserve">     Nem lakáscélú helyiség értékesítése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</si>
  <si>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</si>
  <si>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</si>
  <si>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</si>
  <si>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</si>
  <si>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</si>
  <si>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</si>
  <si>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</si>
  <si>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</si>
  <si>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r>
      <t xml:space="preserve">   </t>
    </r>
    <r>
      <rPr>
        <sz val="9"/>
        <rFont val="Arial CE"/>
        <charset val="238"/>
      </rPr>
      <t>Pszichiátriai betegek részére nyújtott közösségi alapellátás</t>
    </r>
  </si>
  <si>
    <t>HM tömb felújításra kapott támogatás törlesztése</t>
  </si>
  <si>
    <t>FINANSZÍROZÁSI BEVÉTELEK ÖSSZESEN (III.+IV.)</t>
  </si>
  <si>
    <t>Önkormányzat</t>
  </si>
  <si>
    <t xml:space="preserve">   Szociális bentlakásos int.ellátásokhoz kapcs.bértámogatás</t>
  </si>
  <si>
    <t xml:space="preserve">   Kieg.tám. az óvodapedag. min.-ből adódó többletkiadásokhoz</t>
  </si>
  <si>
    <t>5.sz.melléklet</t>
  </si>
  <si>
    <t>5/a.sz.melléklet</t>
  </si>
  <si>
    <t>5/b.sz.melléklet</t>
  </si>
  <si>
    <t>5/c.sz. melléklet</t>
  </si>
  <si>
    <t>5/d.sz.melléklet</t>
  </si>
  <si>
    <t>5/e.sz.melléklet</t>
  </si>
  <si>
    <t>Belföldi értékpapír beváltása</t>
  </si>
  <si>
    <t>5/f.sz.melléklet</t>
  </si>
  <si>
    <t xml:space="preserve">   Felsőfokú végz.kisgyemeknevelők bérének támogatása</t>
  </si>
  <si>
    <t xml:space="preserve">   Középfokú végz. kisgyemeknevelők bérének támogatása</t>
  </si>
  <si>
    <t>érvényes ei.</t>
  </si>
  <si>
    <t>mód.ei.</t>
  </si>
  <si>
    <t>előirányzat</t>
  </si>
  <si>
    <t>mód. ei.</t>
  </si>
  <si>
    <t>Egyéb támogatások</t>
  </si>
  <si>
    <t>1/5.</t>
  </si>
  <si>
    <t xml:space="preserve">   2018. évi bérkompenzáció</t>
  </si>
  <si>
    <t>Önkormányzatok működési támogatása ( 1/1.- 1/5.)</t>
  </si>
  <si>
    <t xml:space="preserve">   Bölcsődei üzemeltetési támogatás</t>
  </si>
  <si>
    <t>Kiegészítő gyermekvédelmi támogatás</t>
  </si>
  <si>
    <t xml:space="preserve">   Gyermekétkeztetés üzemeltetési támogatása</t>
  </si>
  <si>
    <t>Településfejlesztési hozzájárulás</t>
  </si>
  <si>
    <t>Idősügyi Infokommunikációs Program támogatása</t>
  </si>
  <si>
    <t xml:space="preserve">   Településüzemeltetés- zöldterület gazdálkodás támogatása</t>
  </si>
  <si>
    <t xml:space="preserve">   Településüzemeltetés- közutak támogatása</t>
  </si>
  <si>
    <t xml:space="preserve">   Egyéb önkormányzati feladatok támogatása</t>
  </si>
  <si>
    <t>Belváros-Lipótváros Önkormányzata 2021. évre tervezett bevételei</t>
  </si>
  <si>
    <t>Belváros- Lipótváros Önkormányzata 2021. évi államháztartáson belülről kapott működési célú támogatásainak részletezése</t>
  </si>
  <si>
    <t>Belváros-Lipótváros Önkormányzata 2021. évre tervezett közhatalmi bevételeinek részletezése</t>
  </si>
  <si>
    <t>Belváros-Lipótváros Önkormányzata 2021. évre tervezett működési bevételeinek részletezése</t>
  </si>
  <si>
    <t>Belváros- Lipótváros Önkormányzata 2021. évi államháztartáson belülről kapott felhalmozási célú támogatásainak részletezése</t>
  </si>
  <si>
    <t xml:space="preserve">Belváros-  Lipótváros Önkormányzata 2021. évre </t>
  </si>
  <si>
    <t>Belváros-Lipótváros Önkormányzata 2021. évre tervezett államháztartáson kívülről átvett felhalmozási célú pénzeszközeinek részletezése</t>
  </si>
  <si>
    <t xml:space="preserve">   Szociális ágazati pótlék</t>
  </si>
  <si>
    <t>A Hableány sétahajó-baleset áldozatainak emlékműve projekt megvalósításához támogatás-kiegészítés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</si>
</sst>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i/>
      <sz val="9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i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ill="1"/>
    <xf numFmtId="0" fontId="3" fillId="0" borderId="0" xfId="0" applyFont="1" applyFill="1"/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 applyFill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/>
    </xf>
    <xf numFmtId="3" fontId="5" fillId="0" borderId="9" xfId="0" applyNumberFormat="1" applyFont="1" applyBorder="1"/>
    <xf numFmtId="3" fontId="5" fillId="0" borderId="10" xfId="0" applyNumberFormat="1" applyFont="1" applyBorder="1"/>
    <xf numFmtId="49" fontId="5" fillId="0" borderId="6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3" fontId="4" fillId="0" borderId="2" xfId="0" applyNumberFormat="1" applyFont="1" applyBorder="1"/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/>
    <xf numFmtId="3" fontId="4" fillId="0" borderId="6" xfId="0" applyNumberFormat="1" applyFont="1" applyBorder="1"/>
    <xf numFmtId="49" fontId="4" fillId="0" borderId="9" xfId="0" applyNumberFormat="1" applyFont="1" applyBorder="1" applyAlignment="1">
      <alignment horizontal="center"/>
    </xf>
    <xf numFmtId="3" fontId="5" fillId="0" borderId="9" xfId="0" applyNumberFormat="1" applyFont="1" applyFill="1" applyBorder="1"/>
    <xf numFmtId="3" fontId="4" fillId="0" borderId="9" xfId="0" applyNumberFormat="1" applyFont="1" applyBorder="1"/>
    <xf numFmtId="3" fontId="4" fillId="0" borderId="12" xfId="0" applyNumberFormat="1" applyFont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/>
    <xf numFmtId="49" fontId="11" fillId="0" borderId="9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/>
    <xf numFmtId="3" fontId="4" fillId="0" borderId="15" xfId="0" applyNumberFormat="1" applyFont="1" applyBorder="1"/>
    <xf numFmtId="3" fontId="0" fillId="0" borderId="0" xfId="0" applyNumberFormat="1" applyFill="1" applyAlignment="1">
      <alignment vertical="center"/>
    </xf>
    <xf numFmtId="3" fontId="5" fillId="0" borderId="1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/>
    <xf numFmtId="3" fontId="3" fillId="0" borderId="6" xfId="0" applyNumberFormat="1" applyFont="1" applyBorder="1"/>
    <xf numFmtId="0" fontId="1" fillId="0" borderId="0" xfId="0" applyFont="1" applyAlignment="1">
      <alignment horizontal="right" vertical="top" wrapText="1"/>
    </xf>
    <xf numFmtId="3" fontId="8" fillId="0" borderId="11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5" fillId="0" borderId="4" xfId="0" applyNumberFormat="1" applyFont="1" applyBorder="1"/>
    <xf numFmtId="3" fontId="4" fillId="0" borderId="4" xfId="0" applyNumberFormat="1" applyFont="1" applyBorder="1"/>
    <xf numFmtId="3" fontId="8" fillId="0" borderId="4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6" fontId="5" fillId="0" borderId="17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16" fontId="5" fillId="0" borderId="8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7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3" fontId="9" fillId="0" borderId="8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right"/>
    </xf>
    <xf numFmtId="3" fontId="1" fillId="0" borderId="6" xfId="0" applyNumberFormat="1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0" fontId="11" fillId="0" borderId="23" xfId="0" applyFont="1" applyFill="1" applyBorder="1"/>
    <xf numFmtId="49" fontId="8" fillId="0" borderId="2" xfId="0" applyNumberFormat="1" applyFont="1" applyFill="1" applyBorder="1" applyAlignment="1">
      <alignment horizontal="center"/>
    </xf>
    <xf numFmtId="16" fontId="5" fillId="0" borderId="26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16" fontId="5" fillId="0" borderId="24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3" fontId="5" fillId="0" borderId="24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/>
    <xf numFmtId="0" fontId="11" fillId="0" borderId="17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1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5" fillId="0" borderId="30" xfId="0" applyFont="1" applyFill="1" applyBorder="1"/>
    <xf numFmtId="0" fontId="8" fillId="0" borderId="22" xfId="0" applyFont="1" applyFill="1" applyBorder="1"/>
    <xf numFmtId="3" fontId="11" fillId="0" borderId="11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/>
    <xf numFmtId="3" fontId="11" fillId="0" borderId="10" xfId="0" applyNumberFormat="1" applyFont="1" applyBorder="1"/>
    <xf numFmtId="3" fontId="11" fillId="0" borderId="11" xfId="0" applyNumberFormat="1" applyFont="1" applyFill="1" applyBorder="1"/>
    <xf numFmtId="3" fontId="11" fillId="0" borderId="6" xfId="0" applyNumberFormat="1" applyFont="1" applyFill="1" applyBorder="1"/>
    <xf numFmtId="3" fontId="11" fillId="0" borderId="9" xfId="0" applyNumberFormat="1" applyFont="1" applyFill="1" applyBorder="1"/>
    <xf numFmtId="3" fontId="11" fillId="0" borderId="10" xfId="0" applyNumberFormat="1" applyFont="1" applyFill="1" applyBorder="1"/>
    <xf numFmtId="3" fontId="11" fillId="0" borderId="4" xfId="0" applyNumberFormat="1" applyFont="1" applyFill="1" applyBorder="1"/>
    <xf numFmtId="3" fontId="11" fillId="0" borderId="13" xfId="0" applyNumberFormat="1" applyFont="1" applyFill="1" applyBorder="1"/>
    <xf numFmtId="3" fontId="11" fillId="0" borderId="14" xfId="0" applyNumberFormat="1" applyFont="1" applyBorder="1"/>
    <xf numFmtId="3" fontId="10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2" xfId="0" applyFont="1" applyFill="1" applyBorder="1"/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0" fontId="12" fillId="0" borderId="22" xfId="0" applyFont="1" applyFill="1" applyBorder="1"/>
    <xf numFmtId="0" fontId="5" fillId="0" borderId="2" xfId="0" applyFont="1" applyFill="1" applyBorder="1" applyAlignment="1">
      <alignment horizontal="right" vertical="center" wrapText="1"/>
    </xf>
    <xf numFmtId="49" fontId="4" fillId="0" borderId="31" xfId="0" applyNumberFormat="1" applyFont="1" applyFill="1" applyBorder="1" applyAlignment="1">
      <alignment horizontal="center"/>
    </xf>
    <xf numFmtId="0" fontId="5" fillId="0" borderId="32" xfId="0" applyFont="1" applyFill="1" applyBorder="1"/>
    <xf numFmtId="3" fontId="10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49" fontId="4" fillId="0" borderId="33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/>
    <xf numFmtId="3" fontId="10" fillId="0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49" fontId="5" fillId="0" borderId="31" xfId="0" applyNumberFormat="1" applyFont="1" applyFill="1" applyBorder="1"/>
    <xf numFmtId="3" fontId="5" fillId="0" borderId="18" xfId="0" applyNumberFormat="1" applyFont="1" applyFill="1" applyBorder="1" applyAlignment="1">
      <alignment vertical="center"/>
    </xf>
    <xf numFmtId="49" fontId="5" fillId="0" borderId="33" xfId="0" applyNumberFormat="1" applyFont="1" applyFill="1" applyBorder="1"/>
    <xf numFmtId="0" fontId="5" fillId="0" borderId="6" xfId="0" applyFont="1" applyFill="1" applyBorder="1" applyAlignment="1">
      <alignment horizontal="right" vertical="center" wrapText="1"/>
    </xf>
    <xf numFmtId="49" fontId="4" fillId="0" borderId="33" xfId="0" applyNumberFormat="1" applyFont="1" applyFill="1" applyBorder="1"/>
    <xf numFmtId="0" fontId="5" fillId="0" borderId="30" xfId="0" applyFont="1" applyFill="1" applyBorder="1" applyAlignment="1">
      <alignment horizontal="left"/>
    </xf>
    <xf numFmtId="0" fontId="5" fillId="0" borderId="30" xfId="0" applyFont="1" applyFill="1" applyBorder="1" applyAlignment="1">
      <alignment wrapText="1"/>
    </xf>
    <xf numFmtId="0" fontId="4" fillId="0" borderId="30" xfId="0" applyFont="1" applyFill="1" applyBorder="1"/>
    <xf numFmtId="3" fontId="4" fillId="0" borderId="6" xfId="0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/>
    <xf numFmtId="0" fontId="5" fillId="0" borderId="35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12" fillId="0" borderId="22" xfId="0" applyFont="1" applyFill="1" applyBorder="1" applyAlignment="1"/>
    <xf numFmtId="49" fontId="4" fillId="0" borderId="1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vertical="center"/>
    </xf>
    <xf numFmtId="49" fontId="4" fillId="0" borderId="2" xfId="0" applyNumberFormat="1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2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11" fillId="0" borderId="0" xfId="0" applyNumberFormat="1" applyFont="1"/>
    <xf numFmtId="3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opLeftCell="A7" zoomScaleNormal="100" workbookViewId="0">
      <selection activeCell="E37" sqref="E37"/>
    </sheetView>
  </sheetViews>
  <sheetFormatPr defaultRowHeight="12.75" x14ac:dyDescent="0.2"/>
  <cols>
    <col min="1" max="1" width="3.28515625" style="91" customWidth="1"/>
    <col min="2" max="2" width="3.140625" style="91" customWidth="1"/>
    <col min="3" max="3" width="48.7109375" style="91" customWidth="1"/>
    <col min="4" max="5" width="9.5703125" style="91" customWidth="1"/>
    <col min="6" max="7" width="9.5703125" style="95" customWidth="1"/>
    <col min="8" max="9" width="9.5703125" style="91" customWidth="1"/>
    <col min="10" max="10" width="10.42578125" style="27" customWidth="1"/>
    <col min="11" max="11" width="9.5703125" style="27" customWidth="1"/>
    <col min="12" max="16384" width="9.140625" style="27"/>
  </cols>
  <sheetData>
    <row r="1" spans="1:11" ht="18" customHeight="1" x14ac:dyDescent="0.2">
      <c r="F1" s="311" t="s">
        <v>117</v>
      </c>
      <c r="G1" s="311"/>
      <c r="H1" s="311"/>
      <c r="I1" s="311"/>
      <c r="J1" s="311"/>
      <c r="K1" s="311"/>
    </row>
    <row r="2" spans="1:11" s="93" customFormat="1" ht="15.75" x14ac:dyDescent="0.2">
      <c r="A2" s="327" t="s">
        <v>143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s="93" customFormat="1" ht="15.75" x14ac:dyDescent="0.2">
      <c r="A3" s="92"/>
      <c r="B3" s="92"/>
      <c r="C3" s="92"/>
      <c r="D3" s="92"/>
      <c r="E3" s="92"/>
      <c r="F3" s="92"/>
      <c r="G3" s="92"/>
      <c r="H3" s="92"/>
      <c r="I3" s="92"/>
    </row>
    <row r="4" spans="1:11" ht="13.5" customHeight="1" thickBot="1" x14ac:dyDescent="0.25">
      <c r="B4" s="94"/>
      <c r="H4" s="312" t="s">
        <v>0</v>
      </c>
      <c r="I4" s="312"/>
      <c r="J4" s="312"/>
      <c r="K4" s="312"/>
    </row>
    <row r="5" spans="1:11" s="96" customFormat="1" ht="80.25" customHeight="1" thickBot="1" x14ac:dyDescent="0.25">
      <c r="A5" s="313" t="s">
        <v>1</v>
      </c>
      <c r="B5" s="314"/>
      <c r="C5" s="315"/>
      <c r="D5" s="325" t="s">
        <v>17</v>
      </c>
      <c r="E5" s="326"/>
      <c r="F5" s="325" t="s">
        <v>104</v>
      </c>
      <c r="G5" s="326"/>
      <c r="H5" s="325" t="s">
        <v>105</v>
      </c>
      <c r="I5" s="326"/>
      <c r="J5" s="321" t="s">
        <v>18</v>
      </c>
      <c r="K5" s="322"/>
    </row>
    <row r="6" spans="1:11" s="96" customFormat="1" ht="24.75" thickBot="1" x14ac:dyDescent="0.25">
      <c r="A6" s="316"/>
      <c r="B6" s="317"/>
      <c r="C6" s="318"/>
      <c r="D6" s="167" t="s">
        <v>127</v>
      </c>
      <c r="E6" s="168" t="s">
        <v>128</v>
      </c>
      <c r="F6" s="167" t="s">
        <v>127</v>
      </c>
      <c r="G6" s="168" t="s">
        <v>128</v>
      </c>
      <c r="H6" s="167" t="s">
        <v>127</v>
      </c>
      <c r="I6" s="168" t="s">
        <v>128</v>
      </c>
      <c r="J6" s="167" t="s">
        <v>127</v>
      </c>
      <c r="K6" s="168" t="s">
        <v>128</v>
      </c>
    </row>
    <row r="7" spans="1:11" ht="13.5" thickBot="1" x14ac:dyDescent="0.25">
      <c r="A7" s="319">
        <v>1</v>
      </c>
      <c r="B7" s="320"/>
      <c r="C7" s="320"/>
      <c r="D7" s="97">
        <v>2</v>
      </c>
      <c r="E7" s="97">
        <v>3</v>
      </c>
      <c r="F7" s="97">
        <v>4</v>
      </c>
      <c r="G7" s="97">
        <v>5</v>
      </c>
      <c r="H7" s="97">
        <v>6</v>
      </c>
      <c r="I7" s="97">
        <v>7</v>
      </c>
      <c r="J7" s="165">
        <v>8</v>
      </c>
      <c r="K7" s="166">
        <v>9</v>
      </c>
    </row>
    <row r="8" spans="1:11" ht="14.1" customHeight="1" x14ac:dyDescent="0.2">
      <c r="A8" s="98"/>
      <c r="B8" s="99"/>
      <c r="C8" s="100" t="s">
        <v>22</v>
      </c>
      <c r="D8" s="101">
        <f>SUM('5A'!E15)</f>
        <v>472451</v>
      </c>
      <c r="E8" s="101">
        <f>SUM('5A'!F15)</f>
        <v>472451</v>
      </c>
      <c r="F8" s="101"/>
      <c r="G8" s="102"/>
      <c r="H8" s="102"/>
      <c r="I8" s="102"/>
      <c r="J8" s="86">
        <f t="shared" ref="J8:K11" si="0">SUM(D8,F8,H8)</f>
        <v>472451</v>
      </c>
      <c r="K8" s="86">
        <f t="shared" si="0"/>
        <v>472451</v>
      </c>
    </row>
    <row r="9" spans="1:11" ht="14.1" customHeight="1" x14ac:dyDescent="0.2">
      <c r="A9" s="98"/>
      <c r="B9" s="103"/>
      <c r="C9" s="104" t="s">
        <v>39</v>
      </c>
      <c r="D9" s="101">
        <f>SUM('5A'!E20)</f>
        <v>313657</v>
      </c>
      <c r="E9" s="101">
        <f>SUM('5A'!F20)</f>
        <v>313657</v>
      </c>
      <c r="F9" s="105"/>
      <c r="G9" s="105"/>
      <c r="H9" s="106"/>
      <c r="I9" s="106"/>
      <c r="J9" s="87">
        <f t="shared" si="0"/>
        <v>313657</v>
      </c>
      <c r="K9" s="87">
        <f t="shared" si="0"/>
        <v>313657</v>
      </c>
    </row>
    <row r="10" spans="1:11" ht="14.1" customHeight="1" x14ac:dyDescent="0.2">
      <c r="A10" s="98"/>
      <c r="B10" s="103"/>
      <c r="C10" s="104" t="s">
        <v>99</v>
      </c>
      <c r="D10" s="101">
        <f>SUM('5A'!E36)</f>
        <v>373691</v>
      </c>
      <c r="E10" s="101">
        <f>SUM('5A'!F36)</f>
        <v>421169</v>
      </c>
      <c r="F10" s="105"/>
      <c r="G10" s="105"/>
      <c r="H10" s="106"/>
      <c r="I10" s="106"/>
      <c r="J10" s="87">
        <f t="shared" si="0"/>
        <v>373691</v>
      </c>
      <c r="K10" s="87">
        <f t="shared" si="0"/>
        <v>421169</v>
      </c>
    </row>
    <row r="11" spans="1:11" ht="14.1" customHeight="1" x14ac:dyDescent="0.2">
      <c r="A11" s="98"/>
      <c r="B11" s="183"/>
      <c r="C11" s="107" t="s">
        <v>40</v>
      </c>
      <c r="D11" s="102">
        <f>SUM('5A'!E37)</f>
        <v>14475</v>
      </c>
      <c r="E11" s="102">
        <f>SUM('5A'!F37)</f>
        <v>14475</v>
      </c>
      <c r="F11" s="152"/>
      <c r="G11" s="152"/>
      <c r="H11" s="184"/>
      <c r="I11" s="184"/>
      <c r="J11" s="185">
        <f t="shared" si="0"/>
        <v>14475</v>
      </c>
      <c r="K11" s="87">
        <f t="shared" si="0"/>
        <v>14475</v>
      </c>
    </row>
    <row r="12" spans="1:11" ht="14.1" customHeight="1" thickBot="1" x14ac:dyDescent="0.25">
      <c r="A12" s="98"/>
      <c r="B12" s="186"/>
      <c r="C12" s="187" t="s">
        <v>131</v>
      </c>
      <c r="D12" s="188">
        <f>SUM('5A'!E40)</f>
        <v>0</v>
      </c>
      <c r="E12" s="188">
        <f>SUM('5A'!F40)</f>
        <v>0</v>
      </c>
      <c r="F12" s="108"/>
      <c r="G12" s="108"/>
      <c r="H12" s="189"/>
      <c r="I12" s="189"/>
      <c r="J12" s="87">
        <f>SUM(D12,F12,H12)</f>
        <v>0</v>
      </c>
      <c r="K12" s="87">
        <f>SUM(E12,G12,I12)</f>
        <v>0</v>
      </c>
    </row>
    <row r="13" spans="1:11" ht="14.1" customHeight="1" thickBot="1" x14ac:dyDescent="0.25">
      <c r="A13" s="98"/>
      <c r="B13" s="109" t="s">
        <v>2</v>
      </c>
      <c r="C13" s="110" t="s">
        <v>76</v>
      </c>
      <c r="D13" s="111">
        <f>SUM(D8:D12)</f>
        <v>1174274</v>
      </c>
      <c r="E13" s="111">
        <f>SUM(E8:E12)</f>
        <v>1221752</v>
      </c>
      <c r="F13" s="111">
        <f>SUM(F8:F11)</f>
        <v>0</v>
      </c>
      <c r="G13" s="111"/>
      <c r="H13" s="111">
        <f>SUM(H8:H11)</f>
        <v>0</v>
      </c>
      <c r="I13" s="111"/>
      <c r="J13" s="112">
        <f>SUM(J8:J12)</f>
        <v>1174274</v>
      </c>
      <c r="K13" s="112">
        <f>SUM(K8:K12)</f>
        <v>1221752</v>
      </c>
    </row>
    <row r="14" spans="1:11" ht="14.1" customHeight="1" thickBot="1" x14ac:dyDescent="0.25">
      <c r="A14" s="98"/>
      <c r="B14" s="113" t="s">
        <v>3</v>
      </c>
      <c r="C14" s="114" t="s">
        <v>42</v>
      </c>
      <c r="D14" s="115"/>
      <c r="E14" s="115">
        <v>131021</v>
      </c>
      <c r="F14" s="115"/>
      <c r="G14" s="115"/>
      <c r="H14" s="115"/>
      <c r="I14" s="125"/>
      <c r="J14" s="116"/>
      <c r="K14" s="84">
        <f>SUM(E14,G14,I14)</f>
        <v>131021</v>
      </c>
    </row>
    <row r="15" spans="1:11" ht="13.5" thickBot="1" x14ac:dyDescent="0.25">
      <c r="A15" s="98"/>
      <c r="B15" s="117" t="s">
        <v>4</v>
      </c>
      <c r="C15" s="118" t="s">
        <v>77</v>
      </c>
      <c r="D15" s="119">
        <f>SUM('5A'!E48)</f>
        <v>0</v>
      </c>
      <c r="E15" s="119">
        <f>SUM('5A'!F48)</f>
        <v>90990</v>
      </c>
      <c r="F15" s="119">
        <f>SUM('5A'!G48)</f>
        <v>1088925</v>
      </c>
      <c r="G15" s="119">
        <f>SUM('5A'!H48)</f>
        <v>1220128</v>
      </c>
      <c r="H15" s="119">
        <f>SUM('5A'!I48)</f>
        <v>0</v>
      </c>
      <c r="I15" s="119">
        <f>SUM('5A'!J48)</f>
        <v>0</v>
      </c>
      <c r="J15" s="84">
        <f>SUM(D15,F15,H15)</f>
        <v>1088925</v>
      </c>
      <c r="K15" s="84">
        <f>SUM(E15,G15,I15)</f>
        <v>1311118</v>
      </c>
    </row>
    <row r="16" spans="1:11" ht="13.5" thickBot="1" x14ac:dyDescent="0.25">
      <c r="A16" s="98"/>
      <c r="B16" s="120" t="s">
        <v>5</v>
      </c>
      <c r="C16" s="121" t="s">
        <v>78</v>
      </c>
      <c r="D16" s="122">
        <f t="shared" ref="D16:K16" si="1">SUM(D13:D15)</f>
        <v>1174274</v>
      </c>
      <c r="E16" s="122">
        <f t="shared" si="1"/>
        <v>1443763</v>
      </c>
      <c r="F16" s="122">
        <f t="shared" si="1"/>
        <v>1088925</v>
      </c>
      <c r="G16" s="122">
        <f t="shared" si="1"/>
        <v>1220128</v>
      </c>
      <c r="H16" s="122">
        <f t="shared" si="1"/>
        <v>0</v>
      </c>
      <c r="I16" s="122">
        <f t="shared" si="1"/>
        <v>0</v>
      </c>
      <c r="J16" s="123">
        <f t="shared" si="1"/>
        <v>2263199</v>
      </c>
      <c r="K16" s="123">
        <f t="shared" si="1"/>
        <v>2663891</v>
      </c>
    </row>
    <row r="17" spans="1:14" x14ac:dyDescent="0.2">
      <c r="A17" s="98"/>
      <c r="B17" s="113" t="s">
        <v>2</v>
      </c>
      <c r="C17" s="124" t="s">
        <v>10</v>
      </c>
      <c r="D17" s="125">
        <f>SUM('5B'!D12)</f>
        <v>4466682</v>
      </c>
      <c r="E17" s="125">
        <f>SUM('5B'!E12)</f>
        <v>4094882</v>
      </c>
      <c r="F17" s="125"/>
      <c r="G17" s="125"/>
      <c r="H17" s="125"/>
      <c r="I17" s="125"/>
      <c r="J17" s="83">
        <f>SUM(D17,F17,H17)</f>
        <v>4466682</v>
      </c>
      <c r="K17" s="83">
        <f>SUM(E17,G17,I17)</f>
        <v>4094882</v>
      </c>
    </row>
    <row r="18" spans="1:14" ht="13.5" thickBot="1" x14ac:dyDescent="0.25">
      <c r="A18" s="98"/>
      <c r="B18" s="117" t="s">
        <v>3</v>
      </c>
      <c r="C18" s="118" t="s">
        <v>79</v>
      </c>
      <c r="D18" s="126">
        <f>SUM('5B'!D19)</f>
        <v>171210</v>
      </c>
      <c r="E18" s="126">
        <f>SUM('5B'!E19)</f>
        <v>171210</v>
      </c>
      <c r="F18" s="126"/>
      <c r="G18" s="126"/>
      <c r="H18" s="126"/>
      <c r="I18" s="126"/>
      <c r="J18" s="84">
        <f>SUM(D18,F18,H18)</f>
        <v>171210</v>
      </c>
      <c r="K18" s="84">
        <f>SUM(E18,G18,I18)</f>
        <v>171210</v>
      </c>
    </row>
    <row r="19" spans="1:14" ht="14.1" customHeight="1" thickBot="1" x14ac:dyDescent="0.25">
      <c r="A19" s="98"/>
      <c r="B19" s="120" t="s">
        <v>6</v>
      </c>
      <c r="C19" s="127" t="s">
        <v>34</v>
      </c>
      <c r="D19" s="122">
        <f>SUM(D17:D18)</f>
        <v>4637892</v>
      </c>
      <c r="E19" s="122">
        <f>SUM(E17:E18)</f>
        <v>4266092</v>
      </c>
      <c r="F19" s="122">
        <f>SUM(F17:F18)</f>
        <v>0</v>
      </c>
      <c r="G19" s="122"/>
      <c r="H19" s="122">
        <f>SUM(H17:H18)</f>
        <v>0</v>
      </c>
      <c r="I19" s="122"/>
      <c r="J19" s="123">
        <f>SUM(J17:J18)</f>
        <v>4637892</v>
      </c>
      <c r="K19" s="123">
        <f>SUM(K17:K18)</f>
        <v>4266092</v>
      </c>
    </row>
    <row r="20" spans="1:14" ht="14.1" customHeight="1" thickBot="1" x14ac:dyDescent="0.25">
      <c r="A20" s="98"/>
      <c r="B20" s="120" t="s">
        <v>31</v>
      </c>
      <c r="C20" s="128" t="s">
        <v>80</v>
      </c>
      <c r="D20" s="122">
        <f>SUM('5C'!D20)</f>
        <v>6441163</v>
      </c>
      <c r="E20" s="122">
        <f>SUM('5C'!E20)</f>
        <v>5121576</v>
      </c>
      <c r="F20" s="122">
        <f>SUM('5C'!F20)</f>
        <v>1004103</v>
      </c>
      <c r="G20" s="122">
        <f>SUM('5C'!G20)</f>
        <v>1004103</v>
      </c>
      <c r="H20" s="122">
        <f>SUM('5C'!H20)</f>
        <v>90851</v>
      </c>
      <c r="I20" s="122">
        <f>SUM('5C'!I20)</f>
        <v>90851</v>
      </c>
      <c r="J20" s="78">
        <f t="shared" ref="J20:K22" si="2">SUM(D20,F20,H20)</f>
        <v>7536117</v>
      </c>
      <c r="K20" s="78">
        <f t="shared" si="2"/>
        <v>6216530</v>
      </c>
    </row>
    <row r="21" spans="1:14" ht="26.25" customHeight="1" x14ac:dyDescent="0.2">
      <c r="A21" s="98"/>
      <c r="B21" s="129" t="s">
        <v>2</v>
      </c>
      <c r="C21" s="130" t="s">
        <v>81</v>
      </c>
      <c r="D21" s="85"/>
      <c r="E21" s="85"/>
      <c r="F21" s="85"/>
      <c r="G21" s="85"/>
      <c r="H21" s="85"/>
      <c r="I21" s="85"/>
      <c r="J21" s="86">
        <f t="shared" si="2"/>
        <v>0</v>
      </c>
      <c r="K21" s="86">
        <f t="shared" si="2"/>
        <v>0</v>
      </c>
    </row>
    <row r="22" spans="1:14" ht="14.1" customHeight="1" thickBot="1" x14ac:dyDescent="0.25">
      <c r="A22" s="98"/>
      <c r="B22" s="131" t="s">
        <v>3</v>
      </c>
      <c r="C22" s="132" t="s">
        <v>82</v>
      </c>
      <c r="D22" s="133"/>
      <c r="E22" s="133"/>
      <c r="F22" s="133"/>
      <c r="G22" s="80"/>
      <c r="H22" s="80"/>
      <c r="I22" s="80"/>
      <c r="J22" s="83">
        <f t="shared" si="2"/>
        <v>0</v>
      </c>
      <c r="K22" s="83">
        <f t="shared" si="2"/>
        <v>0</v>
      </c>
    </row>
    <row r="23" spans="1:14" ht="14.1" customHeight="1" thickBot="1" x14ac:dyDescent="0.25">
      <c r="A23" s="98"/>
      <c r="B23" s="120" t="s">
        <v>32</v>
      </c>
      <c r="C23" s="128" t="s">
        <v>83</v>
      </c>
      <c r="D23" s="122">
        <f>SUM(D21:D22)</f>
        <v>0</v>
      </c>
      <c r="E23" s="122">
        <f>SUM(E21:E22)</f>
        <v>0</v>
      </c>
      <c r="F23" s="122">
        <f>SUM(F21:F22)</f>
        <v>0</v>
      </c>
      <c r="G23" s="122"/>
      <c r="H23" s="122">
        <f>SUM(H21:H22)</f>
        <v>0</v>
      </c>
      <c r="I23" s="122"/>
      <c r="J23" s="123">
        <f>SUM(J21:J22)</f>
        <v>0</v>
      </c>
      <c r="K23" s="123">
        <f>SUM(K21:K22)</f>
        <v>0</v>
      </c>
    </row>
    <row r="24" spans="1:14" s="93" customFormat="1" ht="14.1" customHeight="1" thickBot="1" x14ac:dyDescent="0.25">
      <c r="A24" s="134" t="s">
        <v>5</v>
      </c>
      <c r="B24" s="321" t="s">
        <v>84</v>
      </c>
      <c r="C24" s="322"/>
      <c r="D24" s="122">
        <f t="shared" ref="D24:K24" si="3">SUM(D16,D19,D20,D23)</f>
        <v>12253329</v>
      </c>
      <c r="E24" s="122">
        <f t="shared" si="3"/>
        <v>10831431</v>
      </c>
      <c r="F24" s="122">
        <f t="shared" si="3"/>
        <v>2093028</v>
      </c>
      <c r="G24" s="122">
        <f t="shared" si="3"/>
        <v>2224231</v>
      </c>
      <c r="H24" s="122">
        <f t="shared" si="3"/>
        <v>90851</v>
      </c>
      <c r="I24" s="122">
        <f t="shared" si="3"/>
        <v>90851</v>
      </c>
      <c r="J24" s="123">
        <f t="shared" si="3"/>
        <v>14437208</v>
      </c>
      <c r="K24" s="123">
        <f t="shared" si="3"/>
        <v>13146513</v>
      </c>
    </row>
    <row r="25" spans="1:14" s="93" customFormat="1" ht="14.1" customHeight="1" thickBot="1" x14ac:dyDescent="0.25">
      <c r="A25" s="135"/>
      <c r="B25" s="120" t="s">
        <v>41</v>
      </c>
      <c r="C25" s="136" t="s">
        <v>36</v>
      </c>
      <c r="D25" s="122">
        <f>SUM('5D'!C14)</f>
        <v>0</v>
      </c>
      <c r="E25" s="122">
        <f>SUM('5D'!D14)</f>
        <v>82948</v>
      </c>
      <c r="F25" s="122"/>
      <c r="G25" s="79"/>
      <c r="H25" s="79"/>
      <c r="I25" s="79"/>
      <c r="J25" s="78">
        <f t="shared" ref="J25:K28" si="4">SUM(D25,F25,H25)</f>
        <v>0</v>
      </c>
      <c r="K25" s="78">
        <f t="shared" si="4"/>
        <v>82948</v>
      </c>
    </row>
    <row r="26" spans="1:14" s="93" customFormat="1" ht="14.1" customHeight="1" thickBot="1" x14ac:dyDescent="0.25">
      <c r="A26" s="135"/>
      <c r="B26" s="120" t="s">
        <v>85</v>
      </c>
      <c r="C26" s="136" t="s">
        <v>21</v>
      </c>
      <c r="D26" s="122">
        <f>SUM('5E'!D17)</f>
        <v>2209690</v>
      </c>
      <c r="E26" s="122">
        <f>SUM('5E'!E17)</f>
        <v>2209690</v>
      </c>
      <c r="F26" s="122"/>
      <c r="G26" s="122">
        <f>SUM('5E'!G17)</f>
        <v>2462</v>
      </c>
      <c r="H26" s="123"/>
      <c r="I26" s="123"/>
      <c r="J26" s="78">
        <f t="shared" si="4"/>
        <v>2209690</v>
      </c>
      <c r="K26" s="78">
        <f t="shared" si="4"/>
        <v>2212152</v>
      </c>
      <c r="N26" s="93">
        <v>1221752</v>
      </c>
    </row>
    <row r="27" spans="1:14" ht="24" customHeight="1" x14ac:dyDescent="0.2">
      <c r="A27" s="137"/>
      <c r="B27" s="138" t="s">
        <v>2</v>
      </c>
      <c r="C27" s="124" t="s">
        <v>86</v>
      </c>
      <c r="D27" s="125">
        <f>SUM('5F'!D14)</f>
        <v>18022</v>
      </c>
      <c r="E27" s="125">
        <f>SUM('5F'!E14)</f>
        <v>18022</v>
      </c>
      <c r="F27" s="125"/>
      <c r="G27" s="125"/>
      <c r="H27" s="125"/>
      <c r="I27" s="125"/>
      <c r="J27" s="78">
        <f t="shared" si="4"/>
        <v>18022</v>
      </c>
      <c r="K27" s="78">
        <f t="shared" si="4"/>
        <v>18022</v>
      </c>
      <c r="N27" s="27">
        <v>131021</v>
      </c>
    </row>
    <row r="28" spans="1:14" ht="14.1" customHeight="1" thickBot="1" x14ac:dyDescent="0.25">
      <c r="A28" s="137"/>
      <c r="B28" s="139" t="s">
        <v>3</v>
      </c>
      <c r="C28" s="140" t="s">
        <v>87</v>
      </c>
      <c r="D28" s="141">
        <f>SUM('5F'!D16)</f>
        <v>0</v>
      </c>
      <c r="E28" s="141">
        <f>SUM('5F'!E16)</f>
        <v>251755</v>
      </c>
      <c r="F28" s="141"/>
      <c r="G28" s="142"/>
      <c r="H28" s="142"/>
      <c r="I28" s="142"/>
      <c r="J28" s="84">
        <f t="shared" si="4"/>
        <v>0</v>
      </c>
      <c r="K28" s="84">
        <f t="shared" si="4"/>
        <v>251755</v>
      </c>
      <c r="N28" s="27">
        <v>90990</v>
      </c>
    </row>
    <row r="29" spans="1:14" ht="14.1" customHeight="1" thickBot="1" x14ac:dyDescent="0.25">
      <c r="A29" s="137"/>
      <c r="B29" s="143" t="s">
        <v>88</v>
      </c>
      <c r="C29" s="136" t="s">
        <v>89</v>
      </c>
      <c r="D29" s="123">
        <f>SUM(D27:D28)</f>
        <v>18022</v>
      </c>
      <c r="E29" s="123">
        <f>SUM(E27:E28)</f>
        <v>269777</v>
      </c>
      <c r="F29" s="123">
        <f>SUM(F27:F28)</f>
        <v>0</v>
      </c>
      <c r="G29" s="123"/>
      <c r="H29" s="123">
        <f>SUM(H27:H28)</f>
        <v>0</v>
      </c>
      <c r="I29" s="123"/>
      <c r="J29" s="123">
        <f>SUM(J27:J28)</f>
        <v>18022</v>
      </c>
      <c r="K29" s="123">
        <f>SUM(K27:K28)</f>
        <v>269777</v>
      </c>
      <c r="N29" s="27">
        <v>1443763</v>
      </c>
    </row>
    <row r="30" spans="1:14" ht="14.1" customHeight="1" thickBot="1" x14ac:dyDescent="0.25">
      <c r="A30" s="144" t="s">
        <v>6</v>
      </c>
      <c r="B30" s="323" t="s">
        <v>90</v>
      </c>
      <c r="C30" s="324"/>
      <c r="D30" s="123">
        <f>SUM(D25,D26,D29)</f>
        <v>2227712</v>
      </c>
      <c r="E30" s="123">
        <f>SUM(E25,E26,E29)</f>
        <v>2562415</v>
      </c>
      <c r="F30" s="123"/>
      <c r="G30" s="123">
        <f>SUM(G26)</f>
        <v>2462</v>
      </c>
      <c r="H30" s="123"/>
      <c r="I30" s="123"/>
      <c r="J30" s="123">
        <f>SUM(J25,J26,J29)</f>
        <v>2227712</v>
      </c>
      <c r="K30" s="123">
        <f>SUM(K25,K26,K29)</f>
        <v>2564877</v>
      </c>
      <c r="N30" s="27">
        <v>4266092</v>
      </c>
    </row>
    <row r="31" spans="1:14" s="93" customFormat="1" ht="14.1" customHeight="1" thickBot="1" x14ac:dyDescent="0.25">
      <c r="A31" s="321" t="s">
        <v>91</v>
      </c>
      <c r="B31" s="330"/>
      <c r="C31" s="322"/>
      <c r="D31" s="145">
        <f t="shared" ref="D31:K31" si="5">SUM(D24,D30)</f>
        <v>14481041</v>
      </c>
      <c r="E31" s="145">
        <f t="shared" si="5"/>
        <v>13393846</v>
      </c>
      <c r="F31" s="145">
        <f t="shared" si="5"/>
        <v>2093028</v>
      </c>
      <c r="G31" s="145">
        <f>SUM(G24,G30)</f>
        <v>2226693</v>
      </c>
      <c r="H31" s="145">
        <f t="shared" si="5"/>
        <v>90851</v>
      </c>
      <c r="I31" s="145">
        <f t="shared" si="5"/>
        <v>90851</v>
      </c>
      <c r="J31" s="123">
        <f t="shared" si="5"/>
        <v>16664920</v>
      </c>
      <c r="K31" s="123">
        <f t="shared" si="5"/>
        <v>15711390</v>
      </c>
      <c r="N31" s="93">
        <v>5121576</v>
      </c>
    </row>
    <row r="32" spans="1:14" x14ac:dyDescent="0.2">
      <c r="A32" s="146"/>
      <c r="B32" s="147" t="s">
        <v>2</v>
      </c>
      <c r="C32" s="148" t="s">
        <v>106</v>
      </c>
      <c r="D32" s="149">
        <v>2015322</v>
      </c>
      <c r="E32" s="149">
        <v>4419661</v>
      </c>
      <c r="F32" s="149">
        <v>0</v>
      </c>
      <c r="G32" s="149">
        <v>286501</v>
      </c>
      <c r="H32" s="149"/>
      <c r="I32" s="149">
        <v>35419</v>
      </c>
      <c r="J32" s="78">
        <f t="shared" ref="J32:K34" si="6">SUM(F32,D32,H32)</f>
        <v>2015322</v>
      </c>
      <c r="K32" s="78">
        <f t="shared" si="6"/>
        <v>4741581</v>
      </c>
      <c r="N32" s="27">
        <v>0</v>
      </c>
    </row>
    <row r="33" spans="1:14" x14ac:dyDescent="0.2">
      <c r="A33" s="137"/>
      <c r="B33" s="150" t="s">
        <v>3</v>
      </c>
      <c r="C33" s="151" t="s">
        <v>92</v>
      </c>
      <c r="D33" s="152"/>
      <c r="E33" s="152"/>
      <c r="F33" s="152">
        <v>4161214</v>
      </c>
      <c r="G33" s="152">
        <v>4328555</v>
      </c>
      <c r="H33" s="152">
        <v>1787141</v>
      </c>
      <c r="I33" s="152">
        <v>1859260</v>
      </c>
      <c r="J33" s="87">
        <f t="shared" si="6"/>
        <v>5948355</v>
      </c>
      <c r="K33" s="87">
        <f t="shared" si="6"/>
        <v>6187815</v>
      </c>
      <c r="N33" s="27">
        <v>10831431</v>
      </c>
    </row>
    <row r="34" spans="1:14" ht="13.5" thickBot="1" x14ac:dyDescent="0.25">
      <c r="A34" s="153"/>
      <c r="B34" s="154" t="s">
        <v>4</v>
      </c>
      <c r="C34" s="155" t="s">
        <v>123</v>
      </c>
      <c r="D34" s="108">
        <v>4000000</v>
      </c>
      <c r="E34" s="108">
        <v>4000000</v>
      </c>
      <c r="F34" s="108"/>
      <c r="G34" s="152"/>
      <c r="H34" s="152"/>
      <c r="I34" s="108"/>
      <c r="J34" s="83">
        <f t="shared" si="6"/>
        <v>4000000</v>
      </c>
      <c r="K34" s="83">
        <f t="shared" si="6"/>
        <v>4000000</v>
      </c>
      <c r="N34" s="27">
        <v>82948</v>
      </c>
    </row>
    <row r="35" spans="1:14" ht="13.5" thickBot="1" x14ac:dyDescent="0.25">
      <c r="A35" s="156" t="s">
        <v>31</v>
      </c>
      <c r="B35" s="331" t="s">
        <v>93</v>
      </c>
      <c r="C35" s="331"/>
      <c r="D35" s="123">
        <f t="shared" ref="D35:K35" si="7">SUM(D32:D34)</f>
        <v>6015322</v>
      </c>
      <c r="E35" s="123">
        <f t="shared" si="7"/>
        <v>8419661</v>
      </c>
      <c r="F35" s="123">
        <f t="shared" si="7"/>
        <v>4161214</v>
      </c>
      <c r="G35" s="123">
        <f t="shared" si="7"/>
        <v>4615056</v>
      </c>
      <c r="H35" s="123">
        <f t="shared" si="7"/>
        <v>1787141</v>
      </c>
      <c r="I35" s="123">
        <f t="shared" si="7"/>
        <v>1894679</v>
      </c>
      <c r="J35" s="123">
        <f t="shared" si="7"/>
        <v>11963677</v>
      </c>
      <c r="K35" s="123">
        <f t="shared" si="7"/>
        <v>14929396</v>
      </c>
      <c r="N35" s="27">
        <v>2209690</v>
      </c>
    </row>
    <row r="36" spans="1:14" x14ac:dyDescent="0.2">
      <c r="A36" s="146"/>
      <c r="B36" s="147" t="s">
        <v>2</v>
      </c>
      <c r="C36" s="148" t="s">
        <v>106</v>
      </c>
      <c r="D36" s="149">
        <v>4410187</v>
      </c>
      <c r="E36" s="149">
        <v>7037118</v>
      </c>
      <c r="F36" s="149"/>
      <c r="G36" s="149">
        <v>37637</v>
      </c>
      <c r="H36" s="149"/>
      <c r="I36" s="149">
        <v>2842</v>
      </c>
      <c r="J36" s="78">
        <f t="shared" ref="J36:K38" si="8">SUM(D36,F36,H36)</f>
        <v>4410187</v>
      </c>
      <c r="K36" s="78">
        <f t="shared" si="8"/>
        <v>7077597</v>
      </c>
      <c r="N36" s="27">
        <v>269777</v>
      </c>
    </row>
    <row r="37" spans="1:14" x14ac:dyDescent="0.2">
      <c r="A37" s="137"/>
      <c r="B37" s="150" t="s">
        <v>3</v>
      </c>
      <c r="C37" s="151" t="s">
        <v>92</v>
      </c>
      <c r="D37" s="152"/>
      <c r="E37" s="152"/>
      <c r="F37" s="152">
        <v>27000</v>
      </c>
      <c r="G37" s="152">
        <v>27000</v>
      </c>
      <c r="H37" s="152">
        <v>0</v>
      </c>
      <c r="I37" s="152">
        <v>956</v>
      </c>
      <c r="J37" s="87">
        <f t="shared" si="8"/>
        <v>27000</v>
      </c>
      <c r="K37" s="87">
        <f t="shared" si="8"/>
        <v>27956</v>
      </c>
      <c r="N37" s="27">
        <v>2562415</v>
      </c>
    </row>
    <row r="38" spans="1:14" ht="13.5" thickBot="1" x14ac:dyDescent="0.25">
      <c r="A38" s="157"/>
      <c r="B38" s="154" t="s">
        <v>4</v>
      </c>
      <c r="C38" s="155" t="s">
        <v>123</v>
      </c>
      <c r="D38" s="108">
        <v>0</v>
      </c>
      <c r="E38" s="108">
        <v>0</v>
      </c>
      <c r="F38" s="108"/>
      <c r="G38" s="152"/>
      <c r="H38" s="152"/>
      <c r="I38" s="108"/>
      <c r="J38" s="83">
        <f t="shared" si="8"/>
        <v>0</v>
      </c>
      <c r="K38" s="83">
        <f t="shared" si="8"/>
        <v>0</v>
      </c>
      <c r="N38" s="27">
        <v>0</v>
      </c>
    </row>
    <row r="39" spans="1:14" ht="13.5" thickBot="1" x14ac:dyDescent="0.25">
      <c r="A39" s="156" t="s">
        <v>32</v>
      </c>
      <c r="B39" s="331" t="s">
        <v>94</v>
      </c>
      <c r="C39" s="331"/>
      <c r="D39" s="123">
        <f t="shared" ref="D39:K39" si="9">SUM(D36:D38)</f>
        <v>4410187</v>
      </c>
      <c r="E39" s="123">
        <f t="shared" si="9"/>
        <v>7037118</v>
      </c>
      <c r="F39" s="123">
        <f t="shared" si="9"/>
        <v>27000</v>
      </c>
      <c r="G39" s="123">
        <f t="shared" si="9"/>
        <v>64637</v>
      </c>
      <c r="H39" s="123">
        <f t="shared" si="9"/>
        <v>0</v>
      </c>
      <c r="I39" s="123">
        <f t="shared" si="9"/>
        <v>3798</v>
      </c>
      <c r="J39" s="123">
        <f t="shared" si="9"/>
        <v>4437187</v>
      </c>
      <c r="K39" s="123">
        <f t="shared" si="9"/>
        <v>7105553</v>
      </c>
      <c r="N39" s="27">
        <v>4419661</v>
      </c>
    </row>
    <row r="40" spans="1:14" ht="13.5" thickBot="1" x14ac:dyDescent="0.25">
      <c r="A40" s="328" t="s">
        <v>113</v>
      </c>
      <c r="B40" s="329"/>
      <c r="C40" s="332"/>
      <c r="D40" s="123">
        <f t="shared" ref="D40:K40" si="10">SUM(D39,D35)</f>
        <v>10425509</v>
      </c>
      <c r="E40" s="123">
        <f t="shared" si="10"/>
        <v>15456779</v>
      </c>
      <c r="F40" s="123">
        <f t="shared" si="10"/>
        <v>4188214</v>
      </c>
      <c r="G40" s="123">
        <f t="shared" si="10"/>
        <v>4679693</v>
      </c>
      <c r="H40" s="123">
        <f t="shared" si="10"/>
        <v>1787141</v>
      </c>
      <c r="I40" s="123">
        <f t="shared" si="10"/>
        <v>1898477</v>
      </c>
      <c r="J40" s="123">
        <f t="shared" si="10"/>
        <v>16400864</v>
      </c>
      <c r="K40" s="123">
        <f t="shared" si="10"/>
        <v>22034949</v>
      </c>
      <c r="N40" s="27">
        <v>4419661</v>
      </c>
    </row>
    <row r="41" spans="1:14" s="158" customFormat="1" ht="13.5" thickBot="1" x14ac:dyDescent="0.25">
      <c r="A41" s="328" t="s">
        <v>95</v>
      </c>
      <c r="B41" s="329"/>
      <c r="C41" s="332"/>
      <c r="D41" s="123">
        <f t="shared" ref="D41:K41" si="11">SUM(D31,D35,D39)</f>
        <v>24906550</v>
      </c>
      <c r="E41" s="123">
        <f t="shared" si="11"/>
        <v>28850625</v>
      </c>
      <c r="F41" s="123">
        <f t="shared" si="11"/>
        <v>6281242</v>
      </c>
      <c r="G41" s="123">
        <f t="shared" si="11"/>
        <v>6906386</v>
      </c>
      <c r="H41" s="123">
        <f t="shared" si="11"/>
        <v>1877992</v>
      </c>
      <c r="I41" s="123">
        <f t="shared" si="11"/>
        <v>1989328</v>
      </c>
      <c r="J41" s="123">
        <f t="shared" si="11"/>
        <v>33065784</v>
      </c>
      <c r="K41" s="123">
        <f t="shared" si="11"/>
        <v>37746339</v>
      </c>
      <c r="N41" s="158">
        <v>0</v>
      </c>
    </row>
    <row r="42" spans="1:14" ht="13.5" thickBot="1" x14ac:dyDescent="0.25">
      <c r="A42" s="159"/>
      <c r="B42" s="319" t="s">
        <v>96</v>
      </c>
      <c r="C42" s="333"/>
      <c r="D42" s="160"/>
      <c r="E42" s="160"/>
      <c r="F42" s="160"/>
      <c r="G42" s="160"/>
      <c r="H42" s="160"/>
      <c r="I42" s="149"/>
      <c r="J42" s="78">
        <f>-SUM(J33,J37)</f>
        <v>-5975355</v>
      </c>
      <c r="K42" s="78">
        <f>-SUM(K33,K37)</f>
        <v>-6215771</v>
      </c>
      <c r="N42" s="27">
        <v>7037118</v>
      </c>
    </row>
    <row r="43" spans="1:14" ht="13.5" thickBot="1" x14ac:dyDescent="0.25">
      <c r="A43" s="159"/>
      <c r="B43" s="319" t="s">
        <v>98</v>
      </c>
      <c r="C43" s="333"/>
      <c r="D43" s="160"/>
      <c r="E43" s="160"/>
      <c r="F43" s="160"/>
      <c r="G43" s="160"/>
      <c r="H43" s="160"/>
      <c r="I43" s="149"/>
      <c r="J43" s="78">
        <v>-798000</v>
      </c>
      <c r="K43" s="78">
        <v>-798000</v>
      </c>
      <c r="N43" s="27">
        <v>7037118</v>
      </c>
    </row>
    <row r="44" spans="1:14" s="158" customFormat="1" ht="13.5" thickBot="1" x14ac:dyDescent="0.25">
      <c r="A44" s="328" t="s">
        <v>97</v>
      </c>
      <c r="B44" s="329"/>
      <c r="C44" s="329"/>
      <c r="D44" s="123">
        <f t="shared" ref="D44:I44" si="12">SUM(D41:D42)</f>
        <v>24906550</v>
      </c>
      <c r="E44" s="123">
        <f t="shared" si="12"/>
        <v>28850625</v>
      </c>
      <c r="F44" s="123">
        <f t="shared" si="12"/>
        <v>6281242</v>
      </c>
      <c r="G44" s="123">
        <f t="shared" si="12"/>
        <v>6906386</v>
      </c>
      <c r="H44" s="123">
        <f t="shared" si="12"/>
        <v>1877992</v>
      </c>
      <c r="I44" s="123">
        <f t="shared" si="12"/>
        <v>1989328</v>
      </c>
      <c r="J44" s="123">
        <f>SUM(J41:J43)</f>
        <v>26292429</v>
      </c>
      <c r="K44" s="123">
        <f>SUM(K41:K43)</f>
        <v>30732568</v>
      </c>
      <c r="M44" s="308"/>
      <c r="N44" s="158">
        <v>4000000</v>
      </c>
    </row>
    <row r="45" spans="1:14" s="158" customFormat="1" x14ac:dyDescent="0.2">
      <c r="A45" s="161"/>
      <c r="B45" s="161"/>
      <c r="C45" s="161"/>
      <c r="D45" s="162"/>
      <c r="E45" s="162"/>
      <c r="F45" s="162"/>
      <c r="G45" s="162"/>
      <c r="H45" s="162"/>
      <c r="I45" s="162"/>
      <c r="N45" s="158">
        <v>15456779</v>
      </c>
    </row>
    <row r="46" spans="1:14" x14ac:dyDescent="0.2">
      <c r="B46" s="94"/>
      <c r="J46" s="73"/>
      <c r="N46" s="27">
        <v>28850625</v>
      </c>
    </row>
    <row r="47" spans="1:14" x14ac:dyDescent="0.2">
      <c r="B47" s="94"/>
      <c r="J47" s="73"/>
    </row>
    <row r="48" spans="1:14" x14ac:dyDescent="0.2">
      <c r="B48" s="94"/>
    </row>
    <row r="49" spans="2:10" x14ac:dyDescent="0.2">
      <c r="B49" s="94"/>
      <c r="J49" s="73"/>
    </row>
    <row r="50" spans="2:10" x14ac:dyDescent="0.2">
      <c r="B50" s="94"/>
    </row>
    <row r="51" spans="2:10" x14ac:dyDescent="0.2">
      <c r="B51" s="94"/>
      <c r="J51" s="73"/>
    </row>
    <row r="52" spans="2:10" x14ac:dyDescent="0.2">
      <c r="B52" s="94"/>
    </row>
    <row r="53" spans="2:10" x14ac:dyDescent="0.2">
      <c r="B53" s="94"/>
    </row>
    <row r="54" spans="2:10" x14ac:dyDescent="0.2">
      <c r="B54" s="94"/>
    </row>
    <row r="55" spans="2:10" x14ac:dyDescent="0.2">
      <c r="B55" s="94"/>
    </row>
    <row r="56" spans="2:10" x14ac:dyDescent="0.2">
      <c r="B56" s="94"/>
    </row>
    <row r="57" spans="2:10" x14ac:dyDescent="0.2">
      <c r="B57" s="94"/>
    </row>
    <row r="58" spans="2:10" x14ac:dyDescent="0.2">
      <c r="B58" s="94"/>
    </row>
    <row r="59" spans="2:10" x14ac:dyDescent="0.2">
      <c r="B59" s="94"/>
    </row>
    <row r="60" spans="2:10" x14ac:dyDescent="0.2">
      <c r="B60" s="94"/>
    </row>
    <row r="61" spans="2:10" x14ac:dyDescent="0.2">
      <c r="B61" s="94"/>
    </row>
    <row r="62" spans="2:10" x14ac:dyDescent="0.2">
      <c r="B62" s="94"/>
    </row>
    <row r="63" spans="2:10" x14ac:dyDescent="0.2">
      <c r="B63" s="94"/>
    </row>
    <row r="64" spans="2:10" x14ac:dyDescent="0.2">
      <c r="B64" s="94"/>
    </row>
    <row r="65" spans="2:2" x14ac:dyDescent="0.2">
      <c r="B65" s="94"/>
    </row>
    <row r="66" spans="2:2" x14ac:dyDescent="0.2">
      <c r="B66" s="94"/>
    </row>
    <row r="67" spans="2:2" x14ac:dyDescent="0.2">
      <c r="B67" s="94"/>
    </row>
    <row r="68" spans="2:2" x14ac:dyDescent="0.2">
      <c r="B68" s="94"/>
    </row>
    <row r="69" spans="2:2" x14ac:dyDescent="0.2">
      <c r="B69" s="94"/>
    </row>
    <row r="70" spans="2:2" x14ac:dyDescent="0.2">
      <c r="B70" s="94"/>
    </row>
    <row r="71" spans="2:2" x14ac:dyDescent="0.2">
      <c r="B71" s="94"/>
    </row>
    <row r="72" spans="2:2" x14ac:dyDescent="0.2">
      <c r="B72" s="94"/>
    </row>
    <row r="73" spans="2:2" x14ac:dyDescent="0.2">
      <c r="B73" s="94"/>
    </row>
    <row r="74" spans="2:2" x14ac:dyDescent="0.2">
      <c r="B74" s="94"/>
    </row>
    <row r="75" spans="2:2" x14ac:dyDescent="0.2">
      <c r="B75" s="94"/>
    </row>
    <row r="76" spans="2:2" x14ac:dyDescent="0.2">
      <c r="B76" s="94"/>
    </row>
    <row r="77" spans="2:2" x14ac:dyDescent="0.2">
      <c r="B77" s="94"/>
    </row>
    <row r="78" spans="2:2" x14ac:dyDescent="0.2">
      <c r="B78" s="94"/>
    </row>
    <row r="79" spans="2:2" x14ac:dyDescent="0.2">
      <c r="B79" s="94"/>
    </row>
    <row r="80" spans="2:2" x14ac:dyDescent="0.2">
      <c r="B80" s="94"/>
    </row>
    <row r="81" spans="2:2" x14ac:dyDescent="0.2">
      <c r="B81" s="94"/>
    </row>
    <row r="82" spans="2:2" x14ac:dyDescent="0.2">
      <c r="B82" s="94"/>
    </row>
    <row r="83" spans="2:2" x14ac:dyDescent="0.2">
      <c r="B83" s="94"/>
    </row>
    <row r="84" spans="2:2" x14ac:dyDescent="0.2">
      <c r="B84" s="94"/>
    </row>
    <row r="85" spans="2:2" x14ac:dyDescent="0.2">
      <c r="B85" s="94"/>
    </row>
    <row r="86" spans="2:2" x14ac:dyDescent="0.2">
      <c r="B86" s="94"/>
    </row>
  </sheetData>
  <mergeCells count="19">
    <mergeCell ref="J5:K5"/>
    <mergeCell ref="A44:C44"/>
    <mergeCell ref="A31:C31"/>
    <mergeCell ref="B35:C35"/>
    <mergeCell ref="B39:C39"/>
    <mergeCell ref="A41:C41"/>
    <mergeCell ref="B42:C42"/>
    <mergeCell ref="B43:C43"/>
    <mergeCell ref="A40:C40"/>
    <mergeCell ref="F1:K1"/>
    <mergeCell ref="H4:K4"/>
    <mergeCell ref="A5:C6"/>
    <mergeCell ref="A7:C7"/>
    <mergeCell ref="B24:C24"/>
    <mergeCell ref="B30:C30"/>
    <mergeCell ref="D5:E5"/>
    <mergeCell ref="F5:G5"/>
    <mergeCell ref="H5:I5"/>
    <mergeCell ref="A2:K2"/>
  </mergeCells>
  <phoneticPr fontId="0" type="noConversion"/>
  <pageMargins left="7.874015748031496E-2" right="0.15748031496062992" top="1.0629921259842521" bottom="0.27559055118110237" header="0.62992125984251968" footer="0.27559055118110237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workbookViewId="0">
      <selection activeCell="O31" sqref="O31"/>
    </sheetView>
  </sheetViews>
  <sheetFormatPr defaultRowHeight="12.75" x14ac:dyDescent="0.2"/>
  <cols>
    <col min="1" max="1" width="4.28515625" style="27" customWidth="1"/>
    <col min="2" max="2" width="49.42578125" style="27" customWidth="1"/>
    <col min="3" max="3" width="6.140625" style="27" customWidth="1"/>
    <col min="4" max="4" width="6.85546875" style="27" customWidth="1"/>
    <col min="5" max="6" width="9.28515625" style="27" customWidth="1"/>
    <col min="7" max="7" width="8.85546875" style="27" customWidth="1"/>
    <col min="8" max="8" width="9" style="27" customWidth="1"/>
    <col min="9" max="10" width="8.28515625" style="27" customWidth="1"/>
    <col min="11" max="12" width="9.28515625" style="73" customWidth="1"/>
    <col min="13" max="19" width="9.140625" style="73"/>
    <col min="20" max="16384" width="9.140625" style="27"/>
  </cols>
  <sheetData>
    <row r="1" spans="1:19" ht="12.75" customHeight="1" x14ac:dyDescent="0.2">
      <c r="A1" s="202"/>
      <c r="B1" s="202"/>
      <c r="C1" s="202"/>
      <c r="D1" s="202"/>
      <c r="E1" s="202"/>
      <c r="F1" s="202"/>
      <c r="G1" s="335" t="s">
        <v>118</v>
      </c>
      <c r="H1" s="335"/>
      <c r="I1" s="335"/>
      <c r="J1" s="335"/>
      <c r="K1" s="335"/>
      <c r="L1" s="335"/>
    </row>
    <row r="2" spans="1:19" x14ac:dyDescent="0.2">
      <c r="A2" s="202"/>
      <c r="B2" s="202"/>
      <c r="C2" s="202"/>
      <c r="D2" s="202"/>
      <c r="E2" s="202"/>
      <c r="F2" s="202"/>
      <c r="G2" s="202"/>
      <c r="H2" s="202"/>
      <c r="I2" s="236"/>
      <c r="J2" s="236"/>
    </row>
    <row r="3" spans="1:19" ht="30.75" customHeight="1" x14ac:dyDescent="0.2">
      <c r="A3" s="337" t="s">
        <v>144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9" ht="15" customHeight="1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5" spans="1:19" ht="19.5" customHeight="1" x14ac:dyDescent="0.2">
      <c r="A5" s="203"/>
      <c r="B5" s="203"/>
      <c r="C5" s="203"/>
      <c r="D5" s="203"/>
      <c r="E5" s="203"/>
      <c r="F5" s="203"/>
      <c r="G5" s="203"/>
      <c r="H5" s="203"/>
      <c r="I5" s="203"/>
      <c r="J5" s="203"/>
    </row>
    <row r="6" spans="1:19" ht="15" customHeight="1" thickBot="1" x14ac:dyDescent="0.25">
      <c r="A6" s="204"/>
      <c r="B6" s="204"/>
      <c r="C6" s="204"/>
      <c r="D6" s="204"/>
      <c r="E6" s="204"/>
      <c r="F6" s="204"/>
      <c r="G6" s="204"/>
      <c r="H6" s="204"/>
      <c r="I6" s="336" t="s">
        <v>0</v>
      </c>
      <c r="J6" s="336"/>
      <c r="K6" s="336"/>
      <c r="L6" s="336"/>
    </row>
    <row r="7" spans="1:19" ht="15" customHeight="1" thickBot="1" x14ac:dyDescent="0.25">
      <c r="A7" s="313" t="s">
        <v>1</v>
      </c>
      <c r="B7" s="315"/>
      <c r="C7" s="338" t="s">
        <v>114</v>
      </c>
      <c r="D7" s="339"/>
      <c r="E7" s="339"/>
      <c r="F7" s="340"/>
      <c r="G7" s="338" t="s">
        <v>104</v>
      </c>
      <c r="H7" s="340"/>
      <c r="I7" s="338" t="s">
        <v>105</v>
      </c>
      <c r="J7" s="340"/>
      <c r="K7" s="323" t="s">
        <v>18</v>
      </c>
      <c r="L7" s="324"/>
    </row>
    <row r="8" spans="1:19" ht="61.5" customHeight="1" thickBot="1" x14ac:dyDescent="0.25">
      <c r="A8" s="345"/>
      <c r="B8" s="346"/>
      <c r="C8" s="313" t="s">
        <v>37</v>
      </c>
      <c r="D8" s="315"/>
      <c r="E8" s="325" t="s">
        <v>129</v>
      </c>
      <c r="F8" s="326"/>
      <c r="G8" s="341"/>
      <c r="H8" s="342"/>
      <c r="I8" s="341"/>
      <c r="J8" s="342"/>
      <c r="K8" s="343"/>
      <c r="L8" s="344"/>
    </row>
    <row r="9" spans="1:19" s="238" customFormat="1" ht="28.5" customHeight="1" thickBot="1" x14ac:dyDescent="0.25">
      <c r="A9" s="316"/>
      <c r="B9" s="318"/>
      <c r="C9" s="316"/>
      <c r="D9" s="318"/>
      <c r="E9" s="170" t="s">
        <v>127</v>
      </c>
      <c r="F9" s="169" t="s">
        <v>128</v>
      </c>
      <c r="G9" s="170" t="s">
        <v>127</v>
      </c>
      <c r="H9" s="169" t="s">
        <v>128</v>
      </c>
      <c r="I9" s="170" t="s">
        <v>127</v>
      </c>
      <c r="J9" s="169" t="s">
        <v>128</v>
      </c>
      <c r="K9" s="170" t="s">
        <v>127</v>
      </c>
      <c r="L9" s="169" t="s">
        <v>128</v>
      </c>
      <c r="M9" s="237"/>
      <c r="N9" s="237"/>
      <c r="O9" s="237"/>
      <c r="P9" s="237"/>
      <c r="Q9" s="237"/>
      <c r="R9" s="237"/>
      <c r="S9" s="237"/>
    </row>
    <row r="10" spans="1:19" s="238" customFormat="1" ht="15" customHeight="1" thickBot="1" x14ac:dyDescent="0.25">
      <c r="A10" s="334">
        <v>1</v>
      </c>
      <c r="B10" s="334"/>
      <c r="C10" s="171">
        <v>2</v>
      </c>
      <c r="D10" s="171">
        <v>3</v>
      </c>
      <c r="E10" s="172">
        <v>4</v>
      </c>
      <c r="F10" s="172">
        <v>5</v>
      </c>
      <c r="G10" s="172">
        <v>6</v>
      </c>
      <c r="H10" s="172">
        <v>7</v>
      </c>
      <c r="I10" s="172">
        <v>8</v>
      </c>
      <c r="J10" s="173">
        <v>9</v>
      </c>
      <c r="K10" s="173">
        <v>10</v>
      </c>
      <c r="L10" s="174">
        <v>11</v>
      </c>
      <c r="M10" s="237"/>
      <c r="N10" s="237"/>
      <c r="O10" s="237"/>
      <c r="P10" s="237"/>
      <c r="Q10" s="237"/>
      <c r="R10" s="237"/>
      <c r="S10" s="237"/>
    </row>
    <row r="11" spans="1:19" s="238" customFormat="1" ht="15" customHeight="1" x14ac:dyDescent="0.2">
      <c r="A11" s="239"/>
      <c r="B11" s="211" t="s">
        <v>38</v>
      </c>
      <c r="C11" s="240">
        <v>70.349999999999994</v>
      </c>
      <c r="D11" s="240">
        <v>70.349999999999994</v>
      </c>
      <c r="E11" s="216">
        <v>385166</v>
      </c>
      <c r="F11" s="241">
        <f>SUM(E11)</f>
        <v>385166</v>
      </c>
      <c r="G11" s="241"/>
      <c r="H11" s="242"/>
      <c r="I11" s="243"/>
      <c r="J11" s="243"/>
      <c r="K11" s="149">
        <f t="shared" ref="K11:L13" si="0">SUM(E11,G11,I11)</f>
        <v>385166</v>
      </c>
      <c r="L11" s="149">
        <f t="shared" si="0"/>
        <v>385166</v>
      </c>
      <c r="M11" s="237"/>
      <c r="N11" s="237"/>
      <c r="O11" s="237"/>
      <c r="P11" s="237"/>
      <c r="Q11" s="237"/>
      <c r="R11" s="237"/>
      <c r="S11" s="237"/>
    </row>
    <row r="12" spans="1:19" s="238" customFormat="1" ht="15" customHeight="1" x14ac:dyDescent="0.2">
      <c r="A12" s="244"/>
      <c r="B12" s="212" t="s">
        <v>140</v>
      </c>
      <c r="C12" s="245"/>
      <c r="D12" s="245"/>
      <c r="E12" s="217">
        <v>6527</v>
      </c>
      <c r="F12" s="246">
        <f>SUM(E12)</f>
        <v>6527</v>
      </c>
      <c r="G12" s="246"/>
      <c r="H12" s="246"/>
      <c r="I12" s="247"/>
      <c r="J12" s="247"/>
      <c r="K12" s="152">
        <f t="shared" si="0"/>
        <v>6527</v>
      </c>
      <c r="L12" s="152">
        <f t="shared" si="0"/>
        <v>6527</v>
      </c>
      <c r="M12" s="237"/>
      <c r="N12" s="237"/>
      <c r="O12" s="237"/>
      <c r="P12" s="237"/>
      <c r="Q12" s="237"/>
      <c r="R12" s="237"/>
      <c r="S12" s="237"/>
    </row>
    <row r="13" spans="1:19" s="238" customFormat="1" ht="15" customHeight="1" thickBot="1" x14ac:dyDescent="0.25">
      <c r="A13" s="248"/>
      <c r="B13" s="212" t="s">
        <v>141</v>
      </c>
      <c r="C13" s="245"/>
      <c r="D13" s="245"/>
      <c r="E13" s="218">
        <v>10968</v>
      </c>
      <c r="F13" s="246">
        <f>SUM(E13)</f>
        <v>10968</v>
      </c>
      <c r="G13" s="246"/>
      <c r="H13" s="246"/>
      <c r="I13" s="247"/>
      <c r="J13" s="247"/>
      <c r="K13" s="152">
        <f t="shared" si="0"/>
        <v>10968</v>
      </c>
      <c r="L13" s="152">
        <f t="shared" si="0"/>
        <v>10968</v>
      </c>
      <c r="M13" s="237"/>
      <c r="N13" s="237"/>
      <c r="O13" s="237"/>
      <c r="P13" s="237"/>
      <c r="Q13" s="237"/>
      <c r="R13" s="237"/>
      <c r="S13" s="237"/>
    </row>
    <row r="14" spans="1:19" s="238" customFormat="1" ht="15" customHeight="1" thickBot="1" x14ac:dyDescent="0.25">
      <c r="A14" s="249"/>
      <c r="B14" s="213" t="s">
        <v>142</v>
      </c>
      <c r="C14" s="250"/>
      <c r="D14" s="250"/>
      <c r="E14" s="219">
        <v>69790</v>
      </c>
      <c r="F14" s="251">
        <f>SUM(E14)</f>
        <v>69790</v>
      </c>
      <c r="G14" s="251"/>
      <c r="H14" s="251"/>
      <c r="I14" s="252"/>
      <c r="J14" s="252"/>
      <c r="K14" s="152">
        <f>SUM(E14,G14,I14)</f>
        <v>69790</v>
      </c>
      <c r="L14" s="152">
        <f>SUM(F14,H14,J14)</f>
        <v>69790</v>
      </c>
      <c r="M14" s="237"/>
      <c r="N14" s="237"/>
      <c r="O14" s="237"/>
      <c r="P14" s="237"/>
      <c r="Q14" s="237"/>
      <c r="R14" s="237"/>
      <c r="S14" s="237"/>
    </row>
    <row r="15" spans="1:19" s="238" customFormat="1" ht="15" customHeight="1" thickBot="1" x14ac:dyDescent="0.25">
      <c r="A15" s="253" t="s">
        <v>49</v>
      </c>
      <c r="B15" s="254" t="s">
        <v>22</v>
      </c>
      <c r="C15" s="255"/>
      <c r="D15" s="255"/>
      <c r="E15" s="220">
        <f>SUM(E11:E14)</f>
        <v>472451</v>
      </c>
      <c r="F15" s="220">
        <f>SUM(F11:F14)</f>
        <v>472451</v>
      </c>
      <c r="G15" s="220">
        <f>SUM(G11:G12)</f>
        <v>0</v>
      </c>
      <c r="H15" s="220"/>
      <c r="I15" s="220">
        <f>SUM(I11:I12)</f>
        <v>0</v>
      </c>
      <c r="J15" s="220"/>
      <c r="K15" s="220">
        <f>SUM(K11:K14)</f>
        <v>472451</v>
      </c>
      <c r="L15" s="220">
        <f>SUM(L11:L14)</f>
        <v>472451</v>
      </c>
      <c r="M15" s="237"/>
      <c r="N15" s="237"/>
      <c r="O15" s="237"/>
      <c r="P15" s="237"/>
      <c r="Q15" s="237"/>
      <c r="R15" s="237"/>
      <c r="S15" s="237"/>
    </row>
    <row r="16" spans="1:19" s="238" customFormat="1" ht="15" customHeight="1" x14ac:dyDescent="0.2">
      <c r="A16" s="256"/>
      <c r="B16" s="257" t="s">
        <v>24</v>
      </c>
      <c r="C16" s="258">
        <v>37.6</v>
      </c>
      <c r="D16" s="258">
        <v>37.6</v>
      </c>
      <c r="E16" s="258">
        <v>182792</v>
      </c>
      <c r="F16" s="258">
        <v>182792</v>
      </c>
      <c r="G16" s="241"/>
      <c r="H16" s="241"/>
      <c r="I16" s="259"/>
      <c r="J16" s="259"/>
      <c r="K16" s="260">
        <f t="shared" ref="K16:L19" si="1">SUM(E16,G16,I16)</f>
        <v>182792</v>
      </c>
      <c r="L16" s="260">
        <f t="shared" si="1"/>
        <v>182792</v>
      </c>
      <c r="M16" s="237"/>
      <c r="N16" s="237"/>
      <c r="O16" s="237"/>
      <c r="P16" s="237"/>
      <c r="Q16" s="237"/>
      <c r="R16" s="237"/>
      <c r="S16" s="237"/>
    </row>
    <row r="17" spans="1:19" s="238" customFormat="1" ht="15" customHeight="1" x14ac:dyDescent="0.2">
      <c r="A17" s="261"/>
      <c r="B17" s="214" t="s">
        <v>25</v>
      </c>
      <c r="C17" s="235">
        <v>26</v>
      </c>
      <c r="D17" s="235">
        <v>26</v>
      </c>
      <c r="E17" s="235">
        <v>77254</v>
      </c>
      <c r="F17" s="235">
        <v>77254</v>
      </c>
      <c r="G17" s="262"/>
      <c r="H17" s="262"/>
      <c r="I17" s="263"/>
      <c r="J17" s="263"/>
      <c r="K17" s="224">
        <f t="shared" si="1"/>
        <v>77254</v>
      </c>
      <c r="L17" s="224">
        <f t="shared" si="1"/>
        <v>77254</v>
      </c>
      <c r="M17" s="237"/>
      <c r="N17" s="237"/>
      <c r="O17" s="237"/>
      <c r="P17" s="237"/>
      <c r="Q17" s="237"/>
      <c r="R17" s="237"/>
      <c r="S17" s="237"/>
    </row>
    <row r="18" spans="1:19" s="238" customFormat="1" ht="15" customHeight="1" x14ac:dyDescent="0.2">
      <c r="A18" s="261"/>
      <c r="B18" s="214" t="s">
        <v>26</v>
      </c>
      <c r="C18" s="235">
        <v>413.3</v>
      </c>
      <c r="D18" s="235">
        <v>413.3</v>
      </c>
      <c r="E18" s="235">
        <v>40255</v>
      </c>
      <c r="F18" s="235">
        <v>40255</v>
      </c>
      <c r="G18" s="262"/>
      <c r="H18" s="262"/>
      <c r="I18" s="263"/>
      <c r="J18" s="263"/>
      <c r="K18" s="224">
        <f t="shared" si="1"/>
        <v>40255</v>
      </c>
      <c r="L18" s="224">
        <f t="shared" si="1"/>
        <v>40255</v>
      </c>
      <c r="M18" s="237"/>
      <c r="N18" s="237"/>
      <c r="O18" s="237"/>
      <c r="P18" s="237"/>
      <c r="Q18" s="237"/>
      <c r="R18" s="237"/>
      <c r="S18" s="237"/>
    </row>
    <row r="19" spans="1:19" s="238" customFormat="1" ht="15" customHeight="1" thickBot="1" x14ac:dyDescent="0.25">
      <c r="A19" s="264"/>
      <c r="B19" s="265" t="s">
        <v>116</v>
      </c>
      <c r="C19" s="266">
        <v>20</v>
      </c>
      <c r="D19" s="266">
        <v>20</v>
      </c>
      <c r="E19" s="266">
        <v>13356</v>
      </c>
      <c r="F19" s="266">
        <v>13356</v>
      </c>
      <c r="G19" s="251"/>
      <c r="H19" s="251"/>
      <c r="I19" s="252"/>
      <c r="J19" s="252"/>
      <c r="K19" s="267">
        <f t="shared" si="1"/>
        <v>13356</v>
      </c>
      <c r="L19" s="267">
        <f t="shared" si="1"/>
        <v>13356</v>
      </c>
      <c r="M19" s="237"/>
      <c r="N19" s="237"/>
      <c r="O19" s="237"/>
      <c r="P19" s="237"/>
      <c r="Q19" s="237"/>
      <c r="R19" s="237"/>
      <c r="S19" s="237"/>
    </row>
    <row r="20" spans="1:19" s="238" customFormat="1" ht="15" customHeight="1" thickBot="1" x14ac:dyDescent="0.25">
      <c r="A20" s="253" t="s">
        <v>50</v>
      </c>
      <c r="B20" s="254" t="s">
        <v>39</v>
      </c>
      <c r="C20" s="255"/>
      <c r="D20" s="255"/>
      <c r="E20" s="220">
        <f>SUM(E16:E19)</f>
        <v>313657</v>
      </c>
      <c r="F20" s="220">
        <f>SUM(F16:F19)</f>
        <v>313657</v>
      </c>
      <c r="G20" s="220"/>
      <c r="H20" s="220"/>
      <c r="I20" s="220"/>
      <c r="J20" s="220"/>
      <c r="K20" s="220">
        <f>SUM(K16:K19)</f>
        <v>313657</v>
      </c>
      <c r="L20" s="220">
        <f>SUM(L16:L19)</f>
        <v>313657</v>
      </c>
      <c r="M20" s="237"/>
      <c r="N20" s="237"/>
      <c r="O20" s="237"/>
      <c r="P20" s="237"/>
      <c r="Q20" s="237"/>
      <c r="R20" s="237"/>
      <c r="S20" s="237"/>
    </row>
    <row r="21" spans="1:19" s="238" customFormat="1" ht="15" customHeight="1" x14ac:dyDescent="0.2">
      <c r="A21" s="268"/>
      <c r="B21" s="257" t="s">
        <v>109</v>
      </c>
      <c r="C21" s="258"/>
      <c r="D21" s="240"/>
      <c r="E21" s="258">
        <v>9020</v>
      </c>
      <c r="F21" s="258">
        <v>9020</v>
      </c>
      <c r="G21" s="241"/>
      <c r="H21" s="241"/>
      <c r="I21" s="259"/>
      <c r="J21" s="259"/>
      <c r="K21" s="269">
        <f t="shared" ref="K21:L35" si="2">SUM(E21,G21,I21)</f>
        <v>9020</v>
      </c>
      <c r="L21" s="269">
        <f t="shared" si="2"/>
        <v>9020</v>
      </c>
      <c r="M21" s="237"/>
      <c r="N21" s="237"/>
      <c r="O21" s="237"/>
      <c r="P21" s="237"/>
      <c r="Q21" s="237"/>
      <c r="R21" s="237"/>
      <c r="S21" s="237"/>
    </row>
    <row r="22" spans="1:19" s="238" customFormat="1" ht="15" customHeight="1" x14ac:dyDescent="0.2">
      <c r="A22" s="270"/>
      <c r="B22" s="214" t="s">
        <v>110</v>
      </c>
      <c r="C22" s="235"/>
      <c r="D22" s="271"/>
      <c r="E22" s="235">
        <v>11680</v>
      </c>
      <c r="F22" s="235">
        <v>11680</v>
      </c>
      <c r="G22" s="262"/>
      <c r="H22" s="262"/>
      <c r="I22" s="263"/>
      <c r="J22" s="263"/>
      <c r="K22" s="105">
        <f t="shared" si="2"/>
        <v>11680</v>
      </c>
      <c r="L22" s="105">
        <f t="shared" si="2"/>
        <v>11680</v>
      </c>
      <c r="M22" s="237"/>
      <c r="N22" s="237"/>
      <c r="O22" s="237"/>
      <c r="P22" s="237"/>
      <c r="Q22" s="237"/>
      <c r="R22" s="237"/>
      <c r="S22" s="237"/>
    </row>
    <row r="23" spans="1:19" s="238" customFormat="1" ht="15" customHeight="1" x14ac:dyDescent="0.2">
      <c r="A23" s="270"/>
      <c r="B23" s="214" t="s">
        <v>27</v>
      </c>
      <c r="C23" s="235">
        <v>385</v>
      </c>
      <c r="D23" s="235">
        <v>385</v>
      </c>
      <c r="E23" s="235">
        <v>25549</v>
      </c>
      <c r="F23" s="235">
        <v>25549</v>
      </c>
      <c r="G23" s="262"/>
      <c r="H23" s="262"/>
      <c r="I23" s="263"/>
      <c r="J23" s="263"/>
      <c r="K23" s="105">
        <f t="shared" si="2"/>
        <v>25549</v>
      </c>
      <c r="L23" s="105">
        <f t="shared" si="2"/>
        <v>25549</v>
      </c>
      <c r="M23" s="237"/>
      <c r="N23" s="237"/>
      <c r="O23" s="237"/>
      <c r="P23" s="237"/>
      <c r="Q23" s="237"/>
      <c r="R23" s="237"/>
      <c r="S23" s="237"/>
    </row>
    <row r="24" spans="1:19" s="238" customFormat="1" ht="15" customHeight="1" x14ac:dyDescent="0.2">
      <c r="A24" s="272"/>
      <c r="B24" s="214" t="s">
        <v>28</v>
      </c>
      <c r="C24" s="235">
        <v>70</v>
      </c>
      <c r="D24" s="235">
        <v>70</v>
      </c>
      <c r="E24" s="235">
        <v>25460</v>
      </c>
      <c r="F24" s="235">
        <v>25460</v>
      </c>
      <c r="G24" s="262"/>
      <c r="H24" s="262"/>
      <c r="I24" s="263"/>
      <c r="J24" s="263"/>
      <c r="K24" s="105">
        <f t="shared" si="2"/>
        <v>25460</v>
      </c>
      <c r="L24" s="105">
        <f t="shared" si="2"/>
        <v>25460</v>
      </c>
      <c r="M24" s="237"/>
      <c r="N24" s="237"/>
      <c r="O24" s="237"/>
      <c r="P24" s="237"/>
      <c r="Q24" s="237"/>
      <c r="R24" s="237"/>
      <c r="S24" s="237"/>
    </row>
    <row r="25" spans="1:19" s="238" customFormat="1" ht="15" customHeight="1" x14ac:dyDescent="0.2">
      <c r="A25" s="272"/>
      <c r="B25" s="214" t="s">
        <v>29</v>
      </c>
      <c r="C25" s="235">
        <v>245</v>
      </c>
      <c r="D25" s="235">
        <v>245</v>
      </c>
      <c r="E25" s="235">
        <v>53165</v>
      </c>
      <c r="F25" s="235">
        <v>53165</v>
      </c>
      <c r="G25" s="262"/>
      <c r="H25" s="262"/>
      <c r="I25" s="263"/>
      <c r="J25" s="263"/>
      <c r="K25" s="105">
        <f t="shared" si="2"/>
        <v>53165</v>
      </c>
      <c r="L25" s="105">
        <f t="shared" si="2"/>
        <v>53165</v>
      </c>
      <c r="M25" s="237"/>
      <c r="N25" s="237"/>
      <c r="O25" s="237"/>
      <c r="P25" s="237"/>
      <c r="Q25" s="237"/>
      <c r="R25" s="237"/>
      <c r="S25" s="237"/>
    </row>
    <row r="26" spans="1:19" s="238" customFormat="1" ht="15" customHeight="1" x14ac:dyDescent="0.2">
      <c r="A26" s="272"/>
      <c r="B26" s="214" t="s">
        <v>125</v>
      </c>
      <c r="C26" s="235">
        <v>9</v>
      </c>
      <c r="D26" s="235">
        <v>9</v>
      </c>
      <c r="E26" s="235">
        <v>45900</v>
      </c>
      <c r="F26" s="235">
        <v>45900</v>
      </c>
      <c r="G26" s="262"/>
      <c r="H26" s="262"/>
      <c r="I26" s="263"/>
      <c r="J26" s="263"/>
      <c r="K26" s="105">
        <f t="shared" si="2"/>
        <v>45900</v>
      </c>
      <c r="L26" s="105">
        <f t="shared" si="2"/>
        <v>45900</v>
      </c>
      <c r="M26" s="237"/>
      <c r="N26" s="237"/>
      <c r="O26" s="237"/>
      <c r="P26" s="237"/>
      <c r="Q26" s="237"/>
      <c r="R26" s="237"/>
      <c r="S26" s="237"/>
    </row>
    <row r="27" spans="1:19" s="238" customFormat="1" ht="15" customHeight="1" x14ac:dyDescent="0.2">
      <c r="A27" s="272"/>
      <c r="B27" s="214" t="s">
        <v>126</v>
      </c>
      <c r="C27" s="235">
        <v>8.6999999999999993</v>
      </c>
      <c r="D27" s="235">
        <v>8.6999999999999993</v>
      </c>
      <c r="E27" s="235">
        <v>37062</v>
      </c>
      <c r="F27" s="235">
        <v>37062</v>
      </c>
      <c r="G27" s="262"/>
      <c r="H27" s="262"/>
      <c r="I27" s="263"/>
      <c r="J27" s="263"/>
      <c r="K27" s="105">
        <f t="shared" si="2"/>
        <v>37062</v>
      </c>
      <c r="L27" s="105">
        <f t="shared" si="2"/>
        <v>37062</v>
      </c>
      <c r="M27" s="237"/>
      <c r="N27" s="237"/>
      <c r="O27" s="237"/>
      <c r="P27" s="237"/>
      <c r="Q27" s="237"/>
      <c r="R27" s="237"/>
      <c r="S27" s="237"/>
    </row>
    <row r="28" spans="1:19" s="238" customFormat="1" ht="15" customHeight="1" x14ac:dyDescent="0.2">
      <c r="A28" s="272"/>
      <c r="B28" s="273" t="s">
        <v>115</v>
      </c>
      <c r="C28" s="235">
        <v>4</v>
      </c>
      <c r="D28" s="235">
        <v>4</v>
      </c>
      <c r="E28" s="235">
        <v>16936</v>
      </c>
      <c r="F28" s="235">
        <v>16936</v>
      </c>
      <c r="G28" s="262"/>
      <c r="H28" s="262"/>
      <c r="I28" s="263"/>
      <c r="J28" s="263"/>
      <c r="K28" s="105">
        <f t="shared" si="2"/>
        <v>16936</v>
      </c>
      <c r="L28" s="105">
        <f t="shared" si="2"/>
        <v>16936</v>
      </c>
      <c r="M28" s="237"/>
      <c r="N28" s="237"/>
      <c r="O28" s="237"/>
      <c r="P28" s="237"/>
      <c r="Q28" s="237"/>
      <c r="R28" s="237"/>
      <c r="S28" s="237"/>
    </row>
    <row r="29" spans="1:19" s="238" customFormat="1" ht="15" customHeight="1" x14ac:dyDescent="0.2">
      <c r="A29" s="272"/>
      <c r="B29" s="274" t="s">
        <v>30</v>
      </c>
      <c r="C29" s="235"/>
      <c r="D29" s="235"/>
      <c r="E29" s="235">
        <v>9406</v>
      </c>
      <c r="F29" s="235">
        <f>9406-1973</f>
        <v>7433</v>
      </c>
      <c r="G29" s="262"/>
      <c r="H29" s="262"/>
      <c r="I29" s="263"/>
      <c r="J29" s="263"/>
      <c r="K29" s="105">
        <f t="shared" si="2"/>
        <v>9406</v>
      </c>
      <c r="L29" s="105">
        <f>SUM(F29,H29,J29)</f>
        <v>7433</v>
      </c>
      <c r="M29" s="237"/>
      <c r="N29" s="237"/>
      <c r="O29" s="237"/>
      <c r="P29" s="237"/>
      <c r="Q29" s="237"/>
      <c r="R29" s="237"/>
      <c r="S29" s="237"/>
    </row>
    <row r="30" spans="1:19" s="238" customFormat="1" ht="15" customHeight="1" x14ac:dyDescent="0.2">
      <c r="A30" s="272"/>
      <c r="B30" s="274" t="s">
        <v>150</v>
      </c>
      <c r="C30" s="235"/>
      <c r="D30" s="235"/>
      <c r="E30" s="235"/>
      <c r="F30" s="235">
        <v>32733</v>
      </c>
      <c r="G30" s="262"/>
      <c r="H30" s="262"/>
      <c r="I30" s="263"/>
      <c r="J30" s="263"/>
      <c r="K30" s="105"/>
      <c r="L30" s="105">
        <f>SUM(F30,H30,J30)</f>
        <v>32733</v>
      </c>
      <c r="M30" s="237"/>
      <c r="N30" s="237"/>
      <c r="O30" s="237"/>
      <c r="P30" s="237"/>
      <c r="Q30" s="237"/>
      <c r="R30" s="237"/>
      <c r="S30" s="237"/>
    </row>
    <row r="31" spans="1:19" s="238" customFormat="1" ht="15" customHeight="1" x14ac:dyDescent="0.2">
      <c r="A31" s="272"/>
      <c r="B31" s="274" t="s">
        <v>135</v>
      </c>
      <c r="C31" s="235"/>
      <c r="D31" s="235"/>
      <c r="E31" s="235">
        <v>32210</v>
      </c>
      <c r="F31" s="235">
        <f>32210+8151</f>
        <v>40361</v>
      </c>
      <c r="G31" s="262"/>
      <c r="H31" s="262"/>
      <c r="I31" s="263"/>
      <c r="J31" s="263"/>
      <c r="K31" s="105">
        <f t="shared" si="2"/>
        <v>32210</v>
      </c>
      <c r="L31" s="105">
        <f t="shared" si="2"/>
        <v>40361</v>
      </c>
      <c r="M31" s="237"/>
      <c r="N31" s="237"/>
      <c r="O31" s="237"/>
      <c r="P31" s="237"/>
      <c r="Q31" s="237"/>
      <c r="R31" s="237"/>
      <c r="S31" s="237"/>
    </row>
    <row r="32" spans="1:19" s="238" customFormat="1" ht="15" customHeight="1" x14ac:dyDescent="0.2">
      <c r="A32" s="272"/>
      <c r="B32" s="274" t="s">
        <v>103</v>
      </c>
      <c r="C32" s="235">
        <v>30.8</v>
      </c>
      <c r="D32" s="235">
        <v>30.8</v>
      </c>
      <c r="E32" s="235">
        <v>73181</v>
      </c>
      <c r="F32" s="235">
        <v>73181</v>
      </c>
      <c r="G32" s="262"/>
      <c r="H32" s="262"/>
      <c r="I32" s="263"/>
      <c r="J32" s="263"/>
      <c r="K32" s="105">
        <f t="shared" si="2"/>
        <v>73181</v>
      </c>
      <c r="L32" s="105">
        <f t="shared" si="2"/>
        <v>73181</v>
      </c>
      <c r="M32" s="237"/>
      <c r="N32" s="237"/>
      <c r="O32" s="237"/>
      <c r="P32" s="237"/>
      <c r="Q32" s="237"/>
      <c r="R32" s="237"/>
      <c r="S32" s="237"/>
    </row>
    <row r="33" spans="1:19" s="238" customFormat="1" ht="15" customHeight="1" x14ac:dyDescent="0.2">
      <c r="A33" s="272"/>
      <c r="B33" s="274" t="s">
        <v>137</v>
      </c>
      <c r="C33" s="235"/>
      <c r="D33" s="235"/>
      <c r="E33" s="235">
        <v>23453</v>
      </c>
      <c r="F33" s="235">
        <f>23453+8567</f>
        <v>32020</v>
      </c>
      <c r="G33" s="262"/>
      <c r="H33" s="262"/>
      <c r="I33" s="263"/>
      <c r="J33" s="263"/>
      <c r="K33" s="105">
        <f t="shared" si="2"/>
        <v>23453</v>
      </c>
      <c r="L33" s="105">
        <f t="shared" si="2"/>
        <v>32020</v>
      </c>
      <c r="M33" s="237"/>
      <c r="N33" s="237"/>
      <c r="O33" s="237"/>
      <c r="P33" s="237"/>
      <c r="Q33" s="237"/>
      <c r="R33" s="237"/>
      <c r="S33" s="237"/>
    </row>
    <row r="34" spans="1:19" s="238" customFormat="1" ht="15" customHeight="1" x14ac:dyDescent="0.2">
      <c r="A34" s="272"/>
      <c r="B34" s="275" t="s">
        <v>111</v>
      </c>
      <c r="C34" s="235"/>
      <c r="D34" s="235"/>
      <c r="E34" s="235">
        <v>10651</v>
      </c>
      <c r="F34" s="235">
        <v>10651</v>
      </c>
      <c r="G34" s="276"/>
      <c r="H34" s="276"/>
      <c r="I34" s="263"/>
      <c r="J34" s="263"/>
      <c r="K34" s="105">
        <f t="shared" si="2"/>
        <v>10651</v>
      </c>
      <c r="L34" s="105">
        <f t="shared" si="2"/>
        <v>10651</v>
      </c>
      <c r="M34" s="237"/>
      <c r="N34" s="237"/>
      <c r="O34" s="237"/>
      <c r="P34" s="237"/>
      <c r="Q34" s="237"/>
      <c r="R34" s="237"/>
      <c r="S34" s="237"/>
    </row>
    <row r="35" spans="1:19" s="238" customFormat="1" ht="15" customHeight="1" thickBot="1" x14ac:dyDescent="0.25">
      <c r="A35" s="277"/>
      <c r="B35" s="278" t="s">
        <v>108</v>
      </c>
      <c r="C35" s="266">
        <v>64</v>
      </c>
      <c r="D35" s="266">
        <v>64</v>
      </c>
      <c r="E35" s="266">
        <v>18</v>
      </c>
      <c r="F35" s="266">
        <v>18</v>
      </c>
      <c r="G35" s="279"/>
      <c r="H35" s="279"/>
      <c r="I35" s="252"/>
      <c r="J35" s="252"/>
      <c r="K35" s="108">
        <f t="shared" si="2"/>
        <v>18</v>
      </c>
      <c r="L35" s="108">
        <f t="shared" si="2"/>
        <v>18</v>
      </c>
      <c r="M35" s="237"/>
      <c r="N35" s="237"/>
      <c r="O35" s="237"/>
      <c r="P35" s="237"/>
      <c r="Q35" s="237"/>
      <c r="R35" s="237"/>
      <c r="S35" s="237"/>
    </row>
    <row r="36" spans="1:19" s="238" customFormat="1" ht="15" customHeight="1" thickBot="1" x14ac:dyDescent="0.25">
      <c r="A36" s="253" t="s">
        <v>51</v>
      </c>
      <c r="B36" s="280" t="s">
        <v>100</v>
      </c>
      <c r="C36" s="255"/>
      <c r="D36" s="255"/>
      <c r="E36" s="220">
        <f>SUM(E21:E35)</f>
        <v>373691</v>
      </c>
      <c r="F36" s="220">
        <f>SUM(F21:F35)</f>
        <v>421169</v>
      </c>
      <c r="G36" s="220">
        <f>SUM(G21:G35)</f>
        <v>0</v>
      </c>
      <c r="H36" s="220"/>
      <c r="I36" s="220">
        <f>SUM(I21:I35)</f>
        <v>0</v>
      </c>
      <c r="J36" s="220"/>
      <c r="K36" s="220">
        <f>SUM(K21:K35)</f>
        <v>373691</v>
      </c>
      <c r="L36" s="220">
        <f>SUM(L21:L35)</f>
        <v>421169</v>
      </c>
      <c r="M36" s="237"/>
      <c r="N36" s="237"/>
      <c r="O36" s="237"/>
      <c r="P36" s="237"/>
      <c r="Q36" s="237"/>
      <c r="R36" s="237"/>
      <c r="S36" s="237"/>
    </row>
    <row r="37" spans="1:19" s="238" customFormat="1" ht="15" customHeight="1" thickBot="1" x14ac:dyDescent="0.25">
      <c r="A37" s="281" t="s">
        <v>52</v>
      </c>
      <c r="B37" s="282" t="s">
        <v>40</v>
      </c>
      <c r="C37" s="221"/>
      <c r="D37" s="221"/>
      <c r="E37" s="221">
        <v>14475</v>
      </c>
      <c r="F37" s="221">
        <v>14475</v>
      </c>
      <c r="G37" s="283"/>
      <c r="H37" s="242"/>
      <c r="I37" s="243"/>
      <c r="J37" s="284"/>
      <c r="K37" s="285">
        <f>SUM(E37,G37,I37)</f>
        <v>14475</v>
      </c>
      <c r="L37" s="285">
        <f>SUM(F37,H37,J37)</f>
        <v>14475</v>
      </c>
      <c r="M37" s="237"/>
      <c r="N37" s="237"/>
      <c r="O37" s="237"/>
      <c r="P37" s="237"/>
      <c r="Q37" s="237"/>
      <c r="R37" s="237"/>
      <c r="S37" s="237"/>
    </row>
    <row r="38" spans="1:19" s="238" customFormat="1" ht="15" customHeight="1" thickBot="1" x14ac:dyDescent="0.25">
      <c r="A38" s="286"/>
      <c r="B38" s="287" t="s">
        <v>23</v>
      </c>
      <c r="C38" s="255"/>
      <c r="D38" s="255"/>
      <c r="E38" s="220">
        <f>SUM(E20,E36,E37)</f>
        <v>701823</v>
      </c>
      <c r="F38" s="220">
        <f>SUM(F20,F36,F37)</f>
        <v>749301</v>
      </c>
      <c r="G38" s="220"/>
      <c r="H38" s="220"/>
      <c r="I38" s="220"/>
      <c r="J38" s="220"/>
      <c r="K38" s="220">
        <f>SUM(K20,K36,K37)</f>
        <v>701823</v>
      </c>
      <c r="L38" s="220">
        <f>SUM(L20,L36,L37)</f>
        <v>749301</v>
      </c>
      <c r="M38" s="237"/>
      <c r="N38" s="237"/>
      <c r="O38" s="237"/>
      <c r="P38" s="237"/>
      <c r="Q38" s="237"/>
      <c r="R38" s="237"/>
      <c r="S38" s="237"/>
    </row>
    <row r="39" spans="1:19" s="238" customFormat="1" ht="15" customHeight="1" thickBot="1" x14ac:dyDescent="0.25">
      <c r="A39" s="180"/>
      <c r="B39" s="181" t="s">
        <v>133</v>
      </c>
      <c r="C39" s="255"/>
      <c r="D39" s="255"/>
      <c r="E39" s="222"/>
      <c r="F39" s="222"/>
      <c r="G39" s="220"/>
      <c r="H39" s="220"/>
      <c r="I39" s="220"/>
      <c r="J39" s="220"/>
      <c r="K39" s="220">
        <f>SUM(E39)</f>
        <v>0</v>
      </c>
      <c r="L39" s="220">
        <f>SUM(F39)</f>
        <v>0</v>
      </c>
      <c r="M39" s="237"/>
      <c r="N39" s="237"/>
      <c r="O39" s="237"/>
      <c r="P39" s="237"/>
      <c r="Q39" s="237"/>
      <c r="R39" s="237"/>
      <c r="S39" s="237"/>
    </row>
    <row r="40" spans="1:19" s="238" customFormat="1" ht="15" customHeight="1" thickBot="1" x14ac:dyDescent="0.25">
      <c r="A40" s="182" t="s">
        <v>132</v>
      </c>
      <c r="B40" s="215" t="s">
        <v>131</v>
      </c>
      <c r="C40" s="255"/>
      <c r="D40" s="255"/>
      <c r="E40" s="220">
        <f>SUM(E39)</f>
        <v>0</v>
      </c>
      <c r="F40" s="220">
        <f>SUM(F39)</f>
        <v>0</v>
      </c>
      <c r="G40" s="220"/>
      <c r="H40" s="220"/>
      <c r="I40" s="220"/>
      <c r="J40" s="220"/>
      <c r="K40" s="220">
        <f>SUM(K39)</f>
        <v>0</v>
      </c>
      <c r="L40" s="220">
        <f>SUM(L39)</f>
        <v>0</v>
      </c>
      <c r="M40" s="237"/>
      <c r="N40" s="237"/>
      <c r="O40" s="237"/>
      <c r="P40" s="237"/>
      <c r="Q40" s="237"/>
      <c r="R40" s="237"/>
      <c r="S40" s="237"/>
    </row>
    <row r="41" spans="1:19" s="238" customFormat="1" ht="15" customHeight="1" thickBot="1" x14ac:dyDescent="0.25">
      <c r="A41" s="253" t="s">
        <v>2</v>
      </c>
      <c r="B41" s="288" t="s">
        <v>134</v>
      </c>
      <c r="C41" s="255"/>
      <c r="D41" s="255"/>
      <c r="E41" s="220">
        <f t="shared" ref="E41:K41" si="3">SUM(E15,E38,E40)</f>
        <v>1174274</v>
      </c>
      <c r="F41" s="220">
        <f>SUM(F15,F38,F40)</f>
        <v>1221752</v>
      </c>
      <c r="G41" s="220">
        <f t="shared" si="3"/>
        <v>0</v>
      </c>
      <c r="H41" s="220">
        <f t="shared" si="3"/>
        <v>0</v>
      </c>
      <c r="I41" s="220">
        <f t="shared" si="3"/>
        <v>0</v>
      </c>
      <c r="J41" s="220">
        <f t="shared" si="3"/>
        <v>0</v>
      </c>
      <c r="K41" s="220">
        <f t="shared" si="3"/>
        <v>1174274</v>
      </c>
      <c r="L41" s="220">
        <f>SUM(L15,L38,L40)</f>
        <v>1221752</v>
      </c>
      <c r="M41" s="237"/>
      <c r="N41" s="237">
        <v>1221752</v>
      </c>
      <c r="O41" s="237">
        <f>+N41-L41</f>
        <v>0</v>
      </c>
      <c r="P41" s="237"/>
      <c r="Q41" s="237"/>
      <c r="R41" s="237"/>
      <c r="S41" s="237"/>
    </row>
    <row r="42" spans="1:19" s="238" customFormat="1" ht="15" customHeight="1" thickBot="1" x14ac:dyDescent="0.25">
      <c r="A42" s="289" t="s">
        <v>3</v>
      </c>
      <c r="B42" s="290" t="s">
        <v>42</v>
      </c>
      <c r="C42" s="170"/>
      <c r="D42" s="170"/>
      <c r="E42" s="220"/>
      <c r="F42" s="220">
        <v>131021</v>
      </c>
      <c r="G42" s="291"/>
      <c r="H42" s="291"/>
      <c r="I42" s="292"/>
      <c r="J42" s="292"/>
      <c r="K42" s="160"/>
      <c r="L42" s="160">
        <f>SUM(F42,H42,J42)</f>
        <v>131021</v>
      </c>
      <c r="M42" s="237"/>
      <c r="N42" s="237"/>
      <c r="O42" s="237"/>
      <c r="P42" s="237"/>
      <c r="Q42" s="237"/>
      <c r="R42" s="237"/>
      <c r="S42" s="237"/>
    </row>
    <row r="43" spans="1:19" s="238" customFormat="1" ht="16.5" customHeight="1" x14ac:dyDescent="0.2">
      <c r="A43" s="293" t="s">
        <v>45</v>
      </c>
      <c r="B43" s="294" t="s">
        <v>43</v>
      </c>
      <c r="C43" s="295"/>
      <c r="D43" s="295"/>
      <c r="E43" s="223"/>
      <c r="F43" s="223"/>
      <c r="G43" s="296"/>
      <c r="H43" s="296"/>
      <c r="I43" s="284"/>
      <c r="J43" s="284"/>
      <c r="K43" s="285"/>
      <c r="L43" s="309">
        <f>SUM(F43,H43,J43)</f>
        <v>0</v>
      </c>
      <c r="M43" s="237"/>
      <c r="N43" s="237"/>
      <c r="O43" s="237"/>
      <c r="P43" s="237"/>
      <c r="Q43" s="237"/>
      <c r="R43" s="237"/>
      <c r="S43" s="237"/>
    </row>
    <row r="44" spans="1:19" s="238" customFormat="1" ht="16.5" customHeight="1" x14ac:dyDescent="0.2">
      <c r="A44" s="297"/>
      <c r="B44" s="298" t="s">
        <v>139</v>
      </c>
      <c r="C44" s="299"/>
      <c r="D44" s="299"/>
      <c r="E44" s="224"/>
      <c r="F44" s="224">
        <v>90990</v>
      </c>
      <c r="G44" s="262"/>
      <c r="H44" s="262"/>
      <c r="I44" s="263"/>
      <c r="J44" s="263"/>
      <c r="K44" s="105"/>
      <c r="L44" s="105">
        <f>SUM(F44,H44,J44)</f>
        <v>90990</v>
      </c>
      <c r="M44" s="237"/>
      <c r="N44" s="237"/>
      <c r="O44" s="237"/>
      <c r="P44" s="237"/>
      <c r="Q44" s="237"/>
      <c r="R44" s="237"/>
      <c r="S44" s="237"/>
    </row>
    <row r="45" spans="1:19" s="238" customFormat="1" ht="21.75" customHeight="1" x14ac:dyDescent="0.2">
      <c r="A45" s="300" t="s">
        <v>46</v>
      </c>
      <c r="B45" s="298" t="s">
        <v>44</v>
      </c>
      <c r="C45" s="299"/>
      <c r="D45" s="299"/>
      <c r="E45" s="224"/>
      <c r="F45" s="224"/>
      <c r="G45" s="224">
        <v>1088925</v>
      </c>
      <c r="H45" s="224">
        <f>1088925+131203</f>
        <v>1220128</v>
      </c>
      <c r="I45" s="263"/>
      <c r="J45" s="263"/>
      <c r="K45" s="105">
        <f t="shared" ref="K45:L47" si="4">SUM(E45,G45,I45)</f>
        <v>1088925</v>
      </c>
      <c r="L45" s="105">
        <f t="shared" si="4"/>
        <v>1220128</v>
      </c>
      <c r="M45" s="237"/>
      <c r="N45" s="237"/>
      <c r="O45" s="237"/>
      <c r="P45" s="237"/>
      <c r="Q45" s="237"/>
      <c r="R45" s="237"/>
      <c r="S45" s="237"/>
    </row>
    <row r="46" spans="1:19" s="238" customFormat="1" ht="15" customHeight="1" x14ac:dyDescent="0.2">
      <c r="A46" s="300" t="s">
        <v>47</v>
      </c>
      <c r="B46" s="298" t="s">
        <v>101</v>
      </c>
      <c r="C46" s="299"/>
      <c r="D46" s="299"/>
      <c r="E46" s="224"/>
      <c r="F46" s="224"/>
      <c r="G46" s="224"/>
      <c r="H46" s="224"/>
      <c r="I46" s="263"/>
      <c r="J46" s="263"/>
      <c r="K46" s="105">
        <f t="shared" si="4"/>
        <v>0</v>
      </c>
      <c r="L46" s="105">
        <f t="shared" si="4"/>
        <v>0</v>
      </c>
      <c r="M46" s="237"/>
      <c r="N46" s="237"/>
      <c r="O46" s="237"/>
      <c r="P46" s="237"/>
      <c r="Q46" s="237"/>
      <c r="R46" s="237"/>
      <c r="S46" s="237"/>
    </row>
    <row r="47" spans="1:19" ht="15" customHeight="1" thickBot="1" x14ac:dyDescent="0.25">
      <c r="A47" s="301"/>
      <c r="B47" s="294" t="s">
        <v>136</v>
      </c>
      <c r="C47" s="302"/>
      <c r="D47" s="302"/>
      <c r="E47" s="225"/>
      <c r="F47" s="225"/>
      <c r="G47" s="285"/>
      <c r="H47" s="285"/>
      <c r="I47" s="285"/>
      <c r="J47" s="285"/>
      <c r="K47" s="105">
        <f t="shared" si="4"/>
        <v>0</v>
      </c>
      <c r="L47" s="105">
        <f t="shared" si="4"/>
        <v>0</v>
      </c>
    </row>
    <row r="48" spans="1:19" ht="24.75" thickBot="1" x14ac:dyDescent="0.25">
      <c r="A48" s="303" t="s">
        <v>4</v>
      </c>
      <c r="B48" s="304" t="s">
        <v>48</v>
      </c>
      <c r="C48" s="305"/>
      <c r="D48" s="305"/>
      <c r="E48" s="205">
        <f>SUM(E43:E47)</f>
        <v>0</v>
      </c>
      <c r="F48" s="205">
        <f>SUM(F43:F47)</f>
        <v>90990</v>
      </c>
      <c r="G48" s="205">
        <f>SUM(G43:G47)</f>
        <v>1088925</v>
      </c>
      <c r="H48" s="205">
        <f>SUM(H45:H47)</f>
        <v>1220128</v>
      </c>
      <c r="I48" s="205">
        <f>SUM(I43:I47)</f>
        <v>0</v>
      </c>
      <c r="J48" s="205">
        <f>SUM(J43:J47)</f>
        <v>0</v>
      </c>
      <c r="K48" s="205">
        <f>SUM(K43:K47)</f>
        <v>1088925</v>
      </c>
      <c r="L48" s="205">
        <f>SUM(L43:L47)</f>
        <v>1311118</v>
      </c>
    </row>
    <row r="49" spans="1:12" ht="13.5" thickBot="1" x14ac:dyDescent="0.25">
      <c r="A49" s="134" t="s">
        <v>5</v>
      </c>
      <c r="B49" s="306" t="s">
        <v>53</v>
      </c>
      <c r="C49" s="307"/>
      <c r="D49" s="307"/>
      <c r="E49" s="145">
        <f t="shared" ref="E49:J49" si="5">SUM(E41,E42,E48)</f>
        <v>1174274</v>
      </c>
      <c r="F49" s="145">
        <f t="shared" si="5"/>
        <v>1443763</v>
      </c>
      <c r="G49" s="145">
        <f t="shared" si="5"/>
        <v>1088925</v>
      </c>
      <c r="H49" s="145">
        <f t="shared" si="5"/>
        <v>1220128</v>
      </c>
      <c r="I49" s="145">
        <f t="shared" si="5"/>
        <v>0</v>
      </c>
      <c r="J49" s="145">
        <f t="shared" si="5"/>
        <v>0</v>
      </c>
      <c r="K49" s="220">
        <f>SUM(E49,G49,I49)</f>
        <v>2263199</v>
      </c>
      <c r="L49" s="220">
        <f>SUM(F49,H49,J49)</f>
        <v>2663891</v>
      </c>
    </row>
  </sheetData>
  <mergeCells count="11">
    <mergeCell ref="A7:B9"/>
    <mergeCell ref="A10:B10"/>
    <mergeCell ref="G1:L1"/>
    <mergeCell ref="I6:L6"/>
    <mergeCell ref="A3:L3"/>
    <mergeCell ref="C7:F7"/>
    <mergeCell ref="G7:H8"/>
    <mergeCell ref="I7:J8"/>
    <mergeCell ref="K7:L8"/>
    <mergeCell ref="C8:D9"/>
    <mergeCell ref="E8:F8"/>
  </mergeCells>
  <phoneticPr fontId="0" type="noConversion"/>
  <pageMargins left="7.874015748031496E-2" right="0.15748031496062992" top="1.0629921259842521" bottom="0.27559055118110237" header="0.62992125984251968" footer="0.27559055118110237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P7" sqref="P7"/>
    </sheetView>
  </sheetViews>
  <sheetFormatPr defaultRowHeight="12.75" x14ac:dyDescent="0.2"/>
  <cols>
    <col min="1" max="1" width="3.5703125" style="11" customWidth="1"/>
    <col min="2" max="2" width="3" customWidth="1"/>
    <col min="3" max="3" width="33" customWidth="1"/>
    <col min="4" max="5" width="9.7109375" style="12" customWidth="1"/>
    <col min="6" max="11" width="9.7109375" customWidth="1"/>
  </cols>
  <sheetData>
    <row r="1" spans="1:11" ht="25.5" customHeight="1" x14ac:dyDescent="0.2">
      <c r="A1" s="371"/>
      <c r="B1" s="371"/>
      <c r="C1" s="371"/>
      <c r="D1" s="4"/>
      <c r="E1" s="4"/>
      <c r="F1" s="372" t="s">
        <v>119</v>
      </c>
      <c r="G1" s="372"/>
      <c r="H1" s="373"/>
      <c r="I1" s="373"/>
      <c r="J1" s="373"/>
    </row>
    <row r="2" spans="1:11" ht="25.5" customHeight="1" x14ac:dyDescent="0.2">
      <c r="A2" s="4"/>
      <c r="B2" s="4"/>
      <c r="C2" s="4"/>
      <c r="D2" s="4"/>
      <c r="E2" s="4"/>
      <c r="F2" s="20"/>
      <c r="G2" s="20"/>
      <c r="H2" s="20"/>
      <c r="I2" s="20"/>
    </row>
    <row r="3" spans="1:11" ht="33" customHeight="1" x14ac:dyDescent="0.2">
      <c r="A3" s="368" t="s">
        <v>145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1" ht="25.5" customHeight="1" x14ac:dyDescent="0.2">
      <c r="A4" s="4"/>
      <c r="B4" s="4"/>
      <c r="C4" s="4"/>
      <c r="D4" s="5"/>
      <c r="E4" s="5"/>
      <c r="F4" s="4"/>
      <c r="G4" s="4"/>
    </row>
    <row r="5" spans="1:11" ht="17.25" customHeight="1" thickBot="1" x14ac:dyDescent="0.25">
      <c r="A5" s="4"/>
      <c r="B5" s="4"/>
      <c r="C5" s="4"/>
      <c r="D5" s="5"/>
      <c r="E5" s="5"/>
      <c r="F5" s="4"/>
      <c r="G5" s="4"/>
      <c r="H5" s="163"/>
      <c r="I5" s="198"/>
      <c r="J5" s="369" t="s">
        <v>0</v>
      </c>
      <c r="K5" s="369"/>
    </row>
    <row r="6" spans="1:11" ht="54.6" customHeight="1" thickBot="1" x14ac:dyDescent="0.25">
      <c r="A6" s="362" t="s">
        <v>1</v>
      </c>
      <c r="B6" s="363"/>
      <c r="C6" s="364"/>
      <c r="D6" s="355" t="s">
        <v>17</v>
      </c>
      <c r="E6" s="356"/>
      <c r="F6" s="355" t="s">
        <v>104</v>
      </c>
      <c r="G6" s="356"/>
      <c r="H6" s="376" t="s">
        <v>105</v>
      </c>
      <c r="I6" s="377"/>
      <c r="J6" s="374" t="s">
        <v>18</v>
      </c>
      <c r="K6" s="375"/>
    </row>
    <row r="7" spans="1:11" ht="33" customHeight="1" thickBot="1" x14ac:dyDescent="0.25">
      <c r="A7" s="365"/>
      <c r="B7" s="366"/>
      <c r="C7" s="367"/>
      <c r="D7" s="175" t="s">
        <v>127</v>
      </c>
      <c r="E7" s="176" t="s">
        <v>130</v>
      </c>
      <c r="F7" s="175" t="s">
        <v>127</v>
      </c>
      <c r="G7" s="176" t="s">
        <v>130</v>
      </c>
      <c r="H7" s="175" t="s">
        <v>127</v>
      </c>
      <c r="I7" s="176" t="s">
        <v>130</v>
      </c>
      <c r="J7" s="175" t="s">
        <v>127</v>
      </c>
      <c r="K7" s="176" t="s">
        <v>130</v>
      </c>
    </row>
    <row r="8" spans="1:11" ht="13.5" customHeight="1" thickBot="1" x14ac:dyDescent="0.25">
      <c r="A8" s="357">
        <v>1</v>
      </c>
      <c r="B8" s="358"/>
      <c r="C8" s="359"/>
      <c r="D8" s="177">
        <v>2</v>
      </c>
      <c r="E8" s="177">
        <v>3</v>
      </c>
      <c r="F8" s="177">
        <v>4</v>
      </c>
      <c r="G8" s="177">
        <v>5</v>
      </c>
      <c r="H8" s="177">
        <v>6</v>
      </c>
      <c r="I8" s="178">
        <v>7</v>
      </c>
      <c r="J8" s="178">
        <v>8</v>
      </c>
      <c r="K8" s="179">
        <v>9</v>
      </c>
    </row>
    <row r="9" spans="1:11" ht="12.75" customHeight="1" x14ac:dyDescent="0.2">
      <c r="A9" s="41"/>
      <c r="B9" s="360" t="s">
        <v>8</v>
      </c>
      <c r="C9" s="361"/>
      <c r="D9" s="226">
        <v>2523000</v>
      </c>
      <c r="E9" s="226">
        <v>2523000</v>
      </c>
      <c r="F9" s="42"/>
      <c r="G9" s="81"/>
      <c r="H9" s="81"/>
      <c r="I9" s="81"/>
      <c r="J9" s="81">
        <f t="shared" ref="J9:K11" si="0">SUM(D9)</f>
        <v>2523000</v>
      </c>
      <c r="K9" s="81">
        <f t="shared" si="0"/>
        <v>2523000</v>
      </c>
    </row>
    <row r="10" spans="1:11" ht="12.75" customHeight="1" x14ac:dyDescent="0.2">
      <c r="A10" s="44"/>
      <c r="B10" s="378" t="s">
        <v>9</v>
      </c>
      <c r="C10" s="351"/>
      <c r="D10" s="227">
        <v>1443682</v>
      </c>
      <c r="E10" s="227">
        <v>1443682</v>
      </c>
      <c r="F10" s="43"/>
      <c r="G10" s="43"/>
      <c r="H10" s="43"/>
      <c r="I10" s="43"/>
      <c r="J10" s="43">
        <f t="shared" si="0"/>
        <v>1443682</v>
      </c>
      <c r="K10" s="43">
        <f t="shared" si="0"/>
        <v>1443682</v>
      </c>
    </row>
    <row r="11" spans="1:11" ht="13.5" customHeight="1" thickBot="1" x14ac:dyDescent="0.25">
      <c r="A11" s="45"/>
      <c r="B11" s="351" t="s">
        <v>16</v>
      </c>
      <c r="C11" s="352"/>
      <c r="D11" s="227">
        <v>500000</v>
      </c>
      <c r="E11" s="227">
        <f>500000-371800</f>
        <v>128200</v>
      </c>
      <c r="F11" s="43"/>
      <c r="G11" s="43"/>
      <c r="H11" s="43"/>
      <c r="I11" s="43"/>
      <c r="J11" s="43">
        <f t="shared" si="0"/>
        <v>500000</v>
      </c>
      <c r="K11" s="43">
        <f t="shared" si="0"/>
        <v>128200</v>
      </c>
    </row>
    <row r="12" spans="1:11" s="6" customFormat="1" ht="13.5" customHeight="1" thickBot="1" x14ac:dyDescent="0.25">
      <c r="A12" s="32" t="s">
        <v>2</v>
      </c>
      <c r="B12" s="347" t="s">
        <v>10</v>
      </c>
      <c r="C12" s="348"/>
      <c r="D12" s="46">
        <f>SUM(D9:D11)</f>
        <v>4466682</v>
      </c>
      <c r="E12" s="46">
        <f>SUM(E9:E11)</f>
        <v>4094882</v>
      </c>
      <c r="F12" s="46"/>
      <c r="G12" s="46"/>
      <c r="H12" s="46"/>
      <c r="I12" s="46"/>
      <c r="J12" s="46">
        <f>SUM(J9:J11)</f>
        <v>4466682</v>
      </c>
      <c r="K12" s="46">
        <f>SUM(K9:K11)</f>
        <v>4094882</v>
      </c>
    </row>
    <row r="13" spans="1:11" s="6" customFormat="1" ht="12.75" customHeight="1" x14ac:dyDescent="0.2">
      <c r="A13" s="47"/>
      <c r="B13" s="353" t="s">
        <v>54</v>
      </c>
      <c r="C13" s="354"/>
      <c r="D13" s="228">
        <v>3000</v>
      </c>
      <c r="E13" s="228">
        <v>3000</v>
      </c>
      <c r="F13" s="48"/>
      <c r="G13" s="82"/>
      <c r="H13" s="82"/>
      <c r="I13" s="82"/>
      <c r="J13" s="75">
        <f t="shared" ref="J13:K18" si="1">SUM(D13)</f>
        <v>3000</v>
      </c>
      <c r="K13" s="75">
        <f t="shared" si="1"/>
        <v>3000</v>
      </c>
    </row>
    <row r="14" spans="1:11" s="6" customFormat="1" ht="12.75" customHeight="1" x14ac:dyDescent="0.2">
      <c r="A14" s="33"/>
      <c r="B14" s="349" t="s">
        <v>55</v>
      </c>
      <c r="C14" s="350"/>
      <c r="D14" s="229"/>
      <c r="E14" s="229"/>
      <c r="F14" s="49"/>
      <c r="G14" s="49"/>
      <c r="H14" s="49"/>
      <c r="I14" s="49"/>
      <c r="J14" s="76">
        <f t="shared" si="1"/>
        <v>0</v>
      </c>
      <c r="K14" s="76">
        <f t="shared" si="1"/>
        <v>0</v>
      </c>
    </row>
    <row r="15" spans="1:11" s="6" customFormat="1" ht="12.75" customHeight="1" x14ac:dyDescent="0.2">
      <c r="A15" s="50"/>
      <c r="B15" s="349" t="s">
        <v>56</v>
      </c>
      <c r="C15" s="350"/>
      <c r="D15" s="230"/>
      <c r="E15" s="230"/>
      <c r="F15" s="52"/>
      <c r="G15" s="52"/>
      <c r="H15" s="52"/>
      <c r="I15" s="52"/>
      <c r="J15" s="76">
        <f t="shared" si="1"/>
        <v>0</v>
      </c>
      <c r="K15" s="76">
        <f t="shared" si="1"/>
        <v>0</v>
      </c>
    </row>
    <row r="16" spans="1:11" s="6" customFormat="1" ht="12.75" customHeight="1" x14ac:dyDescent="0.2">
      <c r="A16" s="50"/>
      <c r="B16" s="349" t="s">
        <v>107</v>
      </c>
      <c r="C16" s="350"/>
      <c r="D16" s="230">
        <v>160000</v>
      </c>
      <c r="E16" s="230">
        <v>160000</v>
      </c>
      <c r="F16" s="52"/>
      <c r="G16" s="52"/>
      <c r="H16" s="52"/>
      <c r="I16" s="52"/>
      <c r="J16" s="76">
        <f t="shared" si="1"/>
        <v>160000</v>
      </c>
      <c r="K16" s="76">
        <f t="shared" si="1"/>
        <v>160000</v>
      </c>
    </row>
    <row r="17" spans="1:11" s="6" customFormat="1" ht="13.5" customHeight="1" x14ac:dyDescent="0.2">
      <c r="A17" s="50"/>
      <c r="B17" s="349" t="s">
        <v>57</v>
      </c>
      <c r="C17" s="350"/>
      <c r="D17" s="230">
        <v>8210</v>
      </c>
      <c r="E17" s="230">
        <v>8210</v>
      </c>
      <c r="F17" s="52"/>
      <c r="G17" s="52"/>
      <c r="H17" s="52"/>
      <c r="I17" s="52"/>
      <c r="J17" s="76">
        <f t="shared" si="1"/>
        <v>8210</v>
      </c>
      <c r="K17" s="76">
        <f t="shared" si="1"/>
        <v>8210</v>
      </c>
    </row>
    <row r="18" spans="1:11" s="6" customFormat="1" ht="13.5" customHeight="1" thickBot="1" x14ac:dyDescent="0.25">
      <c r="A18" s="50"/>
      <c r="B18" s="349" t="s">
        <v>58</v>
      </c>
      <c r="C18" s="350"/>
      <c r="D18" s="230"/>
      <c r="E18" s="230"/>
      <c r="F18" s="52"/>
      <c r="G18" s="82"/>
      <c r="H18" s="82"/>
      <c r="I18" s="82"/>
      <c r="J18" s="76">
        <f t="shared" si="1"/>
        <v>0</v>
      </c>
      <c r="K18" s="76">
        <f t="shared" si="1"/>
        <v>0</v>
      </c>
    </row>
    <row r="19" spans="1:11" ht="13.5" customHeight="1" thickBot="1" x14ac:dyDescent="0.25">
      <c r="A19" s="32" t="s">
        <v>3</v>
      </c>
      <c r="B19" s="347" t="s">
        <v>59</v>
      </c>
      <c r="C19" s="348"/>
      <c r="D19" s="46">
        <f>SUM(D13:D18)</f>
        <v>171210</v>
      </c>
      <c r="E19" s="46">
        <f>SUM(E13:E18)</f>
        <v>171210</v>
      </c>
      <c r="F19" s="46"/>
      <c r="G19" s="46"/>
      <c r="H19" s="46"/>
      <c r="I19" s="46"/>
      <c r="J19" s="46">
        <f>SUM(J13:J18)</f>
        <v>171210</v>
      </c>
      <c r="K19" s="46">
        <f>SUM(K13:K18)</f>
        <v>171210</v>
      </c>
    </row>
    <row r="20" spans="1:11" ht="22.5" customHeight="1" thickBot="1" x14ac:dyDescent="0.25">
      <c r="A20" s="32" t="s">
        <v>6</v>
      </c>
      <c r="B20" s="348" t="s">
        <v>60</v>
      </c>
      <c r="C20" s="370"/>
      <c r="D20" s="53">
        <f>SUM(D12,D19)</f>
        <v>4637892</v>
      </c>
      <c r="E20" s="53">
        <f>SUM(E12,E19)</f>
        <v>4266092</v>
      </c>
      <c r="F20" s="53"/>
      <c r="G20" s="53"/>
      <c r="H20" s="53"/>
      <c r="I20" s="53"/>
      <c r="J20" s="53">
        <f>SUM(J12,J19)</f>
        <v>4637892</v>
      </c>
      <c r="K20" s="53">
        <f>SUM(K12,K19)</f>
        <v>4266092</v>
      </c>
    </row>
    <row r="21" spans="1:11" x14ac:dyDescent="0.2">
      <c r="A21" s="7"/>
      <c r="B21" s="8"/>
      <c r="C21" s="8"/>
      <c r="D21" s="9"/>
      <c r="E21" s="9"/>
      <c r="F21" s="10"/>
      <c r="G21" s="10"/>
      <c r="J21" s="12"/>
      <c r="K21" s="12"/>
    </row>
    <row r="22" spans="1:11" x14ac:dyDescent="0.2">
      <c r="J22" s="12"/>
      <c r="K22" s="12"/>
    </row>
    <row r="23" spans="1:11" x14ac:dyDescent="0.2">
      <c r="J23" s="12"/>
      <c r="K23" s="12"/>
    </row>
    <row r="24" spans="1:11" x14ac:dyDescent="0.2">
      <c r="J24" s="12"/>
      <c r="K24" s="12"/>
    </row>
    <row r="25" spans="1:11" x14ac:dyDescent="0.2">
      <c r="J25" s="12"/>
      <c r="K25" s="12"/>
    </row>
    <row r="26" spans="1:11" x14ac:dyDescent="0.2">
      <c r="J26" s="12"/>
      <c r="K26" s="12"/>
    </row>
    <row r="27" spans="1:11" x14ac:dyDescent="0.2">
      <c r="J27" s="12"/>
      <c r="K27" s="12"/>
    </row>
  </sheetData>
  <mergeCells count="22">
    <mergeCell ref="A3:K3"/>
    <mergeCell ref="J5:K5"/>
    <mergeCell ref="B20:C20"/>
    <mergeCell ref="B18:C18"/>
    <mergeCell ref="A1:C1"/>
    <mergeCell ref="F1:J1"/>
    <mergeCell ref="B12:C12"/>
    <mergeCell ref="J6:K6"/>
    <mergeCell ref="H6:I6"/>
    <mergeCell ref="B10:C10"/>
    <mergeCell ref="D6:E6"/>
    <mergeCell ref="A8:C8"/>
    <mergeCell ref="B17:C17"/>
    <mergeCell ref="B9:C9"/>
    <mergeCell ref="F6:G6"/>
    <mergeCell ref="A6:C7"/>
    <mergeCell ref="B19:C19"/>
    <mergeCell ref="B16:C16"/>
    <mergeCell ref="B15:C15"/>
    <mergeCell ref="B14:C14"/>
    <mergeCell ref="B11:C11"/>
    <mergeCell ref="B13:C13"/>
  </mergeCells>
  <phoneticPr fontId="0" type="noConversion"/>
  <pageMargins left="0.47244094488188981" right="0.15748031496062992" top="1.0629921259842521" bottom="0.27559055118110237" header="0.62992125984251968" footer="0.27559055118110237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Normal="100" workbookViewId="0">
      <selection activeCell="N25" sqref="N25"/>
    </sheetView>
  </sheetViews>
  <sheetFormatPr defaultRowHeight="12.75" x14ac:dyDescent="0.2"/>
  <cols>
    <col min="1" max="1" width="2.5703125" style="11" customWidth="1"/>
    <col min="2" max="2" width="4.42578125" customWidth="1"/>
    <col min="3" max="3" width="25.7109375" customWidth="1"/>
    <col min="4" max="5" width="9.28515625" style="12" customWidth="1"/>
    <col min="6" max="11" width="9.28515625" customWidth="1"/>
  </cols>
  <sheetData>
    <row r="2" spans="1:11" ht="25.5" customHeight="1" x14ac:dyDescent="0.2">
      <c r="A2" s="371"/>
      <c r="B2" s="371"/>
      <c r="C2" s="371"/>
      <c r="D2" s="4"/>
      <c r="E2" s="4"/>
      <c r="F2" s="372" t="s">
        <v>120</v>
      </c>
      <c r="G2" s="372"/>
      <c r="H2" s="372"/>
      <c r="I2" s="372"/>
      <c r="J2" s="372"/>
      <c r="K2" s="372"/>
    </row>
    <row r="3" spans="1:11" ht="25.5" customHeight="1" x14ac:dyDescent="0.2">
      <c r="A3" s="4"/>
      <c r="B3" s="4"/>
      <c r="C3" s="4"/>
      <c r="D3" s="4"/>
      <c r="E3" s="4"/>
      <c r="F3" s="20"/>
      <c r="G3" s="20"/>
      <c r="H3" s="20"/>
      <c r="I3" s="20"/>
    </row>
    <row r="4" spans="1:11" ht="33" customHeight="1" x14ac:dyDescent="0.2">
      <c r="A4" s="368" t="s">
        <v>146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1" ht="25.5" customHeight="1" x14ac:dyDescent="0.2">
      <c r="A5" s="4"/>
      <c r="B5" s="4"/>
      <c r="C5" s="4"/>
      <c r="D5" s="5"/>
      <c r="E5" s="5"/>
      <c r="F5" s="4"/>
      <c r="G5" s="4"/>
    </row>
    <row r="6" spans="1:11" ht="17.25" customHeight="1" thickBot="1" x14ac:dyDescent="0.25">
      <c r="A6" s="4"/>
      <c r="B6" s="4"/>
      <c r="C6" s="4"/>
      <c r="D6" s="5"/>
      <c r="E6" s="5"/>
      <c r="F6" s="4"/>
      <c r="G6" s="4"/>
      <c r="H6" s="369" t="s">
        <v>0</v>
      </c>
      <c r="I6" s="369"/>
      <c r="J6" s="369"/>
      <c r="K6" s="369"/>
    </row>
    <row r="7" spans="1:11" ht="63" customHeight="1" thickBot="1" x14ac:dyDescent="0.25">
      <c r="A7" s="386" t="s">
        <v>1</v>
      </c>
      <c r="B7" s="387"/>
      <c r="C7" s="388"/>
      <c r="D7" s="355" t="s">
        <v>17</v>
      </c>
      <c r="E7" s="356"/>
      <c r="F7" s="355" t="s">
        <v>104</v>
      </c>
      <c r="G7" s="356"/>
      <c r="H7" s="376" t="s">
        <v>105</v>
      </c>
      <c r="I7" s="377"/>
      <c r="J7" s="374" t="s">
        <v>18</v>
      </c>
      <c r="K7" s="375"/>
    </row>
    <row r="8" spans="1:11" ht="27" customHeight="1" thickBot="1" x14ac:dyDescent="0.25">
      <c r="A8" s="389"/>
      <c r="B8" s="390"/>
      <c r="C8" s="391"/>
      <c r="D8" s="175" t="s">
        <v>127</v>
      </c>
      <c r="E8" s="176" t="s">
        <v>130</v>
      </c>
      <c r="F8" s="175" t="s">
        <v>127</v>
      </c>
      <c r="G8" s="176" t="s">
        <v>130</v>
      </c>
      <c r="H8" s="175" t="s">
        <v>127</v>
      </c>
      <c r="I8" s="176" t="s">
        <v>130</v>
      </c>
      <c r="J8" s="175" t="s">
        <v>127</v>
      </c>
      <c r="K8" s="176" t="s">
        <v>130</v>
      </c>
    </row>
    <row r="9" spans="1:11" s="21" customFormat="1" ht="13.5" thickBot="1" x14ac:dyDescent="0.25">
      <c r="A9" s="357">
        <v>1</v>
      </c>
      <c r="B9" s="358"/>
      <c r="C9" s="359"/>
      <c r="D9" s="177">
        <v>2</v>
      </c>
      <c r="E9" s="177">
        <v>3</v>
      </c>
      <c r="F9" s="177">
        <v>4</v>
      </c>
      <c r="G9" s="177">
        <v>5</v>
      </c>
      <c r="H9" s="177">
        <v>6</v>
      </c>
      <c r="I9" s="178">
        <v>7</v>
      </c>
      <c r="J9" s="178">
        <v>8</v>
      </c>
      <c r="K9" s="179">
        <v>9</v>
      </c>
    </row>
    <row r="10" spans="1:11" s="21" customFormat="1" x14ac:dyDescent="0.2">
      <c r="A10" s="191"/>
      <c r="B10" s="392" t="s">
        <v>7</v>
      </c>
      <c r="C10" s="393"/>
      <c r="D10" s="192"/>
      <c r="E10" s="192"/>
      <c r="F10" s="193">
        <v>91</v>
      </c>
      <c r="G10" s="193">
        <v>91</v>
      </c>
      <c r="H10" s="192"/>
      <c r="I10" s="192"/>
      <c r="J10" s="193">
        <f>SUM(F10)</f>
        <v>91</v>
      </c>
      <c r="K10" s="194">
        <f>SUM(G10)</f>
        <v>91</v>
      </c>
    </row>
    <row r="11" spans="1:11" s="21" customFormat="1" x14ac:dyDescent="0.2">
      <c r="A11" s="54"/>
      <c r="B11" s="383" t="s">
        <v>61</v>
      </c>
      <c r="C11" s="384"/>
      <c r="D11" s="230">
        <v>4378276</v>
      </c>
      <c r="E11" s="230">
        <f>4378276-708254-297688</f>
        <v>3372334</v>
      </c>
      <c r="F11" s="230">
        <v>163242</v>
      </c>
      <c r="G11" s="230">
        <v>163242</v>
      </c>
      <c r="H11" s="230"/>
      <c r="I11" s="230"/>
      <c r="J11" s="51">
        <f t="shared" ref="J11:K19" si="0">SUM(D11,F11,H11)</f>
        <v>4541518</v>
      </c>
      <c r="K11" s="51">
        <f t="shared" si="0"/>
        <v>3535576</v>
      </c>
    </row>
    <row r="12" spans="1:11" s="21" customFormat="1" x14ac:dyDescent="0.2">
      <c r="A12" s="55"/>
      <c r="B12" s="381" t="s">
        <v>62</v>
      </c>
      <c r="C12" s="382"/>
      <c r="D12" s="229">
        <v>530000</v>
      </c>
      <c r="E12" s="229">
        <v>530000</v>
      </c>
      <c r="F12" s="229">
        <v>632322</v>
      </c>
      <c r="G12" s="229">
        <v>632322</v>
      </c>
      <c r="H12" s="230">
        <v>3000</v>
      </c>
      <c r="I12" s="230">
        <v>3000</v>
      </c>
      <c r="J12" s="51">
        <f t="shared" si="0"/>
        <v>1165322</v>
      </c>
      <c r="K12" s="51">
        <f t="shared" si="0"/>
        <v>1165322</v>
      </c>
    </row>
    <row r="13" spans="1:11" s="21" customFormat="1" x14ac:dyDescent="0.2">
      <c r="A13" s="55"/>
      <c r="B13" s="381" t="s">
        <v>63</v>
      </c>
      <c r="C13" s="382"/>
      <c r="D13" s="229"/>
      <c r="E13" s="229"/>
      <c r="F13" s="229"/>
      <c r="G13" s="229"/>
      <c r="H13" s="230"/>
      <c r="I13" s="230"/>
      <c r="J13" s="51">
        <f t="shared" si="0"/>
        <v>0</v>
      </c>
      <c r="K13" s="51">
        <f t="shared" si="0"/>
        <v>0</v>
      </c>
    </row>
    <row r="14" spans="1:11" s="21" customFormat="1" x14ac:dyDescent="0.2">
      <c r="A14" s="55"/>
      <c r="B14" s="381" t="s">
        <v>64</v>
      </c>
      <c r="C14" s="382"/>
      <c r="D14" s="229">
        <v>28392</v>
      </c>
      <c r="E14" s="229">
        <v>28392</v>
      </c>
      <c r="F14" s="229"/>
      <c r="G14" s="229"/>
      <c r="H14" s="229">
        <v>69600</v>
      </c>
      <c r="I14" s="229">
        <v>69600</v>
      </c>
      <c r="J14" s="51">
        <f t="shared" si="0"/>
        <v>97992</v>
      </c>
      <c r="K14" s="51">
        <f t="shared" si="0"/>
        <v>97992</v>
      </c>
    </row>
    <row r="15" spans="1:11" s="21" customFormat="1" x14ac:dyDescent="0.2">
      <c r="A15" s="55"/>
      <c r="B15" s="381" t="s">
        <v>65</v>
      </c>
      <c r="C15" s="385"/>
      <c r="D15" s="229">
        <v>1320425</v>
      </c>
      <c r="E15" s="229">
        <f>1320425-313645</f>
        <v>1006780</v>
      </c>
      <c r="F15" s="229">
        <v>185448</v>
      </c>
      <c r="G15" s="229">
        <v>185448</v>
      </c>
      <c r="H15" s="229">
        <v>18251</v>
      </c>
      <c r="I15" s="229">
        <v>18251</v>
      </c>
      <c r="J15" s="51">
        <f t="shared" si="0"/>
        <v>1524124</v>
      </c>
      <c r="K15" s="51">
        <f t="shared" si="0"/>
        <v>1210479</v>
      </c>
    </row>
    <row r="16" spans="1:11" s="21" customFormat="1" x14ac:dyDescent="0.2">
      <c r="A16" s="55"/>
      <c r="B16" s="383" t="s">
        <v>69</v>
      </c>
      <c r="C16" s="384"/>
      <c r="D16" s="229"/>
      <c r="E16" s="229"/>
      <c r="F16" s="229"/>
      <c r="G16" s="229"/>
      <c r="H16" s="230"/>
      <c r="I16" s="230"/>
      <c r="J16" s="51">
        <f t="shared" si="0"/>
        <v>0</v>
      </c>
      <c r="K16" s="51">
        <f t="shared" si="0"/>
        <v>0</v>
      </c>
    </row>
    <row r="17" spans="1:14" s="21" customFormat="1" x14ac:dyDescent="0.2">
      <c r="A17" s="55"/>
      <c r="B17" s="381" t="s">
        <v>70</v>
      </c>
      <c r="C17" s="382"/>
      <c r="D17" s="229"/>
      <c r="E17" s="229"/>
      <c r="F17" s="229"/>
      <c r="G17" s="229"/>
      <c r="H17" s="230"/>
      <c r="I17" s="230"/>
      <c r="J17" s="51">
        <f t="shared" si="0"/>
        <v>0</v>
      </c>
      <c r="K17" s="51">
        <f t="shared" si="0"/>
        <v>0</v>
      </c>
    </row>
    <row r="18" spans="1:14" s="21" customFormat="1" x14ac:dyDescent="0.2">
      <c r="A18" s="55"/>
      <c r="B18" s="381" t="s">
        <v>71</v>
      </c>
      <c r="C18" s="385"/>
      <c r="D18" s="231"/>
      <c r="E18" s="231"/>
      <c r="F18" s="229"/>
      <c r="G18" s="229"/>
      <c r="H18" s="232"/>
      <c r="I18" s="232"/>
      <c r="J18" s="51">
        <f t="shared" si="0"/>
        <v>0</v>
      </c>
      <c r="K18" s="51">
        <f t="shared" si="0"/>
        <v>0</v>
      </c>
    </row>
    <row r="19" spans="1:14" s="21" customFormat="1" ht="13.5" customHeight="1" thickBot="1" x14ac:dyDescent="0.25">
      <c r="A19" s="55"/>
      <c r="B19" s="381" t="s">
        <v>33</v>
      </c>
      <c r="C19" s="382"/>
      <c r="D19" s="231">
        <v>184070</v>
      </c>
      <c r="E19" s="231">
        <v>184070</v>
      </c>
      <c r="F19" s="229">
        <v>23000</v>
      </c>
      <c r="G19" s="229">
        <v>23000</v>
      </c>
      <c r="H19" s="233"/>
      <c r="I19" s="233"/>
      <c r="J19" s="51">
        <f t="shared" si="0"/>
        <v>207070</v>
      </c>
      <c r="K19" s="51">
        <f t="shared" si="0"/>
        <v>207070</v>
      </c>
    </row>
    <row r="20" spans="1:14" s="22" customFormat="1" ht="16.5" customHeight="1" thickBot="1" x14ac:dyDescent="0.25">
      <c r="A20" s="56" t="s">
        <v>31</v>
      </c>
      <c r="B20" s="379" t="s">
        <v>35</v>
      </c>
      <c r="C20" s="380"/>
      <c r="D20" s="57">
        <f>SUM(D10:D19)</f>
        <v>6441163</v>
      </c>
      <c r="E20" s="57">
        <f t="shared" ref="E20:K20" si="1">SUM(E10:E19)</f>
        <v>5121576</v>
      </c>
      <c r="F20" s="57">
        <f t="shared" si="1"/>
        <v>1004103</v>
      </c>
      <c r="G20" s="57">
        <f t="shared" si="1"/>
        <v>1004103</v>
      </c>
      <c r="H20" s="57">
        <f t="shared" si="1"/>
        <v>90851</v>
      </c>
      <c r="I20" s="57">
        <f t="shared" si="1"/>
        <v>90851</v>
      </c>
      <c r="J20" s="57">
        <f t="shared" si="1"/>
        <v>7536117</v>
      </c>
      <c r="K20" s="57">
        <f t="shared" si="1"/>
        <v>6216530</v>
      </c>
    </row>
    <row r="22" spans="1:14" x14ac:dyDescent="0.2">
      <c r="F22" s="190"/>
      <c r="J22" s="12"/>
      <c r="K22" s="310">
        <f>SUM(K20-J20)</f>
        <v>-1319587</v>
      </c>
    </row>
    <row r="23" spans="1:14" x14ac:dyDescent="0.2">
      <c r="F23" s="12"/>
      <c r="K23">
        <v>6441163</v>
      </c>
    </row>
    <row r="24" spans="1:14" x14ac:dyDescent="0.2">
      <c r="K24" s="12">
        <f>SUM(K22:K23)</f>
        <v>5121576</v>
      </c>
      <c r="M24">
        <v>1456496</v>
      </c>
      <c r="N24">
        <f>SUM(M24/K24*100)</f>
        <v>28.4384337945976</v>
      </c>
    </row>
  </sheetData>
  <mergeCells count="21">
    <mergeCell ref="A2:C2"/>
    <mergeCell ref="F2:K2"/>
    <mergeCell ref="A4:K4"/>
    <mergeCell ref="H6:K6"/>
    <mergeCell ref="F7:G7"/>
    <mergeCell ref="H7:I7"/>
    <mergeCell ref="J7:K7"/>
    <mergeCell ref="A9:C9"/>
    <mergeCell ref="B14:C14"/>
    <mergeCell ref="A7:C8"/>
    <mergeCell ref="D7:E7"/>
    <mergeCell ref="B18:C18"/>
    <mergeCell ref="B11:C11"/>
    <mergeCell ref="B10:C10"/>
    <mergeCell ref="B12:C12"/>
    <mergeCell ref="B20:C20"/>
    <mergeCell ref="B13:C13"/>
    <mergeCell ref="B17:C17"/>
    <mergeCell ref="B19:C19"/>
    <mergeCell ref="B16:C16"/>
    <mergeCell ref="B15:C15"/>
  </mergeCells>
  <phoneticPr fontId="0" type="noConversion"/>
  <pageMargins left="0.6692913385826772" right="0.15748031496062992" top="1.0629921259842521" bottom="0.27559055118110237" header="0.62992125984251968" footer="0.27559055118110237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2" sqref="J12"/>
    </sheetView>
  </sheetViews>
  <sheetFormatPr defaultRowHeight="12.75" x14ac:dyDescent="0.2"/>
  <cols>
    <col min="1" max="1" width="3.140625" style="2" customWidth="1"/>
    <col min="2" max="2" width="44.5703125" style="2" customWidth="1"/>
    <col min="3" max="8" width="9.7109375" style="2" customWidth="1"/>
    <col min="9" max="10" width="9.7109375" style="3" customWidth="1"/>
    <col min="11" max="16384" width="9.140625" style="2"/>
  </cols>
  <sheetData>
    <row r="1" spans="1:10" x14ac:dyDescent="0.2">
      <c r="G1" s="396" t="s">
        <v>121</v>
      </c>
      <c r="H1" s="396"/>
      <c r="I1" s="396"/>
    </row>
    <row r="2" spans="1:10" x14ac:dyDescent="0.2">
      <c r="E2" s="396"/>
      <c r="F2" s="396"/>
      <c r="G2" s="396"/>
      <c r="H2" s="195"/>
    </row>
    <row r="3" spans="1:10" ht="31.5" customHeight="1" x14ac:dyDescent="0.2">
      <c r="A3" s="394" t="s">
        <v>147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10" ht="15.75" customHeight="1" x14ac:dyDescent="0.2">
      <c r="A4" s="13"/>
      <c r="B4" s="13"/>
      <c r="C4" s="13"/>
      <c r="D4" s="13"/>
      <c r="E4" s="13"/>
      <c r="F4" s="13"/>
      <c r="G4" s="13"/>
      <c r="H4" s="13"/>
    </row>
    <row r="5" spans="1:10" ht="21" customHeight="1" x14ac:dyDescent="0.2">
      <c r="A5" s="13"/>
      <c r="B5" s="13"/>
      <c r="C5" s="13"/>
      <c r="D5" s="13"/>
      <c r="E5" s="13"/>
      <c r="F5" s="13"/>
      <c r="G5" s="13"/>
      <c r="H5" s="13"/>
    </row>
    <row r="6" spans="1:10" ht="16.5" customHeight="1" thickBot="1" x14ac:dyDescent="0.25">
      <c r="A6" s="16"/>
      <c r="B6" s="16"/>
      <c r="C6" s="16"/>
      <c r="D6" s="16"/>
      <c r="E6" s="16"/>
      <c r="F6" s="16"/>
      <c r="G6" s="395" t="s">
        <v>0</v>
      </c>
      <c r="H6" s="395"/>
      <c r="I6" s="395"/>
      <c r="J6" s="395"/>
    </row>
    <row r="7" spans="1:10" ht="75" customHeight="1" thickBot="1" x14ac:dyDescent="0.25">
      <c r="A7" s="362" t="s">
        <v>1</v>
      </c>
      <c r="B7" s="364"/>
      <c r="C7" s="401" t="s">
        <v>17</v>
      </c>
      <c r="D7" s="402"/>
      <c r="E7" s="401" t="s">
        <v>104</v>
      </c>
      <c r="F7" s="402"/>
      <c r="G7" s="401" t="s">
        <v>105</v>
      </c>
      <c r="H7" s="402"/>
      <c r="I7" s="399" t="s">
        <v>18</v>
      </c>
      <c r="J7" s="400"/>
    </row>
    <row r="8" spans="1:10" s="15" customFormat="1" ht="24.75" customHeight="1" thickBot="1" x14ac:dyDescent="0.25">
      <c r="A8" s="365"/>
      <c r="B8" s="367"/>
      <c r="C8" s="175" t="s">
        <v>127</v>
      </c>
      <c r="D8" s="176" t="s">
        <v>130</v>
      </c>
      <c r="E8" s="175" t="s">
        <v>127</v>
      </c>
      <c r="F8" s="176" t="s">
        <v>130</v>
      </c>
      <c r="G8" s="175" t="s">
        <v>127</v>
      </c>
      <c r="H8" s="176" t="s">
        <v>130</v>
      </c>
      <c r="I8" s="175" t="s">
        <v>127</v>
      </c>
      <c r="J8" s="176" t="s">
        <v>130</v>
      </c>
    </row>
    <row r="9" spans="1:10" s="15" customFormat="1" ht="15" customHeight="1" thickBot="1" x14ac:dyDescent="0.25">
      <c r="A9" s="397" t="s">
        <v>2</v>
      </c>
      <c r="B9" s="398"/>
      <c r="C9" s="30">
        <v>2</v>
      </c>
      <c r="D9" s="30">
        <v>3</v>
      </c>
      <c r="E9" s="74">
        <v>4</v>
      </c>
      <c r="F9" s="74">
        <v>5</v>
      </c>
      <c r="G9" s="74">
        <v>6</v>
      </c>
      <c r="H9" s="74">
        <v>7</v>
      </c>
      <c r="I9" s="197">
        <v>8</v>
      </c>
      <c r="J9" s="199">
        <v>9</v>
      </c>
    </row>
    <row r="10" spans="1:10" s="15" customFormat="1" ht="24" x14ac:dyDescent="0.2">
      <c r="A10" s="206"/>
      <c r="B10" s="38" t="s">
        <v>72</v>
      </c>
      <c r="C10" s="35"/>
      <c r="D10" s="35"/>
      <c r="E10" s="34"/>
      <c r="F10" s="34"/>
      <c r="G10" s="34"/>
      <c r="H10" s="34"/>
      <c r="I10" s="164"/>
      <c r="J10" s="164"/>
    </row>
    <row r="11" spans="1:10" s="15" customFormat="1" ht="24" x14ac:dyDescent="0.2">
      <c r="A11" s="39"/>
      <c r="B11" s="38" t="s">
        <v>151</v>
      </c>
      <c r="C11" s="35"/>
      <c r="D11" s="35">
        <v>82948</v>
      </c>
      <c r="E11" s="34"/>
      <c r="F11" s="34"/>
      <c r="G11" s="34"/>
      <c r="H11" s="34"/>
      <c r="I11" s="164"/>
      <c r="J11" s="164">
        <f>SUM(D11)</f>
        <v>82948</v>
      </c>
    </row>
    <row r="12" spans="1:10" s="15" customFormat="1" x14ac:dyDescent="0.2">
      <c r="A12" s="39"/>
      <c r="B12" s="38"/>
      <c r="C12" s="35"/>
      <c r="D12" s="35"/>
      <c r="E12" s="34"/>
      <c r="F12" s="34"/>
      <c r="G12" s="34"/>
      <c r="H12" s="34"/>
      <c r="I12" s="164">
        <f>SUM(C12)</f>
        <v>0</v>
      </c>
      <c r="J12" s="164">
        <f>SUM(D12)</f>
        <v>0</v>
      </c>
    </row>
    <row r="13" spans="1:10" s="15" customFormat="1" ht="13.5" thickBot="1" x14ac:dyDescent="0.25">
      <c r="A13" s="37"/>
      <c r="B13" s="36"/>
      <c r="C13" s="209"/>
      <c r="D13" s="209"/>
      <c r="E13" s="31"/>
      <c r="F13" s="31"/>
      <c r="G13" s="31"/>
      <c r="H13" s="31"/>
      <c r="I13" s="210"/>
      <c r="J13" s="164">
        <f>SUM(D13)</f>
        <v>0</v>
      </c>
    </row>
    <row r="14" spans="1:10" ht="25.5" customHeight="1" thickBot="1" x14ac:dyDescent="0.25">
      <c r="A14" s="28" t="s">
        <v>41</v>
      </c>
      <c r="B14" s="23" t="s">
        <v>73</v>
      </c>
      <c r="C14" s="17">
        <f>SUM(C10:C12)</f>
        <v>0</v>
      </c>
      <c r="D14" s="17">
        <f>SUM(D10:D13)</f>
        <v>82948</v>
      </c>
      <c r="E14" s="17">
        <f>SUM(E12:E12)</f>
        <v>0</v>
      </c>
      <c r="F14" s="17"/>
      <c r="G14" s="17">
        <f>SUM(G12:G12)</f>
        <v>0</v>
      </c>
      <c r="H14" s="17"/>
      <c r="I14" s="17">
        <f>SUM(I10:I12)</f>
        <v>0</v>
      </c>
      <c r="J14" s="17">
        <f>SUM(J10:J13)</f>
        <v>82948</v>
      </c>
    </row>
    <row r="16" spans="1:10" x14ac:dyDescent="0.2">
      <c r="C16" s="3"/>
      <c r="D16" s="3"/>
    </row>
    <row r="17" spans="3:6" x14ac:dyDescent="0.2">
      <c r="C17" s="3"/>
      <c r="D17" s="3"/>
    </row>
    <row r="18" spans="3:6" x14ac:dyDescent="0.2">
      <c r="C18" s="3"/>
      <c r="D18" s="3"/>
    </row>
    <row r="21" spans="3:6" x14ac:dyDescent="0.2">
      <c r="E21" s="3"/>
      <c r="F21" s="3"/>
    </row>
    <row r="23" spans="3:6" x14ac:dyDescent="0.2">
      <c r="E23" s="3"/>
      <c r="F23" s="3"/>
    </row>
  </sheetData>
  <mergeCells count="10">
    <mergeCell ref="A3:J3"/>
    <mergeCell ref="G6:J6"/>
    <mergeCell ref="A7:B8"/>
    <mergeCell ref="G1:I1"/>
    <mergeCell ref="A9:B9"/>
    <mergeCell ref="E2:G2"/>
    <mergeCell ref="I7:J7"/>
    <mergeCell ref="C7:D7"/>
    <mergeCell ref="E7:F7"/>
    <mergeCell ref="G7:H7"/>
  </mergeCells>
  <phoneticPr fontId="0" type="noConversion"/>
  <pageMargins left="0.27559055118110237" right="0.15748031496062992" top="1.0629921259842521" bottom="0.27559055118110237" header="0.62992125984251968" footer="0.27559055118110237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A8" sqref="A8:K10"/>
    </sheetView>
  </sheetViews>
  <sheetFormatPr defaultRowHeight="12.75" x14ac:dyDescent="0.2"/>
  <cols>
    <col min="1" max="2" width="3.28515625" style="2" customWidth="1"/>
    <col min="3" max="3" width="32.28515625" style="2" customWidth="1"/>
    <col min="4" max="11" width="9.7109375" style="2" customWidth="1"/>
    <col min="12" max="16384" width="9.140625" style="2"/>
  </cols>
  <sheetData>
    <row r="1" spans="1:11" x14ac:dyDescent="0.2">
      <c r="F1" s="396" t="s">
        <v>122</v>
      </c>
      <c r="G1" s="396"/>
      <c r="H1" s="396"/>
      <c r="I1" s="396"/>
      <c r="J1" s="396"/>
    </row>
    <row r="4" spans="1:11" ht="20.100000000000001" customHeight="1" x14ac:dyDescent="0.2">
      <c r="A4" s="394" t="s">
        <v>148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</row>
    <row r="5" spans="1:11" ht="20.100000000000001" customHeight="1" x14ac:dyDescent="0.2">
      <c r="A5" s="394" t="s">
        <v>19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</row>
    <row r="6" spans="1:11" ht="20.100000000000001" customHeight="1" x14ac:dyDescent="0.2">
      <c r="C6" s="13"/>
      <c r="D6" s="13"/>
      <c r="E6" s="13"/>
      <c r="F6" s="13"/>
      <c r="G6" s="13"/>
      <c r="H6" s="13"/>
      <c r="I6" s="13"/>
    </row>
    <row r="7" spans="1:11" ht="20.100000000000001" customHeight="1" thickBot="1" x14ac:dyDescent="0.25">
      <c r="C7" s="14"/>
      <c r="D7" s="14"/>
      <c r="E7" s="14"/>
      <c r="F7" s="14"/>
      <c r="G7" s="14"/>
      <c r="H7" s="409" t="s">
        <v>0</v>
      </c>
      <c r="I7" s="409"/>
      <c r="J7" s="409"/>
      <c r="K7" s="409"/>
    </row>
    <row r="8" spans="1:11" ht="78" customHeight="1" thickBot="1" x14ac:dyDescent="0.25">
      <c r="A8" s="362" t="s">
        <v>1</v>
      </c>
      <c r="B8" s="363"/>
      <c r="C8" s="364"/>
      <c r="D8" s="401" t="s">
        <v>17</v>
      </c>
      <c r="E8" s="402"/>
      <c r="F8" s="401" t="s">
        <v>104</v>
      </c>
      <c r="G8" s="402"/>
      <c r="H8" s="401" t="s">
        <v>105</v>
      </c>
      <c r="I8" s="402"/>
      <c r="J8" s="399" t="s">
        <v>18</v>
      </c>
      <c r="K8" s="400"/>
    </row>
    <row r="9" spans="1:11" ht="24.75" customHeight="1" thickBot="1" x14ac:dyDescent="0.25">
      <c r="A9" s="365"/>
      <c r="B9" s="366"/>
      <c r="C9" s="367"/>
      <c r="D9" s="175" t="s">
        <v>127</v>
      </c>
      <c r="E9" s="176" t="s">
        <v>130</v>
      </c>
      <c r="F9" s="175" t="s">
        <v>127</v>
      </c>
      <c r="G9" s="176" t="s">
        <v>130</v>
      </c>
      <c r="H9" s="175" t="s">
        <v>127</v>
      </c>
      <c r="I9" s="176" t="s">
        <v>130</v>
      </c>
      <c r="J9" s="175" t="s">
        <v>127</v>
      </c>
      <c r="K9" s="176" t="s">
        <v>130</v>
      </c>
    </row>
    <row r="10" spans="1:11" ht="20.100000000000001" customHeight="1" thickBot="1" x14ac:dyDescent="0.25">
      <c r="A10" s="357">
        <v>1</v>
      </c>
      <c r="B10" s="358"/>
      <c r="C10" s="359"/>
      <c r="D10" s="30">
        <v>2</v>
      </c>
      <c r="E10" s="30">
        <v>3</v>
      </c>
      <c r="F10" s="30">
        <v>4</v>
      </c>
      <c r="G10" s="30">
        <v>5</v>
      </c>
      <c r="H10" s="30">
        <v>6</v>
      </c>
      <c r="I10" s="30">
        <v>7</v>
      </c>
      <c r="J10" s="197">
        <v>8</v>
      </c>
      <c r="K10" s="200">
        <v>9</v>
      </c>
    </row>
    <row r="11" spans="1:11" ht="20.100000000000001" customHeight="1" x14ac:dyDescent="0.2">
      <c r="A11" s="58"/>
      <c r="B11" s="407" t="s">
        <v>11</v>
      </c>
      <c r="C11" s="408"/>
      <c r="D11" s="59"/>
      <c r="E11" s="59"/>
      <c r="F11" s="60"/>
      <c r="G11" s="201"/>
      <c r="H11" s="61"/>
      <c r="I11" s="61"/>
      <c r="J11" s="89"/>
      <c r="K11" s="89"/>
    </row>
    <row r="12" spans="1:11" ht="17.25" customHeight="1" x14ac:dyDescent="0.2">
      <c r="A12" s="62"/>
      <c r="B12" s="405" t="s">
        <v>12</v>
      </c>
      <c r="C12" s="406"/>
      <c r="D12" s="18"/>
      <c r="E12" s="18"/>
      <c r="F12" s="40"/>
      <c r="G12" s="40"/>
      <c r="H12" s="63"/>
      <c r="I12" s="63"/>
      <c r="J12" s="90"/>
      <c r="K12" s="90"/>
    </row>
    <row r="13" spans="1:11" ht="20.100000000000001" customHeight="1" x14ac:dyDescent="0.2">
      <c r="A13" s="62"/>
      <c r="B13" s="405" t="s">
        <v>102</v>
      </c>
      <c r="C13" s="406"/>
      <c r="D13" s="29">
        <f>982000+32500+124890+316500+603800</f>
        <v>2059690</v>
      </c>
      <c r="E13" s="29">
        <f>982000+32500+124890+316500+603800</f>
        <v>2059690</v>
      </c>
      <c r="F13" s="29"/>
      <c r="G13" s="29"/>
      <c r="H13" s="63"/>
      <c r="I13" s="88"/>
      <c r="J13" s="88">
        <f>SUM(D13,F13,H13)</f>
        <v>2059690</v>
      </c>
      <c r="K13" s="88">
        <f>SUM(E13)</f>
        <v>2059690</v>
      </c>
    </row>
    <row r="14" spans="1:11" ht="20.100000000000001" customHeight="1" x14ac:dyDescent="0.2">
      <c r="A14" s="62"/>
      <c r="B14" s="405" t="s">
        <v>68</v>
      </c>
      <c r="C14" s="406"/>
      <c r="D14" s="40">
        <v>150000</v>
      </c>
      <c r="E14" s="40">
        <v>150000</v>
      </c>
      <c r="F14" s="40"/>
      <c r="G14" s="40"/>
      <c r="H14" s="63"/>
      <c r="I14" s="63"/>
      <c r="J14" s="63">
        <f>SUM(D14,F14,H14)</f>
        <v>150000</v>
      </c>
      <c r="K14" s="88">
        <f>SUM(E14)</f>
        <v>150000</v>
      </c>
    </row>
    <row r="15" spans="1:11" ht="20.100000000000001" customHeight="1" x14ac:dyDescent="0.2">
      <c r="A15" s="62"/>
      <c r="B15" s="405" t="s">
        <v>66</v>
      </c>
      <c r="C15" s="406"/>
      <c r="D15" s="40"/>
      <c r="E15" s="40"/>
      <c r="F15" s="40"/>
      <c r="G15" s="40">
        <v>2462</v>
      </c>
      <c r="H15" s="63"/>
      <c r="I15" s="63"/>
      <c r="J15" s="63">
        <f>SUM(D15,F15,H15)</f>
        <v>0</v>
      </c>
      <c r="K15" s="88">
        <f>SUM(G15)</f>
        <v>2462</v>
      </c>
    </row>
    <row r="16" spans="1:11" ht="20.100000000000001" customHeight="1" thickBot="1" x14ac:dyDescent="0.25">
      <c r="A16" s="62"/>
      <c r="B16" s="405" t="s">
        <v>67</v>
      </c>
      <c r="C16" s="406"/>
      <c r="D16" s="19"/>
      <c r="E16" s="19"/>
      <c r="F16" s="19"/>
      <c r="G16" s="19"/>
      <c r="H16" s="64"/>
      <c r="I16" s="64"/>
      <c r="J16" s="63">
        <f>SUM(D16,F16,H16)</f>
        <v>0</v>
      </c>
      <c r="K16" s="88">
        <f>SUM(E16)</f>
        <v>0</v>
      </c>
    </row>
    <row r="17" spans="1:11" ht="27" customHeight="1" thickBot="1" x14ac:dyDescent="0.25">
      <c r="A17" s="65" t="s">
        <v>85</v>
      </c>
      <c r="B17" s="403" t="s">
        <v>20</v>
      </c>
      <c r="C17" s="404"/>
      <c r="D17" s="66">
        <f>SUM(D13:D16)</f>
        <v>2209690</v>
      </c>
      <c r="E17" s="66">
        <f>SUM(E13:E16)</f>
        <v>2209690</v>
      </c>
      <c r="F17" s="66"/>
      <c r="G17" s="66">
        <f>SUM(G15:G16)</f>
        <v>2462</v>
      </c>
      <c r="H17" s="66"/>
      <c r="I17" s="66"/>
      <c r="J17" s="17">
        <f>SUM(J13:J16)</f>
        <v>2209690</v>
      </c>
      <c r="K17" s="17">
        <f>SUM(K13:K16)</f>
        <v>2212152</v>
      </c>
    </row>
    <row r="18" spans="1:11" ht="13.5" customHeight="1" x14ac:dyDescent="0.2">
      <c r="C18" s="15"/>
      <c r="D18" s="15"/>
      <c r="E18" s="15"/>
      <c r="F18" s="15"/>
      <c r="G18" s="15"/>
    </row>
    <row r="20" spans="1:11" x14ac:dyDescent="0.2">
      <c r="D20" s="3"/>
      <c r="E20" s="3"/>
    </row>
    <row r="25" spans="1:11" x14ac:dyDescent="0.2">
      <c r="D25" s="3"/>
      <c r="E25" s="3"/>
    </row>
    <row r="27" spans="1:11" x14ac:dyDescent="0.2">
      <c r="D27" s="3"/>
      <c r="E27" s="3"/>
    </row>
  </sheetData>
  <mergeCells count="17">
    <mergeCell ref="A4:K4"/>
    <mergeCell ref="A5:K5"/>
    <mergeCell ref="H7:K7"/>
    <mergeCell ref="F1:J1"/>
    <mergeCell ref="B14:C14"/>
    <mergeCell ref="A10:C10"/>
    <mergeCell ref="J8:K8"/>
    <mergeCell ref="D8:E8"/>
    <mergeCell ref="F8:G8"/>
    <mergeCell ref="H8:I8"/>
    <mergeCell ref="A8:C9"/>
    <mergeCell ref="B17:C17"/>
    <mergeCell ref="B13:C13"/>
    <mergeCell ref="B15:C15"/>
    <mergeCell ref="B16:C16"/>
    <mergeCell ref="B11:C11"/>
    <mergeCell ref="B12:C12"/>
  </mergeCells>
  <phoneticPr fontId="0" type="noConversion"/>
  <pageMargins left="0.47244094488188981" right="0.15748031496062992" top="1.0629921259842521" bottom="0.27559055118110237" header="0.62992125984251968" footer="0.27559055118110237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topLeftCell="A7" zoomScaleNormal="100" workbookViewId="0">
      <selection activeCell="D23" sqref="D23"/>
    </sheetView>
  </sheetViews>
  <sheetFormatPr defaultRowHeight="12.75" x14ac:dyDescent="0.2"/>
  <cols>
    <col min="1" max="2" width="2.85546875" style="11" customWidth="1"/>
    <col min="3" max="3" width="38" customWidth="1"/>
    <col min="4" max="11" width="9.7109375" customWidth="1"/>
  </cols>
  <sheetData>
    <row r="1" spans="1:11" x14ac:dyDescent="0.2">
      <c r="F1" s="410" t="s">
        <v>124</v>
      </c>
      <c r="G1" s="410"/>
      <c r="H1" s="410"/>
      <c r="I1" s="410"/>
      <c r="J1" s="410"/>
    </row>
    <row r="2" spans="1:11" x14ac:dyDescent="0.2">
      <c r="F2" s="410"/>
      <c r="G2" s="410"/>
      <c r="H2" s="410"/>
      <c r="I2" s="196"/>
    </row>
    <row r="3" spans="1:11" ht="25.5" customHeight="1" x14ac:dyDescent="0.2">
      <c r="A3" s="24"/>
      <c r="B3" s="24"/>
      <c r="C3" s="24"/>
      <c r="D3" s="24"/>
      <c r="E3" s="24"/>
      <c r="F3" s="24"/>
      <c r="G3" s="24"/>
      <c r="H3" s="77"/>
      <c r="I3" s="77"/>
    </row>
    <row r="4" spans="1:11" ht="56.25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11" ht="33" customHeight="1" x14ac:dyDescent="0.2">
      <c r="A5" s="368" t="s">
        <v>149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</row>
    <row r="6" spans="1:11" ht="25.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1" ht="17.25" customHeight="1" thickBot="1" x14ac:dyDescent="0.25">
      <c r="A7" s="4"/>
      <c r="B7" s="4"/>
      <c r="C7" s="4"/>
      <c r="D7" s="4"/>
      <c r="E7" s="4"/>
      <c r="F7" s="4"/>
      <c r="G7" s="4"/>
      <c r="H7" s="411" t="s">
        <v>0</v>
      </c>
      <c r="I7" s="411"/>
      <c r="J7" s="411"/>
      <c r="K7" s="411"/>
    </row>
    <row r="8" spans="1:11" ht="51" customHeight="1" thickBot="1" x14ac:dyDescent="0.25">
      <c r="A8" s="362" t="s">
        <v>1</v>
      </c>
      <c r="B8" s="363"/>
      <c r="C8" s="364"/>
      <c r="D8" s="401" t="s">
        <v>17</v>
      </c>
      <c r="E8" s="402"/>
      <c r="F8" s="401" t="s">
        <v>104</v>
      </c>
      <c r="G8" s="402"/>
      <c r="H8" s="401" t="s">
        <v>105</v>
      </c>
      <c r="I8" s="402"/>
      <c r="J8" s="399" t="s">
        <v>18</v>
      </c>
      <c r="K8" s="400"/>
    </row>
    <row r="9" spans="1:11" ht="48" customHeight="1" thickBot="1" x14ac:dyDescent="0.25">
      <c r="A9" s="365"/>
      <c r="B9" s="366"/>
      <c r="C9" s="367"/>
      <c r="D9" s="175" t="s">
        <v>127</v>
      </c>
      <c r="E9" s="176" t="s">
        <v>130</v>
      </c>
      <c r="F9" s="175" t="s">
        <v>127</v>
      </c>
      <c r="G9" s="176" t="s">
        <v>130</v>
      </c>
      <c r="H9" s="175" t="s">
        <v>127</v>
      </c>
      <c r="I9" s="176" t="s">
        <v>130</v>
      </c>
      <c r="J9" s="175" t="s">
        <v>127</v>
      </c>
      <c r="K9" s="176" t="s">
        <v>130</v>
      </c>
    </row>
    <row r="10" spans="1:11" s="26" customFormat="1" ht="12.75" customHeight="1" thickBot="1" x14ac:dyDescent="0.25">
      <c r="A10" s="357">
        <v>1</v>
      </c>
      <c r="B10" s="358"/>
      <c r="C10" s="359"/>
      <c r="D10" s="30">
        <v>2</v>
      </c>
      <c r="E10" s="30">
        <v>3</v>
      </c>
      <c r="F10" s="30">
        <v>4</v>
      </c>
      <c r="G10" s="30">
        <v>5</v>
      </c>
      <c r="H10" s="30">
        <v>6</v>
      </c>
      <c r="I10" s="30">
        <v>7</v>
      </c>
      <c r="J10" s="197">
        <v>8</v>
      </c>
      <c r="K10" s="200">
        <v>9</v>
      </c>
    </row>
    <row r="11" spans="1:11" s="2" customFormat="1" ht="27" customHeight="1" thickBot="1" x14ac:dyDescent="0.25">
      <c r="A11" s="67"/>
      <c r="B11" s="414" t="s">
        <v>14</v>
      </c>
      <c r="C11" s="415"/>
      <c r="D11" s="234">
        <v>16316</v>
      </c>
      <c r="E11" s="234">
        <v>16316</v>
      </c>
      <c r="F11" s="68"/>
      <c r="G11" s="68"/>
      <c r="H11" s="68"/>
      <c r="I11" s="68"/>
      <c r="J11" s="17">
        <f>SUM(D11,H11)</f>
        <v>16316</v>
      </c>
      <c r="K11" s="17">
        <f t="shared" ref="J11:K15" si="0">SUM(E11)</f>
        <v>16316</v>
      </c>
    </row>
    <row r="12" spans="1:11" s="2" customFormat="1" ht="30.75" customHeight="1" thickBot="1" x14ac:dyDescent="0.25">
      <c r="A12" s="67"/>
      <c r="B12" s="414" t="s">
        <v>15</v>
      </c>
      <c r="C12" s="415"/>
      <c r="D12" s="234">
        <v>406</v>
      </c>
      <c r="E12" s="234">
        <v>406</v>
      </c>
      <c r="F12" s="68"/>
      <c r="G12" s="68"/>
      <c r="H12" s="68"/>
      <c r="I12" s="68"/>
      <c r="J12" s="17">
        <f>SUM(D12,H12)</f>
        <v>406</v>
      </c>
      <c r="K12" s="17">
        <f t="shared" si="0"/>
        <v>406</v>
      </c>
    </row>
    <row r="13" spans="1:11" s="2" customFormat="1" ht="27" customHeight="1" thickBot="1" x14ac:dyDescent="0.25">
      <c r="A13" s="67"/>
      <c r="B13" s="416" t="s">
        <v>112</v>
      </c>
      <c r="C13" s="417"/>
      <c r="D13" s="234">
        <v>1300</v>
      </c>
      <c r="E13" s="234">
        <v>1300</v>
      </c>
      <c r="F13" s="68"/>
      <c r="G13" s="68"/>
      <c r="H13" s="68"/>
      <c r="I13" s="68"/>
      <c r="J13" s="17">
        <f>SUM(D13,H13)</f>
        <v>1300</v>
      </c>
      <c r="K13" s="17">
        <f t="shared" si="0"/>
        <v>1300</v>
      </c>
    </row>
    <row r="14" spans="1:11" s="2" customFormat="1" ht="27" customHeight="1" thickBot="1" x14ac:dyDescent="0.25">
      <c r="A14" s="69" t="s">
        <v>2</v>
      </c>
      <c r="B14" s="412" t="s">
        <v>74</v>
      </c>
      <c r="C14" s="413"/>
      <c r="D14" s="68">
        <f>SUM(D11:D13)</f>
        <v>18022</v>
      </c>
      <c r="E14" s="68">
        <f>SUM(E11:E13)</f>
        <v>18022</v>
      </c>
      <c r="F14" s="68"/>
      <c r="G14" s="68"/>
      <c r="H14" s="68"/>
      <c r="I14" s="68"/>
      <c r="J14" s="17">
        <f>SUM(D14,H14)</f>
        <v>18022</v>
      </c>
      <c r="K14" s="17">
        <f t="shared" si="0"/>
        <v>18022</v>
      </c>
    </row>
    <row r="15" spans="1:11" s="1" customFormat="1" ht="21.75" customHeight="1" thickBot="1" x14ac:dyDescent="0.25">
      <c r="A15" s="28"/>
      <c r="B15" s="418" t="s">
        <v>138</v>
      </c>
      <c r="C15" s="419"/>
      <c r="D15" s="208"/>
      <c r="E15" s="208">
        <v>251755</v>
      </c>
      <c r="F15" s="66"/>
      <c r="G15" s="66"/>
      <c r="H15" s="17"/>
      <c r="I15" s="207"/>
      <c r="J15" s="207">
        <f t="shared" si="0"/>
        <v>0</v>
      </c>
      <c r="K15" s="207">
        <f t="shared" si="0"/>
        <v>251755</v>
      </c>
    </row>
    <row r="16" spans="1:11" s="1" customFormat="1" ht="25.5" customHeight="1" thickBot="1" x14ac:dyDescent="0.25">
      <c r="A16" s="25" t="s">
        <v>3</v>
      </c>
      <c r="B16" s="412" t="s">
        <v>13</v>
      </c>
      <c r="C16" s="413"/>
      <c r="D16" s="17">
        <f>SUM(D15:D15)</f>
        <v>0</v>
      </c>
      <c r="E16" s="17">
        <f>SUM(E15:E15)</f>
        <v>251755</v>
      </c>
      <c r="F16" s="17"/>
      <c r="G16" s="17"/>
      <c r="H16" s="17"/>
      <c r="I16" s="17"/>
      <c r="J16" s="17">
        <f>SUM(D16,H16)</f>
        <v>0</v>
      </c>
      <c r="K16" s="17">
        <f>SUM(K15:K15)</f>
        <v>251755</v>
      </c>
    </row>
    <row r="17" spans="1:11" s="26" customFormat="1" ht="27" customHeight="1" thickBot="1" x14ac:dyDescent="0.25">
      <c r="A17" s="70" t="s">
        <v>88</v>
      </c>
      <c r="B17" s="412" t="s">
        <v>75</v>
      </c>
      <c r="C17" s="413"/>
      <c r="D17" s="46">
        <f>SUM(D14,D16)</f>
        <v>18022</v>
      </c>
      <c r="E17" s="46">
        <f>SUM(E14,E16)</f>
        <v>269777</v>
      </c>
      <c r="F17" s="71"/>
      <c r="G17" s="71"/>
      <c r="H17" s="46"/>
      <c r="I17" s="72"/>
      <c r="J17" s="72">
        <f>SUM(J14,J16)</f>
        <v>18022</v>
      </c>
      <c r="K17" s="72">
        <f>SUM(K14,K16)</f>
        <v>269777</v>
      </c>
    </row>
    <row r="18" spans="1:11" x14ac:dyDescent="0.2">
      <c r="J18" s="12"/>
    </row>
    <row r="19" spans="1:11" x14ac:dyDescent="0.2">
      <c r="J19" s="12"/>
    </row>
    <row r="20" spans="1:11" x14ac:dyDescent="0.2">
      <c r="J20" s="12"/>
    </row>
    <row r="25" spans="1:11" x14ac:dyDescent="0.2">
      <c r="D25" s="12"/>
      <c r="E25" s="12"/>
    </row>
    <row r="27" spans="1:11" x14ac:dyDescent="0.2">
      <c r="D27" s="12"/>
      <c r="E27" s="12"/>
    </row>
  </sheetData>
  <mergeCells count="17">
    <mergeCell ref="B17:C17"/>
    <mergeCell ref="B11:C11"/>
    <mergeCell ref="B12:C12"/>
    <mergeCell ref="B13:C13"/>
    <mergeCell ref="B14:C14"/>
    <mergeCell ref="B15:C15"/>
    <mergeCell ref="B16:C16"/>
    <mergeCell ref="A8:C9"/>
    <mergeCell ref="F1:J1"/>
    <mergeCell ref="F2:H2"/>
    <mergeCell ref="A10:C10"/>
    <mergeCell ref="J8:K8"/>
    <mergeCell ref="D8:E8"/>
    <mergeCell ref="F8:G8"/>
    <mergeCell ref="H8:I8"/>
    <mergeCell ref="A5:K5"/>
    <mergeCell ref="H7:K7"/>
  </mergeCells>
  <phoneticPr fontId="0" type="noConversion"/>
  <pageMargins left="0.47244094488188981" right="0.15748031496062992" top="1.0629921259842521" bottom="0.27559055118110237" header="0.62992125984251968" footer="0.27559055118110237"/>
  <pageSetup paperSize="9" scale="77" orientation="portrait" r:id="rId1"/>
  <headerFooter alignWithMargins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5</vt:lpstr>
      <vt:lpstr>5A</vt:lpstr>
      <vt:lpstr>5B</vt:lpstr>
      <vt:lpstr>5C</vt:lpstr>
      <vt:lpstr>5D</vt:lpstr>
      <vt:lpstr>5E</vt:lpstr>
      <vt:lpstr>5F</vt:lpstr>
      <vt:lpstr>'5'!Nyomtatási_terület</vt:lpstr>
      <vt:lpstr>'5A'!Nyomtatási_terület</vt:lpstr>
      <vt:lpstr>'5B'!Nyomtatási_terület</vt:lpstr>
      <vt:lpstr>'5C'!Nyomtatási_terület</vt:lpstr>
      <vt:lpstr>'5D'!Nyomtatási_terület</vt:lpstr>
      <vt:lpstr>'5F'!Nyomtatási_terület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szedlak.krisztina</dc:creator>
  <cp:lastModifiedBy>Csurka, Mária</cp:lastModifiedBy>
  <cp:lastPrinted>2021-06-21T09:06:38Z</cp:lastPrinted>
  <dcterms:created xsi:type="dcterms:W3CDTF">2011-02-03T10:02:06Z</dcterms:created>
  <dcterms:modified xsi:type="dcterms:W3CDTF">2021-06-29T12:00:31Z</dcterms:modified>
</cp:coreProperties>
</file>