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0" yWindow="390" windowWidth="12120" windowHeight="8760"/>
  </bookViews>
  <sheets>
    <sheet name="bevételi tábla" sheetId="1" r:id="rId1"/>
  </sheets>
  <definedNames>
    <definedName name="_xlnm.Print_Titles" localSheetId="0">'bevételi tábla'!$2:$11</definedName>
    <definedName name="_xlnm.Print_Area" localSheetId="0">'bevételi tábla'!$A$1:$F$76</definedName>
  </definedNames>
  <calcPr calcId="152511" fullCalcOnLoad="1"/>
</workbook>
</file>

<file path=xl/calcChain.xml><?xml version="1.0" encoding="utf-8"?>
<calcChain xmlns="http://schemas.openxmlformats.org/spreadsheetml/2006/main">
  <c r="E72" i="1" l="1"/>
  <c r="E56" i="1"/>
  <c r="E46" i="1"/>
  <c r="D72" i="1"/>
  <c r="D75" i="1"/>
  <c r="D67" i="1"/>
  <c r="D62" i="1"/>
  <c r="D68" i="1"/>
  <c r="D59" i="1"/>
  <c r="D29" i="1"/>
  <c r="D39" i="1"/>
  <c r="D21" i="1"/>
  <c r="D18" i="1"/>
  <c r="F73" i="1"/>
  <c r="E75" i="1"/>
  <c r="F75" i="1"/>
  <c r="F31" i="1"/>
  <c r="F36" i="1"/>
  <c r="F35" i="1"/>
  <c r="F34" i="1"/>
  <c r="F24" i="1"/>
  <c r="F60" i="1"/>
  <c r="E62" i="1"/>
  <c r="E68" i="1"/>
  <c r="F68" i="1"/>
  <c r="E59" i="1"/>
  <c r="F59" i="1"/>
  <c r="F45" i="1"/>
  <c r="E29" i="1"/>
  <c r="F29" i="1"/>
  <c r="F71" i="1"/>
  <c r="F65" i="1"/>
  <c r="F56" i="1"/>
  <c r="F51" i="1"/>
  <c r="F49" i="1"/>
  <c r="F48" i="1"/>
  <c r="F44" i="1"/>
  <c r="F41" i="1"/>
  <c r="F33" i="1"/>
  <c r="F32" i="1"/>
  <c r="F30" i="1"/>
  <c r="F28" i="1"/>
  <c r="F27" i="1"/>
  <c r="F26" i="1"/>
  <c r="F25" i="1"/>
  <c r="F20" i="1"/>
  <c r="F13" i="1"/>
  <c r="F14" i="1"/>
  <c r="F15" i="1"/>
  <c r="F12" i="1"/>
  <c r="E18" i="1"/>
  <c r="E21" i="1"/>
  <c r="E67" i="1"/>
  <c r="F67" i="1"/>
  <c r="F72" i="1"/>
  <c r="F46" i="1"/>
  <c r="F22" i="1"/>
  <c r="F23" i="1"/>
  <c r="E39" i="1"/>
  <c r="F39" i="1"/>
  <c r="F18" i="1"/>
  <c r="D64" i="1"/>
  <c r="D69" i="1"/>
  <c r="F21" i="1"/>
  <c r="D76" i="1"/>
  <c r="F62" i="1"/>
  <c r="E64" i="1"/>
  <c r="F64" i="1"/>
  <c r="E69" i="1"/>
  <c r="F69" i="1"/>
  <c r="E76" i="1"/>
  <c r="F76" i="1"/>
</calcChain>
</file>

<file path=xl/sharedStrings.xml><?xml version="1.0" encoding="utf-8"?>
<sst xmlns="http://schemas.openxmlformats.org/spreadsheetml/2006/main" count="129" uniqueCount="128">
  <si>
    <t>Budapest Főváros VII. Kerület Erzsébetváros Önkormányzata</t>
  </si>
  <si>
    <t>ezer Ft</t>
  </si>
  <si>
    <t>Sor-szám</t>
  </si>
  <si>
    <t>Bevételi előirányzatok megnevezése</t>
  </si>
  <si>
    <t>Ingatlanok értékesítése</t>
  </si>
  <si>
    <t>Felhalmozási célú visszatérítendő támogatások, kölcsönök visszatérülése államháztartáson kívülről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</si>
  <si>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</si>
  <si>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</si>
  <si>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</si>
  <si>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Elvonások és befizetések bevételei</t>
  </si>
  <si>
    <t>Egyéb működési célú támogatások bevételei államháztartáson belülről</t>
  </si>
  <si>
    <t>Vagyoni típusú adók</t>
  </si>
  <si>
    <t>Értékesítési és forgalmi adók</t>
  </si>
  <si>
    <t>Gépjárműadók</t>
  </si>
  <si>
    <t>Egyéb áruhasználati és szolgáltatási adók</t>
  </si>
  <si>
    <t>Egyéb közhatalmi bevételek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</si>
  <si>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</si>
  <si>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</si>
  <si>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</si>
  <si>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</si>
  <si>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</si>
  <si>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</si>
  <si>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</si>
  <si>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Egyéb működési célú átvett pénzeszközök</t>
  </si>
  <si>
    <t>Egyéb felhalmozási célú átvett pénzeszközök</t>
  </si>
  <si>
    <t>Költségvetési bevételek összesen</t>
  </si>
  <si>
    <t>Előző év költségvetési maradványának igénybevétele</t>
  </si>
  <si>
    <t>Központi, irányító szervi támogatás</t>
  </si>
  <si>
    <t>B81 (=B8)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</si>
  <si>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</si>
  <si>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</si>
  <si>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</si>
  <si>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</si>
  <si>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</si>
  <si>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</si>
  <si>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</si>
  <si>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</si>
  <si>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</si>
  <si>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Egyéb felhalmozási célú támogatások bevételei államháztartáson belülről</t>
  </si>
  <si>
    <t>ebből: építményadó</t>
  </si>
  <si>
    <t>ebből: tárgyi eszközök bérbeadásából származó bevétel</t>
  </si>
  <si>
    <t>ebből: államháztartáson belül</t>
  </si>
  <si>
    <t>X</t>
  </si>
  <si>
    <t>Rovatrend</t>
  </si>
  <si>
    <t>befektetési jegyek kamatbevételei</t>
  </si>
  <si>
    <t>fedezeti ügyletek kamatbevételei</t>
  </si>
  <si>
    <t>Települési önkormányzatok szociális, gyermekjóléti és gyermekétkeztetési feladatainak támogatása</t>
  </si>
  <si>
    <t>Működési célú költségvetési támogatások és kiegészítő támogatások</t>
  </si>
  <si>
    <t>Elszámolásból származó bevételek</t>
  </si>
  <si>
    <t>Önkormányzatok működési támogatásai (1+…+6)</t>
  </si>
  <si>
    <t>Készletértékesítés ellenértéke</t>
  </si>
  <si>
    <t>Biztosító által fizetett kártérítés</t>
  </si>
  <si>
    <t>Működési célú támogatások államháztartáson belülről (7+8+9)</t>
  </si>
  <si>
    <t>Közhatalmi bevételek (10+16+17)</t>
  </si>
  <si>
    <t>Lekötött bankbetétek megszüntetése</t>
  </si>
  <si>
    <t>Kamatbevételek és más nyereségjellegű bevétek</t>
  </si>
  <si>
    <t>ebből: szerződés megerősítésével, a szerződésszegéssel kapcsolatos véglegesen járó bevételek, a szerződésen kívüli károkozásért, személyiségi, dologi, vagy más jog megsértéséért, jogalap nélküli gazdagodásért kapott összegek</t>
  </si>
  <si>
    <t>kiadások visszatérítései</t>
  </si>
  <si>
    <t>Termékek és szolgáltatások adói (13+14+15)</t>
  </si>
  <si>
    <t>Forgatási célú belföldi értékpapírok beváltása, értékesítése</t>
  </si>
  <si>
    <t>Változás
%-a</t>
  </si>
  <si>
    <t>B25,B21(=B2)</t>
  </si>
  <si>
    <t>ebből: közigazgatási bírság</t>
  </si>
  <si>
    <t>Részesedések értékesítése</t>
  </si>
  <si>
    <t>Tulajdonosi kölcsönök</t>
  </si>
  <si>
    <t>B111.</t>
  </si>
  <si>
    <t>B112.</t>
  </si>
  <si>
    <t>B113.</t>
  </si>
  <si>
    <t>B114.</t>
  </si>
  <si>
    <t>B115.</t>
  </si>
  <si>
    <t>B116.</t>
  </si>
  <si>
    <t>B11.</t>
  </si>
  <si>
    <t>B12.</t>
  </si>
  <si>
    <t>B16.</t>
  </si>
  <si>
    <t>B1.</t>
  </si>
  <si>
    <t>B34.</t>
  </si>
  <si>
    <t>B351.</t>
  </si>
  <si>
    <t>B354.</t>
  </si>
  <si>
    <t>B355.</t>
  </si>
  <si>
    <t>B35.</t>
  </si>
  <si>
    <t>B36.</t>
  </si>
  <si>
    <t>B3.</t>
  </si>
  <si>
    <t>B401.</t>
  </si>
  <si>
    <t>B402.</t>
  </si>
  <si>
    <t>B403.</t>
  </si>
  <si>
    <t>B404.</t>
  </si>
  <si>
    <t>B405.</t>
  </si>
  <si>
    <t>B406.</t>
  </si>
  <si>
    <t>B407.</t>
  </si>
  <si>
    <t>B408.</t>
  </si>
  <si>
    <t>B410.</t>
  </si>
  <si>
    <t>B411.</t>
  </si>
  <si>
    <t>B4.</t>
  </si>
  <si>
    <t>B52.</t>
  </si>
  <si>
    <t>B54.</t>
  </si>
  <si>
    <t>B5.</t>
  </si>
  <si>
    <t>B74.</t>
  </si>
  <si>
    <t>B75.</t>
  </si>
  <si>
    <t>B7.</t>
  </si>
  <si>
    <t>B1-B7.</t>
  </si>
  <si>
    <t>B8121.</t>
  </si>
  <si>
    <t>B8131.</t>
  </si>
  <si>
    <t>B816.</t>
  </si>
  <si>
    <t>B817.</t>
  </si>
  <si>
    <t>B819.</t>
  </si>
  <si>
    <t>ebből: állami/önkormányzati többségi tulajdonú vállalkozástól kapott osztalék</t>
  </si>
  <si>
    <t>felügyeleti díjak</t>
  </si>
  <si>
    <t>egyéb bírságok</t>
  </si>
  <si>
    <t>eljárási bírság</t>
  </si>
  <si>
    <t xml:space="preserve">településkép-védelmi bírság </t>
  </si>
  <si>
    <t>közút nem közlekedési célú igénybevétele</t>
  </si>
  <si>
    <t xml:space="preserve">közterület szabálysértési bírság </t>
  </si>
  <si>
    <t>telekadó</t>
  </si>
  <si>
    <t>utak használata ellenében beszedett használati díj, pótdíj, elektronikus útdíj</t>
  </si>
  <si>
    <t>Működési bevételek mindösszesen (I+III+IV)</t>
  </si>
  <si>
    <t>XI</t>
  </si>
  <si>
    <t>XII</t>
  </si>
  <si>
    <t>Felhalmozási bevételek mindösszesen (II+V+VIII)</t>
  </si>
  <si>
    <t>Bevételek összesen (X+XI)</t>
  </si>
  <si>
    <t>B6.</t>
  </si>
  <si>
    <t>2020. évi 
eredeti 
előirányzat</t>
  </si>
  <si>
    <t>2021. évi 
tervezett 
előirányzat</t>
  </si>
  <si>
    <t>2021. évi tervezett bevételi előirányzatai</t>
  </si>
  <si>
    <t>közlekedési szabályszegési bírság</t>
  </si>
  <si>
    <t>Működési bevételek (26+27+30+32+34+…+37+41+42)</t>
  </si>
  <si>
    <t>Felhalmozási bevételek (45+46)</t>
  </si>
  <si>
    <t>Felhalmozási célú átvett pénzeszközök (47+48)</t>
  </si>
  <si>
    <t>Belföldi finanszírozás bevételei (49+50+51+52+53)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</si>
</sst>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sz val="12"/>
      <color indexed="20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sz val="8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17" borderId="7" applyNumberFormat="0" applyFont="0" applyAlignment="0" applyProtection="0"/>
    <xf numFmtId="0" fontId="12" fillId="4" borderId="0" applyNumberFormat="0" applyBorder="0" applyAlignment="0" applyProtection="0"/>
    <xf numFmtId="0" fontId="13" fillId="1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19" borderId="0" applyNumberFormat="0" applyBorder="0" applyAlignment="0" applyProtection="0"/>
    <xf numFmtId="0" fontId="18" fillId="18" borderId="1" applyNumberFormat="0" applyAlignment="0" applyProtection="0"/>
  </cellStyleXfs>
  <cellXfs count="129">
    <xf numFmtId="0" fontId="0" fillId="0" borderId="0" xfId="0"/>
    <xf numFmtId="0" fontId="20" fillId="0" borderId="0" xfId="0" applyFont="1" applyFill="1" applyAlignment="1">
      <alignment horizontal="center" vertical="center"/>
    </xf>
    <xf numFmtId="3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9" fontId="20" fillId="0" borderId="0" xfId="0" applyNumberFormat="1" applyFont="1" applyFill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9" fontId="21" fillId="0" borderId="0" xfId="0" applyNumberFormat="1" applyFont="1" applyFill="1" applyBorder="1" applyAlignment="1">
      <alignment horizontal="right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/>
    </xf>
    <xf numFmtId="0" fontId="21" fillId="0" borderId="16" xfId="0" applyFont="1" applyFill="1" applyBorder="1" applyAlignment="1">
      <alignment wrapText="1"/>
    </xf>
    <xf numFmtId="3" fontId="21" fillId="0" borderId="15" xfId="0" applyNumberFormat="1" applyFont="1" applyFill="1" applyBorder="1"/>
    <xf numFmtId="9" fontId="22" fillId="0" borderId="17" xfId="0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wrapText="1"/>
    </xf>
    <xf numFmtId="9" fontId="21" fillId="0" borderId="20" xfId="0" applyNumberFormat="1" applyFont="1" applyFill="1" applyBorder="1" applyAlignment="1">
      <alignment vertical="center"/>
    </xf>
    <xf numFmtId="0" fontId="21" fillId="0" borderId="19" xfId="0" applyFont="1" applyFill="1" applyBorder="1" applyAlignment="1">
      <alignment horizontal="center"/>
    </xf>
    <xf numFmtId="3" fontId="21" fillId="0" borderId="19" xfId="0" applyNumberFormat="1" applyFont="1" applyFill="1" applyBorder="1"/>
    <xf numFmtId="9" fontId="22" fillId="0" borderId="20" xfId="0" applyNumberFormat="1" applyFont="1" applyFill="1" applyBorder="1" applyAlignment="1">
      <alignment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19" xfId="0" applyFont="1" applyFill="1" applyBorder="1"/>
    <xf numFmtId="3" fontId="22" fillId="0" borderId="22" xfId="0" applyNumberFormat="1" applyFont="1" applyFill="1" applyBorder="1" applyAlignment="1">
      <alignment vertical="center"/>
    </xf>
    <xf numFmtId="0" fontId="22" fillId="0" borderId="22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/>
    </xf>
    <xf numFmtId="0" fontId="23" fillId="0" borderId="19" xfId="0" applyFont="1" applyFill="1" applyBorder="1"/>
    <xf numFmtId="3" fontId="23" fillId="0" borderId="19" xfId="0" applyNumberFormat="1" applyFont="1" applyFill="1" applyBorder="1"/>
    <xf numFmtId="9" fontId="23" fillId="0" borderId="20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9" fontId="20" fillId="0" borderId="20" xfId="0" applyNumberFormat="1" applyFont="1" applyFill="1" applyBorder="1" applyAlignment="1">
      <alignment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/>
    </xf>
    <xf numFmtId="0" fontId="21" fillId="0" borderId="24" xfId="0" applyFont="1" applyFill="1" applyBorder="1" applyAlignment="1">
      <alignment wrapText="1"/>
    </xf>
    <xf numFmtId="9" fontId="22" fillId="0" borderId="25" xfId="0" applyNumberFormat="1" applyFont="1" applyFill="1" applyBorder="1" applyAlignment="1">
      <alignment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/>
    </xf>
    <xf numFmtId="0" fontId="20" fillId="0" borderId="27" xfId="0" applyFont="1" applyFill="1" applyBorder="1"/>
    <xf numFmtId="3" fontId="20" fillId="0" borderId="27" xfId="0" applyNumberFormat="1" applyFont="1" applyFill="1" applyBorder="1" applyAlignment="1">
      <alignment vertical="center"/>
    </xf>
    <xf numFmtId="9" fontId="20" fillId="0" borderId="28" xfId="0" applyNumberFormat="1" applyFont="1" applyFill="1" applyBorder="1" applyAlignment="1">
      <alignment vertical="center"/>
    </xf>
    <xf numFmtId="3" fontId="20" fillId="0" borderId="29" xfId="0" applyNumberFormat="1" applyFont="1" applyFill="1" applyBorder="1" applyAlignment="1">
      <alignment vertical="center"/>
    </xf>
    <xf numFmtId="0" fontId="20" fillId="0" borderId="29" xfId="0" applyFont="1" applyFill="1" applyBorder="1" applyAlignment="1">
      <alignment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15" xfId="0" applyFont="1" applyFill="1" applyBorder="1"/>
    <xf numFmtId="9" fontId="22" fillId="0" borderId="31" xfId="0" applyNumberFormat="1" applyFont="1" applyFill="1" applyBorder="1" applyAlignment="1">
      <alignment vertical="center"/>
    </xf>
    <xf numFmtId="0" fontId="22" fillId="0" borderId="15" xfId="0" applyFont="1" applyFill="1" applyBorder="1" applyAlignment="1">
      <alignment horizontal="center"/>
    </xf>
    <xf numFmtId="0" fontId="22" fillId="0" borderId="15" xfId="0" applyFont="1" applyFill="1" applyBorder="1"/>
    <xf numFmtId="3" fontId="22" fillId="0" borderId="15" xfId="0" applyNumberFormat="1" applyFont="1" applyFill="1" applyBorder="1"/>
    <xf numFmtId="3" fontId="21" fillId="0" borderId="32" xfId="0" applyNumberFormat="1" applyFont="1" applyFill="1" applyBorder="1" applyAlignment="1">
      <alignment vertical="center"/>
    </xf>
    <xf numFmtId="0" fontId="21" fillId="0" borderId="32" xfId="0" applyFont="1" applyFill="1" applyBorder="1" applyAlignment="1">
      <alignment vertical="center"/>
    </xf>
    <xf numFmtId="0" fontId="23" fillId="0" borderId="30" xfId="0" applyFont="1" applyFill="1" applyBorder="1" applyAlignment="1">
      <alignment horizontal="center" vertical="center"/>
    </xf>
    <xf numFmtId="3" fontId="23" fillId="0" borderId="32" xfId="0" applyNumberFormat="1" applyFont="1" applyFill="1" applyBorder="1" applyAlignment="1">
      <alignment vertical="center"/>
    </xf>
    <xf numFmtId="0" fontId="23" fillId="0" borderId="32" xfId="0" applyFont="1" applyFill="1" applyBorder="1" applyAlignment="1">
      <alignment vertical="center"/>
    </xf>
    <xf numFmtId="0" fontId="21" fillId="0" borderId="24" xfId="0" applyFont="1" applyFill="1" applyBorder="1"/>
    <xf numFmtId="3" fontId="21" fillId="0" borderId="24" xfId="0" applyNumberFormat="1" applyFont="1" applyFill="1" applyBorder="1"/>
    <xf numFmtId="9" fontId="21" fillId="0" borderId="25" xfId="0" applyNumberFormat="1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2" fillId="0" borderId="19" xfId="0" applyFont="1" applyFill="1" applyBorder="1" applyAlignment="1">
      <alignment horizontal="center"/>
    </xf>
    <xf numFmtId="0" fontId="22" fillId="0" borderId="19" xfId="0" applyFont="1" applyFill="1" applyBorder="1"/>
    <xf numFmtId="3" fontId="22" fillId="0" borderId="19" xfId="0" applyNumberFormat="1" applyFont="1" applyFill="1" applyBorder="1"/>
    <xf numFmtId="3" fontId="22" fillId="0" borderId="32" xfId="0" applyNumberFormat="1" applyFont="1" applyFill="1" applyBorder="1" applyAlignment="1">
      <alignment vertical="center"/>
    </xf>
    <xf numFmtId="0" fontId="22" fillId="0" borderId="32" xfId="0" applyFont="1" applyFill="1" applyBorder="1" applyAlignment="1">
      <alignment vertical="center"/>
    </xf>
    <xf numFmtId="0" fontId="22" fillId="0" borderId="24" xfId="0" applyFont="1" applyFill="1" applyBorder="1" applyAlignment="1">
      <alignment horizontal="center"/>
    </xf>
    <xf numFmtId="3" fontId="22" fillId="0" borderId="24" xfId="0" applyNumberFormat="1" applyFont="1" applyFill="1" applyBorder="1"/>
    <xf numFmtId="3" fontId="22" fillId="0" borderId="11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21" fillId="0" borderId="33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/>
    </xf>
    <xf numFmtId="0" fontId="22" fillId="0" borderId="35" xfId="0" applyFont="1" applyFill="1" applyBorder="1"/>
    <xf numFmtId="3" fontId="22" fillId="0" borderId="34" xfId="0" applyNumberFormat="1" applyFont="1" applyFill="1" applyBorder="1"/>
    <xf numFmtId="9" fontId="22" fillId="0" borderId="36" xfId="0" applyNumberFormat="1" applyFont="1" applyFill="1" applyBorder="1" applyAlignment="1">
      <alignment vertical="center"/>
    </xf>
    <xf numFmtId="3" fontId="22" fillId="0" borderId="37" xfId="0" applyNumberFormat="1" applyFont="1" applyFill="1" applyBorder="1" applyAlignment="1">
      <alignment vertical="center"/>
    </xf>
    <xf numFmtId="0" fontId="22" fillId="0" borderId="37" xfId="0" applyFont="1" applyFill="1" applyBorder="1" applyAlignment="1">
      <alignment vertical="center"/>
    </xf>
    <xf numFmtId="0" fontId="21" fillId="0" borderId="16" xfId="0" applyFont="1" applyFill="1" applyBorder="1" applyAlignment="1">
      <alignment horizontal="center"/>
    </xf>
    <xf numFmtId="0" fontId="21" fillId="0" borderId="16" xfId="0" applyFont="1" applyFill="1" applyBorder="1"/>
    <xf numFmtId="3" fontId="21" fillId="0" borderId="16" xfId="0" applyNumberFormat="1" applyFont="1" applyFill="1" applyBorder="1" applyAlignment="1">
      <alignment vertical="center"/>
    </xf>
    <xf numFmtId="9" fontId="21" fillId="0" borderId="17" xfId="0" applyNumberFormat="1" applyFont="1" applyFill="1" applyBorder="1" applyAlignment="1">
      <alignment vertical="center"/>
    </xf>
    <xf numFmtId="3" fontId="21" fillId="0" borderId="38" xfId="0" applyNumberFormat="1" applyFont="1" applyFill="1" applyBorder="1" applyAlignment="1">
      <alignment vertical="center"/>
    </xf>
    <xf numFmtId="0" fontId="21" fillId="0" borderId="38" xfId="0" applyFont="1" applyFill="1" applyBorder="1" applyAlignment="1">
      <alignment vertical="center"/>
    </xf>
    <xf numFmtId="3" fontId="21" fillId="0" borderId="29" xfId="0" applyNumberFormat="1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3" fontId="21" fillId="0" borderId="22" xfId="0" applyNumberFormat="1" applyFont="1" applyFill="1" applyBorder="1" applyAlignment="1">
      <alignment vertical="center"/>
    </xf>
    <xf numFmtId="0" fontId="21" fillId="0" borderId="22" xfId="0" applyFont="1" applyFill="1" applyBorder="1" applyAlignment="1">
      <alignment vertical="center"/>
    </xf>
    <xf numFmtId="0" fontId="22" fillId="0" borderId="19" xfId="0" applyFont="1" applyFill="1" applyBorder="1" applyAlignment="1">
      <alignment wrapText="1"/>
    </xf>
    <xf numFmtId="0" fontId="22" fillId="0" borderId="24" xfId="0" applyFont="1" applyFill="1" applyBorder="1"/>
    <xf numFmtId="0" fontId="21" fillId="0" borderId="24" xfId="0" applyFont="1" applyFill="1" applyBorder="1" applyAlignment="1">
      <alignment horizontal="left"/>
    </xf>
    <xf numFmtId="3" fontId="21" fillId="0" borderId="39" xfId="0" applyNumberFormat="1" applyFont="1" applyFill="1" applyBorder="1" applyAlignment="1">
      <alignment vertical="center"/>
    </xf>
    <xf numFmtId="0" fontId="21" fillId="0" borderId="39" xfId="0" applyFont="1" applyFill="1" applyBorder="1" applyAlignment="1">
      <alignment vertical="center"/>
    </xf>
    <xf numFmtId="0" fontId="22" fillId="0" borderId="40" xfId="0" applyFont="1" applyFill="1" applyBorder="1" applyAlignment="1">
      <alignment horizontal="center"/>
    </xf>
    <xf numFmtId="3" fontId="22" fillId="0" borderId="40" xfId="0" applyNumberFormat="1" applyFont="1" applyFill="1" applyBorder="1"/>
    <xf numFmtId="9" fontId="23" fillId="0" borderId="13" xfId="0" applyNumberFormat="1" applyFont="1" applyFill="1" applyBorder="1" applyAlignment="1">
      <alignment vertical="center"/>
    </xf>
    <xf numFmtId="0" fontId="21" fillId="0" borderId="40" xfId="0" applyFont="1" applyFill="1" applyBorder="1" applyAlignment="1">
      <alignment horizontal="center"/>
    </xf>
    <xf numFmtId="0" fontId="21" fillId="0" borderId="40" xfId="0" applyFont="1" applyFill="1" applyBorder="1"/>
    <xf numFmtId="3" fontId="21" fillId="0" borderId="40" xfId="0" applyNumberFormat="1" applyFont="1" applyFill="1" applyBorder="1"/>
    <xf numFmtId="9" fontId="21" fillId="0" borderId="13" xfId="0" applyNumberFormat="1" applyFont="1" applyFill="1" applyBorder="1" applyAlignment="1">
      <alignment vertical="center"/>
    </xf>
    <xf numFmtId="3" fontId="21" fillId="0" borderId="11" xfId="0" applyNumberFormat="1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wrapText="1"/>
    </xf>
    <xf numFmtId="3" fontId="21" fillId="0" borderId="15" xfId="0" applyNumberFormat="1" applyFont="1" applyFill="1" applyBorder="1" applyAlignment="1">
      <alignment vertical="center"/>
    </xf>
    <xf numFmtId="9" fontId="22" fillId="0" borderId="28" xfId="0" applyNumberFormat="1" applyFont="1" applyFill="1" applyBorder="1" applyAlignment="1">
      <alignment vertical="center"/>
    </xf>
    <xf numFmtId="3" fontId="22" fillId="0" borderId="29" xfId="0" applyNumberFormat="1" applyFont="1" applyFill="1" applyBorder="1" applyAlignment="1">
      <alignment vertical="center"/>
    </xf>
    <xf numFmtId="0" fontId="22" fillId="0" borderId="29" xfId="0" applyFont="1" applyFill="1" applyBorder="1" applyAlignment="1">
      <alignment vertical="center"/>
    </xf>
    <xf numFmtId="0" fontId="20" fillId="0" borderId="4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9" fontId="21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9" fontId="20" fillId="0" borderId="46" xfId="0" applyNumberFormat="1" applyFont="1" applyFill="1" applyBorder="1" applyAlignment="1">
      <alignment horizontal="center" vertical="center" wrapText="1"/>
    </xf>
    <xf numFmtId="9" fontId="20" fillId="0" borderId="36" xfId="0" applyNumberFormat="1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</cellXfs>
  <cellStyles count="3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tabSelected="1" view="pageBreakPreview" topLeftCell="A43" zoomScale="70" zoomScaleNormal="75" zoomScaleSheetLayoutView="70" workbookViewId="0">
      <selection activeCell="I57" sqref="I57"/>
    </sheetView>
  </sheetViews>
  <sheetFormatPr defaultRowHeight="18.75" x14ac:dyDescent="0.2"/>
  <cols>
    <col min="1" max="1" width="9.5703125" style="3" customWidth="1"/>
    <col min="2" max="2" width="18.140625" style="113" customWidth="1"/>
    <col min="3" max="3" width="99.28515625" style="3" customWidth="1"/>
    <col min="4" max="5" width="23.42578125" style="3" customWidth="1"/>
    <col min="6" max="6" width="23.42578125" style="114" customWidth="1"/>
    <col min="7" max="7" width="20.5703125" style="2" customWidth="1"/>
    <col min="8" max="16384" width="9.140625" style="3"/>
  </cols>
  <sheetData>
    <row r="2" spans="1:7" x14ac:dyDescent="0.2">
      <c r="A2" s="115" t="s">
        <v>0</v>
      </c>
      <c r="B2" s="115"/>
      <c r="C2" s="115"/>
      <c r="D2" s="115"/>
      <c r="E2" s="115"/>
      <c r="F2" s="115"/>
    </row>
    <row r="3" spans="1:7" x14ac:dyDescent="0.2">
      <c r="A3" s="115" t="s">
        <v>122</v>
      </c>
      <c r="B3" s="115"/>
      <c r="C3" s="115"/>
      <c r="D3" s="115"/>
      <c r="E3" s="115"/>
      <c r="F3" s="115"/>
    </row>
    <row r="4" spans="1:7" x14ac:dyDescent="0.2">
      <c r="A4" s="1"/>
      <c r="B4" s="1"/>
      <c r="C4" s="1"/>
      <c r="D4" s="1"/>
      <c r="E4" s="1"/>
      <c r="F4" s="1"/>
    </row>
    <row r="5" spans="1:7" x14ac:dyDescent="0.2">
      <c r="A5" s="1"/>
      <c r="B5" s="1"/>
      <c r="C5" s="1"/>
      <c r="D5" s="1"/>
      <c r="E5" s="1"/>
      <c r="F5" s="1"/>
    </row>
    <row r="6" spans="1:7" x14ac:dyDescent="0.2">
      <c r="A6" s="1"/>
      <c r="B6" s="1"/>
      <c r="C6" s="1"/>
      <c r="D6" s="1"/>
      <c r="E6" s="1"/>
      <c r="F6" s="4"/>
    </row>
    <row r="7" spans="1:7" ht="19.5" thickBot="1" x14ac:dyDescent="0.25">
      <c r="A7" s="5"/>
      <c r="B7" s="6"/>
      <c r="C7" s="5"/>
      <c r="D7" s="7"/>
      <c r="E7" s="7" t="s">
        <v>1</v>
      </c>
      <c r="F7" s="8"/>
    </row>
    <row r="8" spans="1:7" ht="19.5" customHeight="1" x14ac:dyDescent="0.2">
      <c r="A8" s="118" t="s">
        <v>2</v>
      </c>
      <c r="B8" s="120" t="s">
        <v>43</v>
      </c>
      <c r="C8" s="116" t="s">
        <v>3</v>
      </c>
      <c r="D8" s="120" t="s">
        <v>120</v>
      </c>
      <c r="E8" s="125" t="s">
        <v>121</v>
      </c>
      <c r="F8" s="123" t="s">
        <v>60</v>
      </c>
    </row>
    <row r="9" spans="1:7" ht="18.75" customHeight="1" x14ac:dyDescent="0.2">
      <c r="A9" s="119"/>
      <c r="B9" s="127"/>
      <c r="C9" s="117"/>
      <c r="D9" s="121"/>
      <c r="E9" s="126"/>
      <c r="F9" s="124"/>
    </row>
    <row r="10" spans="1:7" x14ac:dyDescent="0.2">
      <c r="A10" s="119"/>
      <c r="B10" s="128"/>
      <c r="C10" s="117"/>
      <c r="D10" s="122"/>
      <c r="E10" s="126"/>
      <c r="F10" s="124"/>
    </row>
    <row r="11" spans="1:7" ht="19.5" thickBot="1" x14ac:dyDescent="0.25">
      <c r="A11" s="9">
        <v>1</v>
      </c>
      <c r="B11" s="10">
        <v>2</v>
      </c>
      <c r="C11" s="11">
        <v>3</v>
      </c>
      <c r="D11" s="11">
        <v>4</v>
      </c>
      <c r="E11" s="11">
        <v>5</v>
      </c>
      <c r="F11" s="12">
        <v>6</v>
      </c>
    </row>
    <row r="12" spans="1:7" s="19" customFormat="1" x14ac:dyDescent="0.3">
      <c r="A12" s="13">
        <v>1</v>
      </c>
      <c r="B12" s="14" t="s">
        <v>65</v>
      </c>
      <c r="C12" s="15" t="s">
        <v>6</v>
      </c>
      <c r="D12" s="16">
        <v>578540</v>
      </c>
      <c r="E12" s="16">
        <v>714439</v>
      </c>
      <c r="F12" s="17">
        <f>E12/D12</f>
        <v>1.2348999204895081</v>
      </c>
      <c r="G12" s="18"/>
    </row>
    <row r="13" spans="1:7" x14ac:dyDescent="0.3">
      <c r="A13" s="20">
        <v>2</v>
      </c>
      <c r="B13" s="14" t="s">
        <v>66</v>
      </c>
      <c r="C13" s="21" t="s">
        <v>7</v>
      </c>
      <c r="D13" s="16">
        <v>568149</v>
      </c>
      <c r="E13" s="16">
        <v>608492</v>
      </c>
      <c r="F13" s="22">
        <f>E13/D13</f>
        <v>1.0710077814094543</v>
      </c>
    </row>
    <row r="14" spans="1:7" s="19" customFormat="1" ht="37.5" x14ac:dyDescent="0.3">
      <c r="A14" s="20">
        <v>3</v>
      </c>
      <c r="B14" s="23" t="s">
        <v>67</v>
      </c>
      <c r="C14" s="21" t="s">
        <v>46</v>
      </c>
      <c r="D14" s="24">
        <v>752192</v>
      </c>
      <c r="E14" s="24">
        <v>815954</v>
      </c>
      <c r="F14" s="25">
        <f>E14/D14</f>
        <v>1.0847682506594061</v>
      </c>
      <c r="G14" s="18"/>
    </row>
    <row r="15" spans="1:7" x14ac:dyDescent="0.3">
      <c r="A15" s="20">
        <v>4</v>
      </c>
      <c r="B15" s="23" t="s">
        <v>68</v>
      </c>
      <c r="C15" s="21" t="s">
        <v>8</v>
      </c>
      <c r="D15" s="24">
        <v>21257</v>
      </c>
      <c r="E15" s="24">
        <v>28409</v>
      </c>
      <c r="F15" s="22">
        <f>E15/D15</f>
        <v>1.3364538740179706</v>
      </c>
    </row>
    <row r="16" spans="1:7" s="29" customFormat="1" x14ac:dyDescent="0.3">
      <c r="A16" s="26">
        <v>5</v>
      </c>
      <c r="B16" s="23" t="s">
        <v>69</v>
      </c>
      <c r="C16" s="27" t="s">
        <v>47</v>
      </c>
      <c r="D16" s="24"/>
      <c r="E16" s="24"/>
      <c r="F16" s="25"/>
      <c r="G16" s="28"/>
    </row>
    <row r="17" spans="1:7" s="31" customFormat="1" x14ac:dyDescent="0.3">
      <c r="A17" s="26">
        <v>6</v>
      </c>
      <c r="B17" s="23" t="s">
        <v>70</v>
      </c>
      <c r="C17" s="27" t="s">
        <v>48</v>
      </c>
      <c r="D17" s="24"/>
      <c r="E17" s="24"/>
      <c r="F17" s="25"/>
      <c r="G17" s="30"/>
    </row>
    <row r="18" spans="1:7" s="38" customFormat="1" ht="19.5" x14ac:dyDescent="0.35">
      <c r="A18" s="32">
        <v>7</v>
      </c>
      <c r="B18" s="33" t="s">
        <v>71</v>
      </c>
      <c r="C18" s="34" t="s">
        <v>49</v>
      </c>
      <c r="D18" s="35">
        <f>SUM(D12:D17)</f>
        <v>1920138</v>
      </c>
      <c r="E18" s="35">
        <f>SUM(E12:E17)</f>
        <v>2167294</v>
      </c>
      <c r="F18" s="36">
        <f>E18/D18</f>
        <v>1.1287178317391771</v>
      </c>
      <c r="G18" s="37"/>
    </row>
    <row r="19" spans="1:7" x14ac:dyDescent="0.3">
      <c r="A19" s="20">
        <v>8</v>
      </c>
      <c r="B19" s="23" t="s">
        <v>72</v>
      </c>
      <c r="C19" s="27" t="s">
        <v>9</v>
      </c>
      <c r="D19" s="24"/>
      <c r="E19" s="24"/>
      <c r="F19" s="39"/>
    </row>
    <row r="20" spans="1:7" s="31" customFormat="1" ht="19.5" thickBot="1" x14ac:dyDescent="0.35">
      <c r="A20" s="40">
        <v>9</v>
      </c>
      <c r="B20" s="41" t="s">
        <v>73</v>
      </c>
      <c r="C20" s="42" t="s">
        <v>10</v>
      </c>
      <c r="D20" s="24">
        <v>289977</v>
      </c>
      <c r="E20" s="24">
        <v>218668</v>
      </c>
      <c r="F20" s="43">
        <f t="shared" ref="F20:F31" si="0">E20/D20</f>
        <v>0.75408739313807649</v>
      </c>
      <c r="G20" s="30"/>
    </row>
    <row r="21" spans="1:7" s="50" customFormat="1" ht="19.5" thickBot="1" x14ac:dyDescent="0.35">
      <c r="A21" s="44" t="s">
        <v>29</v>
      </c>
      <c r="B21" s="45" t="s">
        <v>74</v>
      </c>
      <c r="C21" s="46" t="s">
        <v>52</v>
      </c>
      <c r="D21" s="47">
        <f>SUM(D18:D20)</f>
        <v>2210115</v>
      </c>
      <c r="E21" s="47">
        <f>SUM(E18:E20)</f>
        <v>2385962</v>
      </c>
      <c r="F21" s="48">
        <f t="shared" si="0"/>
        <v>1.079564638039197</v>
      </c>
      <c r="G21" s="49"/>
    </row>
    <row r="22" spans="1:7" s="50" customFormat="1" ht="19.5" thickBot="1" x14ac:dyDescent="0.35">
      <c r="A22" s="44" t="s">
        <v>30</v>
      </c>
      <c r="B22" s="45" t="s">
        <v>61</v>
      </c>
      <c r="C22" s="46" t="s">
        <v>38</v>
      </c>
      <c r="D22" s="47">
        <v>66967</v>
      </c>
      <c r="E22" s="47">
        <v>63967</v>
      </c>
      <c r="F22" s="48">
        <f t="shared" si="0"/>
        <v>0.95520181581973207</v>
      </c>
      <c r="G22" s="49"/>
    </row>
    <row r="23" spans="1:7" s="19" customFormat="1" x14ac:dyDescent="0.3">
      <c r="A23" s="51">
        <v>10</v>
      </c>
      <c r="B23" s="14" t="s">
        <v>75</v>
      </c>
      <c r="C23" s="52" t="s">
        <v>11</v>
      </c>
      <c r="D23" s="16">
        <v>1762000</v>
      </c>
      <c r="E23" s="16">
        <v>1712000</v>
      </c>
      <c r="F23" s="53">
        <f t="shared" si="0"/>
        <v>0.97162315550510781</v>
      </c>
      <c r="G23" s="18"/>
    </row>
    <row r="24" spans="1:7" s="19" customFormat="1" x14ac:dyDescent="0.3">
      <c r="A24" s="51">
        <v>11</v>
      </c>
      <c r="B24" s="54"/>
      <c r="C24" s="55" t="s">
        <v>39</v>
      </c>
      <c r="D24" s="56">
        <v>1750000</v>
      </c>
      <c r="E24" s="56">
        <v>1700000</v>
      </c>
      <c r="F24" s="53">
        <f t="shared" si="0"/>
        <v>0.97142857142857142</v>
      </c>
      <c r="G24" s="18"/>
    </row>
    <row r="25" spans="1:7" s="19" customFormat="1" x14ac:dyDescent="0.3">
      <c r="A25" s="51">
        <v>12</v>
      </c>
      <c r="B25" s="54"/>
      <c r="C25" s="55" t="s">
        <v>112</v>
      </c>
      <c r="D25" s="56">
        <v>12000</v>
      </c>
      <c r="E25" s="56">
        <v>12000</v>
      </c>
      <c r="F25" s="53">
        <f t="shared" si="0"/>
        <v>1</v>
      </c>
      <c r="G25" s="18"/>
    </row>
    <row r="26" spans="1:7" x14ac:dyDescent="0.3">
      <c r="A26" s="51">
        <v>13</v>
      </c>
      <c r="B26" s="23" t="s">
        <v>76</v>
      </c>
      <c r="C26" s="27" t="s">
        <v>12</v>
      </c>
      <c r="D26" s="24">
        <v>4936533</v>
      </c>
      <c r="E26" s="24">
        <v>3940171</v>
      </c>
      <c r="F26" s="22">
        <f t="shared" si="0"/>
        <v>0.7981656356799397</v>
      </c>
    </row>
    <row r="27" spans="1:7" s="19" customFormat="1" x14ac:dyDescent="0.3">
      <c r="A27" s="51">
        <v>14</v>
      </c>
      <c r="B27" s="23" t="s">
        <v>77</v>
      </c>
      <c r="C27" s="27" t="s">
        <v>13</v>
      </c>
      <c r="D27" s="24">
        <v>110000</v>
      </c>
      <c r="E27" s="24">
        <v>0</v>
      </c>
      <c r="F27" s="25">
        <f t="shared" si="0"/>
        <v>0</v>
      </c>
      <c r="G27" s="18"/>
    </row>
    <row r="28" spans="1:7" s="58" customFormat="1" x14ac:dyDescent="0.3">
      <c r="A28" s="51">
        <v>15</v>
      </c>
      <c r="B28" s="23" t="s">
        <v>78</v>
      </c>
      <c r="C28" s="27" t="s">
        <v>14</v>
      </c>
      <c r="D28" s="24">
        <v>1000000</v>
      </c>
      <c r="E28" s="24">
        <v>250000</v>
      </c>
      <c r="F28" s="22">
        <f t="shared" si="0"/>
        <v>0.25</v>
      </c>
      <c r="G28" s="57"/>
    </row>
    <row r="29" spans="1:7" s="61" customFormat="1" ht="19.5" x14ac:dyDescent="0.35">
      <c r="A29" s="59">
        <v>16</v>
      </c>
      <c r="B29" s="33" t="s">
        <v>79</v>
      </c>
      <c r="C29" s="34" t="s">
        <v>58</v>
      </c>
      <c r="D29" s="35">
        <f>SUM(D26:D28)</f>
        <v>6046533</v>
      </c>
      <c r="E29" s="35">
        <f>SUM(E26:E28)</f>
        <v>4190171</v>
      </c>
      <c r="F29" s="36">
        <f t="shared" si="0"/>
        <v>0.69298736978695064</v>
      </c>
      <c r="G29" s="60"/>
    </row>
    <row r="30" spans="1:7" s="5" customFormat="1" x14ac:dyDescent="0.3">
      <c r="A30" s="51">
        <v>17</v>
      </c>
      <c r="B30" s="41" t="s">
        <v>80</v>
      </c>
      <c r="C30" s="62" t="s">
        <v>15</v>
      </c>
      <c r="D30" s="63">
        <v>57700</v>
      </c>
      <c r="E30" s="63">
        <v>33400</v>
      </c>
      <c r="F30" s="64">
        <f t="shared" si="0"/>
        <v>0.57885615251299827</v>
      </c>
      <c r="G30" s="65"/>
    </row>
    <row r="31" spans="1:7" s="70" customFormat="1" x14ac:dyDescent="0.3">
      <c r="A31" s="51">
        <v>18</v>
      </c>
      <c r="B31" s="66"/>
      <c r="C31" s="67" t="s">
        <v>62</v>
      </c>
      <c r="D31" s="68">
        <v>200</v>
      </c>
      <c r="E31" s="68">
        <v>0</v>
      </c>
      <c r="F31" s="25">
        <f t="shared" si="0"/>
        <v>0</v>
      </c>
      <c r="G31" s="69"/>
    </row>
    <row r="32" spans="1:7" s="70" customFormat="1" x14ac:dyDescent="0.3">
      <c r="A32" s="51">
        <v>19</v>
      </c>
      <c r="B32" s="66"/>
      <c r="C32" s="67" t="s">
        <v>106</v>
      </c>
      <c r="D32" s="68">
        <v>15000</v>
      </c>
      <c r="E32" s="68">
        <v>15000</v>
      </c>
      <c r="F32" s="25">
        <f t="shared" ref="F32:F39" si="1">E32/D32</f>
        <v>1</v>
      </c>
      <c r="G32" s="69"/>
    </row>
    <row r="33" spans="1:7" s="70" customFormat="1" x14ac:dyDescent="0.3">
      <c r="A33" s="51">
        <v>20</v>
      </c>
      <c r="B33" s="66"/>
      <c r="C33" s="67" t="s">
        <v>107</v>
      </c>
      <c r="D33" s="68">
        <v>3000</v>
      </c>
      <c r="E33" s="68">
        <v>5000</v>
      </c>
      <c r="F33" s="25">
        <f t="shared" si="1"/>
        <v>1.6666666666666667</v>
      </c>
      <c r="G33" s="69"/>
    </row>
    <row r="34" spans="1:7" s="74" customFormat="1" ht="19.5" thickBot="1" x14ac:dyDescent="0.35">
      <c r="A34" s="51">
        <v>21</v>
      </c>
      <c r="B34" s="71"/>
      <c r="C34" s="67" t="s">
        <v>108</v>
      </c>
      <c r="D34" s="72">
        <v>1000</v>
      </c>
      <c r="E34" s="72">
        <v>200</v>
      </c>
      <c r="F34" s="25">
        <f t="shared" si="1"/>
        <v>0.2</v>
      </c>
      <c r="G34" s="73"/>
    </row>
    <row r="35" spans="1:7" s="74" customFormat="1" ht="19.5" thickBot="1" x14ac:dyDescent="0.35">
      <c r="A35" s="51">
        <v>22</v>
      </c>
      <c r="B35" s="71"/>
      <c r="C35" s="67" t="s">
        <v>109</v>
      </c>
      <c r="D35" s="72">
        <v>1000</v>
      </c>
      <c r="E35" s="72">
        <v>200</v>
      </c>
      <c r="F35" s="25">
        <f t="shared" si="1"/>
        <v>0.2</v>
      </c>
      <c r="G35" s="73"/>
    </row>
    <row r="36" spans="1:7" s="70" customFormat="1" x14ac:dyDescent="0.3">
      <c r="A36" s="51">
        <v>23</v>
      </c>
      <c r="B36" s="66"/>
      <c r="C36" s="67" t="s">
        <v>110</v>
      </c>
      <c r="D36" s="68">
        <v>500</v>
      </c>
      <c r="E36" s="68">
        <v>8000</v>
      </c>
      <c r="F36" s="25">
        <f t="shared" si="1"/>
        <v>16</v>
      </c>
      <c r="G36" s="69"/>
    </row>
    <row r="37" spans="1:7" s="74" customFormat="1" ht="19.5" thickBot="1" x14ac:dyDescent="0.35">
      <c r="A37" s="51">
        <v>24</v>
      </c>
      <c r="B37" s="66"/>
      <c r="C37" s="67" t="s">
        <v>123</v>
      </c>
      <c r="D37" s="68">
        <v>0</v>
      </c>
      <c r="E37" s="68">
        <v>5000</v>
      </c>
      <c r="F37" s="25"/>
      <c r="G37" s="73"/>
    </row>
    <row r="38" spans="1:7" s="81" customFormat="1" ht="19.5" thickBot="1" x14ac:dyDescent="0.35">
      <c r="A38" s="75">
        <v>25</v>
      </c>
      <c r="B38" s="76"/>
      <c r="C38" s="77" t="s">
        <v>111</v>
      </c>
      <c r="D38" s="78">
        <v>37000</v>
      </c>
      <c r="E38" s="78">
        <v>0</v>
      </c>
      <c r="F38" s="79"/>
      <c r="G38" s="80"/>
    </row>
    <row r="39" spans="1:7" s="50" customFormat="1" ht="19.5" thickBot="1" x14ac:dyDescent="0.35">
      <c r="A39" s="44" t="s">
        <v>31</v>
      </c>
      <c r="B39" s="45" t="s">
        <v>81</v>
      </c>
      <c r="C39" s="46" t="s">
        <v>53</v>
      </c>
      <c r="D39" s="47">
        <f>SUM(D23,D29,D30)</f>
        <v>7866233</v>
      </c>
      <c r="E39" s="47">
        <f>SUM(E23,E29,E30)</f>
        <v>5935571</v>
      </c>
      <c r="F39" s="48">
        <f t="shared" si="1"/>
        <v>0.75456333419058397</v>
      </c>
      <c r="G39" s="49"/>
    </row>
    <row r="40" spans="1:7" s="87" customFormat="1" x14ac:dyDescent="0.3">
      <c r="A40" s="13">
        <v>26</v>
      </c>
      <c r="B40" s="82" t="s">
        <v>82</v>
      </c>
      <c r="C40" s="83" t="s">
        <v>50</v>
      </c>
      <c r="D40" s="84"/>
      <c r="E40" s="84"/>
      <c r="F40" s="85"/>
      <c r="G40" s="86"/>
    </row>
    <row r="41" spans="1:7" s="31" customFormat="1" x14ac:dyDescent="0.3">
      <c r="A41" s="51">
        <v>27</v>
      </c>
      <c r="B41" s="14" t="s">
        <v>83</v>
      </c>
      <c r="C41" s="52" t="s">
        <v>16</v>
      </c>
      <c r="D41" s="16">
        <v>1768139</v>
      </c>
      <c r="E41" s="16">
        <v>2148911</v>
      </c>
      <c r="F41" s="53">
        <f>E41/D41</f>
        <v>1.2153518473377942</v>
      </c>
      <c r="G41" s="30"/>
    </row>
    <row r="42" spans="1:7" s="31" customFormat="1" x14ac:dyDescent="0.3">
      <c r="A42" s="51">
        <v>28</v>
      </c>
      <c r="B42" s="54"/>
      <c r="C42" s="55" t="s">
        <v>40</v>
      </c>
      <c r="D42" s="56"/>
      <c r="E42" s="56"/>
      <c r="F42" s="53"/>
      <c r="G42" s="30"/>
    </row>
    <row r="43" spans="1:7" s="31" customFormat="1" ht="19.5" thickBot="1" x14ac:dyDescent="0.35">
      <c r="A43" s="51">
        <v>29</v>
      </c>
      <c r="B43" s="54"/>
      <c r="C43" s="55" t="s">
        <v>113</v>
      </c>
      <c r="D43" s="56"/>
      <c r="E43" s="56"/>
      <c r="F43" s="53"/>
      <c r="G43" s="30"/>
    </row>
    <row r="44" spans="1:7" s="89" customFormat="1" ht="19.5" thickBot="1" x14ac:dyDescent="0.35">
      <c r="A44" s="20">
        <v>30</v>
      </c>
      <c r="B44" s="23" t="s">
        <v>84</v>
      </c>
      <c r="C44" s="27" t="s">
        <v>17</v>
      </c>
      <c r="D44" s="24">
        <v>461565</v>
      </c>
      <c r="E44" s="24">
        <v>184702</v>
      </c>
      <c r="F44" s="22">
        <f>E44/D44</f>
        <v>0.40016465719887773</v>
      </c>
      <c r="G44" s="88"/>
    </row>
    <row r="45" spans="1:7" s="31" customFormat="1" x14ac:dyDescent="0.3">
      <c r="A45" s="20">
        <v>31</v>
      </c>
      <c r="B45" s="66"/>
      <c r="C45" s="67" t="s">
        <v>41</v>
      </c>
      <c r="D45" s="68">
        <v>445149</v>
      </c>
      <c r="E45" s="68">
        <v>178702</v>
      </c>
      <c r="F45" s="25">
        <f>E45/D45</f>
        <v>0.40144311230621654</v>
      </c>
      <c r="G45" s="30"/>
    </row>
    <row r="46" spans="1:7" s="91" customFormat="1" x14ac:dyDescent="0.3">
      <c r="A46" s="20">
        <v>32</v>
      </c>
      <c r="B46" s="23" t="s">
        <v>85</v>
      </c>
      <c r="C46" s="27" t="s">
        <v>18</v>
      </c>
      <c r="D46" s="24">
        <v>288546</v>
      </c>
      <c r="E46" s="24">
        <f>237220-30000</f>
        <v>207220</v>
      </c>
      <c r="F46" s="22">
        <f>E46/D46</f>
        <v>0.71815239164639255</v>
      </c>
      <c r="G46" s="90"/>
    </row>
    <row r="47" spans="1:7" s="91" customFormat="1" x14ac:dyDescent="0.3">
      <c r="A47" s="20">
        <v>33</v>
      </c>
      <c r="B47" s="23"/>
      <c r="C47" s="92" t="s">
        <v>105</v>
      </c>
      <c r="D47" s="24"/>
      <c r="E47" s="24"/>
      <c r="F47" s="22"/>
      <c r="G47" s="90"/>
    </row>
    <row r="48" spans="1:7" s="91" customFormat="1" x14ac:dyDescent="0.3">
      <c r="A48" s="20">
        <v>34</v>
      </c>
      <c r="B48" s="23" t="s">
        <v>86</v>
      </c>
      <c r="C48" s="27" t="s">
        <v>19</v>
      </c>
      <c r="D48" s="24">
        <v>186150</v>
      </c>
      <c r="E48" s="24">
        <v>236827</v>
      </c>
      <c r="F48" s="22">
        <f>E48/D48</f>
        <v>1.2722374429223744</v>
      </c>
      <c r="G48" s="90"/>
    </row>
    <row r="49" spans="1:7" s="91" customFormat="1" x14ac:dyDescent="0.3">
      <c r="A49" s="20">
        <v>35</v>
      </c>
      <c r="B49" s="23" t="s">
        <v>87</v>
      </c>
      <c r="C49" s="27" t="s">
        <v>20</v>
      </c>
      <c r="D49" s="24">
        <v>674649</v>
      </c>
      <c r="E49" s="24">
        <v>661165</v>
      </c>
      <c r="F49" s="22">
        <f>E49/D49</f>
        <v>0.98001331062522878</v>
      </c>
      <c r="G49" s="90"/>
    </row>
    <row r="50" spans="1:7" s="91" customFormat="1" x14ac:dyDescent="0.3">
      <c r="A50" s="20">
        <v>36</v>
      </c>
      <c r="B50" s="23" t="s">
        <v>88</v>
      </c>
      <c r="C50" s="27" t="s">
        <v>21</v>
      </c>
      <c r="D50" s="24">
        <v>89973</v>
      </c>
      <c r="E50" s="24">
        <v>0</v>
      </c>
      <c r="F50" s="22"/>
      <c r="G50" s="90"/>
    </row>
    <row r="51" spans="1:7" s="5" customFormat="1" x14ac:dyDescent="0.3">
      <c r="A51" s="20">
        <v>37</v>
      </c>
      <c r="B51" s="23" t="s">
        <v>89</v>
      </c>
      <c r="C51" s="27" t="s">
        <v>55</v>
      </c>
      <c r="D51" s="24">
        <v>501</v>
      </c>
      <c r="E51" s="24"/>
      <c r="F51" s="22">
        <f>E51/D51</f>
        <v>0</v>
      </c>
      <c r="G51" s="65"/>
    </row>
    <row r="52" spans="1:7" s="31" customFormat="1" x14ac:dyDescent="0.3">
      <c r="A52" s="40">
        <v>38</v>
      </c>
      <c r="B52" s="71"/>
      <c r="C52" s="93" t="s">
        <v>41</v>
      </c>
      <c r="D52" s="68"/>
      <c r="E52" s="68"/>
      <c r="F52" s="43"/>
      <c r="G52" s="30"/>
    </row>
    <row r="53" spans="1:7" s="31" customFormat="1" x14ac:dyDescent="0.3">
      <c r="A53" s="40">
        <v>39</v>
      </c>
      <c r="B53" s="71"/>
      <c r="C53" s="67" t="s">
        <v>44</v>
      </c>
      <c r="D53" s="68"/>
      <c r="E53" s="68"/>
      <c r="F53" s="43"/>
      <c r="G53" s="30"/>
    </row>
    <row r="54" spans="1:7" s="31" customFormat="1" x14ac:dyDescent="0.3">
      <c r="A54" s="40">
        <v>40</v>
      </c>
      <c r="B54" s="71"/>
      <c r="C54" s="67" t="s">
        <v>45</v>
      </c>
      <c r="D54" s="68"/>
      <c r="E54" s="68"/>
      <c r="F54" s="43"/>
      <c r="G54" s="30"/>
    </row>
    <row r="55" spans="1:7" s="5" customFormat="1" ht="19.5" thickBot="1" x14ac:dyDescent="0.35">
      <c r="A55" s="40">
        <v>41</v>
      </c>
      <c r="B55" s="41" t="s">
        <v>90</v>
      </c>
      <c r="C55" s="94" t="s">
        <v>51</v>
      </c>
      <c r="D55" s="63"/>
      <c r="E55" s="63"/>
      <c r="F55" s="64"/>
      <c r="G55" s="65"/>
    </row>
    <row r="56" spans="1:7" s="96" customFormat="1" x14ac:dyDescent="0.3">
      <c r="A56" s="40">
        <v>42</v>
      </c>
      <c r="B56" s="41" t="s">
        <v>91</v>
      </c>
      <c r="C56" s="62" t="s">
        <v>22</v>
      </c>
      <c r="D56" s="63">
        <v>63300</v>
      </c>
      <c r="E56" s="63">
        <f>19410+44041</f>
        <v>63451</v>
      </c>
      <c r="F56" s="64">
        <f>E56/D56</f>
        <v>1.0023854660347551</v>
      </c>
      <c r="G56" s="95"/>
    </row>
    <row r="57" spans="1:7" s="70" customFormat="1" ht="56.25" x14ac:dyDescent="0.3">
      <c r="A57" s="20">
        <v>43</v>
      </c>
      <c r="B57" s="66"/>
      <c r="C57" s="92" t="s">
        <v>56</v>
      </c>
      <c r="D57" s="68"/>
      <c r="E57" s="68"/>
      <c r="F57" s="36"/>
      <c r="G57" s="69"/>
    </row>
    <row r="58" spans="1:7" s="74" customFormat="1" ht="20.25" thickBot="1" x14ac:dyDescent="0.35">
      <c r="A58" s="9">
        <v>44</v>
      </c>
      <c r="B58" s="97"/>
      <c r="C58" s="67" t="s">
        <v>57</v>
      </c>
      <c r="D58" s="98"/>
      <c r="E58" s="98"/>
      <c r="F58" s="99"/>
      <c r="G58" s="73"/>
    </row>
    <row r="59" spans="1:7" s="89" customFormat="1" ht="19.5" thickBot="1" x14ac:dyDescent="0.35">
      <c r="A59" s="44" t="s">
        <v>32</v>
      </c>
      <c r="B59" s="45" t="s">
        <v>92</v>
      </c>
      <c r="C59" s="46" t="s">
        <v>124</v>
      </c>
      <c r="D59" s="47">
        <f>SUM(D40:D41,D44,D46,D48:D51,D56)</f>
        <v>3532823</v>
      </c>
      <c r="E59" s="47">
        <f>SUM(E40:E41,E44,E46,E48:E51,E56)</f>
        <v>3502276</v>
      </c>
      <c r="F59" s="48">
        <f t="shared" ref="F59:F69" si="2">E59/D59</f>
        <v>0.99135337377502353</v>
      </c>
      <c r="G59" s="88"/>
    </row>
    <row r="60" spans="1:7" s="96" customFormat="1" x14ac:dyDescent="0.3">
      <c r="A60" s="40">
        <v>45</v>
      </c>
      <c r="B60" s="41" t="s">
        <v>93</v>
      </c>
      <c r="C60" s="62" t="s">
        <v>4</v>
      </c>
      <c r="D60" s="63">
        <v>2604000</v>
      </c>
      <c r="E60" s="63">
        <v>1236949</v>
      </c>
      <c r="F60" s="64">
        <f t="shared" si="2"/>
        <v>0.47501881720430106</v>
      </c>
      <c r="G60" s="95"/>
    </row>
    <row r="61" spans="1:7" s="105" customFormat="1" ht="19.5" thickBot="1" x14ac:dyDescent="0.35">
      <c r="A61" s="9">
        <v>46</v>
      </c>
      <c r="B61" s="100" t="s">
        <v>94</v>
      </c>
      <c r="C61" s="101" t="s">
        <v>63</v>
      </c>
      <c r="D61" s="102"/>
      <c r="E61" s="102">
        <v>14011</v>
      </c>
      <c r="F61" s="103"/>
      <c r="G61" s="104"/>
    </row>
    <row r="62" spans="1:7" s="50" customFormat="1" ht="19.5" thickBot="1" x14ac:dyDescent="0.35">
      <c r="A62" s="44" t="s">
        <v>33</v>
      </c>
      <c r="B62" s="45" t="s">
        <v>95</v>
      </c>
      <c r="C62" s="46" t="s">
        <v>125</v>
      </c>
      <c r="D62" s="47">
        <f>SUM(D60:D61)</f>
        <v>2604000</v>
      </c>
      <c r="E62" s="47">
        <f>SUM(E60:E61)</f>
        <v>1250960</v>
      </c>
      <c r="F62" s="48">
        <f t="shared" si="2"/>
        <v>0.48039938556067591</v>
      </c>
      <c r="G62" s="49"/>
    </row>
    <row r="63" spans="1:7" s="50" customFormat="1" ht="19.5" thickBot="1" x14ac:dyDescent="0.35">
      <c r="A63" s="44" t="s">
        <v>34</v>
      </c>
      <c r="B63" s="45" t="s">
        <v>119</v>
      </c>
      <c r="C63" s="46" t="s">
        <v>23</v>
      </c>
      <c r="D63" s="47">
        <v>601008</v>
      </c>
      <c r="E63" s="47">
        <v>0</v>
      </c>
      <c r="F63" s="48"/>
      <c r="G63" s="49"/>
    </row>
    <row r="64" spans="1:7" s="50" customFormat="1" ht="19.5" thickBot="1" x14ac:dyDescent="0.35">
      <c r="A64" s="44" t="s">
        <v>35</v>
      </c>
      <c r="B64" s="45"/>
      <c r="C64" s="46" t="s">
        <v>114</v>
      </c>
      <c r="D64" s="47">
        <f>D21+D39+D59+D63</f>
        <v>14210179</v>
      </c>
      <c r="E64" s="47">
        <f>E21+E39+E59+E63</f>
        <v>11823809</v>
      </c>
      <c r="F64" s="48">
        <f>E64/D64</f>
        <v>0.83206615483168789</v>
      </c>
      <c r="G64" s="49"/>
    </row>
    <row r="65" spans="1:7" s="19" customFormat="1" ht="37.5" x14ac:dyDescent="0.3">
      <c r="A65" s="51">
        <v>47</v>
      </c>
      <c r="B65" s="106" t="s">
        <v>96</v>
      </c>
      <c r="C65" s="107" t="s">
        <v>5</v>
      </c>
      <c r="D65" s="108">
        <v>108750</v>
      </c>
      <c r="E65" s="108">
        <v>97976</v>
      </c>
      <c r="F65" s="53">
        <f t="shared" si="2"/>
        <v>0.9009287356321839</v>
      </c>
      <c r="G65" s="18"/>
    </row>
    <row r="66" spans="1:7" s="19" customFormat="1" ht="19.5" thickBot="1" x14ac:dyDescent="0.35">
      <c r="A66" s="40">
        <v>48</v>
      </c>
      <c r="B66" s="41" t="s">
        <v>97</v>
      </c>
      <c r="C66" s="62" t="s">
        <v>24</v>
      </c>
      <c r="D66" s="24"/>
      <c r="E66" s="24"/>
      <c r="F66" s="43"/>
      <c r="G66" s="18"/>
    </row>
    <row r="67" spans="1:7" s="111" customFormat="1" ht="19.5" thickBot="1" x14ac:dyDescent="0.35">
      <c r="A67" s="44" t="s">
        <v>36</v>
      </c>
      <c r="B67" s="45" t="s">
        <v>98</v>
      </c>
      <c r="C67" s="46" t="s">
        <v>126</v>
      </c>
      <c r="D67" s="47">
        <f>SUM(D65:D66)</f>
        <v>108750</v>
      </c>
      <c r="E67" s="47">
        <f>SUM(E65:E66)</f>
        <v>97976</v>
      </c>
      <c r="F67" s="109">
        <f t="shared" si="2"/>
        <v>0.9009287356321839</v>
      </c>
      <c r="G67" s="110"/>
    </row>
    <row r="68" spans="1:7" s="111" customFormat="1" ht="19.5" thickBot="1" x14ac:dyDescent="0.35">
      <c r="A68" s="44" t="s">
        <v>37</v>
      </c>
      <c r="B68" s="45"/>
      <c r="C68" s="46" t="s">
        <v>117</v>
      </c>
      <c r="D68" s="47">
        <f>D22+D62+D67</f>
        <v>2779717</v>
      </c>
      <c r="E68" s="47">
        <f>E22+E62+E67</f>
        <v>1412903</v>
      </c>
      <c r="F68" s="109">
        <f>E68/D68</f>
        <v>0.50829023242294091</v>
      </c>
      <c r="G68" s="110"/>
    </row>
    <row r="69" spans="1:7" s="111" customFormat="1" ht="19.5" thickBot="1" x14ac:dyDescent="0.35">
      <c r="A69" s="44" t="s">
        <v>42</v>
      </c>
      <c r="B69" s="45" t="s">
        <v>99</v>
      </c>
      <c r="C69" s="46" t="s">
        <v>25</v>
      </c>
      <c r="D69" s="47">
        <f>SUM(D21,D22,D39,D59,D62,D63,D67)</f>
        <v>16989896</v>
      </c>
      <c r="E69" s="47">
        <f>SUM(E21,E22,E39,E59,E62,E63,E67)</f>
        <v>13236712</v>
      </c>
      <c r="F69" s="109">
        <f t="shared" si="2"/>
        <v>0.77909317396645628</v>
      </c>
      <c r="G69" s="110"/>
    </row>
    <row r="70" spans="1:7" s="19" customFormat="1" x14ac:dyDescent="0.3">
      <c r="A70" s="40">
        <v>49</v>
      </c>
      <c r="B70" s="41" t="s">
        <v>100</v>
      </c>
      <c r="C70" s="62" t="s">
        <v>59</v>
      </c>
      <c r="D70" s="63"/>
      <c r="E70" s="63">
        <v>5500000</v>
      </c>
      <c r="F70" s="43"/>
      <c r="G70" s="18"/>
    </row>
    <row r="71" spans="1:7" s="19" customFormat="1" x14ac:dyDescent="0.3">
      <c r="A71" s="40">
        <v>50</v>
      </c>
      <c r="B71" s="41" t="s">
        <v>101</v>
      </c>
      <c r="C71" s="62" t="s">
        <v>26</v>
      </c>
      <c r="D71" s="63">
        <v>2104642</v>
      </c>
      <c r="E71" s="63">
        <v>2712263</v>
      </c>
      <c r="F71" s="43">
        <f>E71/D71</f>
        <v>1.2887051574567077</v>
      </c>
      <c r="G71" s="18"/>
    </row>
    <row r="72" spans="1:7" s="19" customFormat="1" x14ac:dyDescent="0.3">
      <c r="A72" s="40">
        <v>51</v>
      </c>
      <c r="B72" s="41" t="s">
        <v>102</v>
      </c>
      <c r="C72" s="62" t="s">
        <v>27</v>
      </c>
      <c r="D72" s="63">
        <f>6055327+5000+7755+14724+31936+14760</f>
        <v>6129502</v>
      </c>
      <c r="E72" s="63">
        <f>6002509+3810-52071-15000-10000+35000</f>
        <v>5964248</v>
      </c>
      <c r="F72" s="43">
        <f>E72/D72</f>
        <v>0.97303957156715182</v>
      </c>
      <c r="G72" s="18"/>
    </row>
    <row r="73" spans="1:7" s="19" customFormat="1" x14ac:dyDescent="0.3">
      <c r="A73" s="40">
        <v>52</v>
      </c>
      <c r="B73" s="41" t="s">
        <v>103</v>
      </c>
      <c r="C73" s="62" t="s">
        <v>54</v>
      </c>
      <c r="D73" s="63">
        <v>5000000</v>
      </c>
      <c r="E73" s="63">
        <v>1000000</v>
      </c>
      <c r="F73" s="43">
        <f>E73/D73</f>
        <v>0.2</v>
      </c>
      <c r="G73" s="18"/>
    </row>
    <row r="74" spans="1:7" s="19" customFormat="1" ht="19.5" thickBot="1" x14ac:dyDescent="0.35">
      <c r="A74" s="40">
        <v>53</v>
      </c>
      <c r="B74" s="41" t="s">
        <v>104</v>
      </c>
      <c r="C74" s="62" t="s">
        <v>64</v>
      </c>
      <c r="D74" s="63"/>
      <c r="E74" s="63"/>
      <c r="F74" s="43"/>
      <c r="G74" s="18"/>
    </row>
    <row r="75" spans="1:7" s="50" customFormat="1" ht="19.5" thickBot="1" x14ac:dyDescent="0.35">
      <c r="A75" s="44" t="s">
        <v>115</v>
      </c>
      <c r="B75" s="45" t="s">
        <v>28</v>
      </c>
      <c r="C75" s="46" t="s">
        <v>127</v>
      </c>
      <c r="D75" s="47">
        <f>SUM(D70:D74)</f>
        <v>13234144</v>
      </c>
      <c r="E75" s="47">
        <f>SUM(E70:E74)</f>
        <v>15176511</v>
      </c>
      <c r="F75" s="48">
        <f>E75/D75</f>
        <v>1.1467693717100251</v>
      </c>
      <c r="G75" s="49"/>
    </row>
    <row r="76" spans="1:7" s="50" customFormat="1" ht="19.5" thickBot="1" x14ac:dyDescent="0.35">
      <c r="A76" s="44" t="s">
        <v>116</v>
      </c>
      <c r="B76" s="112"/>
      <c r="C76" s="46" t="s">
        <v>118</v>
      </c>
      <c r="D76" s="47">
        <f>SUM(D69,D75)</f>
        <v>30224040</v>
      </c>
      <c r="E76" s="47">
        <f>SUM(E69,E75)</f>
        <v>28413223</v>
      </c>
      <c r="F76" s="48">
        <f>E76/D76</f>
        <v>0.94008686462828928</v>
      </c>
      <c r="G76" s="49"/>
    </row>
  </sheetData>
  <mergeCells count="8">
    <mergeCell ref="A2:F2"/>
    <mergeCell ref="A3:F3"/>
    <mergeCell ref="C8:C10"/>
    <mergeCell ref="A8:A10"/>
    <mergeCell ref="D8:D10"/>
    <mergeCell ref="F8:F10"/>
    <mergeCell ref="E8:E10"/>
    <mergeCell ref="B8:B10"/>
  </mergeCells>
  <phoneticPr fontId="19" type="noConversion"/>
  <printOptions horizontalCentered="1"/>
  <pageMargins left="0" right="0" top="0.31496062992125984" bottom="0.19685039370078741" header="7.874015748031496E-2" footer="0.31496062992125984"/>
  <pageSetup paperSize="9" scale="51" orientation="portrait" horizontalDpi="300" verticalDpi="300" r:id="rId1"/>
  <headerFooter alignWithMargins="0">
    <oddHeader>&amp;R&amp;14 1. számú táblázat a .../2021. (II. ...) rendelethez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bevételi tábla</vt:lpstr>
      <vt:lpstr>'bevételi tábla'!Nyomtatási_cím</vt:lpstr>
      <vt:lpstr>'bevételi tábla'!Nyomtatási_terület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Eszter</dc:creator>
  <cp:lastModifiedBy>Rékasiné dr. Adamkó Adrienn</cp:lastModifiedBy>
  <cp:lastPrinted>2021-01-29T10:06:04Z</cp:lastPrinted>
  <dcterms:created xsi:type="dcterms:W3CDTF">2008-02-07T14:03:36Z</dcterms:created>
  <dcterms:modified xsi:type="dcterms:W3CDTF">2021-05-29T12:08:13Z</dcterms:modified>
</cp:coreProperties>
</file>