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amkoa\Desktop\"/>
    </mc:Choice>
  </mc:AlternateContent>
  <bookViews>
    <workbookView xWindow="-15" yWindow="345" windowWidth="19230" windowHeight="7455"/>
  </bookViews>
  <sheets>
    <sheet name="Kiadás 1" sheetId="2" r:id="rId1"/>
  </sheets>
  <definedNames>
    <definedName name="_xlnm.Print_Titles" localSheetId="0">'Kiadás 1'!$1:$9</definedName>
    <definedName name="_xlnm.Print_Area" localSheetId="0">'Kiadás 1'!$B$1:$G$55</definedName>
  </definedNames>
  <calcPr calcId="152511" fullCalcOnLoad="1"/>
</workbook>
</file>

<file path=xl/calcChain.xml><?xml version="1.0" encoding="utf-8"?>
<calcChain xmlns="http://schemas.openxmlformats.org/spreadsheetml/2006/main">
  <c r="G32" i="2" l="1"/>
  <c r="F43" i="2"/>
  <c r="F38" i="2"/>
  <c r="F52" i="2"/>
  <c r="G52" i="2"/>
  <c r="F19" i="2"/>
  <c r="G19" i="2"/>
  <c r="F34" i="2"/>
  <c r="F37" i="2"/>
  <c r="F12" i="2"/>
  <c r="G12" i="2"/>
  <c r="F10" i="2"/>
  <c r="E52" i="2"/>
  <c r="E54" i="2"/>
  <c r="E43" i="2"/>
  <c r="E44" i="2"/>
  <c r="E34" i="2"/>
  <c r="E33" i="2"/>
  <c r="E35" i="2"/>
  <c r="E19" i="2"/>
  <c r="E12" i="2"/>
  <c r="E10" i="2"/>
  <c r="G34" i="2"/>
  <c r="G51" i="2"/>
  <c r="F44" i="2"/>
  <c r="F45" i="2"/>
  <c r="G10" i="2"/>
  <c r="G21" i="2"/>
  <c r="G38" i="2"/>
  <c r="G37" i="2"/>
  <c r="G22" i="2"/>
  <c r="G24" i="2"/>
  <c r="G25" i="2"/>
  <c r="G20" i="2"/>
  <c r="G39" i="2"/>
  <c r="G40" i="2"/>
  <c r="G31" i="2"/>
  <c r="F54" i="2"/>
  <c r="G54" i="2"/>
  <c r="F35" i="2"/>
  <c r="G35" i="2"/>
  <c r="E45" i="2"/>
  <c r="E36" i="2"/>
  <c r="E46" i="2"/>
  <c r="E55" i="2"/>
  <c r="G33" i="2"/>
  <c r="G43" i="2"/>
  <c r="G44" i="2"/>
  <c r="F36" i="2"/>
  <c r="G36" i="2"/>
  <c r="F46" i="2"/>
  <c r="G46" i="2"/>
  <c r="G45" i="2"/>
  <c r="F55" i="2"/>
  <c r="G55" i="2"/>
</calcChain>
</file>

<file path=xl/sharedStrings.xml><?xml version="1.0" encoding="utf-8"?>
<sst xmlns="http://schemas.openxmlformats.org/spreadsheetml/2006/main" count="88" uniqueCount="88">
  <si>
    <t>Dologi kiadások</t>
  </si>
  <si>
    <t>Budapest Főváros VII. Kerület Erzsébetváros Önkormányzata</t>
  </si>
  <si>
    <t>Kiadási előirányzatok megnevezése</t>
  </si>
  <si>
    <t xml:space="preserve"> </t>
  </si>
  <si>
    <t>ezer Ft</t>
  </si>
  <si>
    <t>Munkaadókat terhelő járulékok és szociális hozzájárulási adó</t>
  </si>
  <si>
    <t>Felhalmozási célú visszatérítendő támogatások, kölcsönök nyújtása államháztartáson kívülre</t>
  </si>
  <si>
    <t>Ellátottak pénzbeli juttatásai</t>
  </si>
  <si>
    <t>Tartalékok</t>
  </si>
  <si>
    <t>Beruházások</t>
  </si>
  <si>
    <t>Felújítások</t>
  </si>
  <si>
    <t>Egyéb felhalmozási célú támogatások államháztartáson belülre</t>
  </si>
  <si>
    <t>Lakástámogatás</t>
  </si>
  <si>
    <t>Egyéb felhalmozási célú támogatások államháztartáson kívülre</t>
  </si>
  <si>
    <t>K1-K5</t>
  </si>
  <si>
    <t>K6-K8</t>
  </si>
  <si>
    <t>K1-K8</t>
  </si>
  <si>
    <t>Rovatrend</t>
  </si>
  <si>
    <t>ebből: biztosítási díjak</t>
  </si>
  <si>
    <t>ebből: szociális hozzájárulási adó</t>
  </si>
  <si>
    <t>ebből: élelmezési nyersanyagok beszerzése</t>
  </si>
  <si>
    <t>ebből: Polgármesteri Hivatal által folyósított ellátások</t>
  </si>
  <si>
    <t>ebből: Európai Unió</t>
  </si>
  <si>
    <t xml:space="preserve">            vásárolt élelmezés</t>
  </si>
  <si>
    <t>Nemzetközi kötelezettségek</t>
  </si>
  <si>
    <t xml:space="preserve">Egyéb működési célú támogatások államháztartáson belülre </t>
  </si>
  <si>
    <t xml:space="preserve">Egyéb működési célú támogatások államháztartáson kívülre </t>
  </si>
  <si>
    <t>Államháztartáson belüli megelőlegezések visszafizetése</t>
  </si>
  <si>
    <t xml:space="preserve">Központi, irányító szervi támogatás folyósítása </t>
  </si>
  <si>
    <t>munkaadót a foglalkoztatottak részére történő kifizetésekkel kapcsolatban terhelő más járulék jellegű kötelezettségek</t>
  </si>
  <si>
    <t>táppénz hozzájárulás</t>
  </si>
  <si>
    <t>egészségügyi hozzájárulás</t>
  </si>
  <si>
    <t>rehabilitációs hozzájárulás</t>
  </si>
  <si>
    <t xml:space="preserve">A helyi önkormányzatok előző évi elszámolásából származó kiadások </t>
  </si>
  <si>
    <t>A helyi önkormányzatok törvényi előíráson alapuló befizetései</t>
  </si>
  <si>
    <t>Egyéb elvonások, befizetések</t>
  </si>
  <si>
    <t>Hosszú lejáratú hitelek, kölcsönök törlesztése pénzügyi vállalkozásnak</t>
  </si>
  <si>
    <t>Befektetési célú belföldi értékpapírok vásárlása</t>
  </si>
  <si>
    <t>Pénzeszközök lekötött bankbetétként elhelyezése</t>
  </si>
  <si>
    <t>Felhalmozási célú támogatások az Európai Uniónak</t>
  </si>
  <si>
    <t>Sorszám</t>
  </si>
  <si>
    <t>Személyi juttatások</t>
  </si>
  <si>
    <t xml:space="preserve">Forgatási célú belföldi értékpapírok vásárlása </t>
  </si>
  <si>
    <t>Változás
%-a</t>
  </si>
  <si>
    <t>Rövid lejáratú tulajdonosi kölcsönök kiadásai</t>
  </si>
  <si>
    <t>K1.</t>
  </si>
  <si>
    <t>K2.</t>
  </si>
  <si>
    <t>K4.</t>
  </si>
  <si>
    <t>K5.</t>
  </si>
  <si>
    <t>K6.</t>
  </si>
  <si>
    <t>K7.</t>
  </si>
  <si>
    <t>K8.</t>
  </si>
  <si>
    <t>K9.</t>
  </si>
  <si>
    <t>K3.</t>
  </si>
  <si>
    <t>K501.</t>
  </si>
  <si>
    <t>K5021.</t>
  </si>
  <si>
    <t>K5022.</t>
  </si>
  <si>
    <t>K5023.</t>
  </si>
  <si>
    <t>K506.</t>
  </si>
  <si>
    <t>K512.</t>
  </si>
  <si>
    <t>K513.</t>
  </si>
  <si>
    <t>K84.</t>
  </si>
  <si>
    <t>K86.</t>
  </si>
  <si>
    <t>K87.</t>
  </si>
  <si>
    <t>K88.</t>
  </si>
  <si>
    <t>K89.</t>
  </si>
  <si>
    <t>K9111.</t>
  </si>
  <si>
    <t>K9121.</t>
  </si>
  <si>
    <t>K9122.</t>
  </si>
  <si>
    <t>K9192.</t>
  </si>
  <si>
    <t>K914.</t>
  </si>
  <si>
    <t>K915.</t>
  </si>
  <si>
    <t>K916.</t>
  </si>
  <si>
    <t>munkáltatót terhelő személyi jövedelemadó</t>
  </si>
  <si>
    <t>Önkormányzat  által folyósított ellátások</t>
  </si>
  <si>
    <t>Intézményi ellátottak pénzbeli juttatásai</t>
  </si>
  <si>
    <t>K508.</t>
  </si>
  <si>
    <t>Működési célú visszatérítendő támogatások, kölcsönök nyújtása államháztartáson kívülre</t>
  </si>
  <si>
    <t>Egyéb működési célú kiadások (17+19+20+…+25)</t>
  </si>
  <si>
    <t>Működési kiadások összesen (1+3+10+13+26)</t>
  </si>
  <si>
    <t>Egyéb felhalmozási célú kiadások (30+31+…+34)</t>
  </si>
  <si>
    <t>Felhalmozási kiadások összesen (28+29+35)</t>
  </si>
  <si>
    <t>Költségvetési kiadások mindösszesen (27+36)</t>
  </si>
  <si>
    <t>Finanszírozási kiadások (38+39+…+44)</t>
  </si>
  <si>
    <t>Kiadások mindösszesen (37+45)</t>
  </si>
  <si>
    <t>2020. évi eredeti előirányzat</t>
  </si>
  <si>
    <t>2021. évi tervezett előirányzat</t>
  </si>
  <si>
    <t>2021. évi tervezett kiadási előirányzatai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</si>
</sst>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E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wrapText="1"/>
    </xf>
    <xf numFmtId="3" fontId="2" fillId="0" borderId="8" xfId="0" applyNumberFormat="1" applyFont="1" applyFill="1" applyBorder="1" applyAlignment="1">
      <alignment vertical="center"/>
    </xf>
    <xf numFmtId="9" fontId="2" fillId="0" borderId="9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wrapText="1"/>
    </xf>
    <xf numFmtId="3" fontId="4" fillId="0" borderId="14" xfId="0" applyNumberFormat="1" applyFont="1" applyFill="1" applyBorder="1" applyAlignment="1">
      <alignment vertical="center"/>
    </xf>
    <xf numFmtId="9" fontId="4" fillId="0" borderId="15" xfId="0" applyNumberFormat="1" applyFont="1" applyFill="1" applyBorder="1" applyAlignment="1">
      <alignment vertical="center"/>
    </xf>
    <xf numFmtId="3" fontId="4" fillId="0" borderId="10" xfId="0" applyNumberFormat="1" applyFont="1" applyFill="1" applyBorder="1" applyAlignment="1">
      <alignment vertical="center"/>
    </xf>
    <xf numFmtId="3" fontId="4" fillId="0" borderId="10" xfId="0" applyNumberFormat="1" applyFont="1" applyFill="1" applyBorder="1" applyAlignment="1">
      <alignment horizontal="right" vertical="center"/>
    </xf>
    <xf numFmtId="0" fontId="2" fillId="0" borderId="16" xfId="0" applyFont="1" applyFill="1" applyBorder="1" applyAlignment="1">
      <alignment vertical="center"/>
    </xf>
    <xf numFmtId="3" fontId="2" fillId="0" borderId="17" xfId="0" applyNumberFormat="1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/>
    </xf>
    <xf numFmtId="0" fontId="4" fillId="0" borderId="3" xfId="0" applyFont="1" applyFill="1" applyBorder="1" applyAlignment="1">
      <alignment wrapText="1"/>
    </xf>
    <xf numFmtId="3" fontId="4" fillId="0" borderId="21" xfId="0" applyNumberFormat="1" applyFont="1" applyFill="1" applyBorder="1" applyAlignment="1">
      <alignment vertical="center"/>
    </xf>
    <xf numFmtId="9" fontId="4" fillId="0" borderId="22" xfId="0" applyNumberFormat="1" applyFont="1" applyFill="1" applyBorder="1" applyAlignment="1">
      <alignment vertical="center"/>
    </xf>
    <xf numFmtId="3" fontId="4" fillId="0" borderId="18" xfId="0" applyNumberFormat="1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0" fontId="1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/>
    </xf>
    <xf numFmtId="3" fontId="4" fillId="0" borderId="26" xfId="0" applyNumberFormat="1" applyFont="1" applyFill="1" applyBorder="1" applyAlignment="1">
      <alignment vertical="center"/>
    </xf>
    <xf numFmtId="9" fontId="4" fillId="0" borderId="27" xfId="0" applyNumberFormat="1" applyFont="1" applyFill="1" applyBorder="1" applyAlignment="1">
      <alignment vertical="center"/>
    </xf>
    <xf numFmtId="3" fontId="4" fillId="0" borderId="23" xfId="0" applyNumberFormat="1" applyFont="1" applyFill="1" applyBorder="1" applyAlignment="1">
      <alignment vertical="center"/>
    </xf>
    <xf numFmtId="0" fontId="1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/>
    </xf>
    <xf numFmtId="3" fontId="4" fillId="0" borderId="30" xfId="0" applyNumberFormat="1" applyFont="1" applyFill="1" applyBorder="1" applyAlignment="1">
      <alignment vertical="center"/>
    </xf>
    <xf numFmtId="9" fontId="4" fillId="0" borderId="31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9" fontId="2" fillId="0" borderId="8" xfId="0" applyNumberFormat="1" applyFont="1" applyFill="1" applyBorder="1" applyAlignment="1">
      <alignment vertical="center"/>
    </xf>
    <xf numFmtId="3" fontId="2" fillId="0" borderId="17" xfId="0" applyNumberFormat="1" applyFont="1" applyFill="1" applyBorder="1" applyAlignment="1">
      <alignment horizontal="right" vertical="center"/>
    </xf>
    <xf numFmtId="0" fontId="1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/>
    </xf>
    <xf numFmtId="0" fontId="4" fillId="0" borderId="34" xfId="0" applyFont="1" applyFill="1" applyBorder="1" applyAlignment="1">
      <alignment wrapText="1"/>
    </xf>
    <xf numFmtId="3" fontId="4" fillId="0" borderId="35" xfId="0" applyNumberFormat="1" applyFont="1" applyFill="1" applyBorder="1" applyAlignment="1">
      <alignment vertical="center"/>
    </xf>
    <xf numFmtId="9" fontId="4" fillId="0" borderId="36" xfId="0" applyNumberFormat="1" applyFont="1" applyFill="1" applyBorder="1" applyAlignment="1">
      <alignment vertical="center"/>
    </xf>
    <xf numFmtId="3" fontId="4" fillId="0" borderId="37" xfId="0" applyNumberFormat="1" applyFont="1" applyFill="1" applyBorder="1" applyAlignment="1">
      <alignment vertical="center"/>
    </xf>
    <xf numFmtId="3" fontId="4" fillId="0" borderId="37" xfId="0" applyNumberFormat="1" applyFont="1" applyFill="1" applyBorder="1" applyAlignment="1">
      <alignment horizontal="right" vertical="center"/>
    </xf>
    <xf numFmtId="0" fontId="4" fillId="0" borderId="37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vertical="center"/>
    </xf>
    <xf numFmtId="9" fontId="4" fillId="0" borderId="38" xfId="0" applyNumberFormat="1" applyFont="1" applyFill="1" applyBorder="1" applyAlignment="1">
      <alignment vertical="center"/>
    </xf>
    <xf numFmtId="3" fontId="4" fillId="0" borderId="39" xfId="0" applyNumberFormat="1" applyFont="1" applyFill="1" applyBorder="1" applyAlignment="1">
      <alignment vertical="center"/>
    </xf>
    <xf numFmtId="3" fontId="4" fillId="0" borderId="39" xfId="0" applyNumberFormat="1" applyFont="1" applyFill="1" applyBorder="1" applyAlignment="1">
      <alignment horizontal="right" vertical="center"/>
    </xf>
    <xf numFmtId="0" fontId="4" fillId="0" borderId="39" xfId="0" applyFont="1" applyFill="1" applyBorder="1" applyAlignment="1">
      <alignment vertical="center"/>
    </xf>
    <xf numFmtId="0" fontId="4" fillId="0" borderId="40" xfId="0" applyFont="1" applyFill="1" applyBorder="1" applyAlignment="1">
      <alignment wrapText="1"/>
    </xf>
    <xf numFmtId="3" fontId="4" fillId="0" borderId="23" xfId="0" applyNumberFormat="1" applyFont="1" applyFill="1" applyBorder="1" applyAlignment="1">
      <alignment horizontal="right" vertical="center"/>
    </xf>
    <xf numFmtId="0" fontId="1" fillId="0" borderId="4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/>
    </xf>
    <xf numFmtId="0" fontId="4" fillId="0" borderId="43" xfId="0" applyFont="1" applyFill="1" applyBorder="1" applyAlignment="1">
      <alignment wrapText="1"/>
    </xf>
    <xf numFmtId="3" fontId="4" fillId="0" borderId="44" xfId="0" applyNumberFormat="1" applyFont="1" applyFill="1" applyBorder="1" applyAlignment="1">
      <alignment vertical="center"/>
    </xf>
    <xf numFmtId="9" fontId="4" fillId="0" borderId="45" xfId="0" applyNumberFormat="1" applyFont="1" applyFill="1" applyBorder="1" applyAlignment="1">
      <alignment vertical="center"/>
    </xf>
    <xf numFmtId="0" fontId="1" fillId="0" borderId="33" xfId="0" applyFont="1" applyFill="1" applyBorder="1" applyAlignment="1">
      <alignment horizontal="center"/>
    </xf>
    <xf numFmtId="0" fontId="1" fillId="0" borderId="34" xfId="0" applyFont="1" applyFill="1" applyBorder="1" applyAlignment="1">
      <alignment wrapText="1"/>
    </xf>
    <xf numFmtId="3" fontId="1" fillId="0" borderId="35" xfId="0" applyNumberFormat="1" applyFont="1" applyFill="1" applyBorder="1" applyAlignment="1">
      <alignment vertical="center"/>
    </xf>
    <xf numFmtId="9" fontId="1" fillId="0" borderId="36" xfId="0" applyNumberFormat="1" applyFont="1" applyFill="1" applyBorder="1" applyAlignment="1">
      <alignment vertical="center"/>
    </xf>
    <xf numFmtId="3" fontId="1" fillId="0" borderId="23" xfId="0" applyNumberFormat="1" applyFont="1" applyFill="1" applyBorder="1" applyAlignment="1">
      <alignment vertical="center"/>
    </xf>
    <xf numFmtId="3" fontId="1" fillId="0" borderId="23" xfId="0" applyNumberFormat="1" applyFont="1" applyFill="1" applyBorder="1" applyAlignment="1">
      <alignment horizontal="right" vertical="center"/>
    </xf>
    <xf numFmtId="0" fontId="1" fillId="0" borderId="23" xfId="0" applyFont="1" applyFill="1" applyBorder="1" applyAlignment="1">
      <alignment vertical="center"/>
    </xf>
    <xf numFmtId="0" fontId="1" fillId="0" borderId="25" xfId="0" applyFont="1" applyFill="1" applyBorder="1" applyAlignment="1">
      <alignment horizontal="center"/>
    </xf>
    <xf numFmtId="0" fontId="1" fillId="0" borderId="40" xfId="0" applyFont="1" applyFill="1" applyBorder="1" applyAlignment="1">
      <alignment wrapText="1"/>
    </xf>
    <xf numFmtId="3" fontId="1" fillId="0" borderId="26" xfId="0" applyNumberFormat="1" applyFont="1" applyFill="1" applyBorder="1" applyAlignment="1">
      <alignment vertical="center"/>
    </xf>
    <xf numFmtId="9" fontId="1" fillId="0" borderId="27" xfId="0" applyNumberFormat="1" applyFont="1" applyFill="1" applyBorder="1" applyAlignment="1">
      <alignment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/>
    </xf>
    <xf numFmtId="0" fontId="1" fillId="0" borderId="42" xfId="0" applyFont="1" applyFill="1" applyBorder="1" applyAlignment="1">
      <alignment horizontal="center"/>
    </xf>
    <xf numFmtId="0" fontId="1" fillId="0" borderId="43" xfId="0" applyFont="1" applyFill="1" applyBorder="1" applyAlignment="1">
      <alignment wrapText="1"/>
    </xf>
    <xf numFmtId="3" fontId="1" fillId="0" borderId="44" xfId="0" applyNumberFormat="1" applyFont="1" applyFill="1" applyBorder="1" applyAlignment="1">
      <alignment vertical="center"/>
    </xf>
    <xf numFmtId="9" fontId="1" fillId="0" borderId="45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0" fontId="2" fillId="0" borderId="2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 wrapText="1"/>
    </xf>
    <xf numFmtId="3" fontId="2" fillId="0" borderId="30" xfId="0" applyNumberFormat="1" applyFont="1" applyFill="1" applyBorder="1" applyAlignment="1">
      <alignment vertical="center"/>
    </xf>
    <xf numFmtId="9" fontId="2" fillId="0" borderId="30" xfId="0" applyNumberFormat="1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/>
    </xf>
    <xf numFmtId="0" fontId="2" fillId="0" borderId="46" xfId="0" applyFont="1" applyFill="1" applyBorder="1" applyAlignment="1">
      <alignment wrapText="1"/>
    </xf>
    <xf numFmtId="3" fontId="2" fillId="0" borderId="21" xfId="0" applyNumberFormat="1" applyFont="1" applyFill="1" applyBorder="1" applyAlignment="1">
      <alignment vertical="center"/>
    </xf>
    <xf numFmtId="9" fontId="2" fillId="0" borderId="21" xfId="0" applyNumberFormat="1" applyFont="1" applyFill="1" applyBorder="1" applyAlignment="1">
      <alignment vertical="center"/>
    </xf>
    <xf numFmtId="3" fontId="2" fillId="0" borderId="18" xfId="0" applyNumberFormat="1" applyFont="1" applyFill="1" applyBorder="1" applyAlignment="1">
      <alignment vertical="center"/>
    </xf>
    <xf numFmtId="3" fontId="2" fillId="0" borderId="18" xfId="0" applyNumberFormat="1" applyFont="1" applyFill="1" applyBorder="1" applyAlignment="1">
      <alignment horizontal="right" vertical="center"/>
    </xf>
    <xf numFmtId="0" fontId="1" fillId="0" borderId="29" xfId="0" applyFont="1" applyFill="1" applyBorder="1" applyAlignment="1">
      <alignment horizontal="center"/>
    </xf>
    <xf numFmtId="0" fontId="1" fillId="0" borderId="47" xfId="0" applyFont="1" applyFill="1" applyBorder="1" applyAlignment="1">
      <alignment wrapText="1"/>
    </xf>
    <xf numFmtId="3" fontId="1" fillId="0" borderId="30" xfId="0" applyNumberFormat="1" applyFont="1" applyFill="1" applyBorder="1" applyAlignment="1">
      <alignment vertical="center"/>
    </xf>
    <xf numFmtId="9" fontId="1" fillId="0" borderId="31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48" xfId="0" applyFont="1" applyFill="1" applyBorder="1" applyAlignment="1">
      <alignment vertical="center"/>
    </xf>
    <xf numFmtId="9" fontId="1" fillId="0" borderId="26" xfId="0" applyNumberFormat="1" applyFont="1" applyFill="1" applyBorder="1" applyAlignment="1">
      <alignment vertical="center"/>
    </xf>
    <xf numFmtId="0" fontId="4" fillId="0" borderId="23" xfId="0" applyFont="1" applyFill="1" applyBorder="1" applyAlignment="1">
      <alignment vertical="center" wrapText="1"/>
    </xf>
    <xf numFmtId="0" fontId="1" fillId="0" borderId="24" xfId="0" applyFont="1" applyFill="1" applyBorder="1" applyAlignment="1">
      <alignment horizontal="center" vertical="center" wrapText="1"/>
    </xf>
    <xf numFmtId="3" fontId="4" fillId="0" borderId="26" xfId="0" applyNumberFormat="1" applyFont="1" applyFill="1" applyBorder="1" applyAlignment="1">
      <alignment vertical="center" wrapText="1"/>
    </xf>
    <xf numFmtId="9" fontId="4" fillId="0" borderId="26" xfId="0" applyNumberFormat="1" applyFont="1" applyFill="1" applyBorder="1" applyAlignment="1">
      <alignment vertical="center" wrapText="1"/>
    </xf>
    <xf numFmtId="3" fontId="4" fillId="0" borderId="23" xfId="0" applyNumberFormat="1" applyFont="1" applyFill="1" applyBorder="1" applyAlignment="1">
      <alignment vertical="center" wrapText="1"/>
    </xf>
    <xf numFmtId="0" fontId="1" fillId="0" borderId="39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wrapText="1"/>
    </xf>
    <xf numFmtId="3" fontId="1" fillId="0" borderId="38" xfId="0" applyNumberFormat="1" applyFont="1" applyFill="1" applyBorder="1" applyAlignment="1">
      <alignment vertical="center" wrapText="1"/>
    </xf>
    <xf numFmtId="9" fontId="1" fillId="0" borderId="38" xfId="0" applyNumberFormat="1" applyFont="1" applyFill="1" applyBorder="1" applyAlignment="1">
      <alignment vertical="center" wrapText="1"/>
    </xf>
    <xf numFmtId="3" fontId="1" fillId="0" borderId="39" xfId="0" applyNumberFormat="1" applyFont="1" applyFill="1" applyBorder="1" applyAlignment="1">
      <alignment vertical="center" wrapText="1"/>
    </xf>
    <xf numFmtId="3" fontId="1" fillId="0" borderId="39" xfId="0" applyNumberFormat="1" applyFont="1" applyFill="1" applyBorder="1" applyAlignment="1">
      <alignment vertical="center"/>
    </xf>
    <xf numFmtId="0" fontId="1" fillId="0" borderId="50" xfId="0" applyFont="1" applyFill="1" applyBorder="1" applyAlignment="1">
      <alignment vertical="center" wrapText="1"/>
    </xf>
    <xf numFmtId="0" fontId="2" fillId="0" borderId="17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vertical="center" wrapText="1"/>
    </xf>
    <xf numFmtId="3" fontId="2" fillId="0" borderId="9" xfId="0" applyNumberFormat="1" applyFont="1" applyFill="1" applyBorder="1" applyAlignment="1">
      <alignment vertical="center" wrapText="1"/>
    </xf>
    <xf numFmtId="9" fontId="2" fillId="0" borderId="9" xfId="0" applyNumberFormat="1" applyFont="1" applyFill="1" applyBorder="1" applyAlignment="1">
      <alignment vertical="center" wrapText="1"/>
    </xf>
    <xf numFmtId="3" fontId="2" fillId="0" borderId="17" xfId="0" applyNumberFormat="1" applyFont="1" applyFill="1" applyBorder="1" applyAlignment="1">
      <alignment vertical="center" wrapText="1"/>
    </xf>
    <xf numFmtId="3" fontId="2" fillId="0" borderId="8" xfId="0" applyNumberFormat="1" applyFont="1" applyFill="1" applyBorder="1" applyAlignment="1">
      <alignment vertical="center" wrapText="1"/>
    </xf>
    <xf numFmtId="9" fontId="2" fillId="0" borderId="8" xfId="0" applyNumberFormat="1" applyFont="1" applyFill="1" applyBorder="1" applyAlignment="1">
      <alignment vertical="center" wrapText="1"/>
    </xf>
    <xf numFmtId="0" fontId="1" fillId="0" borderId="37" xfId="0" applyFont="1" applyFill="1" applyBorder="1" applyAlignment="1">
      <alignment vertical="center"/>
    </xf>
    <xf numFmtId="0" fontId="1" fillId="0" borderId="52" xfId="0" applyFont="1" applyFill="1" applyBorder="1" applyAlignment="1">
      <alignment wrapText="1"/>
    </xf>
    <xf numFmtId="3" fontId="1" fillId="0" borderId="36" xfId="0" applyNumberFormat="1" applyFont="1" applyFill="1" applyBorder="1" applyAlignment="1">
      <alignment vertical="center"/>
    </xf>
    <xf numFmtId="9" fontId="1" fillId="0" borderId="35" xfId="0" applyNumberFormat="1" applyFont="1" applyFill="1" applyBorder="1" applyAlignment="1">
      <alignment vertical="center"/>
    </xf>
    <xf numFmtId="3" fontId="1" fillId="0" borderId="37" xfId="0" applyNumberFormat="1" applyFont="1" applyFill="1" applyBorder="1" applyAlignment="1">
      <alignment vertical="center"/>
    </xf>
    <xf numFmtId="0" fontId="1" fillId="0" borderId="53" xfId="0" applyFont="1" applyFill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3" fontId="1" fillId="0" borderId="35" xfId="0" applyNumberFormat="1" applyFont="1" applyFill="1" applyBorder="1" applyAlignment="1">
      <alignment vertical="center" wrapText="1"/>
    </xf>
    <xf numFmtId="3" fontId="4" fillId="0" borderId="0" xfId="0" applyNumberFormat="1" applyFont="1" applyFill="1" applyBorder="1" applyAlignment="1">
      <alignment vertical="center" wrapText="1"/>
    </xf>
    <xf numFmtId="9" fontId="1" fillId="0" borderId="30" xfId="0" applyNumberFormat="1" applyFont="1" applyFill="1" applyBorder="1" applyAlignment="1">
      <alignment vertical="center"/>
    </xf>
    <xf numFmtId="9" fontId="1" fillId="0" borderId="4" xfId="0" applyNumberFormat="1" applyFont="1" applyFill="1" applyBorder="1" applyAlignment="1">
      <alignment vertical="center"/>
    </xf>
    <xf numFmtId="0" fontId="4" fillId="0" borderId="39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wrapText="1"/>
    </xf>
    <xf numFmtId="3" fontId="1" fillId="0" borderId="4" xfId="0" applyNumberFormat="1" applyFont="1" applyFill="1" applyBorder="1" applyAlignment="1">
      <alignment vertical="center" wrapText="1"/>
    </xf>
    <xf numFmtId="3" fontId="4" fillId="0" borderId="39" xfId="0" applyNumberFormat="1" applyFont="1" applyFill="1" applyBorder="1" applyAlignment="1">
      <alignment vertical="center" wrapText="1"/>
    </xf>
    <xf numFmtId="0" fontId="3" fillId="0" borderId="54" xfId="0" applyFont="1" applyFill="1" applyBorder="1" applyAlignment="1">
      <alignment vertical="center" wrapText="1"/>
    </xf>
    <xf numFmtId="0" fontId="1" fillId="0" borderId="41" xfId="0" applyFont="1" applyFill="1" applyBorder="1" applyAlignment="1">
      <alignment horizontal="center" vertical="center" wrapText="1"/>
    </xf>
    <xf numFmtId="3" fontId="2" fillId="0" borderId="44" xfId="0" applyNumberFormat="1" applyFont="1" applyFill="1" applyBorder="1" applyAlignment="1">
      <alignment vertical="center" wrapText="1"/>
    </xf>
    <xf numFmtId="9" fontId="2" fillId="0" borderId="44" xfId="0" applyNumberFormat="1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 wrapText="1"/>
    </xf>
    <xf numFmtId="3" fontId="2" fillId="0" borderId="10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3" fontId="1" fillId="0" borderId="0" xfId="0" applyNumberFormat="1" applyFont="1" applyFill="1" applyAlignment="1">
      <alignment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vertical="center"/>
    </xf>
    <xf numFmtId="0" fontId="2" fillId="0" borderId="55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2" fillId="0" borderId="56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73"/>
  <sheetViews>
    <sheetView tabSelected="1" view="pageBreakPreview" topLeftCell="A13" zoomScale="70" zoomScaleNormal="75" zoomScaleSheetLayoutView="70" workbookViewId="0">
      <selection activeCell="F21" sqref="F21"/>
    </sheetView>
  </sheetViews>
  <sheetFormatPr defaultRowHeight="18.75" x14ac:dyDescent="0.3"/>
  <cols>
    <col min="1" max="1" width="9.140625" style="1"/>
    <col min="2" max="2" width="12" style="2" customWidth="1"/>
    <col min="3" max="3" width="15.7109375" style="3" customWidth="1"/>
    <col min="4" max="4" width="89.140625" style="2" customWidth="1"/>
    <col min="5" max="7" width="16.7109375" style="2" customWidth="1"/>
    <col min="8" max="8" width="16.140625" style="1" customWidth="1"/>
    <col min="9" max="12" width="15.5703125" style="1" customWidth="1"/>
    <col min="13" max="13" width="21.28515625" style="1" customWidth="1"/>
    <col min="14" max="14" width="16.5703125" style="1" customWidth="1"/>
    <col min="15" max="15" width="15.42578125" style="1" customWidth="1"/>
    <col min="16" max="16" width="13.42578125" style="1" customWidth="1"/>
    <col min="17" max="17" width="15" style="1" customWidth="1"/>
    <col min="18" max="18" width="14.140625" style="1" customWidth="1"/>
    <col min="19" max="19" width="15.42578125" style="1" customWidth="1"/>
    <col min="20" max="20" width="12.5703125" style="1" customWidth="1"/>
    <col min="21" max="21" width="13.7109375" style="1" customWidth="1"/>
    <col min="22" max="22" width="12.7109375" style="1" customWidth="1"/>
    <col min="23" max="23" width="15.85546875" style="1" customWidth="1"/>
    <col min="24" max="24" width="13.140625" style="1" customWidth="1"/>
    <col min="25" max="25" width="21.140625" style="1" customWidth="1"/>
    <col min="26" max="26" width="15.42578125" style="1" customWidth="1"/>
    <col min="27" max="27" width="14.42578125" style="1" customWidth="1"/>
    <col min="28" max="28" width="18" style="1" customWidth="1"/>
    <col min="29" max="29" width="17.42578125" style="1" customWidth="1"/>
    <col min="30" max="30" width="18" style="1" customWidth="1"/>
    <col min="31" max="31" width="17.28515625" style="1" customWidth="1"/>
    <col min="32" max="32" width="16.7109375" style="1" customWidth="1"/>
    <col min="33" max="33" width="15.42578125" style="1" customWidth="1"/>
    <col min="34" max="34" width="14.42578125" style="1" customWidth="1"/>
    <col min="35" max="35" width="18" style="1" customWidth="1"/>
    <col min="36" max="36" width="17.42578125" style="1" customWidth="1"/>
    <col min="37" max="37" width="17" style="1" customWidth="1"/>
    <col min="38" max="38" width="17.28515625" style="1" customWidth="1"/>
    <col min="39" max="39" width="14.140625" style="1" customWidth="1"/>
    <col min="40" max="42" width="14.28515625" style="1" customWidth="1"/>
    <col min="43" max="43" width="13.5703125" style="1" customWidth="1"/>
    <col min="44" max="44" width="13" style="1" customWidth="1"/>
    <col min="45" max="45" width="14.7109375" style="1" customWidth="1"/>
    <col min="46" max="46" width="11.5703125" style="1" customWidth="1"/>
    <col min="47" max="47" width="12.5703125" style="1" customWidth="1"/>
    <col min="48" max="48" width="14.7109375" style="1" customWidth="1"/>
    <col min="49" max="49" width="13.140625" style="1" customWidth="1"/>
    <col min="50" max="50" width="13.7109375" style="1" customWidth="1"/>
    <col min="51" max="58" width="12.28515625" style="1" customWidth="1"/>
    <col min="59" max="60" width="9.140625" style="1"/>
    <col min="61" max="70" width="12.28515625" style="1" customWidth="1"/>
    <col min="71" max="71" width="9.140625" style="1"/>
    <col min="72" max="72" width="16.42578125" style="1" customWidth="1"/>
    <col min="73" max="16384" width="9.140625" style="1"/>
  </cols>
  <sheetData>
    <row r="1" spans="1:107" x14ac:dyDescent="0.3">
      <c r="D1" s="4"/>
      <c r="E1" s="168"/>
      <c r="F1" s="168"/>
      <c r="G1" s="168"/>
    </row>
    <row r="2" spans="1:107" x14ac:dyDescent="0.3">
      <c r="D2" s="168" t="s">
        <v>3</v>
      </c>
      <c r="E2" s="168"/>
      <c r="F2" s="168"/>
      <c r="G2" s="168"/>
    </row>
    <row r="3" spans="1:107" s="5" customFormat="1" ht="20.25" x14ac:dyDescent="0.2">
      <c r="B3" s="169" t="s">
        <v>1</v>
      </c>
      <c r="C3" s="169"/>
      <c r="D3" s="169"/>
      <c r="E3" s="169"/>
      <c r="F3" s="169"/>
      <c r="G3" s="169"/>
    </row>
    <row r="4" spans="1:107" s="5" customFormat="1" ht="20.25" x14ac:dyDescent="0.2">
      <c r="B4" s="169" t="s">
        <v>87</v>
      </c>
      <c r="C4" s="169"/>
      <c r="D4" s="169"/>
      <c r="E4" s="169"/>
      <c r="F4" s="169"/>
      <c r="G4" s="169"/>
    </row>
    <row r="5" spans="1:107" s="5" customFormat="1" ht="20.25" x14ac:dyDescent="0.3">
      <c r="B5" s="6"/>
      <c r="C5" s="7"/>
      <c r="D5" s="6"/>
      <c r="E5" s="6"/>
      <c r="F5" s="6"/>
      <c r="G5" s="6"/>
    </row>
    <row r="6" spans="1:107" ht="17.25" customHeight="1" thickBot="1" x14ac:dyDescent="0.35">
      <c r="F6" s="4" t="s">
        <v>4</v>
      </c>
      <c r="G6" s="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</row>
    <row r="7" spans="1:107" ht="24" customHeight="1" x14ac:dyDescent="0.2">
      <c r="B7" s="170" t="s">
        <v>40</v>
      </c>
      <c r="C7" s="172" t="s">
        <v>17</v>
      </c>
      <c r="D7" s="162" t="s">
        <v>2</v>
      </c>
      <c r="E7" s="164" t="s">
        <v>85</v>
      </c>
      <c r="F7" s="164" t="s">
        <v>86</v>
      </c>
      <c r="G7" s="164" t="s">
        <v>43</v>
      </c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6"/>
      <c r="AQ7" s="166"/>
      <c r="AR7" s="166"/>
      <c r="AS7" s="166"/>
      <c r="AT7" s="166"/>
      <c r="AU7" s="166"/>
      <c r="AV7" s="166"/>
      <c r="AW7" s="166"/>
      <c r="AX7" s="166"/>
      <c r="AY7" s="166"/>
      <c r="AZ7" s="9"/>
      <c r="BA7" s="9"/>
      <c r="BB7" s="9"/>
      <c r="BC7" s="9"/>
      <c r="BD7" s="9"/>
      <c r="BE7" s="9"/>
      <c r="BF7" s="9"/>
      <c r="BG7" s="166"/>
      <c r="BH7" s="166"/>
      <c r="BI7" s="9"/>
      <c r="BJ7" s="9"/>
      <c r="BK7" s="9"/>
      <c r="BL7" s="9"/>
      <c r="BM7" s="9"/>
      <c r="BN7" s="9"/>
      <c r="BO7" s="9"/>
      <c r="BP7" s="9"/>
      <c r="BQ7" s="9"/>
      <c r="BR7" s="9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  <c r="CU7" s="166"/>
      <c r="CV7" s="166"/>
      <c r="CW7" s="166"/>
      <c r="CX7" s="166"/>
      <c r="CY7" s="166"/>
      <c r="CZ7" s="166"/>
      <c r="DA7" s="166"/>
      <c r="DB7" s="166"/>
      <c r="DC7" s="166"/>
    </row>
    <row r="8" spans="1:107" ht="42.75" customHeight="1" x14ac:dyDescent="0.2">
      <c r="B8" s="171"/>
      <c r="C8" s="173"/>
      <c r="D8" s="163"/>
      <c r="E8" s="167"/>
      <c r="F8" s="165"/>
      <c r="G8" s="165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166"/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9"/>
      <c r="BA8" s="9"/>
      <c r="BB8" s="9"/>
      <c r="BC8" s="9"/>
      <c r="BD8" s="9"/>
      <c r="BE8" s="9"/>
      <c r="BF8" s="9"/>
      <c r="BG8" s="166"/>
      <c r="BH8" s="166"/>
      <c r="BI8" s="9"/>
      <c r="BJ8" s="9"/>
      <c r="BK8" s="9"/>
      <c r="BL8" s="9"/>
      <c r="BM8" s="9"/>
      <c r="BN8" s="9"/>
      <c r="BO8" s="9"/>
      <c r="BP8" s="9"/>
      <c r="BQ8" s="9"/>
      <c r="BR8" s="9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6"/>
      <c r="CL8" s="166"/>
      <c r="CM8" s="166"/>
      <c r="CN8" s="166"/>
      <c r="CO8" s="166"/>
      <c r="CP8" s="166"/>
      <c r="CQ8" s="166"/>
      <c r="CR8" s="166"/>
      <c r="CS8" s="166"/>
      <c r="CT8" s="166"/>
      <c r="CU8" s="166"/>
      <c r="CV8" s="166"/>
      <c r="CW8" s="166"/>
      <c r="CX8" s="166"/>
      <c r="CY8" s="166"/>
      <c r="CZ8" s="166"/>
      <c r="DA8" s="166"/>
      <c r="DB8" s="166"/>
      <c r="DC8" s="166"/>
    </row>
    <row r="9" spans="1:107" ht="19.5" thickBot="1" x14ac:dyDescent="0.35">
      <c r="B9" s="10">
        <v>1</v>
      </c>
      <c r="C9" s="11">
        <v>2</v>
      </c>
      <c r="D9" s="12">
        <v>3</v>
      </c>
      <c r="E9" s="13">
        <v>4</v>
      </c>
      <c r="F9" s="13">
        <v>5</v>
      </c>
      <c r="G9" s="13">
        <v>6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</row>
    <row r="10" spans="1:107" s="14" customFormat="1" ht="22.5" customHeight="1" thickBot="1" x14ac:dyDescent="0.35">
      <c r="B10" s="15">
        <v>1</v>
      </c>
      <c r="C10" s="16" t="s">
        <v>45</v>
      </c>
      <c r="D10" s="17" t="s">
        <v>41</v>
      </c>
      <c r="E10" s="18">
        <f>4059641+6600+27180+5683+6496+3248+2165+8384+8662+8662</f>
        <v>4136721</v>
      </c>
      <c r="F10" s="18">
        <f>4104726-42293</f>
        <v>4062433</v>
      </c>
      <c r="G10" s="19">
        <f>F10/E10</f>
        <v>0.98204181524448952</v>
      </c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1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</row>
    <row r="11" spans="1:107" s="22" customFormat="1" ht="22.5" customHeight="1" thickBot="1" x14ac:dyDescent="0.35">
      <c r="B11" s="23">
        <v>2</v>
      </c>
      <c r="C11" s="24"/>
      <c r="D11" s="25" t="s">
        <v>18</v>
      </c>
      <c r="E11" s="26"/>
      <c r="F11" s="26"/>
      <c r="G11" s="27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9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</row>
    <row r="12" spans="1:107" s="32" customFormat="1" ht="22.5" customHeight="1" thickBot="1" x14ac:dyDescent="0.35">
      <c r="A12" s="30"/>
      <c r="B12" s="15">
        <v>3</v>
      </c>
      <c r="C12" s="16" t="s">
        <v>46</v>
      </c>
      <c r="D12" s="17" t="s">
        <v>5</v>
      </c>
      <c r="E12" s="18">
        <f>818236+1155+4756+995+1137+569+379+1467+1515+1515</f>
        <v>831724</v>
      </c>
      <c r="F12" s="18">
        <f>772451-9778</f>
        <v>762673</v>
      </c>
      <c r="G12" s="19">
        <f>F12/E12</f>
        <v>0.91697846881898326</v>
      </c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</row>
    <row r="13" spans="1:107" s="33" customFormat="1" ht="22.5" customHeight="1" x14ac:dyDescent="0.3">
      <c r="B13" s="34">
        <v>4</v>
      </c>
      <c r="C13" s="35"/>
      <c r="D13" s="36" t="s">
        <v>19</v>
      </c>
      <c r="E13" s="37"/>
      <c r="F13" s="37"/>
      <c r="G13" s="38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</row>
    <row r="14" spans="1:107" s="40" customFormat="1" ht="22.5" customHeight="1" x14ac:dyDescent="0.3">
      <c r="B14" s="41">
        <v>5</v>
      </c>
      <c r="C14" s="42"/>
      <c r="D14" s="36" t="s">
        <v>32</v>
      </c>
      <c r="E14" s="43"/>
      <c r="F14" s="43"/>
      <c r="G14" s="44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</row>
    <row r="15" spans="1:107" s="40" customFormat="1" ht="22.5" customHeight="1" x14ac:dyDescent="0.3">
      <c r="B15" s="41">
        <v>6</v>
      </c>
      <c r="C15" s="42"/>
      <c r="D15" s="36" t="s">
        <v>31</v>
      </c>
      <c r="E15" s="43"/>
      <c r="F15" s="43"/>
      <c r="G15" s="44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</row>
    <row r="16" spans="1:107" s="40" customFormat="1" ht="22.5" customHeight="1" x14ac:dyDescent="0.3">
      <c r="B16" s="41">
        <v>7</v>
      </c>
      <c r="C16" s="42"/>
      <c r="D16" s="36" t="s">
        <v>30</v>
      </c>
      <c r="E16" s="43"/>
      <c r="F16" s="43"/>
      <c r="G16" s="44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</row>
    <row r="17" spans="2:107" s="40" customFormat="1" ht="37.5" x14ac:dyDescent="0.3">
      <c r="B17" s="41">
        <v>8</v>
      </c>
      <c r="C17" s="42"/>
      <c r="D17" s="36" t="s">
        <v>29</v>
      </c>
      <c r="E17" s="43"/>
      <c r="F17" s="43"/>
      <c r="G17" s="44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</row>
    <row r="18" spans="2:107" s="51" customFormat="1" ht="22.5" customHeight="1" thickBot="1" x14ac:dyDescent="0.35">
      <c r="B18" s="46">
        <v>9</v>
      </c>
      <c r="C18" s="47"/>
      <c r="D18" s="36" t="s">
        <v>73</v>
      </c>
      <c r="E18" s="48"/>
      <c r="F18" s="48"/>
      <c r="G18" s="49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</row>
    <row r="19" spans="2:107" s="32" customFormat="1" ht="22.5" customHeight="1" thickBot="1" x14ac:dyDescent="0.35">
      <c r="B19" s="15">
        <v>10</v>
      </c>
      <c r="C19" s="16" t="s">
        <v>53</v>
      </c>
      <c r="D19" s="17" t="s">
        <v>0</v>
      </c>
      <c r="E19" s="18">
        <f>8769638+5000+22900+20000+14724+14760+10000-6678-7633-3817-2544-9851-10177-10177+15000</f>
        <v>8821145</v>
      </c>
      <c r="F19" s="18">
        <f>7870727-10000-41860+3810+16647+25000+58353-8323-8324-65000-130000+40000+96198+87990+1500-10000+35000</f>
        <v>7961718</v>
      </c>
      <c r="G19" s="52">
        <f t="shared" ref="G19:G25" si="0">F19/E19</f>
        <v>0.90257194502527738</v>
      </c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53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</row>
    <row r="20" spans="2:107" s="61" customFormat="1" ht="22.5" customHeight="1" x14ac:dyDescent="0.3">
      <c r="B20" s="54">
        <v>11</v>
      </c>
      <c r="C20" s="55"/>
      <c r="D20" s="56" t="s">
        <v>20</v>
      </c>
      <c r="E20" s="57">
        <v>19843</v>
      </c>
      <c r="F20" s="57">
        <v>20327</v>
      </c>
      <c r="G20" s="58">
        <f t="shared" si="0"/>
        <v>1.0243914730635488</v>
      </c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60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</row>
    <row r="21" spans="2:107" s="67" customFormat="1" ht="22.5" customHeight="1" thickBot="1" x14ac:dyDescent="0.35">
      <c r="B21" s="10">
        <v>12</v>
      </c>
      <c r="C21" s="62"/>
      <c r="D21" s="36" t="s">
        <v>23</v>
      </c>
      <c r="E21" s="63">
        <v>554728</v>
      </c>
      <c r="F21" s="63">
        <v>596797</v>
      </c>
      <c r="G21" s="64">
        <f>F21/E21</f>
        <v>1.0758371670440288</v>
      </c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6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</row>
    <row r="22" spans="2:107" s="32" customFormat="1" ht="22.5" customHeight="1" thickBot="1" x14ac:dyDescent="0.35">
      <c r="B22" s="15">
        <v>13</v>
      </c>
      <c r="C22" s="16" t="s">
        <v>47</v>
      </c>
      <c r="D22" s="17" t="s">
        <v>7</v>
      </c>
      <c r="E22" s="18">
        <v>141650</v>
      </c>
      <c r="F22" s="18">
        <v>153100</v>
      </c>
      <c r="G22" s="19">
        <f t="shared" si="0"/>
        <v>1.0808330391810801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53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</row>
    <row r="23" spans="2:107" s="61" customFormat="1" ht="22.5" customHeight="1" x14ac:dyDescent="0.3">
      <c r="B23" s="54">
        <v>14</v>
      </c>
      <c r="C23" s="55"/>
      <c r="D23" s="56" t="s">
        <v>21</v>
      </c>
      <c r="E23" s="57"/>
      <c r="F23" s="57"/>
      <c r="G23" s="58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60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</row>
    <row r="24" spans="2:107" s="40" customFormat="1" ht="22.5" customHeight="1" x14ac:dyDescent="0.3">
      <c r="B24" s="41">
        <v>15</v>
      </c>
      <c r="C24" s="42"/>
      <c r="D24" s="68" t="s">
        <v>74</v>
      </c>
      <c r="E24" s="43">
        <v>130650</v>
      </c>
      <c r="F24" s="43">
        <v>142100</v>
      </c>
      <c r="G24" s="44">
        <f t="shared" si="0"/>
        <v>1.0876387294297742</v>
      </c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69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</row>
    <row r="25" spans="2:107" s="40" customFormat="1" ht="22.5" customHeight="1" thickBot="1" x14ac:dyDescent="0.35">
      <c r="B25" s="70">
        <v>16</v>
      </c>
      <c r="C25" s="71"/>
      <c r="D25" s="72" t="s">
        <v>75</v>
      </c>
      <c r="E25" s="73">
        <v>11000</v>
      </c>
      <c r="F25" s="73">
        <v>11000</v>
      </c>
      <c r="G25" s="74">
        <f t="shared" si="0"/>
        <v>1</v>
      </c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69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</row>
    <row r="26" spans="2:107" s="81" customFormat="1" ht="22.5" customHeight="1" x14ac:dyDescent="0.3">
      <c r="B26" s="54">
        <v>17</v>
      </c>
      <c r="C26" s="75" t="s">
        <v>54</v>
      </c>
      <c r="D26" s="76" t="s">
        <v>24</v>
      </c>
      <c r="E26" s="77"/>
      <c r="F26" s="77"/>
      <c r="G26" s="78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80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</row>
    <row r="27" spans="2:107" s="67" customFormat="1" ht="22.5" customHeight="1" x14ac:dyDescent="0.3">
      <c r="B27" s="10">
        <v>18</v>
      </c>
      <c r="C27" s="62"/>
      <c r="D27" s="36" t="s">
        <v>22</v>
      </c>
      <c r="E27" s="63"/>
      <c r="F27" s="63"/>
      <c r="G27" s="64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6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</row>
    <row r="28" spans="2:107" s="81" customFormat="1" ht="22.5" customHeight="1" x14ac:dyDescent="0.3">
      <c r="B28" s="41">
        <v>19</v>
      </c>
      <c r="C28" s="82" t="s">
        <v>55</v>
      </c>
      <c r="D28" s="83" t="s">
        <v>33</v>
      </c>
      <c r="E28" s="84"/>
      <c r="F28" s="84"/>
      <c r="G28" s="85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80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</row>
    <row r="29" spans="2:107" s="81" customFormat="1" ht="22.5" customHeight="1" x14ac:dyDescent="0.3">
      <c r="B29" s="41">
        <v>20</v>
      </c>
      <c r="C29" s="82" t="s">
        <v>56</v>
      </c>
      <c r="D29" s="83" t="s">
        <v>34</v>
      </c>
      <c r="E29" s="84"/>
      <c r="F29" s="84">
        <v>949670</v>
      </c>
      <c r="G29" s="85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80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</row>
    <row r="30" spans="2:107" s="81" customFormat="1" ht="22.5" customHeight="1" x14ac:dyDescent="0.3">
      <c r="B30" s="41">
        <v>21</v>
      </c>
      <c r="C30" s="82" t="s">
        <v>57</v>
      </c>
      <c r="D30" s="83" t="s">
        <v>35</v>
      </c>
      <c r="E30" s="84"/>
      <c r="F30" s="84"/>
      <c r="G30" s="85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80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</row>
    <row r="31" spans="2:107" s="81" customFormat="1" ht="22.5" customHeight="1" x14ac:dyDescent="0.3">
      <c r="B31" s="41">
        <v>22</v>
      </c>
      <c r="C31" s="82" t="s">
        <v>58</v>
      </c>
      <c r="D31" s="83" t="s">
        <v>25</v>
      </c>
      <c r="E31" s="84">
        <v>152442</v>
      </c>
      <c r="F31" s="84">
        <v>64500</v>
      </c>
      <c r="G31" s="85">
        <f t="shared" ref="G31:G37" si="1">F31/E31</f>
        <v>0.42311174085881842</v>
      </c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80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</row>
    <row r="32" spans="2:107" s="81" customFormat="1" ht="37.5" x14ac:dyDescent="0.2">
      <c r="B32" s="41">
        <v>23</v>
      </c>
      <c r="C32" s="86" t="s">
        <v>76</v>
      </c>
      <c r="D32" s="87" t="s">
        <v>77</v>
      </c>
      <c r="E32" s="84">
        <v>140000</v>
      </c>
      <c r="F32" s="84">
        <v>16109</v>
      </c>
      <c r="G32" s="85">
        <f t="shared" si="1"/>
        <v>0.11506428571428572</v>
      </c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80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</row>
    <row r="33" spans="1:107" s="81" customFormat="1" ht="22.5" customHeight="1" x14ac:dyDescent="0.3">
      <c r="B33" s="41">
        <v>24</v>
      </c>
      <c r="C33" s="82" t="s">
        <v>59</v>
      </c>
      <c r="D33" s="83" t="s">
        <v>26</v>
      </c>
      <c r="E33" s="84">
        <f>174688-24000+200</f>
        <v>150888</v>
      </c>
      <c r="F33" s="84">
        <v>58195</v>
      </c>
      <c r="G33" s="85">
        <f t="shared" si="1"/>
        <v>0.38568342081543927</v>
      </c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80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</row>
    <row r="34" spans="1:107" s="88" customFormat="1" ht="22.5" customHeight="1" thickBot="1" x14ac:dyDescent="0.35">
      <c r="B34" s="70">
        <v>25</v>
      </c>
      <c r="C34" s="89" t="s">
        <v>60</v>
      </c>
      <c r="D34" s="90" t="s">
        <v>8</v>
      </c>
      <c r="E34" s="91">
        <f>671829+300-14724-31936-4145-10000</f>
        <v>611324</v>
      </c>
      <c r="F34" s="91">
        <f>167907-12000-12000-1000</f>
        <v>142907</v>
      </c>
      <c r="G34" s="92">
        <f t="shared" si="1"/>
        <v>0.2337663824747597</v>
      </c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4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3"/>
      <c r="BN34" s="93"/>
      <c r="BO34" s="93"/>
      <c r="BP34" s="93"/>
      <c r="BQ34" s="93"/>
      <c r="BR34" s="93"/>
      <c r="BS34" s="93"/>
      <c r="BT34" s="93"/>
      <c r="BU34" s="93"/>
      <c r="BV34" s="93"/>
      <c r="BW34" s="93"/>
      <c r="BX34" s="93"/>
      <c r="BY34" s="93"/>
      <c r="BZ34" s="93"/>
      <c r="CA34" s="93"/>
      <c r="CB34" s="93"/>
      <c r="CC34" s="93"/>
      <c r="CD34" s="93"/>
      <c r="CE34" s="93"/>
      <c r="CF34" s="93"/>
      <c r="CG34" s="93"/>
      <c r="CH34" s="93"/>
      <c r="CI34" s="93"/>
      <c r="CJ34" s="93"/>
      <c r="CK34" s="93"/>
      <c r="CL34" s="93"/>
      <c r="CM34" s="93"/>
      <c r="CN34" s="93"/>
      <c r="CO34" s="93"/>
      <c r="CP34" s="93"/>
      <c r="CQ34" s="93"/>
      <c r="CR34" s="93"/>
      <c r="CS34" s="93"/>
      <c r="CT34" s="93"/>
      <c r="CU34" s="93"/>
      <c r="CV34" s="93"/>
      <c r="CW34" s="93"/>
      <c r="CX34" s="93"/>
      <c r="CY34" s="93"/>
      <c r="CZ34" s="93"/>
      <c r="DA34" s="93"/>
      <c r="DB34" s="93"/>
      <c r="DC34" s="93"/>
    </row>
    <row r="35" spans="1:107" s="32" customFormat="1" ht="30" customHeight="1" thickBot="1" x14ac:dyDescent="0.25">
      <c r="B35" s="15">
        <v>26</v>
      </c>
      <c r="C35" s="95" t="s">
        <v>48</v>
      </c>
      <c r="D35" s="96" t="s">
        <v>78</v>
      </c>
      <c r="E35" s="18">
        <f>SUM(E26,E28:E34)</f>
        <v>1054654</v>
      </c>
      <c r="F35" s="18">
        <f>SUM(F26,F28:F34)</f>
        <v>1231381</v>
      </c>
      <c r="G35" s="52">
        <f t="shared" si="1"/>
        <v>1.1675687002561979</v>
      </c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53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</row>
    <row r="36" spans="1:107" s="14" customFormat="1" ht="30" customHeight="1" thickBot="1" x14ac:dyDescent="0.25">
      <c r="B36" s="97">
        <v>27</v>
      </c>
      <c r="C36" s="98" t="s">
        <v>14</v>
      </c>
      <c r="D36" s="99" t="s">
        <v>79</v>
      </c>
      <c r="E36" s="100">
        <f>SUM(E10,E12,E19,E22,E35)</f>
        <v>14985894</v>
      </c>
      <c r="F36" s="100">
        <f>SUM(F10,F12,F19,F22,F35)</f>
        <v>14171305</v>
      </c>
      <c r="G36" s="101">
        <f t="shared" si="1"/>
        <v>0.94564294929618475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1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</row>
    <row r="37" spans="1:107" s="102" customFormat="1" ht="22.5" customHeight="1" thickBot="1" x14ac:dyDescent="0.35">
      <c r="B37" s="103">
        <v>28</v>
      </c>
      <c r="C37" s="104" t="s">
        <v>49</v>
      </c>
      <c r="D37" s="105" t="s">
        <v>9</v>
      </c>
      <c r="E37" s="106">
        <v>1052869</v>
      </c>
      <c r="F37" s="106">
        <f>1426571+9910+2005-15000</f>
        <v>1423486</v>
      </c>
      <c r="G37" s="107">
        <f t="shared" si="1"/>
        <v>1.3520067548764376</v>
      </c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9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  <c r="BM37" s="108"/>
      <c r="BN37" s="108"/>
      <c r="BO37" s="108"/>
      <c r="BP37" s="108"/>
      <c r="BQ37" s="108"/>
      <c r="BR37" s="108"/>
      <c r="BS37" s="108"/>
      <c r="BT37" s="108"/>
      <c r="BU37" s="108"/>
      <c r="BV37" s="108"/>
      <c r="BW37" s="108"/>
      <c r="BX37" s="108"/>
      <c r="BY37" s="108"/>
      <c r="BZ37" s="108"/>
      <c r="CA37" s="108"/>
      <c r="CB37" s="108"/>
      <c r="CC37" s="108"/>
      <c r="CD37" s="108"/>
      <c r="CE37" s="108"/>
      <c r="CF37" s="108"/>
      <c r="CG37" s="108"/>
      <c r="CH37" s="108"/>
      <c r="CI37" s="108"/>
      <c r="CJ37" s="108"/>
      <c r="CK37" s="108"/>
      <c r="CL37" s="108"/>
      <c r="CM37" s="108"/>
      <c r="CN37" s="108"/>
      <c r="CO37" s="108"/>
      <c r="CP37" s="108"/>
      <c r="CQ37" s="108"/>
      <c r="CR37" s="108"/>
      <c r="CS37" s="108"/>
      <c r="CT37" s="108"/>
      <c r="CU37" s="108"/>
      <c r="CV37" s="108"/>
      <c r="CW37" s="108"/>
      <c r="CX37" s="108"/>
      <c r="CY37" s="108"/>
      <c r="CZ37" s="108"/>
      <c r="DA37" s="108"/>
      <c r="DB37" s="108"/>
      <c r="DC37" s="108"/>
    </row>
    <row r="38" spans="1:107" s="32" customFormat="1" ht="22.5" customHeight="1" thickBot="1" x14ac:dyDescent="0.35">
      <c r="B38" s="15">
        <v>29</v>
      </c>
      <c r="C38" s="16" t="s">
        <v>50</v>
      </c>
      <c r="D38" s="17" t="s">
        <v>10</v>
      </c>
      <c r="E38" s="18">
        <v>1294060</v>
      </c>
      <c r="F38" s="18">
        <f>1973996+45824-15000+30000-90000</f>
        <v>1944820</v>
      </c>
      <c r="G38" s="52">
        <f>F38/E38</f>
        <v>1.5028824011251409</v>
      </c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53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</row>
    <row r="39" spans="1:107" ht="22.5" customHeight="1" x14ac:dyDescent="0.3">
      <c r="B39" s="46">
        <v>30</v>
      </c>
      <c r="C39" s="110" t="s">
        <v>61</v>
      </c>
      <c r="D39" s="111" t="s">
        <v>11</v>
      </c>
      <c r="E39" s="112">
        <v>50357</v>
      </c>
      <c r="F39" s="112">
        <v>36000</v>
      </c>
      <c r="G39" s="113">
        <f>F39/E39</f>
        <v>0.71489564509402859</v>
      </c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20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4"/>
      <c r="BG39" s="114"/>
      <c r="BH39" s="114"/>
      <c r="BI39" s="114"/>
      <c r="BJ39" s="114"/>
      <c r="BK39" s="114"/>
      <c r="BL39" s="114"/>
      <c r="BM39" s="114"/>
      <c r="BN39" s="114"/>
      <c r="BO39" s="114"/>
      <c r="BP39" s="114"/>
      <c r="BQ39" s="114"/>
      <c r="BR39" s="114"/>
      <c r="BS39" s="114"/>
      <c r="BT39" s="20"/>
      <c r="BU39" s="114"/>
      <c r="BV39" s="114"/>
      <c r="BW39" s="114"/>
      <c r="BX39" s="114"/>
      <c r="BY39" s="114"/>
      <c r="BZ39" s="114"/>
      <c r="CA39" s="114"/>
      <c r="CB39" s="114"/>
      <c r="CC39" s="114"/>
      <c r="CD39" s="114"/>
      <c r="CE39" s="114"/>
      <c r="CF39" s="114"/>
      <c r="CG39" s="114"/>
      <c r="CH39" s="114"/>
      <c r="CI39" s="114"/>
      <c r="CJ39" s="114"/>
      <c r="CK39" s="114"/>
      <c r="CL39" s="114"/>
      <c r="CM39" s="114"/>
      <c r="CN39" s="114"/>
      <c r="CO39" s="114"/>
      <c r="CP39" s="114"/>
      <c r="CQ39" s="114"/>
      <c r="CR39" s="114"/>
      <c r="CS39" s="114"/>
      <c r="CT39" s="114"/>
      <c r="CU39" s="114"/>
      <c r="CV39" s="114"/>
      <c r="CW39" s="114"/>
      <c r="CX39" s="114"/>
      <c r="CY39" s="114"/>
      <c r="CZ39" s="114"/>
      <c r="DA39" s="114"/>
      <c r="DB39" s="114"/>
      <c r="DC39" s="114"/>
    </row>
    <row r="40" spans="1:107" s="81" customFormat="1" ht="40.5" customHeight="1" x14ac:dyDescent="0.3">
      <c r="A40" s="115"/>
      <c r="B40" s="41">
        <v>31</v>
      </c>
      <c r="C40" s="86" t="s">
        <v>62</v>
      </c>
      <c r="D40" s="83" t="s">
        <v>6</v>
      </c>
      <c r="E40" s="84">
        <v>119643</v>
      </c>
      <c r="F40" s="84">
        <v>188630</v>
      </c>
      <c r="G40" s="116">
        <f>F40/E40</f>
        <v>1.5766070727079728</v>
      </c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79"/>
      <c r="BM40" s="79"/>
      <c r="BN40" s="79"/>
      <c r="BO40" s="79"/>
      <c r="BP40" s="79"/>
      <c r="BQ40" s="79"/>
      <c r="BR40" s="79"/>
      <c r="BS40" s="79"/>
      <c r="BT40" s="79"/>
      <c r="BU40" s="79"/>
      <c r="BV40" s="79"/>
      <c r="BW40" s="79"/>
      <c r="BX40" s="79"/>
      <c r="BY40" s="79"/>
      <c r="BZ40" s="79"/>
      <c r="CA40" s="79"/>
      <c r="CB40" s="79"/>
      <c r="CC40" s="79"/>
      <c r="CD40" s="79"/>
      <c r="CE40" s="79"/>
      <c r="CF40" s="79"/>
      <c r="CG40" s="79"/>
      <c r="CH40" s="79"/>
      <c r="CI40" s="79"/>
      <c r="CJ40" s="79"/>
      <c r="CK40" s="79"/>
      <c r="CL40" s="79"/>
      <c r="CM40" s="79"/>
      <c r="CN40" s="79"/>
      <c r="CO40" s="79"/>
      <c r="CP40" s="79"/>
      <c r="CQ40" s="79"/>
      <c r="CR40" s="79"/>
      <c r="CS40" s="79"/>
      <c r="CT40" s="79"/>
      <c r="CU40" s="79"/>
      <c r="CV40" s="79"/>
      <c r="CW40" s="79"/>
      <c r="CX40" s="79"/>
      <c r="CY40" s="79"/>
      <c r="CZ40" s="79"/>
      <c r="DA40" s="79"/>
      <c r="DB40" s="79"/>
      <c r="DC40" s="79"/>
    </row>
    <row r="41" spans="1:107" s="117" customFormat="1" ht="22.5" customHeight="1" x14ac:dyDescent="0.3">
      <c r="B41" s="118">
        <v>32</v>
      </c>
      <c r="C41" s="82" t="s">
        <v>63</v>
      </c>
      <c r="D41" s="83" t="s">
        <v>12</v>
      </c>
      <c r="E41" s="119"/>
      <c r="F41" s="119"/>
      <c r="G41" s="120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45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/>
      <c r="BB41" s="121"/>
      <c r="BC41" s="121"/>
      <c r="BD41" s="121"/>
      <c r="BE41" s="121"/>
      <c r="BF41" s="121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21"/>
      <c r="BS41" s="121"/>
      <c r="BT41" s="121"/>
      <c r="BU41" s="121"/>
      <c r="BV41" s="121"/>
      <c r="BW41" s="121"/>
      <c r="BX41" s="121"/>
      <c r="BY41" s="121"/>
      <c r="BZ41" s="121"/>
      <c r="CA41" s="121"/>
      <c r="CB41" s="121"/>
      <c r="CC41" s="121"/>
      <c r="CD41" s="121"/>
      <c r="CE41" s="121"/>
      <c r="CF41" s="121"/>
      <c r="CG41" s="121"/>
      <c r="CH41" s="121"/>
      <c r="CI41" s="121"/>
      <c r="CJ41" s="121"/>
      <c r="CK41" s="121"/>
      <c r="CL41" s="121"/>
      <c r="CM41" s="121"/>
      <c r="CN41" s="121"/>
      <c r="CO41" s="121"/>
      <c r="CP41" s="121"/>
      <c r="CQ41" s="121"/>
      <c r="CR41" s="121"/>
      <c r="CS41" s="121"/>
      <c r="CT41" s="121"/>
      <c r="CU41" s="121"/>
      <c r="CV41" s="121"/>
      <c r="CW41" s="121"/>
      <c r="CX41" s="121"/>
      <c r="CY41" s="121"/>
      <c r="CZ41" s="121"/>
      <c r="DA41" s="121"/>
      <c r="DB41" s="121"/>
      <c r="DC41" s="121"/>
    </row>
    <row r="42" spans="1:107" s="122" customFormat="1" ht="22.5" customHeight="1" x14ac:dyDescent="0.3">
      <c r="B42" s="123">
        <v>33</v>
      </c>
      <c r="C42" s="11" t="s">
        <v>64</v>
      </c>
      <c r="D42" s="124" t="s">
        <v>39</v>
      </c>
      <c r="E42" s="125"/>
      <c r="F42" s="125"/>
      <c r="G42" s="126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8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127"/>
      <c r="BD42" s="127"/>
      <c r="BE42" s="127"/>
      <c r="BF42" s="127"/>
      <c r="BG42" s="127"/>
      <c r="BH42" s="127"/>
      <c r="BI42" s="127"/>
      <c r="BJ42" s="127"/>
      <c r="BK42" s="127"/>
      <c r="BL42" s="127"/>
      <c r="BM42" s="127"/>
      <c r="BN42" s="127"/>
      <c r="BO42" s="127"/>
      <c r="BP42" s="127"/>
      <c r="BQ42" s="127"/>
      <c r="BR42" s="127"/>
      <c r="BS42" s="127"/>
      <c r="BT42" s="127"/>
      <c r="BU42" s="127"/>
      <c r="BV42" s="127"/>
      <c r="BW42" s="127"/>
      <c r="BX42" s="127"/>
      <c r="BY42" s="127"/>
      <c r="BZ42" s="127"/>
      <c r="CA42" s="127"/>
      <c r="CB42" s="127"/>
      <c r="CC42" s="127"/>
      <c r="CD42" s="127"/>
      <c r="CE42" s="127"/>
      <c r="CF42" s="127"/>
      <c r="CG42" s="127"/>
      <c r="CH42" s="127"/>
      <c r="CI42" s="127"/>
      <c r="CJ42" s="127"/>
      <c r="CK42" s="127"/>
      <c r="CL42" s="127"/>
      <c r="CM42" s="127"/>
      <c r="CN42" s="127"/>
      <c r="CO42" s="127"/>
      <c r="CP42" s="127"/>
      <c r="CQ42" s="127"/>
      <c r="CR42" s="127"/>
      <c r="CS42" s="127"/>
      <c r="CT42" s="127"/>
      <c r="CU42" s="127"/>
      <c r="CV42" s="127"/>
      <c r="CW42" s="127"/>
      <c r="CX42" s="127"/>
      <c r="CY42" s="127"/>
      <c r="CZ42" s="127"/>
      <c r="DA42" s="127"/>
      <c r="DB42" s="127"/>
      <c r="DC42" s="127"/>
    </row>
    <row r="43" spans="1:107" s="122" customFormat="1" ht="22.5" customHeight="1" thickBot="1" x14ac:dyDescent="0.35">
      <c r="A43" s="129"/>
      <c r="B43" s="123">
        <v>34</v>
      </c>
      <c r="C43" s="11" t="s">
        <v>65</v>
      </c>
      <c r="D43" s="124" t="s">
        <v>13</v>
      </c>
      <c r="E43" s="125">
        <f>6516733-10615+24000-200-15000</f>
        <v>6514918</v>
      </c>
      <c r="F43" s="125">
        <f>4596739-2005+8323+8324+65000+130000-30000+15000-40000-96198-87990-30000-1500+15000+44041+90000</f>
        <v>4684734</v>
      </c>
      <c r="G43" s="126">
        <f>F43/E43</f>
        <v>0.71907796844104566</v>
      </c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8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  <c r="BM43" s="127"/>
      <c r="BN43" s="127"/>
      <c r="BO43" s="127"/>
      <c r="BP43" s="127"/>
      <c r="BQ43" s="127"/>
      <c r="BR43" s="127"/>
      <c r="BS43" s="127"/>
      <c r="BT43" s="127"/>
      <c r="BU43" s="127"/>
      <c r="BV43" s="127"/>
      <c r="BW43" s="127"/>
      <c r="BX43" s="127"/>
      <c r="BY43" s="127"/>
      <c r="BZ43" s="127"/>
      <c r="CA43" s="127"/>
      <c r="CB43" s="127"/>
      <c r="CC43" s="127"/>
      <c r="CD43" s="127"/>
      <c r="CE43" s="127"/>
      <c r="CF43" s="127"/>
      <c r="CG43" s="127"/>
      <c r="CH43" s="127"/>
      <c r="CI43" s="127"/>
      <c r="CJ43" s="127"/>
      <c r="CK43" s="127"/>
      <c r="CL43" s="127"/>
      <c r="CM43" s="127"/>
      <c r="CN43" s="127"/>
      <c r="CO43" s="127"/>
      <c r="CP43" s="127"/>
      <c r="CQ43" s="127"/>
      <c r="CR43" s="127"/>
      <c r="CS43" s="127"/>
      <c r="CT43" s="127"/>
      <c r="CU43" s="127"/>
      <c r="CV43" s="127"/>
      <c r="CW43" s="127"/>
      <c r="CX43" s="127"/>
      <c r="CY43" s="127"/>
      <c r="CZ43" s="127"/>
      <c r="DA43" s="127"/>
      <c r="DB43" s="127"/>
      <c r="DC43" s="127"/>
    </row>
    <row r="44" spans="1:107" s="130" customFormat="1" ht="30" customHeight="1" thickBot="1" x14ac:dyDescent="0.25">
      <c r="B44" s="131">
        <v>35</v>
      </c>
      <c r="C44" s="95" t="s">
        <v>51</v>
      </c>
      <c r="D44" s="132" t="s">
        <v>80</v>
      </c>
      <c r="E44" s="133">
        <f>SUM(E39:E43)</f>
        <v>6684918</v>
      </c>
      <c r="F44" s="133">
        <f>SUM(F39:F43)</f>
        <v>4909364</v>
      </c>
      <c r="G44" s="134">
        <f>F44/E44</f>
        <v>0.73439404941092767</v>
      </c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31"/>
      <c r="AG44" s="135"/>
      <c r="AH44" s="135"/>
      <c r="AI44" s="135"/>
      <c r="AJ44" s="135"/>
      <c r="AK44" s="135"/>
      <c r="AL44" s="135"/>
      <c r="AM44" s="135"/>
      <c r="AN44" s="135"/>
      <c r="AO44" s="135"/>
      <c r="AP44" s="135"/>
      <c r="AQ44" s="135"/>
      <c r="AR44" s="135"/>
      <c r="AS44" s="135"/>
      <c r="AT44" s="135"/>
      <c r="AU44" s="135"/>
      <c r="AV44" s="135"/>
      <c r="AW44" s="135"/>
      <c r="AX44" s="135"/>
      <c r="AY44" s="135"/>
      <c r="AZ44" s="135"/>
      <c r="BA44" s="135"/>
      <c r="BB44" s="135"/>
      <c r="BC44" s="135"/>
      <c r="BD44" s="135"/>
      <c r="BE44" s="135"/>
      <c r="BF44" s="135"/>
      <c r="BG44" s="135"/>
      <c r="BH44" s="135"/>
      <c r="BI44" s="135"/>
      <c r="BJ44" s="135"/>
      <c r="BK44" s="135"/>
      <c r="BL44" s="135"/>
      <c r="BM44" s="135"/>
      <c r="BN44" s="135"/>
      <c r="BO44" s="135"/>
      <c r="BP44" s="135"/>
      <c r="BQ44" s="135"/>
      <c r="BR44" s="135"/>
      <c r="BS44" s="135"/>
      <c r="BT44" s="135"/>
      <c r="BU44" s="135"/>
      <c r="BV44" s="135"/>
      <c r="BW44" s="135"/>
      <c r="BX44" s="135"/>
      <c r="BY44" s="135"/>
      <c r="BZ44" s="135"/>
      <c r="CA44" s="135"/>
      <c r="CB44" s="135"/>
      <c r="CC44" s="135"/>
      <c r="CD44" s="135"/>
      <c r="CE44" s="135"/>
      <c r="CF44" s="135"/>
      <c r="CG44" s="135"/>
      <c r="CH44" s="135"/>
      <c r="CI44" s="135"/>
      <c r="CJ44" s="135"/>
      <c r="CK44" s="135"/>
      <c r="CL44" s="135"/>
      <c r="CM44" s="135"/>
      <c r="CN44" s="135"/>
      <c r="CO44" s="135"/>
      <c r="CP44" s="135"/>
      <c r="CQ44" s="135"/>
      <c r="CR44" s="135"/>
      <c r="CS44" s="135"/>
      <c r="CT44" s="135"/>
      <c r="CU44" s="135"/>
      <c r="CV44" s="135"/>
      <c r="CW44" s="135"/>
      <c r="CX44" s="135"/>
      <c r="CY44" s="135"/>
      <c r="CZ44" s="135"/>
      <c r="DA44" s="135"/>
      <c r="DB44" s="135"/>
      <c r="DC44" s="135"/>
    </row>
    <row r="45" spans="1:107" s="130" customFormat="1" ht="30" customHeight="1" thickBot="1" x14ac:dyDescent="0.25">
      <c r="B45" s="131">
        <v>36</v>
      </c>
      <c r="C45" s="95" t="s">
        <v>15</v>
      </c>
      <c r="D45" s="132" t="s">
        <v>81</v>
      </c>
      <c r="E45" s="133">
        <f>E37+E38+E44</f>
        <v>9031847</v>
      </c>
      <c r="F45" s="133">
        <f>F37+F38+F44</f>
        <v>8277670</v>
      </c>
      <c r="G45" s="134">
        <f>F45/E45</f>
        <v>0.91649803190864509</v>
      </c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31"/>
      <c r="AG45" s="135"/>
      <c r="AH45" s="135"/>
      <c r="AI45" s="135"/>
      <c r="AJ45" s="135"/>
      <c r="AK45" s="135"/>
      <c r="AL45" s="135"/>
      <c r="AM45" s="135"/>
      <c r="AN45" s="135"/>
      <c r="AO45" s="135"/>
      <c r="AP45" s="135"/>
      <c r="AQ45" s="135"/>
      <c r="AR45" s="135"/>
      <c r="AS45" s="135"/>
      <c r="AT45" s="135"/>
      <c r="AU45" s="135"/>
      <c r="AV45" s="135"/>
      <c r="AW45" s="135"/>
      <c r="AX45" s="135"/>
      <c r="AY45" s="135"/>
      <c r="AZ45" s="135"/>
      <c r="BA45" s="135"/>
      <c r="BB45" s="135"/>
      <c r="BC45" s="135"/>
      <c r="BD45" s="135"/>
      <c r="BE45" s="135"/>
      <c r="BF45" s="135"/>
      <c r="BG45" s="135"/>
      <c r="BH45" s="135"/>
      <c r="BI45" s="135"/>
      <c r="BJ45" s="135"/>
      <c r="BK45" s="135"/>
      <c r="BL45" s="135"/>
      <c r="BM45" s="135"/>
      <c r="BN45" s="135"/>
      <c r="BO45" s="135"/>
      <c r="BP45" s="135"/>
      <c r="BQ45" s="135"/>
      <c r="BR45" s="135"/>
      <c r="BS45" s="135"/>
      <c r="BT45" s="135"/>
      <c r="BU45" s="135"/>
      <c r="BV45" s="135"/>
      <c r="BW45" s="135"/>
      <c r="BX45" s="135"/>
      <c r="BY45" s="135"/>
      <c r="BZ45" s="135"/>
      <c r="CA45" s="135"/>
      <c r="CB45" s="135"/>
      <c r="CC45" s="135"/>
      <c r="CD45" s="135"/>
      <c r="CE45" s="135"/>
      <c r="CF45" s="135"/>
      <c r="CG45" s="135"/>
      <c r="CH45" s="135"/>
      <c r="CI45" s="135"/>
      <c r="CJ45" s="135"/>
      <c r="CK45" s="135"/>
      <c r="CL45" s="135"/>
      <c r="CM45" s="135"/>
      <c r="CN45" s="135"/>
      <c r="CO45" s="135"/>
      <c r="CP45" s="135"/>
      <c r="CQ45" s="135"/>
      <c r="CR45" s="135"/>
      <c r="CS45" s="135"/>
      <c r="CT45" s="135"/>
      <c r="CU45" s="135"/>
      <c r="CV45" s="135"/>
      <c r="CW45" s="135"/>
      <c r="CX45" s="135"/>
      <c r="CY45" s="135"/>
      <c r="CZ45" s="135"/>
      <c r="DA45" s="135"/>
      <c r="DB45" s="135"/>
      <c r="DC45" s="135"/>
    </row>
    <row r="46" spans="1:107" s="130" customFormat="1" ht="30" customHeight="1" thickBot="1" x14ac:dyDescent="0.25">
      <c r="B46" s="131">
        <v>37</v>
      </c>
      <c r="C46" s="95" t="s">
        <v>16</v>
      </c>
      <c r="D46" s="132" t="s">
        <v>82</v>
      </c>
      <c r="E46" s="136">
        <f>E36+E45</f>
        <v>24017741</v>
      </c>
      <c r="F46" s="136">
        <f>F36+F45</f>
        <v>22448975</v>
      </c>
      <c r="G46" s="137">
        <f>F46/E46</f>
        <v>0.93468303284642795</v>
      </c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31"/>
      <c r="AG46" s="135"/>
      <c r="AH46" s="135"/>
      <c r="AI46" s="135"/>
      <c r="AJ46" s="135"/>
      <c r="AK46" s="135"/>
      <c r="AL46" s="135"/>
      <c r="AM46" s="135"/>
      <c r="AN46" s="135"/>
      <c r="AO46" s="135"/>
      <c r="AP46" s="135"/>
      <c r="AQ46" s="135"/>
      <c r="AR46" s="135"/>
      <c r="AS46" s="135"/>
      <c r="AT46" s="135"/>
      <c r="AU46" s="135"/>
      <c r="AV46" s="135"/>
      <c r="AW46" s="135"/>
      <c r="AX46" s="135"/>
      <c r="AY46" s="135"/>
      <c r="AZ46" s="135"/>
      <c r="BA46" s="135"/>
      <c r="BB46" s="135"/>
      <c r="BC46" s="135"/>
      <c r="BD46" s="135"/>
      <c r="BE46" s="135"/>
      <c r="BF46" s="135"/>
      <c r="BG46" s="135"/>
      <c r="BH46" s="135"/>
      <c r="BI46" s="135"/>
      <c r="BJ46" s="135"/>
      <c r="BK46" s="135"/>
      <c r="BL46" s="135"/>
      <c r="BM46" s="135"/>
      <c r="BN46" s="135"/>
      <c r="BO46" s="135"/>
      <c r="BP46" s="135"/>
      <c r="BQ46" s="135"/>
      <c r="BR46" s="135"/>
      <c r="BS46" s="135"/>
      <c r="BT46" s="135"/>
      <c r="BU46" s="135"/>
      <c r="BV46" s="135"/>
      <c r="BW46" s="135"/>
      <c r="BX46" s="135"/>
      <c r="BY46" s="135"/>
      <c r="BZ46" s="135"/>
      <c r="CA46" s="135"/>
      <c r="CB46" s="135"/>
      <c r="CC46" s="135"/>
      <c r="CD46" s="135"/>
      <c r="CE46" s="135"/>
      <c r="CF46" s="135"/>
      <c r="CG46" s="135"/>
      <c r="CH46" s="135"/>
      <c r="CI46" s="135"/>
      <c r="CJ46" s="135"/>
      <c r="CK46" s="135"/>
      <c r="CL46" s="135"/>
      <c r="CM46" s="135"/>
      <c r="CN46" s="135"/>
      <c r="CO46" s="135"/>
      <c r="CP46" s="135"/>
      <c r="CQ46" s="135"/>
      <c r="CR46" s="135"/>
      <c r="CS46" s="135"/>
      <c r="CT46" s="135"/>
      <c r="CU46" s="135"/>
      <c r="CV46" s="135"/>
      <c r="CW46" s="135"/>
      <c r="CX46" s="135"/>
      <c r="CY46" s="135"/>
      <c r="CZ46" s="135"/>
      <c r="DA46" s="135"/>
      <c r="DB46" s="135"/>
      <c r="DC46" s="135"/>
    </row>
    <row r="47" spans="1:107" s="138" customFormat="1" ht="22.5" customHeight="1" x14ac:dyDescent="0.3">
      <c r="B47" s="54">
        <v>38</v>
      </c>
      <c r="C47" s="75" t="s">
        <v>66</v>
      </c>
      <c r="D47" s="139" t="s">
        <v>36</v>
      </c>
      <c r="E47" s="140"/>
      <c r="F47" s="140"/>
      <c r="G47" s="141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142"/>
      <c r="AJ47" s="142"/>
      <c r="AK47" s="142"/>
      <c r="AL47" s="142"/>
      <c r="AM47" s="142"/>
      <c r="AN47" s="142"/>
      <c r="AO47" s="142"/>
      <c r="AP47" s="142"/>
      <c r="AQ47" s="142"/>
      <c r="AR47" s="142"/>
      <c r="AS47" s="142"/>
      <c r="AT47" s="142"/>
      <c r="AU47" s="142"/>
      <c r="AV47" s="142"/>
      <c r="AW47" s="142"/>
      <c r="AX47" s="142"/>
      <c r="AY47" s="142"/>
      <c r="AZ47" s="142"/>
      <c r="BA47" s="142"/>
      <c r="BB47" s="142"/>
      <c r="BC47" s="142"/>
      <c r="BD47" s="142"/>
      <c r="BE47" s="142"/>
      <c r="BF47" s="142"/>
      <c r="BG47" s="142"/>
      <c r="BH47" s="142"/>
      <c r="BI47" s="142"/>
      <c r="BJ47" s="142"/>
      <c r="BK47" s="142"/>
      <c r="BL47" s="142"/>
      <c r="BM47" s="142"/>
      <c r="BN47" s="142"/>
      <c r="BO47" s="142"/>
      <c r="BP47" s="142"/>
      <c r="BQ47" s="142"/>
      <c r="BR47" s="142"/>
      <c r="BS47" s="142"/>
      <c r="BT47" s="142"/>
      <c r="BU47" s="142"/>
      <c r="BV47" s="142"/>
      <c r="BW47" s="142"/>
      <c r="BX47" s="142"/>
      <c r="BY47" s="142"/>
      <c r="BZ47" s="142"/>
      <c r="CA47" s="142"/>
      <c r="CB47" s="142"/>
      <c r="CC47" s="142"/>
      <c r="CD47" s="142"/>
      <c r="CE47" s="142"/>
      <c r="CF47" s="142"/>
      <c r="CG47" s="142"/>
      <c r="CH47" s="142"/>
      <c r="CI47" s="142"/>
      <c r="CJ47" s="142"/>
      <c r="CK47" s="142"/>
      <c r="CL47" s="142"/>
      <c r="CM47" s="142"/>
      <c r="CN47" s="142"/>
      <c r="CO47" s="142"/>
      <c r="CP47" s="142"/>
      <c r="CQ47" s="142"/>
      <c r="CR47" s="142"/>
      <c r="CS47" s="142"/>
      <c r="CT47" s="142"/>
      <c r="CU47" s="142"/>
      <c r="CV47" s="142"/>
      <c r="CW47" s="142"/>
      <c r="CX47" s="142"/>
      <c r="CY47" s="142"/>
      <c r="CZ47" s="142"/>
      <c r="DA47" s="142"/>
      <c r="DB47" s="142"/>
      <c r="DC47" s="142"/>
    </row>
    <row r="48" spans="1:107" ht="22.5" customHeight="1" x14ac:dyDescent="0.3">
      <c r="B48" s="54">
        <v>39</v>
      </c>
      <c r="C48" s="75" t="s">
        <v>67</v>
      </c>
      <c r="D48" s="143" t="s">
        <v>42</v>
      </c>
      <c r="E48" s="140"/>
      <c r="F48" s="140"/>
      <c r="G48" s="141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14"/>
      <c r="AY48" s="114"/>
      <c r="AZ48" s="114"/>
      <c r="BA48" s="114"/>
      <c r="BB48" s="114"/>
      <c r="BC48" s="114"/>
      <c r="BD48" s="114"/>
      <c r="BE48" s="114"/>
      <c r="BF48" s="114"/>
      <c r="BG48" s="114"/>
      <c r="BH48" s="114"/>
      <c r="BI48" s="114"/>
      <c r="BJ48" s="114"/>
      <c r="BK48" s="114"/>
      <c r="BL48" s="114"/>
      <c r="BM48" s="114"/>
      <c r="BN48" s="114"/>
      <c r="BO48" s="114"/>
      <c r="BP48" s="114"/>
      <c r="BQ48" s="114"/>
      <c r="BR48" s="114"/>
      <c r="BS48" s="114"/>
      <c r="BT48" s="114"/>
      <c r="BU48" s="114"/>
      <c r="BV48" s="114"/>
      <c r="BW48" s="114"/>
      <c r="BX48" s="114"/>
      <c r="BY48" s="114"/>
      <c r="BZ48" s="114"/>
      <c r="CA48" s="114"/>
      <c r="CB48" s="114"/>
      <c r="CC48" s="114"/>
      <c r="CD48" s="114"/>
      <c r="CE48" s="114"/>
      <c r="CF48" s="114"/>
      <c r="CG48" s="114"/>
      <c r="CH48" s="114"/>
      <c r="CI48" s="114"/>
      <c r="CJ48" s="114"/>
      <c r="CK48" s="114"/>
      <c r="CL48" s="114"/>
      <c r="CM48" s="114"/>
      <c r="CN48" s="114"/>
      <c r="CO48" s="114"/>
      <c r="CP48" s="114"/>
      <c r="CQ48" s="114"/>
      <c r="CR48" s="114"/>
      <c r="CS48" s="114"/>
      <c r="CT48" s="114"/>
      <c r="CU48" s="114"/>
      <c r="CV48" s="114"/>
      <c r="CW48" s="114"/>
      <c r="CX48" s="114"/>
      <c r="CY48" s="114"/>
      <c r="CZ48" s="114"/>
      <c r="DA48" s="114"/>
      <c r="DB48" s="114"/>
      <c r="DC48" s="114"/>
    </row>
    <row r="49" spans="1:107" s="144" customFormat="1" ht="22.5" customHeight="1" x14ac:dyDescent="0.3">
      <c r="B49" s="118">
        <v>40</v>
      </c>
      <c r="C49" s="82" t="s">
        <v>68</v>
      </c>
      <c r="D49" s="83" t="s">
        <v>37</v>
      </c>
      <c r="E49" s="145"/>
      <c r="F49" s="145"/>
      <c r="G49" s="141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14"/>
      <c r="AG49" s="146"/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  <c r="BI49" s="146"/>
      <c r="BJ49" s="146"/>
      <c r="BK49" s="146"/>
      <c r="BL49" s="146"/>
      <c r="BM49" s="146"/>
      <c r="BN49" s="146"/>
      <c r="BO49" s="146"/>
      <c r="BP49" s="146"/>
      <c r="BQ49" s="146"/>
      <c r="BR49" s="146"/>
      <c r="BS49" s="146"/>
      <c r="BT49" s="146"/>
      <c r="BU49" s="146"/>
      <c r="BV49" s="146"/>
      <c r="BW49" s="146"/>
      <c r="BX49" s="146"/>
      <c r="BY49" s="146"/>
      <c r="BZ49" s="146"/>
      <c r="CA49" s="146"/>
      <c r="CB49" s="146"/>
      <c r="CC49" s="146"/>
      <c r="CD49" s="146"/>
      <c r="CE49" s="146"/>
      <c r="CF49" s="146"/>
      <c r="CG49" s="146"/>
      <c r="CH49" s="146"/>
      <c r="CI49" s="146"/>
      <c r="CJ49" s="146"/>
      <c r="CK49" s="146"/>
      <c r="CL49" s="146"/>
      <c r="CM49" s="146"/>
      <c r="CN49" s="146"/>
      <c r="CO49" s="146"/>
      <c r="CP49" s="146"/>
      <c r="CQ49" s="146"/>
      <c r="CR49" s="146"/>
      <c r="CS49" s="146"/>
      <c r="CT49" s="146"/>
      <c r="CU49" s="146"/>
      <c r="CV49" s="146"/>
      <c r="CW49" s="146"/>
      <c r="CX49" s="146"/>
      <c r="CY49" s="146"/>
      <c r="CZ49" s="146"/>
      <c r="DA49" s="146"/>
      <c r="DB49" s="146"/>
      <c r="DC49" s="146"/>
    </row>
    <row r="50" spans="1:107" s="144" customFormat="1" ht="22.5" customHeight="1" x14ac:dyDescent="0.3">
      <c r="B50" s="118">
        <v>41</v>
      </c>
      <c r="C50" s="82" t="s">
        <v>69</v>
      </c>
      <c r="D50" s="83" t="s">
        <v>44</v>
      </c>
      <c r="E50" s="145"/>
      <c r="F50" s="145"/>
      <c r="G50" s="147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14"/>
      <c r="AG50" s="146"/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  <c r="BI50" s="146"/>
      <c r="BJ50" s="146"/>
      <c r="BK50" s="146"/>
      <c r="BL50" s="146"/>
      <c r="BM50" s="146"/>
      <c r="BN50" s="146"/>
      <c r="BO50" s="146"/>
      <c r="BP50" s="146"/>
      <c r="BQ50" s="146"/>
      <c r="BR50" s="146"/>
      <c r="BS50" s="146"/>
      <c r="BT50" s="146"/>
      <c r="BU50" s="146"/>
      <c r="BV50" s="146"/>
      <c r="BW50" s="146"/>
      <c r="BX50" s="146"/>
      <c r="BY50" s="146"/>
      <c r="BZ50" s="146"/>
      <c r="CA50" s="146"/>
      <c r="CB50" s="146"/>
      <c r="CC50" s="146"/>
      <c r="CD50" s="146"/>
      <c r="CE50" s="146"/>
      <c r="CF50" s="146"/>
      <c r="CG50" s="146"/>
      <c r="CH50" s="146"/>
      <c r="CI50" s="146"/>
      <c r="CJ50" s="146"/>
      <c r="CK50" s="146"/>
      <c r="CL50" s="146"/>
      <c r="CM50" s="146"/>
      <c r="CN50" s="146"/>
      <c r="CO50" s="146"/>
      <c r="CP50" s="146"/>
      <c r="CQ50" s="146"/>
      <c r="CR50" s="146"/>
      <c r="CS50" s="146"/>
      <c r="CT50" s="146"/>
      <c r="CU50" s="146"/>
      <c r="CV50" s="146"/>
      <c r="CW50" s="146"/>
      <c r="CX50" s="146"/>
      <c r="CY50" s="146"/>
      <c r="CZ50" s="146"/>
      <c r="DA50" s="146"/>
      <c r="DB50" s="146"/>
      <c r="DC50" s="146"/>
    </row>
    <row r="51" spans="1:107" s="144" customFormat="1" ht="22.5" customHeight="1" x14ac:dyDescent="0.3">
      <c r="B51" s="118">
        <v>42</v>
      </c>
      <c r="C51" s="82" t="s">
        <v>70</v>
      </c>
      <c r="D51" s="83" t="s">
        <v>27</v>
      </c>
      <c r="E51" s="145">
        <v>76797</v>
      </c>
      <c r="F51" s="145">
        <v>0</v>
      </c>
      <c r="G51" s="148">
        <f>F51/E51</f>
        <v>0</v>
      </c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114"/>
      <c r="AG51" s="146"/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  <c r="BI51" s="146"/>
      <c r="BJ51" s="146"/>
      <c r="BK51" s="146"/>
      <c r="BL51" s="146"/>
      <c r="BM51" s="146"/>
      <c r="BN51" s="146"/>
      <c r="BO51" s="146"/>
      <c r="BP51" s="146"/>
      <c r="BQ51" s="146"/>
      <c r="BR51" s="146"/>
      <c r="BS51" s="146"/>
      <c r="BT51" s="146"/>
      <c r="BU51" s="146"/>
      <c r="BV51" s="146"/>
      <c r="BW51" s="146"/>
      <c r="BX51" s="146"/>
      <c r="BY51" s="146"/>
      <c r="BZ51" s="146"/>
      <c r="CA51" s="146"/>
      <c r="CB51" s="146"/>
      <c r="CC51" s="146"/>
      <c r="CD51" s="146"/>
      <c r="CE51" s="146"/>
      <c r="CF51" s="146"/>
      <c r="CG51" s="146"/>
      <c r="CH51" s="146"/>
      <c r="CI51" s="146"/>
      <c r="CJ51" s="146"/>
      <c r="CK51" s="146"/>
      <c r="CL51" s="146"/>
      <c r="CM51" s="146"/>
      <c r="CN51" s="146"/>
      <c r="CO51" s="146"/>
      <c r="CP51" s="146"/>
      <c r="CQ51" s="146"/>
      <c r="CR51" s="146"/>
      <c r="CS51" s="146"/>
      <c r="CT51" s="146"/>
      <c r="CU51" s="146"/>
      <c r="CV51" s="146"/>
      <c r="CW51" s="146"/>
      <c r="CX51" s="146"/>
      <c r="CY51" s="146"/>
      <c r="CZ51" s="146"/>
      <c r="DA51" s="146"/>
      <c r="DB51" s="146"/>
      <c r="DC51" s="146"/>
    </row>
    <row r="52" spans="1:107" s="149" customFormat="1" ht="22.5" customHeight="1" x14ac:dyDescent="0.3">
      <c r="B52" s="123">
        <v>43</v>
      </c>
      <c r="C52" s="11" t="s">
        <v>71</v>
      </c>
      <c r="D52" s="150" t="s">
        <v>28</v>
      </c>
      <c r="E52" s="151">
        <f>6055327+5000+7755+14724+31936+14760</f>
        <v>6129502</v>
      </c>
      <c r="F52" s="151">
        <f>6002509+3810-52071-15000-10000+35000</f>
        <v>5964248</v>
      </c>
      <c r="G52" s="148">
        <f>F52/E52</f>
        <v>0.97303957156715182</v>
      </c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  <c r="AA52" s="152"/>
      <c r="AB52" s="152"/>
      <c r="AC52" s="152"/>
      <c r="AD52" s="152"/>
      <c r="AE52" s="152"/>
      <c r="AF52" s="128"/>
      <c r="AG52" s="152"/>
      <c r="AH52" s="152"/>
      <c r="AI52" s="152"/>
      <c r="AJ52" s="152"/>
      <c r="AK52" s="152"/>
      <c r="AL52" s="152"/>
      <c r="AM52" s="152"/>
      <c r="AN52" s="152"/>
      <c r="AO52" s="152"/>
      <c r="AP52" s="152"/>
      <c r="AQ52" s="152"/>
      <c r="AR52" s="152"/>
      <c r="AS52" s="152"/>
      <c r="AT52" s="152"/>
      <c r="AU52" s="152"/>
      <c r="AV52" s="152"/>
      <c r="AW52" s="152"/>
      <c r="AX52" s="152"/>
      <c r="AY52" s="152"/>
      <c r="AZ52" s="152"/>
      <c r="BA52" s="152"/>
      <c r="BB52" s="152"/>
      <c r="BC52" s="152"/>
      <c r="BD52" s="152"/>
      <c r="BE52" s="152"/>
      <c r="BF52" s="152"/>
      <c r="BG52" s="152"/>
      <c r="BH52" s="152"/>
      <c r="BI52" s="152"/>
      <c r="BJ52" s="152"/>
      <c r="BK52" s="152"/>
      <c r="BL52" s="152"/>
      <c r="BM52" s="152"/>
      <c r="BN52" s="152"/>
      <c r="BO52" s="152"/>
      <c r="BP52" s="152"/>
      <c r="BQ52" s="152"/>
      <c r="BR52" s="152"/>
      <c r="BS52" s="152"/>
      <c r="BT52" s="152"/>
      <c r="BU52" s="152"/>
      <c r="BV52" s="152"/>
      <c r="BW52" s="152"/>
      <c r="BX52" s="152"/>
      <c r="BY52" s="152"/>
      <c r="BZ52" s="152"/>
      <c r="CA52" s="152"/>
      <c r="CB52" s="152"/>
      <c r="CC52" s="152"/>
      <c r="CD52" s="152"/>
      <c r="CE52" s="152"/>
      <c r="CF52" s="152"/>
      <c r="CG52" s="152"/>
      <c r="CH52" s="152"/>
      <c r="CI52" s="152"/>
      <c r="CJ52" s="152"/>
      <c r="CK52" s="152"/>
      <c r="CL52" s="152"/>
      <c r="CM52" s="152"/>
      <c r="CN52" s="152"/>
      <c r="CO52" s="152"/>
      <c r="CP52" s="152"/>
      <c r="CQ52" s="152"/>
      <c r="CR52" s="152"/>
      <c r="CS52" s="152"/>
      <c r="CT52" s="152"/>
      <c r="CU52" s="152"/>
      <c r="CV52" s="152"/>
      <c r="CW52" s="152"/>
      <c r="CX52" s="152"/>
      <c r="CY52" s="152"/>
      <c r="CZ52" s="152"/>
      <c r="DA52" s="152"/>
      <c r="DB52" s="152"/>
      <c r="DC52" s="152"/>
    </row>
    <row r="53" spans="1:107" s="159" customFormat="1" ht="22.5" customHeight="1" thickBot="1" x14ac:dyDescent="0.35">
      <c r="A53" s="153"/>
      <c r="B53" s="154">
        <v>44</v>
      </c>
      <c r="C53" s="89" t="s">
        <v>72</v>
      </c>
      <c r="D53" s="90" t="s">
        <v>38</v>
      </c>
      <c r="E53" s="155"/>
      <c r="F53" s="155"/>
      <c r="G53" s="156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8"/>
      <c r="AG53" s="157"/>
      <c r="AH53" s="157"/>
      <c r="AI53" s="157"/>
      <c r="AJ53" s="157"/>
      <c r="AK53" s="157"/>
      <c r="AL53" s="157"/>
      <c r="AM53" s="157"/>
      <c r="AN53" s="157"/>
      <c r="AO53" s="157"/>
      <c r="AP53" s="157"/>
      <c r="AQ53" s="157"/>
      <c r="AR53" s="157"/>
      <c r="AS53" s="157"/>
      <c r="AT53" s="157"/>
      <c r="AU53" s="157"/>
      <c r="AV53" s="157"/>
      <c r="AW53" s="157"/>
      <c r="AX53" s="157"/>
      <c r="AY53" s="157"/>
      <c r="AZ53" s="157"/>
      <c r="BA53" s="157"/>
      <c r="BB53" s="157"/>
      <c r="BC53" s="157"/>
      <c r="BD53" s="157"/>
      <c r="BE53" s="157"/>
      <c r="BF53" s="157"/>
      <c r="BG53" s="157"/>
      <c r="BH53" s="157"/>
      <c r="BI53" s="157"/>
      <c r="BJ53" s="157"/>
      <c r="BK53" s="157"/>
      <c r="BL53" s="157"/>
      <c r="BM53" s="157"/>
      <c r="BN53" s="157"/>
      <c r="BO53" s="157"/>
      <c r="BP53" s="157"/>
      <c r="BQ53" s="157"/>
      <c r="BR53" s="157"/>
      <c r="BS53" s="157"/>
      <c r="BT53" s="157"/>
      <c r="BU53" s="157"/>
      <c r="BV53" s="157"/>
      <c r="BW53" s="157"/>
      <c r="BX53" s="157"/>
      <c r="BY53" s="157"/>
      <c r="BZ53" s="157"/>
      <c r="CA53" s="157"/>
      <c r="CB53" s="157"/>
      <c r="CC53" s="157"/>
      <c r="CD53" s="157"/>
      <c r="CE53" s="157"/>
      <c r="CF53" s="157"/>
      <c r="CG53" s="157"/>
      <c r="CH53" s="157"/>
      <c r="CI53" s="157"/>
      <c r="CJ53" s="157"/>
      <c r="CK53" s="157"/>
      <c r="CL53" s="157"/>
      <c r="CM53" s="157"/>
      <c r="CN53" s="157"/>
      <c r="CO53" s="157"/>
      <c r="CP53" s="157"/>
      <c r="CQ53" s="157"/>
      <c r="CR53" s="157"/>
      <c r="CS53" s="157"/>
      <c r="CT53" s="157"/>
      <c r="CU53" s="157"/>
      <c r="CV53" s="157"/>
      <c r="CW53" s="157"/>
      <c r="CX53" s="157"/>
      <c r="CY53" s="157"/>
      <c r="CZ53" s="157"/>
      <c r="DA53" s="157"/>
      <c r="DB53" s="157"/>
      <c r="DC53" s="157"/>
    </row>
    <row r="54" spans="1:107" s="130" customFormat="1" ht="30" customHeight="1" thickBot="1" x14ac:dyDescent="0.25">
      <c r="B54" s="131">
        <v>45</v>
      </c>
      <c r="C54" s="95" t="s">
        <v>52</v>
      </c>
      <c r="D54" s="96" t="s">
        <v>83</v>
      </c>
      <c r="E54" s="136">
        <f>SUM(E47:E53)</f>
        <v>6206299</v>
      </c>
      <c r="F54" s="136">
        <f>SUM(F47:F53)</f>
        <v>5964248</v>
      </c>
      <c r="G54" s="137">
        <f>F54/E54</f>
        <v>0.9609991397449591</v>
      </c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31"/>
      <c r="AG54" s="135"/>
      <c r="AH54" s="135"/>
      <c r="AI54" s="135"/>
      <c r="AJ54" s="135"/>
      <c r="AK54" s="135"/>
      <c r="AL54" s="135"/>
      <c r="AM54" s="135"/>
      <c r="AN54" s="135"/>
      <c r="AO54" s="135"/>
      <c r="AP54" s="135"/>
      <c r="AQ54" s="135"/>
      <c r="AR54" s="135"/>
      <c r="AS54" s="135"/>
      <c r="AT54" s="135"/>
      <c r="AU54" s="135"/>
      <c r="AV54" s="135"/>
      <c r="AW54" s="135"/>
      <c r="AX54" s="135"/>
      <c r="AY54" s="135"/>
      <c r="AZ54" s="135"/>
      <c r="BA54" s="135"/>
      <c r="BB54" s="135"/>
      <c r="BC54" s="135"/>
      <c r="BD54" s="135"/>
      <c r="BE54" s="135"/>
      <c r="BF54" s="135"/>
      <c r="BG54" s="135"/>
      <c r="BH54" s="135"/>
      <c r="BI54" s="135"/>
      <c r="BJ54" s="135"/>
      <c r="BK54" s="135"/>
      <c r="BL54" s="135"/>
      <c r="BM54" s="135"/>
      <c r="BN54" s="135"/>
      <c r="BO54" s="135"/>
      <c r="BP54" s="135"/>
      <c r="BQ54" s="135"/>
      <c r="BR54" s="135"/>
      <c r="BS54" s="135"/>
      <c r="BT54" s="135"/>
      <c r="BU54" s="135"/>
      <c r="BV54" s="135"/>
      <c r="BW54" s="135"/>
      <c r="BX54" s="135"/>
      <c r="BY54" s="135"/>
      <c r="BZ54" s="135"/>
      <c r="CA54" s="135"/>
      <c r="CB54" s="135"/>
      <c r="CC54" s="135"/>
      <c r="CD54" s="135"/>
      <c r="CE54" s="135"/>
      <c r="CF54" s="135"/>
      <c r="CG54" s="135"/>
      <c r="CH54" s="135"/>
      <c r="CI54" s="135"/>
      <c r="CJ54" s="135"/>
      <c r="CK54" s="135"/>
      <c r="CL54" s="135"/>
      <c r="CM54" s="135"/>
      <c r="CN54" s="135"/>
      <c r="CO54" s="135"/>
      <c r="CP54" s="135"/>
      <c r="CQ54" s="135"/>
      <c r="CR54" s="135"/>
      <c r="CS54" s="135"/>
      <c r="CT54" s="135"/>
      <c r="CU54" s="135"/>
      <c r="CV54" s="135"/>
      <c r="CW54" s="135"/>
      <c r="CX54" s="135"/>
      <c r="CY54" s="135"/>
      <c r="CZ54" s="135"/>
      <c r="DA54" s="135"/>
      <c r="DB54" s="135"/>
      <c r="DC54" s="135"/>
    </row>
    <row r="55" spans="1:107" s="130" customFormat="1" ht="30" customHeight="1" thickBot="1" x14ac:dyDescent="0.25">
      <c r="B55" s="131">
        <v>46</v>
      </c>
      <c r="C55" s="160"/>
      <c r="D55" s="96" t="s">
        <v>84</v>
      </c>
      <c r="E55" s="136">
        <f>E46+E54</f>
        <v>30224040</v>
      </c>
      <c r="F55" s="136">
        <f>F46+F54</f>
        <v>28413223</v>
      </c>
      <c r="G55" s="52">
        <f>F55/E55</f>
        <v>0.94008686462828928</v>
      </c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31"/>
      <c r="AG55" s="135"/>
      <c r="AH55" s="135"/>
      <c r="AI55" s="135"/>
      <c r="AJ55" s="135"/>
      <c r="AK55" s="135"/>
      <c r="AL55" s="135"/>
      <c r="AM55" s="135"/>
      <c r="AN55" s="135"/>
      <c r="AO55" s="135"/>
      <c r="AP55" s="135"/>
      <c r="AQ55" s="135"/>
      <c r="AR55" s="135"/>
      <c r="AS55" s="135"/>
      <c r="AT55" s="135"/>
      <c r="AU55" s="135"/>
      <c r="AV55" s="135"/>
      <c r="AW55" s="135"/>
      <c r="AX55" s="135"/>
      <c r="AY55" s="135"/>
      <c r="AZ55" s="135"/>
      <c r="BA55" s="135"/>
      <c r="BB55" s="135"/>
      <c r="BC55" s="135"/>
      <c r="BD55" s="135"/>
      <c r="BE55" s="135"/>
      <c r="BF55" s="135"/>
      <c r="BG55" s="135"/>
      <c r="BH55" s="135"/>
      <c r="BI55" s="135"/>
      <c r="BJ55" s="135"/>
      <c r="BK55" s="135"/>
      <c r="BL55" s="135"/>
      <c r="BM55" s="135"/>
      <c r="BN55" s="135"/>
      <c r="BO55" s="135"/>
      <c r="BP55" s="135"/>
      <c r="BQ55" s="135"/>
      <c r="BR55" s="135"/>
      <c r="BS55" s="135"/>
      <c r="BT55" s="135"/>
      <c r="BU55" s="135"/>
      <c r="BV55" s="135"/>
      <c r="BW55" s="135"/>
      <c r="BX55" s="135"/>
      <c r="BY55" s="135"/>
      <c r="BZ55" s="135"/>
      <c r="CA55" s="135"/>
      <c r="CB55" s="135"/>
      <c r="CC55" s="135"/>
      <c r="CD55" s="135"/>
      <c r="CE55" s="135"/>
      <c r="CF55" s="135"/>
      <c r="CG55" s="135"/>
      <c r="CH55" s="135"/>
      <c r="CI55" s="135"/>
      <c r="CJ55" s="135"/>
      <c r="CK55" s="135"/>
      <c r="CL55" s="135"/>
      <c r="CM55" s="135"/>
      <c r="CN55" s="135"/>
      <c r="CO55" s="135"/>
      <c r="CP55" s="135"/>
      <c r="CQ55" s="135"/>
      <c r="CR55" s="135"/>
      <c r="CS55" s="135"/>
      <c r="CT55" s="135"/>
      <c r="CU55" s="135"/>
      <c r="CV55" s="135"/>
      <c r="CW55" s="135"/>
      <c r="CX55" s="135"/>
      <c r="CY55" s="135"/>
      <c r="CZ55" s="135"/>
      <c r="DA55" s="135"/>
      <c r="DB55" s="135"/>
      <c r="DC55" s="135"/>
    </row>
    <row r="56" spans="1:107" x14ac:dyDescent="0.3">
      <c r="E56" s="161"/>
    </row>
    <row r="57" spans="1:107" x14ac:dyDescent="0.3">
      <c r="E57" s="161"/>
    </row>
    <row r="58" spans="1:107" x14ac:dyDescent="0.3">
      <c r="E58" s="161"/>
    </row>
    <row r="59" spans="1:107" x14ac:dyDescent="0.3">
      <c r="E59" s="161"/>
    </row>
    <row r="60" spans="1:107" x14ac:dyDescent="0.3">
      <c r="E60" s="161"/>
    </row>
    <row r="61" spans="1:107" x14ac:dyDescent="0.3">
      <c r="E61" s="161"/>
    </row>
    <row r="62" spans="1:107" x14ac:dyDescent="0.3">
      <c r="E62" s="161"/>
    </row>
    <row r="63" spans="1:107" x14ac:dyDescent="0.3">
      <c r="E63" s="161"/>
    </row>
    <row r="64" spans="1:107" x14ac:dyDescent="0.3">
      <c r="E64" s="161"/>
    </row>
    <row r="65" spans="5:5" x14ac:dyDescent="0.3">
      <c r="E65" s="161"/>
    </row>
    <row r="66" spans="5:5" x14ac:dyDescent="0.3">
      <c r="E66" s="161"/>
    </row>
    <row r="67" spans="5:5" x14ac:dyDescent="0.3">
      <c r="E67" s="161"/>
    </row>
    <row r="68" spans="5:5" x14ac:dyDescent="0.3">
      <c r="E68" s="161"/>
    </row>
    <row r="69" spans="5:5" x14ac:dyDescent="0.3">
      <c r="E69" s="161"/>
    </row>
    <row r="70" spans="5:5" x14ac:dyDescent="0.3">
      <c r="E70" s="161"/>
    </row>
    <row r="71" spans="5:5" x14ac:dyDescent="0.3">
      <c r="E71" s="161"/>
    </row>
    <row r="72" spans="5:5" x14ac:dyDescent="0.3">
      <c r="E72" s="161"/>
    </row>
    <row r="73" spans="5:5" x14ac:dyDescent="0.3">
      <c r="E73" s="161"/>
    </row>
  </sheetData>
  <mergeCells count="93">
    <mergeCell ref="CH7:CH8"/>
    <mergeCell ref="CI7:CI8"/>
    <mergeCell ref="CU7:CU8"/>
    <mergeCell ref="CQ7:CQ8"/>
    <mergeCell ref="CL7:CL8"/>
    <mergeCell ref="CM7:CM8"/>
    <mergeCell ref="CN7:CN8"/>
    <mergeCell ref="CO7:CO8"/>
    <mergeCell ref="DC7:DC8"/>
    <mergeCell ref="CX7:CX8"/>
    <mergeCell ref="CY7:CY8"/>
    <mergeCell ref="CZ7:CZ8"/>
    <mergeCell ref="DA7:DA8"/>
    <mergeCell ref="CR7:CR8"/>
    <mergeCell ref="CS7:CS8"/>
    <mergeCell ref="CT7:CT8"/>
    <mergeCell ref="CW7:CW8"/>
    <mergeCell ref="CV7:CV8"/>
    <mergeCell ref="DB7:DB8"/>
    <mergeCell ref="BZ7:BZ8"/>
    <mergeCell ref="CA7:CA8"/>
    <mergeCell ref="CB7:CB8"/>
    <mergeCell ref="CC7:CC8"/>
    <mergeCell ref="CD7:CD8"/>
    <mergeCell ref="CE7:CE8"/>
    <mergeCell ref="CP7:CP8"/>
    <mergeCell ref="CF7:CF8"/>
    <mergeCell ref="CG7:CG8"/>
    <mergeCell ref="BT7:BT8"/>
    <mergeCell ref="BU7:BU8"/>
    <mergeCell ref="BG7:BG8"/>
    <mergeCell ref="BH7:BH8"/>
    <mergeCell ref="CJ7:CJ8"/>
    <mergeCell ref="CK7:CK8"/>
    <mergeCell ref="BV7:BV8"/>
    <mergeCell ref="BW7:BW8"/>
    <mergeCell ref="BX7:BX8"/>
    <mergeCell ref="BY7:BY8"/>
    <mergeCell ref="AK7:AK8"/>
    <mergeCell ref="AL7:AL8"/>
    <mergeCell ref="AU7:AU8"/>
    <mergeCell ref="AV7:AV8"/>
    <mergeCell ref="AY7:AY8"/>
    <mergeCell ref="BS7:BS8"/>
    <mergeCell ref="AW7:AW8"/>
    <mergeCell ref="AX7:AX8"/>
    <mergeCell ref="AS7:AS8"/>
    <mergeCell ref="AT7:AT8"/>
    <mergeCell ref="AQ7:AQ8"/>
    <mergeCell ref="AR7:AR8"/>
    <mergeCell ref="AN7:AN8"/>
    <mergeCell ref="AO7:AO8"/>
    <mergeCell ref="AP7:AP8"/>
    <mergeCell ref="Y7:Y8"/>
    <mergeCell ref="AM7:AM8"/>
    <mergeCell ref="AB7:AB8"/>
    <mergeCell ref="AJ7:AJ8"/>
    <mergeCell ref="Z7:Z8"/>
    <mergeCell ref="AI7:AI8"/>
    <mergeCell ref="AF7:AF8"/>
    <mergeCell ref="AH7:AH8"/>
    <mergeCell ref="AG7:AG8"/>
    <mergeCell ref="K7:K8"/>
    <mergeCell ref="L7:L8"/>
    <mergeCell ref="M7:M8"/>
    <mergeCell ref="AC7:AC8"/>
    <mergeCell ref="AD7:AD8"/>
    <mergeCell ref="AE7:AE8"/>
    <mergeCell ref="E1:G1"/>
    <mergeCell ref="D2:G2"/>
    <mergeCell ref="I7:I8"/>
    <mergeCell ref="J7:J8"/>
    <mergeCell ref="P7:P8"/>
    <mergeCell ref="B3:G3"/>
    <mergeCell ref="G7:G8"/>
    <mergeCell ref="B7:B8"/>
    <mergeCell ref="B4:G4"/>
    <mergeCell ref="C7:C8"/>
    <mergeCell ref="X7:X8"/>
    <mergeCell ref="S7:S8"/>
    <mergeCell ref="U7:U8"/>
    <mergeCell ref="AA7:AA8"/>
    <mergeCell ref="V7:V8"/>
    <mergeCell ref="W7:W8"/>
    <mergeCell ref="D7:D8"/>
    <mergeCell ref="F7:F8"/>
    <mergeCell ref="R7:R8"/>
    <mergeCell ref="Q7:Q8"/>
    <mergeCell ref="T7:T8"/>
    <mergeCell ref="O7:O8"/>
    <mergeCell ref="N7:N8"/>
    <mergeCell ref="H7:H8"/>
    <mergeCell ref="E7:E8"/>
  </mergeCells>
  <phoneticPr fontId="0" type="noConversion"/>
  <printOptions horizontalCentered="1"/>
  <pageMargins left="0.23622047244094491" right="0.23622047244094491" top="0.11811023622047245" bottom="0.31496062992125984" header="7.874015748031496E-2" footer="0.31496062992125984"/>
  <pageSetup paperSize="9" scale="60" orientation="portrait" horizontalDpi="360" verticalDpi="300" r:id="rId1"/>
  <headerFooter alignWithMargins="0">
    <oddHeader>&amp;R&amp;12 4. számú táblázat a .../2021. (II. ...)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Kiadás 1</vt:lpstr>
      <vt:lpstr>'Kiadás 1'!Nyomtatási_cím</vt:lpstr>
      <vt:lpstr>'Kiadás 1'!Nyomtatási_terület</vt:lpstr>
    </vt:vector>
  </TitlesOfParts>
  <Company>VII.K.Polg.Hiv.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Bálint Veronika</dc:creator>
  <cp:lastModifiedBy>Rékasiné dr. Adamkó Adrienn</cp:lastModifiedBy>
  <cp:lastPrinted>2021-02-09T11:50:01Z</cp:lastPrinted>
  <dcterms:created xsi:type="dcterms:W3CDTF">1999-09-30T13:07:41Z</dcterms:created>
  <dcterms:modified xsi:type="dcterms:W3CDTF">2021-05-29T12:13:22Z</dcterms:modified>
</cp:coreProperties>
</file>