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120" yWindow="1080" windowWidth="9720" windowHeight="6360"/>
  </bookViews>
  <sheets>
    <sheet name="átrendezve" sheetId="11" r:id="rId1"/>
  </sheets>
  <definedNames>
    <definedName name="_xlnm.Print_Titles" localSheetId="0">átrendezve!$6:$11</definedName>
    <definedName name="_xlnm.Print_Area" localSheetId="0">átrendezve!$A$1:$F$184</definedName>
  </definedNames>
  <calcPr calcId="152511" fullCalcOnLoad="1"/>
</workbook>
</file>

<file path=xl/calcChain.xml><?xml version="1.0" encoding="utf-8"?>
<calcChain xmlns="http://schemas.openxmlformats.org/spreadsheetml/2006/main">
  <c r="D39" i="11" l="1"/>
  <c r="C39" i="11"/>
  <c r="E145" i="11"/>
  <c r="E170" i="11"/>
  <c r="E144" i="11"/>
  <c r="D103" i="11"/>
  <c r="E103" i="11"/>
  <c r="C103" i="11"/>
  <c r="D88" i="11"/>
  <c r="C88" i="11"/>
  <c r="D99" i="11"/>
  <c r="E99" i="11"/>
  <c r="C99" i="11"/>
  <c r="D95" i="11"/>
  <c r="C95" i="11"/>
  <c r="D83" i="11"/>
  <c r="E83" i="11"/>
  <c r="C83" i="11"/>
  <c r="E76" i="11"/>
  <c r="D77" i="11"/>
  <c r="C77" i="11"/>
  <c r="E75" i="11"/>
  <c r="D69" i="11"/>
  <c r="C69" i="11"/>
  <c r="D65" i="11"/>
  <c r="D105" i="11"/>
  <c r="D124" i="11"/>
  <c r="C65" i="11"/>
  <c r="C105" i="11"/>
  <c r="D166" i="11"/>
  <c r="C166" i="11"/>
  <c r="C170" i="11"/>
  <c r="C184" i="11"/>
  <c r="E167" i="11"/>
  <c r="E168" i="11"/>
  <c r="E169" i="11"/>
  <c r="D170" i="11"/>
  <c r="D184" i="11"/>
  <c r="E57" i="11"/>
  <c r="D58" i="11"/>
  <c r="C58" i="11"/>
  <c r="E109" i="11"/>
  <c r="E110" i="11"/>
  <c r="E111" i="11"/>
  <c r="E108" i="11"/>
  <c r="D112" i="11"/>
  <c r="C112" i="11"/>
  <c r="E112" i="11"/>
  <c r="D177" i="11"/>
  <c r="C177" i="11"/>
  <c r="E177" i="11"/>
  <c r="E176" i="11"/>
  <c r="E162" i="11"/>
  <c r="E151" i="11"/>
  <c r="E149" i="11"/>
  <c r="E150" i="11"/>
  <c r="E152" i="11"/>
  <c r="E127" i="11"/>
  <c r="E134" i="11"/>
  <c r="E141" i="11"/>
  <c r="I133" i="11"/>
  <c r="J133" i="11"/>
  <c r="K133" i="11"/>
  <c r="E118" i="11"/>
  <c r="E119" i="11"/>
  <c r="E120" i="11"/>
  <c r="E121" i="11"/>
  <c r="E122" i="11"/>
  <c r="D35" i="11"/>
  <c r="C35" i="11"/>
  <c r="E34" i="11"/>
  <c r="D31" i="11"/>
  <c r="C31" i="11"/>
  <c r="E30" i="11"/>
  <c r="D27" i="11"/>
  <c r="E27" i="11"/>
  <c r="C27" i="11"/>
  <c r="E26" i="11"/>
  <c r="E25" i="11"/>
  <c r="E41" i="11"/>
  <c r="E52" i="11"/>
  <c r="D22" i="11"/>
  <c r="C22" i="11"/>
  <c r="C36" i="11"/>
  <c r="E21" i="11"/>
  <c r="D18" i="11"/>
  <c r="C18" i="11"/>
  <c r="E17" i="11"/>
  <c r="E44" i="11"/>
  <c r="E42" i="11"/>
  <c r="E48" i="11"/>
  <c r="E51" i="11"/>
  <c r="E43" i="11"/>
  <c r="E40" i="11"/>
  <c r="E47" i="11"/>
  <c r="E49" i="11"/>
  <c r="E45" i="11"/>
  <c r="E53" i="11"/>
  <c r="E46" i="11"/>
  <c r="E39" i="11"/>
  <c r="E50" i="11"/>
  <c r="E131" i="11"/>
  <c r="E132" i="11"/>
  <c r="E133" i="11"/>
  <c r="E140" i="11"/>
  <c r="E138" i="11"/>
  <c r="E136" i="11"/>
  <c r="E137" i="11"/>
  <c r="E128" i="11"/>
  <c r="E129" i="11"/>
  <c r="E135" i="11"/>
  <c r="E143" i="11"/>
  <c r="E142" i="11"/>
  <c r="E139" i="11"/>
  <c r="E148" i="11"/>
  <c r="E165" i="11"/>
  <c r="E155" i="11"/>
  <c r="E158" i="11"/>
  <c r="E159" i="11"/>
  <c r="E157" i="11"/>
  <c r="E156" i="11"/>
  <c r="E130" i="11"/>
  <c r="E116" i="11"/>
  <c r="E117" i="11"/>
  <c r="E115" i="11"/>
  <c r="E102" i="11"/>
  <c r="E98" i="11"/>
  <c r="E92" i="11"/>
  <c r="E93" i="11"/>
  <c r="E94" i="11"/>
  <c r="E91" i="11"/>
  <c r="J97" i="11"/>
  <c r="E87" i="11"/>
  <c r="E86" i="11"/>
  <c r="E81" i="11"/>
  <c r="E82" i="11"/>
  <c r="E80" i="11"/>
  <c r="E73" i="11"/>
  <c r="E74" i="11"/>
  <c r="E72" i="11"/>
  <c r="E68" i="11"/>
  <c r="E64" i="11"/>
  <c r="I43" i="11"/>
  <c r="J43" i="11"/>
  <c r="E13" i="11"/>
  <c r="D14" i="11"/>
  <c r="D36" i="11"/>
  <c r="C14" i="11"/>
  <c r="E181" i="11"/>
  <c r="J180" i="11"/>
  <c r="L180" i="11"/>
  <c r="K180" i="11"/>
  <c r="D123" i="11"/>
  <c r="C123" i="11"/>
  <c r="D54" i="11"/>
  <c r="C54" i="11"/>
  <c r="E180" i="11"/>
  <c r="D182" i="11"/>
  <c r="C182" i="11"/>
  <c r="E175" i="11"/>
  <c r="E174" i="11"/>
  <c r="E35" i="11"/>
  <c r="E14" i="11"/>
  <c r="E88" i="11"/>
  <c r="E182" i="11"/>
  <c r="E123" i="11"/>
  <c r="E18" i="11"/>
  <c r="E31" i="11"/>
  <c r="E58" i="11"/>
  <c r="E95" i="11"/>
  <c r="K97" i="11"/>
  <c r="L97" i="11"/>
  <c r="D183" i="11"/>
  <c r="E166" i="11"/>
  <c r="E69" i="11"/>
  <c r="E77" i="11"/>
  <c r="E105" i="11"/>
  <c r="C124" i="11"/>
  <c r="E124" i="11"/>
  <c r="E36" i="11"/>
  <c r="E22" i="11"/>
  <c r="E65" i="11"/>
  <c r="C183" i="11"/>
  <c r="E183" i="11"/>
  <c r="K43" i="11"/>
  <c r="E54" i="11"/>
  <c r="E184" i="11"/>
</calcChain>
</file>

<file path=xl/sharedStrings.xml><?xml version="1.0" encoding="utf-8"?>
<sst xmlns="http://schemas.openxmlformats.org/spreadsheetml/2006/main" count="274" uniqueCount="168">
  <si>
    <t>ezer Ft</t>
  </si>
  <si>
    <t>Megnevezés</t>
  </si>
  <si>
    <t xml:space="preserve"> Budapest Főváros VII. Kerület Erzsébetváros Önkormányzata</t>
  </si>
  <si>
    <t>Intézményi beruházások</t>
  </si>
  <si>
    <t>Önkormányzati beruházások</t>
  </si>
  <si>
    <t>K</t>
  </si>
  <si>
    <t>Igazgatási apparátus és Polgármesteri Hivatal előirányzata</t>
  </si>
  <si>
    <t>5101</t>
  </si>
  <si>
    <t xml:space="preserve">Bischitz Johanna Integrált Humán Szolgáltató Központ </t>
  </si>
  <si>
    <t>Erzsébetváros Rendészeti Igazgatósága</t>
  </si>
  <si>
    <t>a)</t>
  </si>
  <si>
    <t>b)</t>
  </si>
  <si>
    <t>c)</t>
  </si>
  <si>
    <t>d)</t>
  </si>
  <si>
    <t>e)</t>
  </si>
  <si>
    <t>f)</t>
  </si>
  <si>
    <t>g)</t>
  </si>
  <si>
    <t>h)</t>
  </si>
  <si>
    <t>I.</t>
  </si>
  <si>
    <t>II.</t>
  </si>
  <si>
    <t>III.</t>
  </si>
  <si>
    <t>Erzsébetvárosi Kópévár Óvoda</t>
  </si>
  <si>
    <t>Erzsébetvárosi Nefelejcs Óvoda</t>
  </si>
  <si>
    <t>Erzsébetvárosi Brunszvik Teréz Óvoda</t>
  </si>
  <si>
    <t>Erzsébetvárosi Bóbita Óvoda</t>
  </si>
  <si>
    <t>Erzsébetvárosi Magonc Óvoda</t>
  </si>
  <si>
    <t>Erzsébetvárosi Csicsergő Óvoda</t>
  </si>
  <si>
    <t>Pályázatok</t>
  </si>
  <si>
    <t xml:space="preserve">Európai Unió által finanszírozott pályázatok </t>
  </si>
  <si>
    <t>Fővárosi Önkormányzat által kiírt pályázatok</t>
  </si>
  <si>
    <t>Pályázati forrásból megvalósuló beruházások (9100+9200+9300)</t>
  </si>
  <si>
    <t>Nettó 
beruházási 
előirányzat 
(K6)</t>
  </si>
  <si>
    <t>Előzetesen 
felszámított 
áfa
 (K67)</t>
  </si>
  <si>
    <t>Beruházás 
összesen 
(3+4)</t>
  </si>
  <si>
    <t>Feladat 
típusa 
(K/Ö/Á)</t>
  </si>
  <si>
    <t>Címszám</t>
  </si>
  <si>
    <t>Tűzfal licence</t>
  </si>
  <si>
    <t>Házasságkötő terem bútorbeszerzés</t>
  </si>
  <si>
    <t xml:space="preserve">Backup program licence </t>
  </si>
  <si>
    <t xml:space="preserve">Munkaállomások beszerzése </t>
  </si>
  <si>
    <t>Bútor</t>
  </si>
  <si>
    <t xml:space="preserve">Bútor </t>
  </si>
  <si>
    <t>Udvari árnyékolás</t>
  </si>
  <si>
    <t>Monitor (1 db)</t>
  </si>
  <si>
    <t>Informatikai fejlesztés</t>
  </si>
  <si>
    <t>Kisgépek, agregátor, szerszámok és egyéb eszközök beszerzése</t>
  </si>
  <si>
    <t xml:space="preserve">Projektor </t>
  </si>
  <si>
    <t>Fotódekoráció (20 db)</t>
  </si>
  <si>
    <t>Európai Unió által finanszírozott pályázatok összesen (9121+9122+9126)</t>
  </si>
  <si>
    <t>Fővárosi Önkormányzat által kiírt pályázatok összesen (9205+9206)</t>
  </si>
  <si>
    <t xml:space="preserve">Központi irányítás
Nyár utca 7. </t>
  </si>
  <si>
    <t>Dohány utca 22-24.  összesen (1)</t>
  </si>
  <si>
    <t xml:space="preserve">Házi segítségnyújtás 
Dohány utca 22-24.  </t>
  </si>
  <si>
    <t xml:space="preserve">Idősellátással összefüggő szolgáltatások
Peterdy utca 16. </t>
  </si>
  <si>
    <t xml:space="preserve">Idősellátással összefüggő szolgáltatások 
Dózsa György út 46. </t>
  </si>
  <si>
    <t xml:space="preserve">Gyermekek napközbeni ellátása 
Dob utca 23. </t>
  </si>
  <si>
    <t>Lövölde tér 1. összesen (1+2+…+4)</t>
  </si>
  <si>
    <t xml:space="preserve">Védőnői szolgálat ellátása
Rottenbiller utca 27. </t>
  </si>
  <si>
    <t>Vagyongazdálkodási feladatok</t>
  </si>
  <si>
    <t>Piacüzemeltetési feladatok</t>
  </si>
  <si>
    <t>Közművelődési feladatok</t>
  </si>
  <si>
    <t>VEKOP 6.2.1-15-2016-00004 pályázat Verseny utcai Veszélyeztetett tömb szociális célú rehabilitációja</t>
  </si>
  <si>
    <t>VEKOP 6.2.1-15-2016-00003 pályázat Csányi utcai Krízis tömb szociális célú rehabilitációja</t>
  </si>
  <si>
    <t>Polgármesteri Hivatal összesen (1+2+…+15)</t>
  </si>
  <si>
    <t>Környezet egészségügyi feladatok</t>
  </si>
  <si>
    <t>Gyermekek napközbeni ellátása 
Lövölde tér 1.</t>
  </si>
  <si>
    <t xml:space="preserve">Gyermekek napközbeni ellátása
Városligeti fasor 39-41. </t>
  </si>
  <si>
    <t>ASP-vel kapcsolatos fejlesztés és GDPR adatvédelem</t>
  </si>
  <si>
    <t>Informatikai hálózatfejlesztés</t>
  </si>
  <si>
    <t xml:space="preserve">Villámvédelmi rendszer kiépítése </t>
  </si>
  <si>
    <t>Mobiltelefon beszerzése</t>
  </si>
  <si>
    <t>Irodabútorok beszerzése</t>
  </si>
  <si>
    <t>Asztali vezetékes telefonkészülékek beszerzése</t>
  </si>
  <si>
    <t>Műszaki cikkek beszerzése</t>
  </si>
  <si>
    <t>Led-es fényforrások beszerzése</t>
  </si>
  <si>
    <t>Elektronikus pályázatkezelő rendszer kialakítása</t>
  </si>
  <si>
    <t>2101-21</t>
  </si>
  <si>
    <t>Erzsébetvárosi Kópévár Óvoda összesen (1)</t>
  </si>
  <si>
    <t>2101-22</t>
  </si>
  <si>
    <t>Erzsébetvárosi Nefelejcs Óvoda összesen (1)</t>
  </si>
  <si>
    <t>Nyomtató (1 db)</t>
  </si>
  <si>
    <t>2101-23</t>
  </si>
  <si>
    <t>Erzsébetvárosi Brunszvik Teréz Óvoda összesen (1)</t>
  </si>
  <si>
    <t>Laptop (5 db)</t>
  </si>
  <si>
    <t xml:space="preserve">Laptop </t>
  </si>
  <si>
    <t>Ipari mosogatógép (1 db)</t>
  </si>
  <si>
    <t>Erzsébetvárosi Magonc Óvoda összesen (1)</t>
  </si>
  <si>
    <t>Laptop (2 db) - Hangszóró (1 db)</t>
  </si>
  <si>
    <t>2101-24</t>
  </si>
  <si>
    <t>2101-25</t>
  </si>
  <si>
    <t>2101-27</t>
  </si>
  <si>
    <t>Erzsébetvárosi Csicsergő Óvoda összesen (1)</t>
  </si>
  <si>
    <t>Elektronikus levelező rendszer teljes körű korszerűsítése</t>
  </si>
  <si>
    <t>Műveleti központ jelátviteli rendszer fejlesztés</t>
  </si>
  <si>
    <t>Műveleti központ munkaállomás kliens szerver csere</t>
  </si>
  <si>
    <t>Százház utcai kondicionáló terem kialakítása, berendezése</t>
  </si>
  <si>
    <t>Százház utcai villamos hálózat fejlesztés</t>
  </si>
  <si>
    <t>Erzsébetváros Rendészeti Igazgatósága összesen (1+2+…+8)</t>
  </si>
  <si>
    <t>Erzsébetvárosi Bóbita Óvoda összesen (1+2)</t>
  </si>
  <si>
    <t>Belső-Erzsébetváros forgalomcsillapítási pilot projekt lezárása után forgalomtechnikai beavatkozások</t>
  </si>
  <si>
    <t>Haszongépjárművek, munkagépek, eszközök beszerzése</t>
  </si>
  <si>
    <t>Hulladékgyűjtő edények beszerzése és telepítése</t>
  </si>
  <si>
    <t>Kerékpártámaszok telepítése</t>
  </si>
  <si>
    <t>Planténerek beszerzése</t>
  </si>
  <si>
    <t>Ruzina üdülő villámhárító kialakítása</t>
  </si>
  <si>
    <t>Mobileszközök és kellékek beszerzése</t>
  </si>
  <si>
    <t>Riasztó és kamerarendszer kiépítése</t>
  </si>
  <si>
    <t>Klauzál tér 11. szám alatti társasház</t>
  </si>
  <si>
    <t>Utcai szemetesedények beszerzése</t>
  </si>
  <si>
    <t>Babzsákok (7 db)</t>
  </si>
  <si>
    <t xml:space="preserve">Csányi utca 5. szám alatti kiállítás párásító beszerzés </t>
  </si>
  <si>
    <t>Csányi utca 5. szám alatti kávézó beruházási feladatai</t>
  </si>
  <si>
    <t>Bútorbeszerzés</t>
  </si>
  <si>
    <r>
      <t xml:space="preserve">TÉR KÖZ pályázat „B” Közösségi célú városrehabilitációs program Kisdiófa Közösségi Kert ökologikus személetű fejlesztése </t>
    </r>
    <r>
      <rPr>
        <i/>
        <sz val="14"/>
        <rFont val="Times New Roman"/>
        <family val="1"/>
        <charset val="238"/>
      </rPr>
      <t>(Kis Diófa utca 4.)</t>
    </r>
  </si>
  <si>
    <t>Klímastratégia kidolgozása és klímatudatosságot erősítő szemléletformálás Erzsébetvárosban
KEHOP-1.2.1-18-2019-00252</t>
  </si>
  <si>
    <t>Gyermek fektetők pótlása</t>
  </si>
  <si>
    <t>Rögzített karos árnyékolók udvarra</t>
  </si>
  <si>
    <t>Klíma kialakítása fejlesztőszobákban és óvónői szobában</t>
  </si>
  <si>
    <t>Intézményi beruházások összesen (I+II+III)</t>
  </si>
  <si>
    <t>Köznevelési intézmények összesen (2101-21+2101-22+…+2101-27)</t>
  </si>
  <si>
    <t>Erzsébetvárosi Csicsergő Óvoda összesen (1+2+…+4)</t>
  </si>
  <si>
    <t>2021. évi tervezett beruházási kiadások előirányzatai</t>
  </si>
  <si>
    <t>5503</t>
  </si>
  <si>
    <t>Önkormányzat működése</t>
  </si>
  <si>
    <t>Önkormányzat működése összesen (1)</t>
  </si>
  <si>
    <t>BERUHÁZÁSI KIADÁSOK MINDÖSSZESEN (2101+5101+5503+6401+6404+6902+9000)</t>
  </si>
  <si>
    <t>Parkolás üzemeltetéssel kapcsolatos informatikai eszközök beszerzése</t>
  </si>
  <si>
    <t>Parkolás üzemeltetéssel kapcsolatos irodabútorok és egyéb bútorok beszerzése</t>
  </si>
  <si>
    <t>Parkolás üzemeltetéssel kapcsolatos konyhai gépek és eszközök beszerzése</t>
  </si>
  <si>
    <t>Parkolás üzemeltetéssel kapcsolatos irodatechnikai gépek és eszközök beszerzése</t>
  </si>
  <si>
    <t>Kisértékű elektronikai eszközök</t>
  </si>
  <si>
    <t>Nyár utca 7. összesen (1)</t>
  </si>
  <si>
    <t>Kisértékű  orvostechnikai eszközök</t>
  </si>
  <si>
    <t>Klíma (15 db)</t>
  </si>
  <si>
    <t>Peterdy utca 16. összesen (1+2+…+5)</t>
  </si>
  <si>
    <t>Dózsa György út 46. összesen (1+2+3)</t>
  </si>
  <si>
    <t>Ipari vasaló állvánnyal</t>
  </si>
  <si>
    <t>Kisértékű informatikai eszközök</t>
  </si>
  <si>
    <t>Városligeti fasor 39-41. összesen (1)</t>
  </si>
  <si>
    <t>Dob utca 23. összesen (1+2)</t>
  </si>
  <si>
    <t xml:space="preserve">Kisértékű orvostechnikai eszközök </t>
  </si>
  <si>
    <t>Rottenbiller utca 27. összesen (1)</t>
  </si>
  <si>
    <t>Bischitz Johanna Integrált Humán Szolgáltató Központ  mindösszesen (a+b+c+…+h)</t>
  </si>
  <si>
    <t>Dohány utca 45. klímabeszerzés</t>
  </si>
  <si>
    <t>Testkamera beszerzés (20 db)</t>
  </si>
  <si>
    <t>Műveleti központ klímaberendezés csere (2 db)</t>
  </si>
  <si>
    <t>Számítástechnikai és híradás technikai eszköz beszerzés</t>
  </si>
  <si>
    <t>Analóg térfigyelő kamerák cseréje (43 db)</t>
  </si>
  <si>
    <t>Balatonmáriafürdő üdülő - bútorbeszerzés (matrac)</t>
  </si>
  <si>
    <t>Balatonmáriafürdő üdülő - focikapucsere</t>
  </si>
  <si>
    <t>Miskolctapolca üdülő - dísznövények telepítése</t>
  </si>
  <si>
    <t>Miskolctapolca üdülő - szárítógép</t>
  </si>
  <si>
    <t>Miskolctapolca üdülő - világítástechnikai eszözök beszerzése</t>
  </si>
  <si>
    <t>Ruzina üdülő bútorbeszerzés</t>
  </si>
  <si>
    <t>Honda-Kränzle magasnyomású berendezés beszerzése (4 db)</t>
  </si>
  <si>
    <t>Töltési pont és szociális helyiség létesítés Kisdiófa utca 14.</t>
  </si>
  <si>
    <t>TÉR KÖZ pályázat „B” Közösségi célú városrehabilitációs program Erzsébetvárosi Kerületfejlesztési Pont kialakítása (Nagy Diófa utca 34.)</t>
  </si>
  <si>
    <t>Ö</t>
  </si>
  <si>
    <t>Mikroemlékművek létesítése</t>
  </si>
  <si>
    <t>Önkormányzati beruházások összesen (1+2+…+35)</t>
  </si>
  <si>
    <t xml:space="preserve">COVID-19 megelőzéssel kapcsolatos leheletvédő plexifal beszerzése </t>
  </si>
  <si>
    <t>COVID-19 megelőzéssel kapcsolatos leheletvédő plexifal beszerzése</t>
  </si>
  <si>
    <t>Demens személyek részére kisértékű tárgyi eszközök beszerzése</t>
  </si>
  <si>
    <t>Kisértékű tárgyi eszközök beszerzése</t>
  </si>
  <si>
    <t xml:space="preserve">Mászóka tetőtéri játszóteraszra </t>
  </si>
  <si>
    <t>Miskolctapolca üdülő - árnyékolástechnikai eszközök beszerzése</t>
  </si>
  <si>
    <t>Verseny utca 22-24. szám alatti új épület építésének tervezése</t>
  </si>
  <si>
    <t>Integrált vállalatírányítási rendszer/ informatikai fejlesztések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</si>
</sst>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0" borderId="9" xfId="0" applyNumberFormat="1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1" fillId="0" borderId="10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vertical="center" wrapText="1"/>
    </xf>
    <xf numFmtId="3" fontId="1" fillId="0" borderId="12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1" fillId="0" borderId="15" xfId="0" applyNumberFormat="1" applyFont="1" applyFill="1" applyBorder="1" applyAlignment="1">
      <alignment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5"/>
  <sheetViews>
    <sheetView tabSelected="1" view="pageBreakPreview" topLeftCell="A160" zoomScale="85" zoomScaleNormal="70" zoomScaleSheetLayoutView="85" workbookViewId="0">
      <selection activeCell="B155" sqref="B155"/>
    </sheetView>
  </sheetViews>
  <sheetFormatPr defaultRowHeight="18.75" x14ac:dyDescent="0.2"/>
  <cols>
    <col min="1" max="1" width="12" style="15" bestFit="1" customWidth="1"/>
    <col min="2" max="2" width="94.7109375" style="2" customWidth="1"/>
    <col min="3" max="3" width="19.5703125" style="15" customWidth="1"/>
    <col min="4" max="5" width="19.5703125" style="1" customWidth="1"/>
    <col min="6" max="6" width="10.42578125" style="1" bestFit="1" customWidth="1"/>
    <col min="7" max="7" width="9.140625" style="1"/>
    <col min="8" max="8" width="13.5703125" style="1" bestFit="1" customWidth="1"/>
    <col min="9" max="9" width="14.28515625" style="1" customWidth="1"/>
    <col min="10" max="10" width="13.5703125" style="1" bestFit="1" customWidth="1"/>
    <col min="11" max="13" width="15.42578125" style="1" customWidth="1"/>
    <col min="14" max="16384" width="9.140625" style="1"/>
  </cols>
  <sheetData>
    <row r="1" spans="1:7" x14ac:dyDescent="0.2">
      <c r="A1" s="1"/>
      <c r="C1" s="1"/>
    </row>
    <row r="2" spans="1:7" ht="18.75" customHeight="1" x14ac:dyDescent="0.2">
      <c r="A2" s="68" t="s">
        <v>2</v>
      </c>
      <c r="B2" s="68"/>
      <c r="C2" s="68"/>
      <c r="D2" s="68"/>
      <c r="E2" s="68"/>
      <c r="F2" s="68"/>
    </row>
    <row r="3" spans="1:7" ht="18.75" customHeight="1" x14ac:dyDescent="0.2">
      <c r="A3" s="68" t="s">
        <v>121</v>
      </c>
      <c r="B3" s="68"/>
      <c r="C3" s="68"/>
      <c r="D3" s="68"/>
      <c r="E3" s="68"/>
      <c r="F3" s="68"/>
    </row>
    <row r="4" spans="1:7" ht="18.75" customHeight="1" x14ac:dyDescent="0.2">
      <c r="A4" s="3"/>
      <c r="B4" s="3"/>
      <c r="C4" s="3"/>
      <c r="D4" s="3"/>
      <c r="E4" s="3"/>
      <c r="F4" s="3"/>
    </row>
    <row r="5" spans="1:7" x14ac:dyDescent="0.2">
      <c r="A5" s="3"/>
      <c r="B5" s="3"/>
      <c r="C5" s="3"/>
      <c r="D5" s="3"/>
      <c r="E5" s="3"/>
    </row>
    <row r="6" spans="1:7" ht="19.5" thickBot="1" x14ac:dyDescent="0.25">
      <c r="A6" s="4"/>
      <c r="B6" s="5"/>
      <c r="C6" s="5"/>
      <c r="D6" s="5"/>
      <c r="E6" s="6" t="s">
        <v>0</v>
      </c>
      <c r="F6" s="6"/>
    </row>
    <row r="7" spans="1:7" ht="15.75" customHeight="1" x14ac:dyDescent="0.2">
      <c r="A7" s="66" t="s">
        <v>35</v>
      </c>
      <c r="B7" s="69" t="s">
        <v>1</v>
      </c>
      <c r="C7" s="66" t="s">
        <v>31</v>
      </c>
      <c r="D7" s="66" t="s">
        <v>32</v>
      </c>
      <c r="E7" s="66" t="s">
        <v>33</v>
      </c>
      <c r="F7" s="66" t="s">
        <v>34</v>
      </c>
    </row>
    <row r="8" spans="1:7" x14ac:dyDescent="0.2">
      <c r="A8" s="67"/>
      <c r="B8" s="68"/>
      <c r="C8" s="67"/>
      <c r="D8" s="67"/>
      <c r="E8" s="67"/>
      <c r="F8" s="67"/>
    </row>
    <row r="9" spans="1:7" ht="19.5" customHeight="1" x14ac:dyDescent="0.2">
      <c r="A9" s="67"/>
      <c r="B9" s="68"/>
      <c r="C9" s="67"/>
      <c r="D9" s="67"/>
      <c r="E9" s="67"/>
      <c r="F9" s="67"/>
    </row>
    <row r="10" spans="1:7" ht="31.5" customHeight="1" x14ac:dyDescent="0.2">
      <c r="A10" s="67"/>
      <c r="B10" s="68"/>
      <c r="C10" s="67"/>
      <c r="D10" s="67"/>
      <c r="E10" s="67"/>
      <c r="F10" s="67"/>
    </row>
    <row r="11" spans="1:7" ht="19.5" thickBot="1" x14ac:dyDescent="0.25">
      <c r="A11" s="8">
        <v>1</v>
      </c>
      <c r="B11" s="9">
        <v>2</v>
      </c>
      <c r="C11" s="8">
        <v>3</v>
      </c>
      <c r="D11" s="8">
        <v>4</v>
      </c>
      <c r="E11" s="8">
        <v>5</v>
      </c>
      <c r="F11" s="8">
        <v>6</v>
      </c>
    </row>
    <row r="12" spans="1:7" ht="27.75" customHeight="1" x14ac:dyDescent="0.2">
      <c r="A12" s="37" t="s">
        <v>76</v>
      </c>
      <c r="B12" s="11" t="s">
        <v>21</v>
      </c>
      <c r="C12" s="12"/>
      <c r="D12" s="13"/>
      <c r="E12" s="13"/>
      <c r="F12" s="13"/>
    </row>
    <row r="13" spans="1:7" ht="25.5" customHeight="1" thickBot="1" x14ac:dyDescent="0.25">
      <c r="A13" s="22">
        <v>1</v>
      </c>
      <c r="B13" s="14" t="s">
        <v>43</v>
      </c>
      <c r="C13" s="25">
        <v>51</v>
      </c>
      <c r="D13" s="30">
        <v>14</v>
      </c>
      <c r="E13" s="30">
        <f>SUM(C13:D13)</f>
        <v>65</v>
      </c>
      <c r="F13" s="13" t="s">
        <v>5</v>
      </c>
    </row>
    <row r="14" spans="1:7" s="32" customFormat="1" ht="24.75" customHeight="1" thickBot="1" x14ac:dyDescent="0.25">
      <c r="A14" s="17" t="s">
        <v>76</v>
      </c>
      <c r="B14" s="18" t="s">
        <v>77</v>
      </c>
      <c r="C14" s="18">
        <f>SUM(C13:C13)</f>
        <v>51</v>
      </c>
      <c r="D14" s="18">
        <f>SUM(D13:D13)</f>
        <v>14</v>
      </c>
      <c r="E14" s="18">
        <f>SUM(C14:D14)</f>
        <v>65</v>
      </c>
      <c r="F14" s="19"/>
      <c r="G14" s="31"/>
    </row>
    <row r="15" spans="1:7" x14ac:dyDescent="0.2">
      <c r="A15" s="10"/>
      <c r="B15" s="20"/>
      <c r="C15" s="20"/>
      <c r="D15" s="38"/>
      <c r="E15" s="38"/>
      <c r="F15" s="39"/>
    </row>
    <row r="16" spans="1:7" ht="27.75" customHeight="1" x14ac:dyDescent="0.2">
      <c r="A16" s="37" t="s">
        <v>78</v>
      </c>
      <c r="B16" s="11" t="s">
        <v>22</v>
      </c>
      <c r="C16" s="12"/>
      <c r="D16" s="13"/>
      <c r="E16" s="13"/>
      <c r="F16" s="13"/>
    </row>
    <row r="17" spans="1:7" ht="25.5" customHeight="1" thickBot="1" x14ac:dyDescent="0.25">
      <c r="A17" s="22">
        <v>1</v>
      </c>
      <c r="B17" s="14" t="s">
        <v>80</v>
      </c>
      <c r="C17" s="25">
        <v>34</v>
      </c>
      <c r="D17" s="30">
        <v>9</v>
      </c>
      <c r="E17" s="30">
        <f>SUM(C17:D17)</f>
        <v>43</v>
      </c>
      <c r="F17" s="13" t="s">
        <v>5</v>
      </c>
    </row>
    <row r="18" spans="1:7" s="32" customFormat="1" ht="24.75" customHeight="1" thickBot="1" x14ac:dyDescent="0.25">
      <c r="A18" s="17" t="s">
        <v>78</v>
      </c>
      <c r="B18" s="18" t="s">
        <v>79</v>
      </c>
      <c r="C18" s="18">
        <f>SUM(C17:C17)</f>
        <v>34</v>
      </c>
      <c r="D18" s="18">
        <f>SUM(D17:D17)</f>
        <v>9</v>
      </c>
      <c r="E18" s="18">
        <f>SUM(C18:D18)</f>
        <v>43</v>
      </c>
      <c r="F18" s="19"/>
      <c r="G18" s="31"/>
    </row>
    <row r="19" spans="1:7" x14ac:dyDescent="0.2">
      <c r="A19" s="10"/>
      <c r="B19" s="20"/>
      <c r="C19" s="20"/>
      <c r="D19" s="38"/>
      <c r="E19" s="38"/>
      <c r="F19" s="39"/>
    </row>
    <row r="20" spans="1:7" ht="27.75" customHeight="1" x14ac:dyDescent="0.2">
      <c r="A20" s="37" t="s">
        <v>81</v>
      </c>
      <c r="B20" s="11" t="s">
        <v>23</v>
      </c>
      <c r="C20" s="12"/>
      <c r="D20" s="13"/>
      <c r="E20" s="13"/>
      <c r="F20" s="13"/>
    </row>
    <row r="21" spans="1:7" ht="25.5" customHeight="1" thickBot="1" x14ac:dyDescent="0.25">
      <c r="A21" s="22">
        <v>1</v>
      </c>
      <c r="B21" s="14" t="s">
        <v>83</v>
      </c>
      <c r="C21" s="25">
        <v>875</v>
      </c>
      <c r="D21" s="30">
        <v>236</v>
      </c>
      <c r="E21" s="30">
        <f>SUM(C21:D21)</f>
        <v>1111</v>
      </c>
      <c r="F21" s="13" t="s">
        <v>5</v>
      </c>
    </row>
    <row r="22" spans="1:7" s="32" customFormat="1" ht="24.75" customHeight="1" thickBot="1" x14ac:dyDescent="0.25">
      <c r="A22" s="17" t="s">
        <v>81</v>
      </c>
      <c r="B22" s="18" t="s">
        <v>82</v>
      </c>
      <c r="C22" s="18">
        <f>SUM(C21:C21)</f>
        <v>875</v>
      </c>
      <c r="D22" s="18">
        <f>SUM(D21:D21)</f>
        <v>236</v>
      </c>
      <c r="E22" s="18">
        <f>SUM(C22:D22)</f>
        <v>1111</v>
      </c>
      <c r="F22" s="19"/>
      <c r="G22" s="31"/>
    </row>
    <row r="23" spans="1:7" x14ac:dyDescent="0.2">
      <c r="A23" s="10"/>
      <c r="B23" s="20"/>
      <c r="C23" s="20"/>
      <c r="D23" s="38"/>
      <c r="E23" s="38"/>
      <c r="F23" s="39"/>
    </row>
    <row r="24" spans="1:7" ht="27.75" customHeight="1" x14ac:dyDescent="0.2">
      <c r="A24" s="37" t="s">
        <v>88</v>
      </c>
      <c r="B24" s="11" t="s">
        <v>24</v>
      </c>
      <c r="C24" s="12"/>
      <c r="D24" s="13"/>
      <c r="E24" s="13"/>
      <c r="F24" s="13"/>
    </row>
    <row r="25" spans="1:7" ht="25.5" customHeight="1" x14ac:dyDescent="0.2">
      <c r="A25" s="22">
        <v>1</v>
      </c>
      <c r="B25" s="14" t="s">
        <v>84</v>
      </c>
      <c r="C25" s="25">
        <v>111</v>
      </c>
      <c r="D25" s="30">
        <v>30</v>
      </c>
      <c r="E25" s="30">
        <f>SUM(C25:D25)</f>
        <v>141</v>
      </c>
      <c r="F25" s="13" t="s">
        <v>5</v>
      </c>
    </row>
    <row r="26" spans="1:7" ht="25.5" customHeight="1" thickBot="1" x14ac:dyDescent="0.25">
      <c r="A26" s="22">
        <v>2</v>
      </c>
      <c r="B26" s="14" t="s">
        <v>85</v>
      </c>
      <c r="C26" s="25">
        <v>637</v>
      </c>
      <c r="D26" s="30">
        <v>172</v>
      </c>
      <c r="E26" s="30">
        <f>SUM(C26:D26)</f>
        <v>809</v>
      </c>
      <c r="F26" s="13" t="s">
        <v>5</v>
      </c>
    </row>
    <row r="27" spans="1:7" s="32" customFormat="1" ht="24.75" customHeight="1" thickBot="1" x14ac:dyDescent="0.25">
      <c r="A27" s="17" t="s">
        <v>88</v>
      </c>
      <c r="B27" s="18" t="s">
        <v>98</v>
      </c>
      <c r="C27" s="18">
        <f>SUM(C25:C26)</f>
        <v>748</v>
      </c>
      <c r="D27" s="18">
        <f>SUM(D25:D26)</f>
        <v>202</v>
      </c>
      <c r="E27" s="18">
        <f>SUM(C27:D27)</f>
        <v>950</v>
      </c>
      <c r="F27" s="19"/>
      <c r="G27" s="31"/>
    </row>
    <row r="28" spans="1:7" x14ac:dyDescent="0.2">
      <c r="A28" s="10"/>
      <c r="B28" s="20"/>
      <c r="C28" s="20"/>
      <c r="D28" s="38"/>
      <c r="E28" s="38"/>
      <c r="F28" s="39"/>
    </row>
    <row r="29" spans="1:7" ht="27.75" customHeight="1" x14ac:dyDescent="0.2">
      <c r="A29" s="37" t="s">
        <v>89</v>
      </c>
      <c r="B29" s="11" t="s">
        <v>25</v>
      </c>
      <c r="C29" s="12"/>
      <c r="D29" s="13"/>
      <c r="E29" s="13"/>
      <c r="F29" s="13"/>
    </row>
    <row r="30" spans="1:7" ht="25.5" customHeight="1" thickBot="1" x14ac:dyDescent="0.25">
      <c r="A30" s="22">
        <v>1</v>
      </c>
      <c r="B30" s="14" t="s">
        <v>87</v>
      </c>
      <c r="C30" s="25">
        <v>611</v>
      </c>
      <c r="D30" s="30">
        <v>165</v>
      </c>
      <c r="E30" s="30">
        <f>SUM(C30:D30)</f>
        <v>776</v>
      </c>
      <c r="F30" s="13" t="s">
        <v>5</v>
      </c>
    </row>
    <row r="31" spans="1:7" s="32" customFormat="1" ht="24.75" customHeight="1" thickBot="1" x14ac:dyDescent="0.25">
      <c r="A31" s="17" t="s">
        <v>89</v>
      </c>
      <c r="B31" s="18" t="s">
        <v>86</v>
      </c>
      <c r="C31" s="18">
        <f>SUM(C30:C30)</f>
        <v>611</v>
      </c>
      <c r="D31" s="18">
        <f>SUM(D30:D30)</f>
        <v>165</v>
      </c>
      <c r="E31" s="18">
        <f>SUM(C31:D31)</f>
        <v>776</v>
      </c>
      <c r="F31" s="19"/>
      <c r="G31" s="31"/>
    </row>
    <row r="32" spans="1:7" x14ac:dyDescent="0.2">
      <c r="A32" s="10"/>
      <c r="B32" s="20"/>
      <c r="C32" s="20"/>
      <c r="D32" s="38"/>
      <c r="E32" s="38"/>
      <c r="F32" s="39"/>
    </row>
    <row r="33" spans="1:11" ht="27.75" customHeight="1" x14ac:dyDescent="0.2">
      <c r="A33" s="37" t="s">
        <v>90</v>
      </c>
      <c r="B33" s="11" t="s">
        <v>26</v>
      </c>
      <c r="C33" s="12"/>
      <c r="D33" s="13"/>
      <c r="E33" s="13"/>
      <c r="F33" s="13"/>
    </row>
    <row r="34" spans="1:11" ht="25.5" customHeight="1" thickBot="1" x14ac:dyDescent="0.25">
      <c r="A34" s="22">
        <v>1</v>
      </c>
      <c r="B34" s="14" t="s">
        <v>87</v>
      </c>
      <c r="C34" s="25">
        <v>76</v>
      </c>
      <c r="D34" s="30">
        <v>20</v>
      </c>
      <c r="E34" s="30">
        <f>SUM(C34:D34)</f>
        <v>96</v>
      </c>
      <c r="F34" s="13" t="s">
        <v>5</v>
      </c>
    </row>
    <row r="35" spans="1:11" s="32" customFormat="1" ht="24.75" customHeight="1" thickBot="1" x14ac:dyDescent="0.25">
      <c r="A35" s="17" t="s">
        <v>90</v>
      </c>
      <c r="B35" s="18" t="s">
        <v>91</v>
      </c>
      <c r="C35" s="18">
        <f>SUM(C34:C34)</f>
        <v>76</v>
      </c>
      <c r="D35" s="18">
        <f>SUM(D34:D34)</f>
        <v>20</v>
      </c>
      <c r="E35" s="18">
        <f>SUM(C35:D35)</f>
        <v>96</v>
      </c>
      <c r="F35" s="19"/>
      <c r="G35" s="31"/>
    </row>
    <row r="36" spans="1:11" s="32" customFormat="1" ht="24.75" customHeight="1" thickBot="1" x14ac:dyDescent="0.25">
      <c r="A36" s="17">
        <v>2101</v>
      </c>
      <c r="B36" s="18" t="s">
        <v>119</v>
      </c>
      <c r="C36" s="18">
        <f>C14+C18+C22+C27+C31+C35</f>
        <v>2395</v>
      </c>
      <c r="D36" s="18">
        <f>D14+D18+D22+D27+D31+D35</f>
        <v>646</v>
      </c>
      <c r="E36" s="18">
        <f>SUM(C36:D36)</f>
        <v>3041</v>
      </c>
      <c r="F36" s="19"/>
      <c r="G36" s="31"/>
    </row>
    <row r="37" spans="1:11" x14ac:dyDescent="0.2">
      <c r="A37" s="12"/>
      <c r="B37" s="12"/>
      <c r="C37" s="12"/>
      <c r="D37" s="13"/>
      <c r="E37" s="13"/>
      <c r="F37" s="13"/>
    </row>
    <row r="38" spans="1:11" ht="27.75" customHeight="1" x14ac:dyDescent="0.2">
      <c r="A38" s="10">
        <v>5101</v>
      </c>
      <c r="B38" s="11" t="s">
        <v>6</v>
      </c>
      <c r="C38" s="12"/>
      <c r="D38" s="13"/>
      <c r="E38" s="13"/>
      <c r="F38" s="13"/>
    </row>
    <row r="39" spans="1:11" ht="25.5" customHeight="1" x14ac:dyDescent="0.2">
      <c r="A39" s="22">
        <v>1</v>
      </c>
      <c r="B39" s="16" t="s">
        <v>67</v>
      </c>
      <c r="C39" s="30">
        <f>51181-11811</f>
        <v>39370</v>
      </c>
      <c r="D39" s="25">
        <f>13819-3189</f>
        <v>10630</v>
      </c>
      <c r="E39" s="25">
        <f t="shared" ref="E39:E54" si="0">SUM(C39:D39)</f>
        <v>50000</v>
      </c>
      <c r="F39" s="13" t="s">
        <v>5</v>
      </c>
    </row>
    <row r="40" spans="1:11" ht="25.5" customHeight="1" x14ac:dyDescent="0.2">
      <c r="A40" s="22">
        <v>2</v>
      </c>
      <c r="B40" s="16" t="s">
        <v>72</v>
      </c>
      <c r="C40" s="30">
        <v>2756</v>
      </c>
      <c r="D40" s="25">
        <v>744</v>
      </c>
      <c r="E40" s="25">
        <f t="shared" si="0"/>
        <v>3500</v>
      </c>
      <c r="F40" s="13" t="s">
        <v>5</v>
      </c>
    </row>
    <row r="41" spans="1:11" ht="25.5" customHeight="1" x14ac:dyDescent="0.2">
      <c r="A41" s="22">
        <v>3</v>
      </c>
      <c r="B41" s="16" t="s">
        <v>38</v>
      </c>
      <c r="C41" s="30">
        <v>1181</v>
      </c>
      <c r="D41" s="25">
        <v>319</v>
      </c>
      <c r="E41" s="25">
        <f t="shared" si="0"/>
        <v>1500</v>
      </c>
      <c r="F41" s="13" t="s">
        <v>5</v>
      </c>
    </row>
    <row r="42" spans="1:11" ht="25.5" customHeight="1" x14ac:dyDescent="0.2">
      <c r="A42" s="22">
        <v>4</v>
      </c>
      <c r="B42" s="16" t="s">
        <v>160</v>
      </c>
      <c r="C42" s="30">
        <v>1500</v>
      </c>
      <c r="D42" s="25">
        <v>405</v>
      </c>
      <c r="E42" s="25">
        <f t="shared" si="0"/>
        <v>1905</v>
      </c>
      <c r="F42" s="13" t="s">
        <v>5</v>
      </c>
    </row>
    <row r="43" spans="1:11" ht="25.5" customHeight="1" x14ac:dyDescent="0.2">
      <c r="A43" s="22">
        <v>5</v>
      </c>
      <c r="B43" s="16" t="s">
        <v>143</v>
      </c>
      <c r="C43" s="30">
        <v>2756</v>
      </c>
      <c r="D43" s="25">
        <v>744</v>
      </c>
      <c r="E43" s="25">
        <f t="shared" si="0"/>
        <v>3500</v>
      </c>
      <c r="F43" s="13" t="s">
        <v>5</v>
      </c>
      <c r="H43" s="1">
        <v>96</v>
      </c>
      <c r="I43" s="1">
        <f>H43/1.27</f>
        <v>75.590551181102356</v>
      </c>
      <c r="J43" s="1">
        <f>I43*27%</f>
        <v>20.409448818897637</v>
      </c>
      <c r="K43" s="1">
        <f>SUM(I43:J43)</f>
        <v>96</v>
      </c>
    </row>
    <row r="44" spans="1:11" ht="25.5" customHeight="1" x14ac:dyDescent="0.2">
      <c r="A44" s="22">
        <v>6</v>
      </c>
      <c r="B44" s="16" t="s">
        <v>75</v>
      </c>
      <c r="C44" s="30">
        <v>7874</v>
      </c>
      <c r="D44" s="25">
        <v>2126</v>
      </c>
      <c r="E44" s="25">
        <f t="shared" si="0"/>
        <v>10000</v>
      </c>
      <c r="F44" s="13" t="s">
        <v>5</v>
      </c>
    </row>
    <row r="45" spans="1:11" ht="25.5" customHeight="1" x14ac:dyDescent="0.2">
      <c r="A45" s="22">
        <v>7</v>
      </c>
      <c r="B45" s="16" t="s">
        <v>37</v>
      </c>
      <c r="C45" s="30">
        <v>3150</v>
      </c>
      <c r="D45" s="25">
        <v>850</v>
      </c>
      <c r="E45" s="25">
        <f t="shared" si="0"/>
        <v>4000</v>
      </c>
      <c r="F45" s="13" t="s">
        <v>5</v>
      </c>
    </row>
    <row r="46" spans="1:11" ht="25.5" customHeight="1" x14ac:dyDescent="0.2">
      <c r="A46" s="22">
        <v>8</v>
      </c>
      <c r="B46" s="16" t="s">
        <v>68</v>
      </c>
      <c r="C46" s="30">
        <v>7874</v>
      </c>
      <c r="D46" s="25">
        <v>2126</v>
      </c>
      <c r="E46" s="25">
        <f t="shared" si="0"/>
        <v>10000</v>
      </c>
      <c r="F46" s="13" t="s">
        <v>5</v>
      </c>
    </row>
    <row r="47" spans="1:11" ht="25.5" customHeight="1" x14ac:dyDescent="0.2">
      <c r="A47" s="22">
        <v>9</v>
      </c>
      <c r="B47" s="16" t="s">
        <v>71</v>
      </c>
      <c r="C47" s="30">
        <v>7874</v>
      </c>
      <c r="D47" s="25">
        <v>2126</v>
      </c>
      <c r="E47" s="25">
        <f t="shared" si="0"/>
        <v>10000</v>
      </c>
      <c r="F47" s="13" t="s">
        <v>5</v>
      </c>
    </row>
    <row r="48" spans="1:11" ht="25.5" customHeight="1" x14ac:dyDescent="0.2">
      <c r="A48" s="22">
        <v>10</v>
      </c>
      <c r="B48" s="16" t="s">
        <v>74</v>
      </c>
      <c r="C48" s="30">
        <v>945</v>
      </c>
      <c r="D48" s="25">
        <v>255</v>
      </c>
      <c r="E48" s="25">
        <f t="shared" si="0"/>
        <v>1200</v>
      </c>
      <c r="F48" s="13" t="s">
        <v>5</v>
      </c>
    </row>
    <row r="49" spans="1:8" ht="25.5" customHeight="1" x14ac:dyDescent="0.2">
      <c r="A49" s="22">
        <v>11</v>
      </c>
      <c r="B49" s="16" t="s">
        <v>70</v>
      </c>
      <c r="C49" s="30">
        <v>4724</v>
      </c>
      <c r="D49" s="25">
        <v>1276</v>
      </c>
      <c r="E49" s="25">
        <f t="shared" si="0"/>
        <v>6000</v>
      </c>
      <c r="F49" s="13" t="s">
        <v>5</v>
      </c>
    </row>
    <row r="50" spans="1:8" ht="25.5" customHeight="1" x14ac:dyDescent="0.2">
      <c r="A50" s="22">
        <v>12</v>
      </c>
      <c r="B50" s="16" t="s">
        <v>39</v>
      </c>
      <c r="C50" s="30">
        <v>7874</v>
      </c>
      <c r="D50" s="25">
        <v>2126</v>
      </c>
      <c r="E50" s="25">
        <f t="shared" si="0"/>
        <v>10000</v>
      </c>
      <c r="F50" s="13" t="s">
        <v>5</v>
      </c>
    </row>
    <row r="51" spans="1:8" ht="25.5" customHeight="1" x14ac:dyDescent="0.2">
      <c r="A51" s="22">
        <v>13</v>
      </c>
      <c r="B51" s="16" t="s">
        <v>73</v>
      </c>
      <c r="C51" s="30">
        <v>2362</v>
      </c>
      <c r="D51" s="25">
        <v>638</v>
      </c>
      <c r="E51" s="25">
        <f t="shared" si="0"/>
        <v>3000</v>
      </c>
      <c r="F51" s="13" t="s">
        <v>5</v>
      </c>
    </row>
    <row r="52" spans="1:8" ht="25.5" customHeight="1" x14ac:dyDescent="0.2">
      <c r="A52" s="22">
        <v>14</v>
      </c>
      <c r="B52" s="16" t="s">
        <v>36</v>
      </c>
      <c r="C52" s="30">
        <v>5748</v>
      </c>
      <c r="D52" s="25">
        <v>1552</v>
      </c>
      <c r="E52" s="25">
        <f t="shared" si="0"/>
        <v>7300</v>
      </c>
      <c r="F52" s="13" t="s">
        <v>5</v>
      </c>
    </row>
    <row r="53" spans="1:8" ht="25.5" customHeight="1" thickBot="1" x14ac:dyDescent="0.25">
      <c r="A53" s="22">
        <v>15</v>
      </c>
      <c r="B53" s="16" t="s">
        <v>69</v>
      </c>
      <c r="C53" s="30">
        <v>4724</v>
      </c>
      <c r="D53" s="25">
        <v>1276</v>
      </c>
      <c r="E53" s="25">
        <f t="shared" si="0"/>
        <v>6000</v>
      </c>
      <c r="F53" s="13" t="s">
        <v>5</v>
      </c>
    </row>
    <row r="54" spans="1:8" s="32" customFormat="1" ht="24.75" customHeight="1" thickBot="1" x14ac:dyDescent="0.25">
      <c r="A54" s="17" t="s">
        <v>7</v>
      </c>
      <c r="B54" s="18" t="s">
        <v>63</v>
      </c>
      <c r="C54" s="18">
        <f>SUM(C39:C53)</f>
        <v>100712</v>
      </c>
      <c r="D54" s="18">
        <f>SUM(D39:D53)</f>
        <v>27193</v>
      </c>
      <c r="E54" s="18">
        <f t="shared" si="0"/>
        <v>127905</v>
      </c>
      <c r="F54" s="19"/>
      <c r="G54" s="31"/>
    </row>
    <row r="55" spans="1:8" ht="18" customHeight="1" x14ac:dyDescent="0.2">
      <c r="A55" s="37"/>
      <c r="B55" s="11"/>
      <c r="C55" s="12"/>
      <c r="D55" s="13"/>
      <c r="E55" s="13"/>
      <c r="F55" s="13"/>
    </row>
    <row r="56" spans="1:8" x14ac:dyDescent="0.2">
      <c r="A56" s="37" t="s">
        <v>122</v>
      </c>
      <c r="B56" s="11" t="s">
        <v>123</v>
      </c>
      <c r="C56" s="12"/>
      <c r="D56" s="13"/>
      <c r="E56" s="13"/>
      <c r="F56" s="13"/>
    </row>
    <row r="57" spans="1:8" ht="25.5" customHeight="1" thickBot="1" x14ac:dyDescent="0.25">
      <c r="A57" s="22">
        <v>1</v>
      </c>
      <c r="B57" s="14" t="s">
        <v>161</v>
      </c>
      <c r="C57" s="25">
        <v>750</v>
      </c>
      <c r="D57" s="30">
        <v>203</v>
      </c>
      <c r="E57" s="30">
        <f>SUM(C57:D57)</f>
        <v>953</v>
      </c>
      <c r="F57" s="13" t="s">
        <v>5</v>
      </c>
    </row>
    <row r="58" spans="1:8" s="32" customFormat="1" ht="24.75" customHeight="1" thickBot="1" x14ac:dyDescent="0.25">
      <c r="A58" s="17">
        <v>5503</v>
      </c>
      <c r="B58" s="18" t="s">
        <v>124</v>
      </c>
      <c r="C58" s="18">
        <f>SUM(C57)</f>
        <v>750</v>
      </c>
      <c r="D58" s="18">
        <f>SUM(D57)</f>
        <v>203</v>
      </c>
      <c r="E58" s="18">
        <f>SUM(C58:D58)</f>
        <v>953</v>
      </c>
      <c r="F58" s="19"/>
      <c r="G58" s="31"/>
    </row>
    <row r="59" spans="1:8" s="15" customFormat="1" ht="19.5" thickBot="1" x14ac:dyDescent="0.25">
      <c r="A59" s="7"/>
      <c r="B59" s="24"/>
      <c r="C59" s="20"/>
      <c r="D59" s="20"/>
      <c r="E59" s="20"/>
      <c r="F59" s="21"/>
      <c r="G59" s="23"/>
    </row>
    <row r="60" spans="1:8" s="60" customFormat="1" x14ac:dyDescent="0.2">
      <c r="A60" s="10">
        <v>6401</v>
      </c>
      <c r="B60" s="11" t="s">
        <v>3</v>
      </c>
      <c r="C60" s="12"/>
      <c r="D60" s="12"/>
      <c r="E60" s="12"/>
      <c r="F60" s="16"/>
    </row>
    <row r="61" spans="1:8" s="15" customFormat="1" ht="19.5" thickBot="1" x14ac:dyDescent="0.25">
      <c r="A61" s="7"/>
      <c r="B61" s="21" t="s">
        <v>8</v>
      </c>
      <c r="C61" s="12"/>
      <c r="D61" s="12"/>
      <c r="E61" s="12"/>
      <c r="F61" s="16"/>
      <c r="G61" s="44"/>
      <c r="H61" s="45"/>
    </row>
    <row r="62" spans="1:8" s="15" customFormat="1" x14ac:dyDescent="0.2">
      <c r="A62" s="12"/>
      <c r="B62" s="21"/>
      <c r="C62" s="12"/>
      <c r="D62" s="12"/>
      <c r="E62" s="12"/>
      <c r="F62" s="16"/>
      <c r="G62" s="23"/>
    </row>
    <row r="63" spans="1:8" s="15" customFormat="1" ht="38.25" thickBot="1" x14ac:dyDescent="0.25">
      <c r="A63" s="42"/>
      <c r="B63" s="43" t="s">
        <v>50</v>
      </c>
      <c r="C63" s="25"/>
      <c r="D63" s="25"/>
      <c r="E63" s="25"/>
      <c r="F63" s="16"/>
      <c r="G63" s="44"/>
      <c r="H63" s="45"/>
    </row>
    <row r="64" spans="1:8" ht="25.5" customHeight="1" x14ac:dyDescent="0.2">
      <c r="A64" s="22">
        <v>1</v>
      </c>
      <c r="B64" s="14" t="s">
        <v>130</v>
      </c>
      <c r="C64" s="25">
        <v>79</v>
      </c>
      <c r="D64" s="30">
        <v>21</v>
      </c>
      <c r="E64" s="30">
        <f>SUM(C64:D64)</f>
        <v>100</v>
      </c>
      <c r="F64" s="13" t="s">
        <v>5</v>
      </c>
    </row>
    <row r="65" spans="1:11" s="49" customFormat="1" ht="19.5" x14ac:dyDescent="0.2">
      <c r="A65" s="46" t="s">
        <v>10</v>
      </c>
      <c r="B65" s="47" t="s">
        <v>131</v>
      </c>
      <c r="C65" s="48">
        <f>SUM(C64)</f>
        <v>79</v>
      </c>
      <c r="D65" s="48">
        <f>SUM(D64)</f>
        <v>21</v>
      </c>
      <c r="E65" s="49">
        <f>SUM(C65:D65)</f>
        <v>100</v>
      </c>
      <c r="F65" s="46"/>
      <c r="G65" s="50"/>
      <c r="H65" s="20"/>
      <c r="I65" s="20"/>
      <c r="J65" s="20"/>
      <c r="K65" s="20"/>
    </row>
    <row r="66" spans="1:11" s="54" customFormat="1" ht="19.5" x14ac:dyDescent="0.2">
      <c r="A66" s="51"/>
      <c r="B66" s="52"/>
      <c r="C66" s="53"/>
      <c r="D66" s="53"/>
      <c r="F66" s="51"/>
      <c r="G66" s="55"/>
      <c r="H66" s="20"/>
      <c r="I66" s="20"/>
      <c r="J66" s="20"/>
      <c r="K66" s="20"/>
    </row>
    <row r="67" spans="1:11" s="54" customFormat="1" ht="37.5" x14ac:dyDescent="0.2">
      <c r="A67" s="42"/>
      <c r="B67" s="43" t="s">
        <v>52</v>
      </c>
      <c r="C67" s="53"/>
      <c r="D67" s="53"/>
      <c r="F67" s="51"/>
      <c r="G67" s="55"/>
      <c r="H67" s="20"/>
      <c r="I67" s="20"/>
      <c r="J67" s="20"/>
      <c r="K67" s="20"/>
    </row>
    <row r="68" spans="1:11" ht="25.5" customHeight="1" x14ac:dyDescent="0.2">
      <c r="A68" s="22">
        <v>1</v>
      </c>
      <c r="B68" s="14" t="s">
        <v>40</v>
      </c>
      <c r="C68" s="25">
        <v>205</v>
      </c>
      <c r="D68" s="30">
        <v>55</v>
      </c>
      <c r="E68" s="30">
        <f>SUM(C68:D68)</f>
        <v>260</v>
      </c>
      <c r="F68" s="13" t="s">
        <v>5</v>
      </c>
    </row>
    <row r="69" spans="1:11" s="49" customFormat="1" ht="19.5" x14ac:dyDescent="0.2">
      <c r="A69" s="46" t="s">
        <v>11</v>
      </c>
      <c r="B69" s="47" t="s">
        <v>51</v>
      </c>
      <c r="C69" s="48">
        <f>SUM(C68)</f>
        <v>205</v>
      </c>
      <c r="D69" s="48">
        <f>SUM(D68)</f>
        <v>55</v>
      </c>
      <c r="E69" s="49">
        <f>SUM(C69:D69)</f>
        <v>260</v>
      </c>
      <c r="F69" s="46"/>
      <c r="G69" s="50"/>
      <c r="H69" s="20"/>
      <c r="I69" s="20"/>
      <c r="J69" s="20"/>
      <c r="K69" s="20"/>
    </row>
    <row r="70" spans="1:11" s="43" customFormat="1" x14ac:dyDescent="0.2">
      <c r="A70" s="42"/>
      <c r="B70" s="56"/>
      <c r="C70" s="57"/>
      <c r="D70" s="57"/>
      <c r="F70" s="42"/>
      <c r="G70" s="58"/>
      <c r="H70" s="15"/>
      <c r="I70" s="15"/>
      <c r="J70" s="15"/>
      <c r="K70" s="15"/>
    </row>
    <row r="71" spans="1:11" s="15" customFormat="1" ht="37.5" x14ac:dyDescent="0.2">
      <c r="A71" s="12"/>
      <c r="B71" s="56" t="s">
        <v>53</v>
      </c>
      <c r="C71" s="59"/>
      <c r="D71" s="59"/>
      <c r="E71" s="25"/>
      <c r="F71" s="12"/>
      <c r="G71" s="23"/>
    </row>
    <row r="72" spans="1:11" ht="25.5" customHeight="1" x14ac:dyDescent="0.2">
      <c r="A72" s="22">
        <v>1</v>
      </c>
      <c r="B72" s="14" t="s">
        <v>40</v>
      </c>
      <c r="C72" s="25">
        <v>3673</v>
      </c>
      <c r="D72" s="30">
        <v>992</v>
      </c>
      <c r="E72" s="30">
        <f t="shared" ref="E72:E77" si="1">SUM(C72:D72)</f>
        <v>4665</v>
      </c>
      <c r="F72" s="13" t="s">
        <v>5</v>
      </c>
    </row>
    <row r="73" spans="1:11" ht="25.5" customHeight="1" x14ac:dyDescent="0.2">
      <c r="A73" s="22">
        <v>2</v>
      </c>
      <c r="B73" s="14" t="s">
        <v>132</v>
      </c>
      <c r="C73" s="25">
        <v>227</v>
      </c>
      <c r="D73" s="30">
        <v>61</v>
      </c>
      <c r="E73" s="30">
        <f t="shared" si="1"/>
        <v>288</v>
      </c>
      <c r="F73" s="13" t="s">
        <v>5</v>
      </c>
    </row>
    <row r="74" spans="1:11" ht="25.5" customHeight="1" x14ac:dyDescent="0.2">
      <c r="A74" s="22">
        <v>3</v>
      </c>
      <c r="B74" s="14" t="s">
        <v>130</v>
      </c>
      <c r="C74" s="25">
        <v>353</v>
      </c>
      <c r="D74" s="30">
        <v>95</v>
      </c>
      <c r="E74" s="30">
        <f t="shared" si="1"/>
        <v>448</v>
      </c>
      <c r="F74" s="13" t="s">
        <v>5</v>
      </c>
    </row>
    <row r="75" spans="1:11" ht="25.5" customHeight="1" x14ac:dyDescent="0.2">
      <c r="A75" s="22">
        <v>4</v>
      </c>
      <c r="B75" s="14" t="s">
        <v>162</v>
      </c>
      <c r="C75" s="25">
        <v>3761</v>
      </c>
      <c r="D75" s="30">
        <v>1016</v>
      </c>
      <c r="E75" s="30">
        <f t="shared" si="1"/>
        <v>4777</v>
      </c>
      <c r="F75" s="13" t="s">
        <v>5</v>
      </c>
    </row>
    <row r="76" spans="1:11" ht="25.5" customHeight="1" x14ac:dyDescent="0.2">
      <c r="A76" s="22">
        <v>5</v>
      </c>
      <c r="B76" s="14" t="s">
        <v>133</v>
      </c>
      <c r="C76" s="25">
        <v>1969</v>
      </c>
      <c r="D76" s="30">
        <v>531</v>
      </c>
      <c r="E76" s="30">
        <f t="shared" si="1"/>
        <v>2500</v>
      </c>
      <c r="F76" s="13" t="s">
        <v>5</v>
      </c>
    </row>
    <row r="77" spans="1:11" s="49" customFormat="1" ht="19.5" x14ac:dyDescent="0.2">
      <c r="A77" s="46" t="s">
        <v>12</v>
      </c>
      <c r="B77" s="47" t="s">
        <v>134</v>
      </c>
      <c r="C77" s="48">
        <f>SUM(C72:C76)</f>
        <v>9983</v>
      </c>
      <c r="D77" s="48">
        <f>SUM(D72:D76)</f>
        <v>2695</v>
      </c>
      <c r="E77" s="49">
        <f t="shared" si="1"/>
        <v>12678</v>
      </c>
      <c r="F77" s="46"/>
      <c r="G77" s="50"/>
      <c r="H77" s="20"/>
      <c r="I77" s="20"/>
      <c r="J77" s="20"/>
      <c r="K77" s="20"/>
    </row>
    <row r="78" spans="1:11" s="43" customFormat="1" x14ac:dyDescent="0.2">
      <c r="A78" s="42"/>
      <c r="B78" s="56"/>
      <c r="C78" s="57"/>
      <c r="D78" s="57"/>
      <c r="F78" s="42"/>
      <c r="G78" s="58"/>
      <c r="H78" s="15"/>
      <c r="I78" s="15"/>
      <c r="J78" s="15"/>
      <c r="K78" s="15"/>
    </row>
    <row r="79" spans="1:11" s="15" customFormat="1" ht="37.5" x14ac:dyDescent="0.2">
      <c r="A79" s="12"/>
      <c r="B79" s="43" t="s">
        <v>54</v>
      </c>
      <c r="C79" s="25"/>
      <c r="D79" s="25"/>
      <c r="F79" s="12"/>
      <c r="G79" s="23"/>
    </row>
    <row r="80" spans="1:11" ht="25.5" customHeight="1" x14ac:dyDescent="0.2">
      <c r="A80" s="22">
        <v>1</v>
      </c>
      <c r="B80" s="14" t="s">
        <v>130</v>
      </c>
      <c r="C80" s="25">
        <v>591</v>
      </c>
      <c r="D80" s="30">
        <v>159</v>
      </c>
      <c r="E80" s="30">
        <f>SUM(C80:D80)</f>
        <v>750</v>
      </c>
      <c r="F80" s="13" t="s">
        <v>5</v>
      </c>
    </row>
    <row r="81" spans="1:11" ht="25.5" customHeight="1" x14ac:dyDescent="0.2">
      <c r="A81" s="22">
        <v>2</v>
      </c>
      <c r="B81" s="14" t="s">
        <v>163</v>
      </c>
      <c r="C81" s="25">
        <v>4228</v>
      </c>
      <c r="D81" s="30">
        <v>1142</v>
      </c>
      <c r="E81" s="30">
        <f>SUM(C81:D81)</f>
        <v>5370</v>
      </c>
      <c r="F81" s="13" t="s">
        <v>5</v>
      </c>
    </row>
    <row r="82" spans="1:11" ht="25.5" customHeight="1" x14ac:dyDescent="0.2">
      <c r="A82" s="22">
        <v>3</v>
      </c>
      <c r="B82" s="14" t="s">
        <v>133</v>
      </c>
      <c r="C82" s="25">
        <v>472</v>
      </c>
      <c r="D82" s="30">
        <v>128</v>
      </c>
      <c r="E82" s="30">
        <f>SUM(C82:D82)</f>
        <v>600</v>
      </c>
      <c r="F82" s="13" t="s">
        <v>5</v>
      </c>
    </row>
    <row r="83" spans="1:11" s="49" customFormat="1" ht="19.5" x14ac:dyDescent="0.2">
      <c r="A83" s="46" t="s">
        <v>13</v>
      </c>
      <c r="B83" s="47" t="s">
        <v>135</v>
      </c>
      <c r="C83" s="48">
        <f>SUM(C80:C82)</f>
        <v>5291</v>
      </c>
      <c r="D83" s="48">
        <f>SUM(D80:D82)</f>
        <v>1429</v>
      </c>
      <c r="E83" s="49">
        <f>SUM(C83:D83)</f>
        <v>6720</v>
      </c>
      <c r="F83" s="46"/>
      <c r="G83" s="50"/>
      <c r="H83" s="20"/>
      <c r="I83" s="20"/>
      <c r="J83" s="20"/>
      <c r="K83" s="20"/>
    </row>
    <row r="84" spans="1:11" s="54" customFormat="1" ht="19.5" x14ac:dyDescent="0.2">
      <c r="A84" s="51"/>
      <c r="B84" s="52"/>
      <c r="C84" s="53"/>
      <c r="D84" s="53"/>
      <c r="F84" s="51"/>
      <c r="G84" s="55"/>
      <c r="H84" s="20"/>
      <c r="I84" s="20"/>
      <c r="J84" s="20"/>
      <c r="K84" s="20"/>
    </row>
    <row r="85" spans="1:11" s="15" customFormat="1" ht="37.5" x14ac:dyDescent="0.2">
      <c r="A85" s="12"/>
      <c r="B85" s="43" t="s">
        <v>55</v>
      </c>
      <c r="C85" s="25"/>
      <c r="D85" s="25"/>
      <c r="F85" s="12"/>
      <c r="G85" s="23"/>
    </row>
    <row r="86" spans="1:11" ht="25.5" customHeight="1" x14ac:dyDescent="0.2">
      <c r="A86" s="22">
        <v>1</v>
      </c>
      <c r="B86" s="14" t="s">
        <v>41</v>
      </c>
      <c r="C86" s="25">
        <v>252</v>
      </c>
      <c r="D86" s="30">
        <v>68</v>
      </c>
      <c r="E86" s="30">
        <f>SUM(C86:D86)</f>
        <v>320</v>
      </c>
      <c r="F86" s="13" t="s">
        <v>5</v>
      </c>
    </row>
    <row r="87" spans="1:11" ht="25.5" customHeight="1" x14ac:dyDescent="0.2">
      <c r="A87" s="22">
        <v>2</v>
      </c>
      <c r="B87" s="14" t="s">
        <v>42</v>
      </c>
      <c r="C87" s="25">
        <v>630</v>
      </c>
      <c r="D87" s="30">
        <v>170</v>
      </c>
      <c r="E87" s="30">
        <f>SUM(C87:D87)</f>
        <v>800</v>
      </c>
      <c r="F87" s="13" t="s">
        <v>5</v>
      </c>
    </row>
    <row r="88" spans="1:11" s="49" customFormat="1" ht="19.5" x14ac:dyDescent="0.2">
      <c r="A88" s="46" t="s">
        <v>14</v>
      </c>
      <c r="B88" s="47" t="s">
        <v>139</v>
      </c>
      <c r="C88" s="48">
        <f>SUM(C86:C87)</f>
        <v>882</v>
      </c>
      <c r="D88" s="48">
        <f>SUM(D86:D87)</f>
        <v>238</v>
      </c>
      <c r="E88" s="49">
        <f>SUM(C88:D88)</f>
        <v>1120</v>
      </c>
      <c r="F88" s="46"/>
      <c r="G88" s="50"/>
      <c r="H88" s="20"/>
      <c r="I88" s="20"/>
      <c r="J88" s="20"/>
      <c r="K88" s="20"/>
    </row>
    <row r="89" spans="1:11" s="43" customFormat="1" x14ac:dyDescent="0.2">
      <c r="A89" s="42"/>
      <c r="B89" s="56"/>
      <c r="C89" s="57"/>
      <c r="D89" s="57"/>
      <c r="F89" s="42"/>
      <c r="G89" s="58"/>
      <c r="H89" s="15"/>
      <c r="I89" s="15"/>
      <c r="J89" s="15"/>
      <c r="K89" s="15"/>
    </row>
    <row r="90" spans="1:11" s="15" customFormat="1" ht="38.25" thickBot="1" x14ac:dyDescent="0.25">
      <c r="A90" s="12"/>
      <c r="B90" s="43" t="s">
        <v>65</v>
      </c>
      <c r="C90" s="25"/>
      <c r="D90" s="25"/>
      <c r="F90" s="12"/>
      <c r="G90" s="44"/>
      <c r="H90" s="45"/>
      <c r="I90" s="45"/>
    </row>
    <row r="91" spans="1:11" ht="25.5" customHeight="1" x14ac:dyDescent="0.2">
      <c r="A91" s="22">
        <v>1</v>
      </c>
      <c r="B91" s="14" t="s">
        <v>41</v>
      </c>
      <c r="C91" s="25">
        <v>500</v>
      </c>
      <c r="D91" s="30">
        <v>135</v>
      </c>
      <c r="E91" s="30">
        <f>SUM(C91:D91)</f>
        <v>635</v>
      </c>
      <c r="F91" s="13" t="s">
        <v>5</v>
      </c>
    </row>
    <row r="92" spans="1:11" ht="25.5" customHeight="1" x14ac:dyDescent="0.2">
      <c r="A92" s="22">
        <v>2</v>
      </c>
      <c r="B92" s="14" t="s">
        <v>130</v>
      </c>
      <c r="C92" s="25">
        <v>110</v>
      </c>
      <c r="D92" s="30">
        <v>30</v>
      </c>
      <c r="E92" s="30">
        <f>SUM(C92:D92)</f>
        <v>140</v>
      </c>
      <c r="F92" s="13" t="s">
        <v>5</v>
      </c>
    </row>
    <row r="93" spans="1:11" ht="25.5" customHeight="1" x14ac:dyDescent="0.2">
      <c r="A93" s="22">
        <v>3</v>
      </c>
      <c r="B93" s="14" t="s">
        <v>136</v>
      </c>
      <c r="C93" s="25">
        <v>236</v>
      </c>
      <c r="D93" s="30">
        <v>64</v>
      </c>
      <c r="E93" s="30">
        <f>SUM(C93:D93)</f>
        <v>300</v>
      </c>
      <c r="F93" s="13" t="s">
        <v>5</v>
      </c>
    </row>
    <row r="94" spans="1:11" ht="25.5" customHeight="1" x14ac:dyDescent="0.2">
      <c r="A94" s="22">
        <v>4</v>
      </c>
      <c r="B94" s="14" t="s">
        <v>137</v>
      </c>
      <c r="C94" s="25">
        <v>142</v>
      </c>
      <c r="D94" s="30">
        <v>38</v>
      </c>
      <c r="E94" s="30">
        <f>SUM(C94:D94)</f>
        <v>180</v>
      </c>
      <c r="F94" s="13" t="s">
        <v>5</v>
      </c>
    </row>
    <row r="95" spans="1:11" s="49" customFormat="1" ht="19.5" x14ac:dyDescent="0.2">
      <c r="A95" s="46" t="s">
        <v>15</v>
      </c>
      <c r="B95" s="47" t="s">
        <v>56</v>
      </c>
      <c r="C95" s="48">
        <f>SUM(C91:C94)</f>
        <v>988</v>
      </c>
      <c r="D95" s="48">
        <f>SUM(D91:D94)</f>
        <v>267</v>
      </c>
      <c r="E95" s="49">
        <f>SUM(C95:D95)</f>
        <v>1255</v>
      </c>
      <c r="F95" s="46"/>
      <c r="G95" s="50"/>
      <c r="H95" s="20"/>
      <c r="I95" s="20"/>
      <c r="J95" s="20"/>
      <c r="K95" s="20"/>
    </row>
    <row r="96" spans="1:11" s="43" customFormat="1" x14ac:dyDescent="0.2">
      <c r="A96" s="42"/>
      <c r="B96" s="56"/>
      <c r="C96" s="57"/>
      <c r="D96" s="57"/>
      <c r="F96" s="42"/>
      <c r="G96" s="58"/>
      <c r="H96" s="15"/>
      <c r="I96" s="15"/>
      <c r="J96" s="15"/>
      <c r="K96" s="15"/>
    </row>
    <row r="97" spans="1:12" s="15" customFormat="1" ht="37.5" x14ac:dyDescent="0.2">
      <c r="A97" s="12"/>
      <c r="B97" s="43" t="s">
        <v>66</v>
      </c>
      <c r="C97" s="25"/>
      <c r="D97" s="25"/>
      <c r="F97" s="12"/>
      <c r="G97" s="23"/>
      <c r="I97" s="1">
        <v>740</v>
      </c>
      <c r="J97" s="1">
        <f>I97/1.27</f>
        <v>582.67716535433067</v>
      </c>
      <c r="K97" s="1">
        <f>J97*27%</f>
        <v>157.3228346456693</v>
      </c>
      <c r="L97" s="1">
        <f>SUM(J97:K97)</f>
        <v>740</v>
      </c>
    </row>
    <row r="98" spans="1:12" ht="25.5" customHeight="1" x14ac:dyDescent="0.2">
      <c r="A98" s="22">
        <v>1</v>
      </c>
      <c r="B98" s="14" t="s">
        <v>41</v>
      </c>
      <c r="C98" s="25">
        <v>980</v>
      </c>
      <c r="D98" s="30">
        <v>265</v>
      </c>
      <c r="E98" s="30">
        <f>SUM(C98:D98)</f>
        <v>1245</v>
      </c>
      <c r="F98" s="13" t="s">
        <v>5</v>
      </c>
    </row>
    <row r="99" spans="1:12" s="49" customFormat="1" ht="19.5" x14ac:dyDescent="0.2">
      <c r="A99" s="46" t="s">
        <v>16</v>
      </c>
      <c r="B99" s="47" t="s">
        <v>138</v>
      </c>
      <c r="C99" s="48">
        <f>SUM(C98)</f>
        <v>980</v>
      </c>
      <c r="D99" s="48">
        <f>SUM(D98)</f>
        <v>265</v>
      </c>
      <c r="E99" s="49">
        <f>SUM(C99:D99)</f>
        <v>1245</v>
      </c>
      <c r="F99" s="46"/>
      <c r="G99" s="50"/>
      <c r="H99" s="20"/>
      <c r="I99" s="20"/>
      <c r="J99" s="20"/>
      <c r="K99" s="20"/>
    </row>
    <row r="100" spans="1:12" s="43" customFormat="1" x14ac:dyDescent="0.2">
      <c r="A100" s="42"/>
      <c r="B100" s="56"/>
      <c r="C100" s="57"/>
      <c r="D100" s="57"/>
      <c r="E100" s="57"/>
      <c r="F100" s="42"/>
      <c r="G100" s="58"/>
      <c r="H100" s="15"/>
      <c r="I100" s="15"/>
      <c r="J100" s="15"/>
      <c r="K100" s="15"/>
    </row>
    <row r="101" spans="1:12" s="15" customFormat="1" ht="37.5" x14ac:dyDescent="0.2">
      <c r="A101" s="12"/>
      <c r="B101" s="43" t="s">
        <v>57</v>
      </c>
      <c r="C101" s="25"/>
      <c r="D101" s="25"/>
      <c r="F101" s="12"/>
      <c r="G101" s="23"/>
      <c r="I101" s="1"/>
      <c r="J101" s="1"/>
      <c r="K101" s="1"/>
      <c r="L101" s="1"/>
    </row>
    <row r="102" spans="1:12" ht="25.5" customHeight="1" x14ac:dyDescent="0.2">
      <c r="A102" s="22">
        <v>1</v>
      </c>
      <c r="B102" s="14" t="s">
        <v>140</v>
      </c>
      <c r="C102" s="25">
        <v>583</v>
      </c>
      <c r="D102" s="30">
        <v>157</v>
      </c>
      <c r="E102" s="30">
        <f>SUM(C102:D102)</f>
        <v>740</v>
      </c>
      <c r="F102" s="13" t="s">
        <v>5</v>
      </c>
    </row>
    <row r="103" spans="1:12" s="49" customFormat="1" ht="19.5" x14ac:dyDescent="0.2">
      <c r="A103" s="46" t="s">
        <v>17</v>
      </c>
      <c r="B103" s="47" t="s">
        <v>141</v>
      </c>
      <c r="C103" s="48">
        <f>SUM(C102)</f>
        <v>583</v>
      </c>
      <c r="D103" s="48">
        <f>SUM(D102)</f>
        <v>157</v>
      </c>
      <c r="E103" s="48">
        <f>SUM(C103:D103)</f>
        <v>740</v>
      </c>
      <c r="F103" s="46"/>
      <c r="G103" s="50"/>
      <c r="H103" s="20"/>
      <c r="I103" s="20"/>
      <c r="J103" s="20"/>
      <c r="K103" s="20"/>
    </row>
    <row r="104" spans="1:12" s="54" customFormat="1" ht="9.75" customHeight="1" thickBot="1" x14ac:dyDescent="0.25">
      <c r="A104" s="51"/>
      <c r="B104" s="52"/>
      <c r="C104" s="53"/>
      <c r="D104" s="53"/>
      <c r="E104" s="53"/>
      <c r="F104" s="51"/>
      <c r="G104" s="55"/>
      <c r="H104" s="20"/>
      <c r="I104" s="1"/>
      <c r="J104" s="1"/>
      <c r="K104" s="1"/>
      <c r="L104" s="1"/>
    </row>
    <row r="105" spans="1:12" s="32" customFormat="1" ht="38.25" thickBot="1" x14ac:dyDescent="0.25">
      <c r="A105" s="17" t="s">
        <v>18</v>
      </c>
      <c r="B105" s="18" t="s">
        <v>142</v>
      </c>
      <c r="C105" s="18">
        <f>C65+C69+C77+C83+C88+C95+C99+C103</f>
        <v>18991</v>
      </c>
      <c r="D105" s="18">
        <f>D65+D69+D77+D83+D88+D95+D99+D103</f>
        <v>5127</v>
      </c>
      <c r="E105" s="18">
        <f>SUM(C105:D105)</f>
        <v>24118</v>
      </c>
      <c r="F105" s="19"/>
      <c r="G105" s="31"/>
    </row>
    <row r="106" spans="1:12" s="15" customFormat="1" x14ac:dyDescent="0.2">
      <c r="A106" s="7"/>
      <c r="B106" s="21"/>
      <c r="C106" s="25"/>
      <c r="D106" s="25"/>
      <c r="F106" s="12"/>
      <c r="G106" s="23"/>
      <c r="H106" s="33"/>
      <c r="I106" s="33"/>
      <c r="J106" s="33"/>
    </row>
    <row r="107" spans="1:12" ht="25.5" customHeight="1" x14ac:dyDescent="0.2">
      <c r="A107" s="10"/>
      <c r="B107" s="41" t="s">
        <v>26</v>
      </c>
      <c r="C107" s="25"/>
      <c r="D107" s="30"/>
      <c r="E107" s="30"/>
      <c r="F107" s="13"/>
    </row>
    <row r="108" spans="1:12" ht="25.5" customHeight="1" thickBot="1" x14ac:dyDescent="0.25">
      <c r="A108" s="61">
        <v>1</v>
      </c>
      <c r="B108" s="62" t="s">
        <v>115</v>
      </c>
      <c r="C108" s="63">
        <v>236</v>
      </c>
      <c r="D108" s="64">
        <v>64</v>
      </c>
      <c r="E108" s="64">
        <f>SUM(C108:D108)</f>
        <v>300</v>
      </c>
      <c r="F108" s="65" t="s">
        <v>5</v>
      </c>
      <c r="G108" s="5"/>
    </row>
    <row r="109" spans="1:12" ht="25.5" customHeight="1" x14ac:dyDescent="0.2">
      <c r="A109" s="22">
        <v>2</v>
      </c>
      <c r="B109" s="14" t="s">
        <v>117</v>
      </c>
      <c r="C109" s="25">
        <v>1575</v>
      </c>
      <c r="D109" s="30">
        <v>425</v>
      </c>
      <c r="E109" s="30">
        <f>SUM(C109:D109)</f>
        <v>2000</v>
      </c>
      <c r="F109" s="13" t="s">
        <v>5</v>
      </c>
    </row>
    <row r="110" spans="1:12" ht="25.5" customHeight="1" x14ac:dyDescent="0.2">
      <c r="A110" s="22">
        <v>3</v>
      </c>
      <c r="B110" s="14" t="s">
        <v>116</v>
      </c>
      <c r="C110" s="25">
        <v>2362</v>
      </c>
      <c r="D110" s="30">
        <v>638</v>
      </c>
      <c r="E110" s="30">
        <f>SUM(C110:D110)</f>
        <v>3000</v>
      </c>
      <c r="F110" s="13" t="s">
        <v>5</v>
      </c>
    </row>
    <row r="111" spans="1:12" ht="25.5" customHeight="1" thickBot="1" x14ac:dyDescent="0.25">
      <c r="A111" s="22">
        <v>4</v>
      </c>
      <c r="B111" s="14" t="s">
        <v>164</v>
      </c>
      <c r="C111" s="25">
        <v>1181</v>
      </c>
      <c r="D111" s="30">
        <v>319</v>
      </c>
      <c r="E111" s="30">
        <f>SUM(C111:D111)</f>
        <v>1500</v>
      </c>
      <c r="F111" s="13" t="s">
        <v>5</v>
      </c>
    </row>
    <row r="112" spans="1:12" s="32" customFormat="1" ht="19.5" thickBot="1" x14ac:dyDescent="0.25">
      <c r="A112" s="17" t="s">
        <v>19</v>
      </c>
      <c r="B112" s="18" t="s">
        <v>120</v>
      </c>
      <c r="C112" s="18">
        <f>SUM(C108:C111)</f>
        <v>5354</v>
      </c>
      <c r="D112" s="18">
        <f>SUM(D108:D111)</f>
        <v>1446</v>
      </c>
      <c r="E112" s="18">
        <f>SUM(C112:D112)</f>
        <v>6800</v>
      </c>
      <c r="F112" s="19"/>
      <c r="G112" s="31"/>
    </row>
    <row r="113" spans="1:10" s="15" customFormat="1" ht="19.5" thickBot="1" x14ac:dyDescent="0.25">
      <c r="A113" s="26"/>
      <c r="B113" s="27"/>
      <c r="C113" s="27"/>
      <c r="D113" s="27"/>
      <c r="E113" s="27"/>
      <c r="F113" s="24"/>
      <c r="G113" s="31"/>
      <c r="H113" s="34"/>
      <c r="I113" s="34"/>
      <c r="J113" s="1"/>
    </row>
    <row r="114" spans="1:10" s="15" customFormat="1" x14ac:dyDescent="0.2">
      <c r="A114" s="7"/>
      <c r="B114" s="21" t="s">
        <v>9</v>
      </c>
      <c r="C114" s="25"/>
      <c r="D114" s="25"/>
      <c r="F114" s="12"/>
      <c r="G114" s="23"/>
      <c r="H114" s="33"/>
      <c r="I114" s="33"/>
      <c r="J114" s="33"/>
    </row>
    <row r="115" spans="1:10" ht="25.5" customHeight="1" x14ac:dyDescent="0.2">
      <c r="A115" s="22">
        <v>1</v>
      </c>
      <c r="B115" s="40" t="s">
        <v>92</v>
      </c>
      <c r="C115" s="25">
        <v>10000</v>
      </c>
      <c r="D115" s="30">
        <v>2700</v>
      </c>
      <c r="E115" s="30">
        <f t="shared" ref="E115:E124" si="2">SUM(C115:D115)</f>
        <v>12700</v>
      </c>
      <c r="F115" s="13" t="s">
        <v>5</v>
      </c>
    </row>
    <row r="116" spans="1:10" ht="25.5" customHeight="1" x14ac:dyDescent="0.2">
      <c r="A116" s="22">
        <v>2</v>
      </c>
      <c r="B116" s="14" t="s">
        <v>93</v>
      </c>
      <c r="C116" s="25">
        <v>30000</v>
      </c>
      <c r="D116" s="30">
        <v>8100</v>
      </c>
      <c r="E116" s="30">
        <f t="shared" si="2"/>
        <v>38100</v>
      </c>
      <c r="F116" s="13" t="s">
        <v>5</v>
      </c>
    </row>
    <row r="117" spans="1:10" ht="25.5" customHeight="1" x14ac:dyDescent="0.2">
      <c r="A117" s="22">
        <v>3</v>
      </c>
      <c r="B117" s="14" t="s">
        <v>145</v>
      </c>
      <c r="C117" s="25">
        <v>600</v>
      </c>
      <c r="D117" s="30">
        <v>162</v>
      </c>
      <c r="E117" s="30">
        <f t="shared" si="2"/>
        <v>762</v>
      </c>
      <c r="F117" s="13" t="s">
        <v>5</v>
      </c>
    </row>
    <row r="118" spans="1:10" ht="25.5" customHeight="1" x14ac:dyDescent="0.2">
      <c r="A118" s="22">
        <v>4</v>
      </c>
      <c r="B118" s="14" t="s">
        <v>94</v>
      </c>
      <c r="C118" s="25">
        <v>1200</v>
      </c>
      <c r="D118" s="30">
        <v>324</v>
      </c>
      <c r="E118" s="30">
        <f t="shared" si="2"/>
        <v>1524</v>
      </c>
      <c r="F118" s="13" t="s">
        <v>5</v>
      </c>
    </row>
    <row r="119" spans="1:10" ht="25.5" customHeight="1" x14ac:dyDescent="0.2">
      <c r="A119" s="22">
        <v>5</v>
      </c>
      <c r="B119" s="14" t="s">
        <v>146</v>
      </c>
      <c r="C119" s="25">
        <v>3500</v>
      </c>
      <c r="D119" s="30">
        <v>945</v>
      </c>
      <c r="E119" s="30">
        <f t="shared" si="2"/>
        <v>4445</v>
      </c>
      <c r="F119" s="13" t="s">
        <v>5</v>
      </c>
    </row>
    <row r="120" spans="1:10" ht="25.5" customHeight="1" x14ac:dyDescent="0.2">
      <c r="A120" s="22">
        <v>6</v>
      </c>
      <c r="B120" s="14" t="s">
        <v>95</v>
      </c>
      <c r="C120" s="25">
        <v>1200</v>
      </c>
      <c r="D120" s="30">
        <v>324</v>
      </c>
      <c r="E120" s="30">
        <f t="shared" si="2"/>
        <v>1524</v>
      </c>
      <c r="F120" s="13" t="s">
        <v>5</v>
      </c>
    </row>
    <row r="121" spans="1:10" ht="25.5" customHeight="1" x14ac:dyDescent="0.2">
      <c r="A121" s="22">
        <v>7</v>
      </c>
      <c r="B121" s="14" t="s">
        <v>96</v>
      </c>
      <c r="C121" s="25">
        <v>2000</v>
      </c>
      <c r="D121" s="30">
        <v>540</v>
      </c>
      <c r="E121" s="30">
        <f t="shared" si="2"/>
        <v>2540</v>
      </c>
      <c r="F121" s="13" t="s">
        <v>5</v>
      </c>
    </row>
    <row r="122" spans="1:10" ht="25.5" customHeight="1" thickBot="1" x14ac:dyDescent="0.25">
      <c r="A122" s="22">
        <v>8</v>
      </c>
      <c r="B122" s="14" t="s">
        <v>144</v>
      </c>
      <c r="C122" s="25">
        <v>2500</v>
      </c>
      <c r="D122" s="30">
        <v>675</v>
      </c>
      <c r="E122" s="30">
        <f t="shared" si="2"/>
        <v>3175</v>
      </c>
      <c r="F122" s="13" t="s">
        <v>5</v>
      </c>
    </row>
    <row r="123" spans="1:10" s="32" customFormat="1" ht="19.5" thickBot="1" x14ac:dyDescent="0.25">
      <c r="A123" s="17" t="s">
        <v>20</v>
      </c>
      <c r="B123" s="18" t="s">
        <v>97</v>
      </c>
      <c r="C123" s="18">
        <f>SUM(C115:C122)</f>
        <v>51000</v>
      </c>
      <c r="D123" s="18">
        <f>SUM(D115:D122)</f>
        <v>13770</v>
      </c>
      <c r="E123" s="18">
        <f t="shared" si="2"/>
        <v>64770</v>
      </c>
      <c r="F123" s="19"/>
      <c r="G123" s="31"/>
    </row>
    <row r="124" spans="1:10" s="32" customFormat="1" ht="19.5" thickBot="1" x14ac:dyDescent="0.25">
      <c r="A124" s="17">
        <v>6401</v>
      </c>
      <c r="B124" s="18" t="s">
        <v>118</v>
      </c>
      <c r="C124" s="18">
        <f>C105+C112+C123</f>
        <v>75345</v>
      </c>
      <c r="D124" s="18">
        <f>D105+D112+D123</f>
        <v>20343</v>
      </c>
      <c r="E124" s="18">
        <f t="shared" si="2"/>
        <v>95688</v>
      </c>
      <c r="F124" s="19"/>
      <c r="G124" s="31"/>
    </row>
    <row r="125" spans="1:10" s="15" customFormat="1" x14ac:dyDescent="0.2">
      <c r="A125" s="10"/>
      <c r="B125" s="20"/>
      <c r="C125" s="20"/>
      <c r="D125" s="20"/>
      <c r="E125" s="20"/>
      <c r="F125" s="21"/>
      <c r="G125" s="23"/>
    </row>
    <row r="126" spans="1:10" s="15" customFormat="1" x14ac:dyDescent="0.2">
      <c r="A126" s="10">
        <v>6404</v>
      </c>
      <c r="B126" s="20" t="s">
        <v>4</v>
      </c>
      <c r="C126" s="20"/>
      <c r="D126" s="20"/>
      <c r="E126" s="20"/>
      <c r="F126" s="21"/>
      <c r="G126" s="23"/>
    </row>
    <row r="127" spans="1:10" ht="23.25" customHeight="1" x14ac:dyDescent="0.2">
      <c r="A127" s="22">
        <v>1</v>
      </c>
      <c r="B127" s="14" t="s">
        <v>147</v>
      </c>
      <c r="C127" s="25">
        <v>43000</v>
      </c>
      <c r="D127" s="30">
        <v>11610</v>
      </c>
      <c r="E127" s="30">
        <f t="shared" ref="E127:E144" si="3">SUM(C127:D127)</f>
        <v>54610</v>
      </c>
      <c r="F127" s="13" t="s">
        <v>5</v>
      </c>
    </row>
    <row r="128" spans="1:10" ht="25.5" customHeight="1" x14ac:dyDescent="0.2">
      <c r="A128" s="22">
        <v>2</v>
      </c>
      <c r="B128" s="14" t="s">
        <v>148</v>
      </c>
      <c r="C128" s="25">
        <v>787</v>
      </c>
      <c r="D128" s="30">
        <v>213</v>
      </c>
      <c r="E128" s="30">
        <f t="shared" si="3"/>
        <v>1000</v>
      </c>
      <c r="F128" s="13" t="s">
        <v>157</v>
      </c>
    </row>
    <row r="129" spans="1:11" ht="25.5" customHeight="1" x14ac:dyDescent="0.2">
      <c r="A129" s="22">
        <v>3</v>
      </c>
      <c r="B129" s="14" t="s">
        <v>149</v>
      </c>
      <c r="C129" s="25">
        <v>236</v>
      </c>
      <c r="D129" s="30">
        <v>64</v>
      </c>
      <c r="E129" s="30">
        <f t="shared" si="3"/>
        <v>300</v>
      </c>
      <c r="F129" s="13" t="s">
        <v>157</v>
      </c>
    </row>
    <row r="130" spans="1:11" ht="37.5" x14ac:dyDescent="0.2">
      <c r="A130" s="22">
        <v>4</v>
      </c>
      <c r="B130" s="14" t="s">
        <v>99</v>
      </c>
      <c r="C130" s="25">
        <v>39370</v>
      </c>
      <c r="D130" s="30">
        <v>10630</v>
      </c>
      <c r="E130" s="30">
        <f t="shared" si="3"/>
        <v>50000</v>
      </c>
      <c r="F130" s="13" t="s">
        <v>5</v>
      </c>
    </row>
    <row r="131" spans="1:11" ht="25.5" customHeight="1" x14ac:dyDescent="0.2">
      <c r="A131" s="22">
        <v>5</v>
      </c>
      <c r="B131" s="14" t="s">
        <v>100</v>
      </c>
      <c r="C131" s="25">
        <v>37183</v>
      </c>
      <c r="D131" s="30">
        <v>10040</v>
      </c>
      <c r="E131" s="30">
        <f t="shared" si="3"/>
        <v>47223</v>
      </c>
      <c r="F131" s="13" t="s">
        <v>5</v>
      </c>
    </row>
    <row r="132" spans="1:11" ht="25.5" customHeight="1" x14ac:dyDescent="0.2">
      <c r="A132" s="22">
        <v>6</v>
      </c>
      <c r="B132" s="14" t="s">
        <v>101</v>
      </c>
      <c r="C132" s="25">
        <v>4724</v>
      </c>
      <c r="D132" s="30">
        <v>1276</v>
      </c>
      <c r="E132" s="30">
        <f t="shared" si="3"/>
        <v>6000</v>
      </c>
      <c r="F132" s="13" t="s">
        <v>5</v>
      </c>
    </row>
    <row r="133" spans="1:11" ht="25.5" customHeight="1" x14ac:dyDescent="0.2">
      <c r="A133" s="22">
        <v>7</v>
      </c>
      <c r="B133" s="14" t="s">
        <v>102</v>
      </c>
      <c r="C133" s="25">
        <v>5000</v>
      </c>
      <c r="D133" s="30">
        <v>1350</v>
      </c>
      <c r="E133" s="30">
        <f t="shared" si="3"/>
        <v>6350</v>
      </c>
      <c r="F133" s="13" t="s">
        <v>157</v>
      </c>
      <c r="H133" s="1">
        <v>1500</v>
      </c>
      <c r="I133" s="1">
        <f>H133/1.27</f>
        <v>1181.1023622047244</v>
      </c>
      <c r="J133" s="1">
        <f>I133*27%</f>
        <v>318.89763779527561</v>
      </c>
      <c r="K133" s="1">
        <f>SUM(I133:J133)</f>
        <v>1500</v>
      </c>
    </row>
    <row r="134" spans="1:11" ht="25.5" customHeight="1" x14ac:dyDescent="0.2">
      <c r="A134" s="22">
        <v>8</v>
      </c>
      <c r="B134" s="14" t="s">
        <v>107</v>
      </c>
      <c r="C134" s="25">
        <v>2446</v>
      </c>
      <c r="D134" s="30">
        <v>661</v>
      </c>
      <c r="E134" s="30">
        <f t="shared" si="3"/>
        <v>3107</v>
      </c>
      <c r="F134" s="13" t="s">
        <v>5</v>
      </c>
    </row>
    <row r="135" spans="1:11" ht="25.5" customHeight="1" x14ac:dyDescent="0.2">
      <c r="A135" s="22">
        <v>9</v>
      </c>
      <c r="B135" s="14" t="s">
        <v>150</v>
      </c>
      <c r="C135" s="25">
        <v>2362</v>
      </c>
      <c r="D135" s="30">
        <v>638</v>
      </c>
      <c r="E135" s="30">
        <f t="shared" si="3"/>
        <v>3000</v>
      </c>
      <c r="F135" s="13" t="s">
        <v>157</v>
      </c>
    </row>
    <row r="136" spans="1:11" ht="25.5" customHeight="1" x14ac:dyDescent="0.2">
      <c r="A136" s="22">
        <v>10</v>
      </c>
      <c r="B136" s="14" t="s">
        <v>151</v>
      </c>
      <c r="C136" s="25">
        <v>236</v>
      </c>
      <c r="D136" s="30">
        <v>64</v>
      </c>
      <c r="E136" s="30">
        <f t="shared" si="3"/>
        <v>300</v>
      </c>
      <c r="F136" s="13" t="s">
        <v>157</v>
      </c>
    </row>
    <row r="137" spans="1:11" ht="25.5" customHeight="1" x14ac:dyDescent="0.2">
      <c r="A137" s="22">
        <v>11</v>
      </c>
      <c r="B137" s="14" t="s">
        <v>152</v>
      </c>
      <c r="C137" s="25">
        <v>118</v>
      </c>
      <c r="D137" s="30">
        <v>32</v>
      </c>
      <c r="E137" s="30">
        <f t="shared" si="3"/>
        <v>150</v>
      </c>
      <c r="F137" s="13" t="s">
        <v>157</v>
      </c>
    </row>
    <row r="138" spans="1:11" ht="25.5" customHeight="1" x14ac:dyDescent="0.2">
      <c r="A138" s="22">
        <v>12</v>
      </c>
      <c r="B138" s="14" t="s">
        <v>165</v>
      </c>
      <c r="C138" s="25">
        <v>1969</v>
      </c>
      <c r="D138" s="30">
        <v>531</v>
      </c>
      <c r="E138" s="30">
        <f t="shared" si="3"/>
        <v>2500</v>
      </c>
      <c r="F138" s="13" t="s">
        <v>157</v>
      </c>
    </row>
    <row r="139" spans="1:11" ht="25.5" customHeight="1" x14ac:dyDescent="0.2">
      <c r="A139" s="22">
        <v>13</v>
      </c>
      <c r="B139" s="14" t="s">
        <v>105</v>
      </c>
      <c r="C139" s="25">
        <v>1181</v>
      </c>
      <c r="D139" s="30">
        <v>319</v>
      </c>
      <c r="E139" s="30">
        <f t="shared" si="3"/>
        <v>1500</v>
      </c>
      <c r="F139" s="13" t="s">
        <v>5</v>
      </c>
    </row>
    <row r="140" spans="1:11" ht="25.5" customHeight="1" x14ac:dyDescent="0.2">
      <c r="A140" s="22">
        <v>14</v>
      </c>
      <c r="B140" s="14" t="s">
        <v>103</v>
      </c>
      <c r="C140" s="25">
        <v>23622</v>
      </c>
      <c r="D140" s="30">
        <v>6378</v>
      </c>
      <c r="E140" s="30">
        <f t="shared" si="3"/>
        <v>30000</v>
      </c>
      <c r="F140" s="13" t="s">
        <v>157</v>
      </c>
    </row>
    <row r="141" spans="1:11" ht="25.5" customHeight="1" x14ac:dyDescent="0.2">
      <c r="A141" s="22">
        <v>15</v>
      </c>
      <c r="B141" s="14" t="s">
        <v>106</v>
      </c>
      <c r="C141" s="25">
        <v>3937</v>
      </c>
      <c r="D141" s="30">
        <v>1063</v>
      </c>
      <c r="E141" s="30">
        <f t="shared" si="3"/>
        <v>5000</v>
      </c>
      <c r="F141" s="13" t="s">
        <v>5</v>
      </c>
    </row>
    <row r="142" spans="1:11" ht="25.5" customHeight="1" x14ac:dyDescent="0.2">
      <c r="A142" s="22">
        <v>16</v>
      </c>
      <c r="B142" s="14" t="s">
        <v>153</v>
      </c>
      <c r="C142" s="25">
        <v>31496</v>
      </c>
      <c r="D142" s="30">
        <v>8504</v>
      </c>
      <c r="E142" s="30">
        <f t="shared" si="3"/>
        <v>40000</v>
      </c>
      <c r="F142" s="13" t="s">
        <v>157</v>
      </c>
    </row>
    <row r="143" spans="1:11" ht="25.5" customHeight="1" x14ac:dyDescent="0.2">
      <c r="A143" s="22">
        <v>17</v>
      </c>
      <c r="B143" s="14" t="s">
        <v>104</v>
      </c>
      <c r="C143" s="25">
        <v>3937</v>
      </c>
      <c r="D143" s="30">
        <v>1063</v>
      </c>
      <c r="E143" s="30">
        <f t="shared" si="3"/>
        <v>5000</v>
      </c>
      <c r="F143" s="13" t="s">
        <v>157</v>
      </c>
    </row>
    <row r="144" spans="1:11" ht="25.5" customHeight="1" x14ac:dyDescent="0.2">
      <c r="A144" s="22">
        <v>18</v>
      </c>
      <c r="B144" s="14" t="s">
        <v>166</v>
      </c>
      <c r="C144" s="25">
        <v>137795</v>
      </c>
      <c r="D144" s="30">
        <v>37205</v>
      </c>
      <c r="E144" s="30">
        <f t="shared" si="3"/>
        <v>175000</v>
      </c>
      <c r="F144" s="13" t="s">
        <v>157</v>
      </c>
    </row>
    <row r="145" spans="1:7" ht="25.5" customHeight="1" x14ac:dyDescent="0.2">
      <c r="A145" s="22">
        <v>19</v>
      </c>
      <c r="B145" s="14" t="s">
        <v>158</v>
      </c>
      <c r="C145" s="25">
        <v>1579</v>
      </c>
      <c r="D145" s="30">
        <v>426</v>
      </c>
      <c r="E145" s="30">
        <f>SUM(C145:D145)</f>
        <v>2005</v>
      </c>
      <c r="F145" s="13" t="s">
        <v>157</v>
      </c>
    </row>
    <row r="146" spans="1:7" x14ac:dyDescent="0.2">
      <c r="A146" s="22"/>
      <c r="B146" s="14"/>
      <c r="C146" s="25"/>
      <c r="D146" s="30"/>
      <c r="E146" s="30"/>
      <c r="F146" s="13"/>
    </row>
    <row r="147" spans="1:7" ht="25.5" customHeight="1" x14ac:dyDescent="0.2">
      <c r="A147" s="22"/>
      <c r="B147" s="36" t="s">
        <v>64</v>
      </c>
      <c r="C147" s="25"/>
      <c r="D147" s="30"/>
      <c r="E147" s="30"/>
      <c r="F147" s="13"/>
    </row>
    <row r="148" spans="1:7" ht="25.5" customHeight="1" x14ac:dyDescent="0.2">
      <c r="A148" s="22">
        <v>20</v>
      </c>
      <c r="B148" s="14" t="s">
        <v>154</v>
      </c>
      <c r="C148" s="25">
        <v>3937</v>
      </c>
      <c r="D148" s="30">
        <v>1063</v>
      </c>
      <c r="E148" s="30">
        <f>SUM(C148:D148)</f>
        <v>5000</v>
      </c>
      <c r="F148" s="13" t="s">
        <v>5</v>
      </c>
    </row>
    <row r="149" spans="1:7" ht="25.5" customHeight="1" x14ac:dyDescent="0.2">
      <c r="A149" s="22">
        <v>21</v>
      </c>
      <c r="B149" s="14" t="s">
        <v>44</v>
      </c>
      <c r="C149" s="25">
        <v>3819</v>
      </c>
      <c r="D149" s="30">
        <v>1031</v>
      </c>
      <c r="E149" s="30">
        <f>SUM(C149:D149)</f>
        <v>4850</v>
      </c>
      <c r="F149" s="13" t="s">
        <v>5</v>
      </c>
    </row>
    <row r="150" spans="1:7" ht="25.5" customHeight="1" x14ac:dyDescent="0.2">
      <c r="A150" s="22">
        <v>22</v>
      </c>
      <c r="B150" s="14" t="s">
        <v>45</v>
      </c>
      <c r="C150" s="25">
        <v>2362</v>
      </c>
      <c r="D150" s="30">
        <v>638</v>
      </c>
      <c r="E150" s="30">
        <f>SUM(C150:D150)</f>
        <v>3000</v>
      </c>
      <c r="F150" s="13" t="s">
        <v>5</v>
      </c>
    </row>
    <row r="151" spans="1:7" ht="25.5" customHeight="1" x14ac:dyDescent="0.2">
      <c r="A151" s="22">
        <v>23</v>
      </c>
      <c r="B151" s="14" t="s">
        <v>155</v>
      </c>
      <c r="C151" s="25">
        <v>1969</v>
      </c>
      <c r="D151" s="30">
        <v>531</v>
      </c>
      <c r="E151" s="30">
        <f>SUM(C151:D151)</f>
        <v>2500</v>
      </c>
      <c r="F151" s="13" t="s">
        <v>5</v>
      </c>
    </row>
    <row r="152" spans="1:7" ht="25.5" customHeight="1" x14ac:dyDescent="0.2">
      <c r="A152" s="22">
        <v>24</v>
      </c>
      <c r="B152" s="14" t="s">
        <v>108</v>
      </c>
      <c r="C152" s="25">
        <v>20000</v>
      </c>
      <c r="D152" s="30">
        <v>5400</v>
      </c>
      <c r="E152" s="30">
        <f>SUM(C152:D152)</f>
        <v>25400</v>
      </c>
      <c r="F152" s="13" t="s">
        <v>5</v>
      </c>
    </row>
    <row r="153" spans="1:7" x14ac:dyDescent="0.2">
      <c r="A153" s="22"/>
      <c r="B153" s="14"/>
      <c r="C153" s="25"/>
      <c r="D153" s="30"/>
      <c r="E153" s="30"/>
      <c r="F153" s="13"/>
    </row>
    <row r="154" spans="1:7" ht="27.75" customHeight="1" x14ac:dyDescent="0.2">
      <c r="A154" s="22"/>
      <c r="B154" s="36" t="s">
        <v>60</v>
      </c>
      <c r="C154" s="25"/>
      <c r="D154" s="30"/>
      <c r="E154" s="30"/>
      <c r="F154" s="13"/>
    </row>
    <row r="155" spans="1:7" ht="25.5" customHeight="1" x14ac:dyDescent="0.2">
      <c r="A155" s="22">
        <v>25</v>
      </c>
      <c r="B155" s="14" t="s">
        <v>109</v>
      </c>
      <c r="C155" s="25">
        <v>110</v>
      </c>
      <c r="D155" s="30">
        <v>30</v>
      </c>
      <c r="E155" s="30">
        <f>SUM(C155:D155)</f>
        <v>140</v>
      </c>
      <c r="F155" s="13" t="s">
        <v>5</v>
      </c>
    </row>
    <row r="156" spans="1:7" ht="25.5" customHeight="1" x14ac:dyDescent="0.2">
      <c r="A156" s="22">
        <v>26</v>
      </c>
      <c r="B156" s="14" t="s">
        <v>111</v>
      </c>
      <c r="C156" s="25">
        <v>3937</v>
      </c>
      <c r="D156" s="30">
        <v>1063</v>
      </c>
      <c r="E156" s="30">
        <f>SUM(C156:D156)</f>
        <v>5000</v>
      </c>
      <c r="F156" s="13" t="s">
        <v>5</v>
      </c>
    </row>
    <row r="157" spans="1:7" ht="25.5" customHeight="1" x14ac:dyDescent="0.2">
      <c r="A157" s="22">
        <v>27</v>
      </c>
      <c r="B157" s="14" t="s">
        <v>110</v>
      </c>
      <c r="C157" s="25">
        <v>276</v>
      </c>
      <c r="D157" s="30">
        <v>74</v>
      </c>
      <c r="E157" s="30">
        <f>SUM(C157:D157)</f>
        <v>350</v>
      </c>
      <c r="F157" s="13" t="s">
        <v>5</v>
      </c>
    </row>
    <row r="158" spans="1:7" ht="25.5" customHeight="1" thickBot="1" x14ac:dyDescent="0.25">
      <c r="A158" s="61">
        <v>28</v>
      </c>
      <c r="B158" s="62" t="s">
        <v>47</v>
      </c>
      <c r="C158" s="63">
        <v>118</v>
      </c>
      <c r="D158" s="64">
        <v>32</v>
      </c>
      <c r="E158" s="64">
        <f>SUM(C158:D158)</f>
        <v>150</v>
      </c>
      <c r="F158" s="65" t="s">
        <v>5</v>
      </c>
      <c r="G158" s="5"/>
    </row>
    <row r="159" spans="1:7" ht="25.5" customHeight="1" x14ac:dyDescent="0.2">
      <c r="A159" s="22">
        <v>29</v>
      </c>
      <c r="B159" s="14" t="s">
        <v>46</v>
      </c>
      <c r="C159" s="25">
        <v>213</v>
      </c>
      <c r="D159" s="30">
        <v>57</v>
      </c>
      <c r="E159" s="30">
        <f>SUM(C159:D159)</f>
        <v>270</v>
      </c>
      <c r="F159" s="13" t="s">
        <v>5</v>
      </c>
    </row>
    <row r="160" spans="1:7" x14ac:dyDescent="0.2">
      <c r="A160" s="22"/>
      <c r="B160" s="14"/>
      <c r="C160" s="25"/>
      <c r="D160" s="30"/>
      <c r="E160" s="30"/>
      <c r="F160" s="13"/>
    </row>
    <row r="161" spans="1:7" ht="27.75" customHeight="1" x14ac:dyDescent="0.2">
      <c r="A161" s="22"/>
      <c r="B161" s="36" t="s">
        <v>59</v>
      </c>
      <c r="C161" s="25"/>
      <c r="D161" s="30"/>
      <c r="E161" s="30"/>
      <c r="F161" s="13"/>
    </row>
    <row r="162" spans="1:7" ht="25.5" customHeight="1" x14ac:dyDescent="0.2">
      <c r="A162" s="22">
        <v>30</v>
      </c>
      <c r="B162" s="14" t="s">
        <v>112</v>
      </c>
      <c r="C162" s="25">
        <v>47</v>
      </c>
      <c r="D162" s="30">
        <v>13</v>
      </c>
      <c r="E162" s="30">
        <f>SUM(C162:D162)</f>
        <v>60</v>
      </c>
      <c r="F162" s="13" t="s">
        <v>5</v>
      </c>
    </row>
    <row r="163" spans="1:7" x14ac:dyDescent="0.2">
      <c r="A163" s="22"/>
      <c r="B163" s="14"/>
      <c r="C163" s="25"/>
      <c r="D163" s="30"/>
      <c r="E163" s="30"/>
      <c r="F163" s="13"/>
    </row>
    <row r="164" spans="1:7" ht="25.5" customHeight="1" x14ac:dyDescent="0.2">
      <c r="A164" s="22"/>
      <c r="B164" s="36" t="s">
        <v>58</v>
      </c>
      <c r="C164" s="25"/>
      <c r="D164" s="30"/>
      <c r="E164" s="30"/>
      <c r="F164" s="13"/>
    </row>
    <row r="165" spans="1:7" x14ac:dyDescent="0.2">
      <c r="A165" s="22">
        <v>31</v>
      </c>
      <c r="B165" s="14" t="s">
        <v>167</v>
      </c>
      <c r="C165" s="25">
        <v>78740</v>
      </c>
      <c r="D165" s="30">
        <v>21260</v>
      </c>
      <c r="E165" s="30">
        <f>SUM(C165:D165)</f>
        <v>100000</v>
      </c>
      <c r="F165" s="13" t="s">
        <v>5</v>
      </c>
    </row>
    <row r="166" spans="1:7" ht="25.5" customHeight="1" x14ac:dyDescent="0.2">
      <c r="A166" s="22">
        <v>32</v>
      </c>
      <c r="B166" s="14" t="s">
        <v>126</v>
      </c>
      <c r="C166" s="25">
        <f>5208-16</f>
        <v>5192</v>
      </c>
      <c r="D166" s="30">
        <f>1406-4</f>
        <v>1402</v>
      </c>
      <c r="E166" s="30">
        <f>SUM(C166:D166)</f>
        <v>6594</v>
      </c>
      <c r="F166" s="13" t="s">
        <v>5</v>
      </c>
    </row>
    <row r="167" spans="1:7" ht="25.5" customHeight="1" x14ac:dyDescent="0.2">
      <c r="A167" s="22">
        <v>33</v>
      </c>
      <c r="B167" s="14" t="s">
        <v>127</v>
      </c>
      <c r="C167" s="25">
        <v>950</v>
      </c>
      <c r="D167" s="30">
        <v>256</v>
      </c>
      <c r="E167" s="30">
        <f>SUM(C167:D167)</f>
        <v>1206</v>
      </c>
      <c r="F167" s="13" t="s">
        <v>5</v>
      </c>
    </row>
    <row r="168" spans="1:7" ht="25.5" customHeight="1" x14ac:dyDescent="0.2">
      <c r="A168" s="22">
        <v>34</v>
      </c>
      <c r="B168" s="14" t="s">
        <v>128</v>
      </c>
      <c r="C168" s="25">
        <v>288</v>
      </c>
      <c r="D168" s="30">
        <v>78</v>
      </c>
      <c r="E168" s="30">
        <f>SUM(C168:D168)</f>
        <v>366</v>
      </c>
      <c r="F168" s="13" t="s">
        <v>5</v>
      </c>
    </row>
    <row r="169" spans="1:7" ht="25.5" customHeight="1" thickBot="1" x14ac:dyDescent="0.25">
      <c r="A169" s="22">
        <v>35</v>
      </c>
      <c r="B169" s="14" t="s">
        <v>129</v>
      </c>
      <c r="C169" s="25">
        <v>1373</v>
      </c>
      <c r="D169" s="30">
        <v>371</v>
      </c>
      <c r="E169" s="30">
        <f>SUM(C169:D169)</f>
        <v>1744</v>
      </c>
      <c r="F169" s="13" t="s">
        <v>5</v>
      </c>
    </row>
    <row r="170" spans="1:7" s="32" customFormat="1" ht="19.5" thickBot="1" x14ac:dyDescent="0.25">
      <c r="A170" s="17">
        <v>6404</v>
      </c>
      <c r="B170" s="18" t="s">
        <v>159</v>
      </c>
      <c r="C170" s="18">
        <f>SUM(C127:C169)</f>
        <v>464309</v>
      </c>
      <c r="D170" s="18">
        <f>SUM(D127:D169)</f>
        <v>125366</v>
      </c>
      <c r="E170" s="18">
        <f>SUM(E127:E169)</f>
        <v>589675</v>
      </c>
      <c r="F170" s="19"/>
      <c r="G170" s="31"/>
    </row>
    <row r="171" spans="1:7" s="15" customFormat="1" x14ac:dyDescent="0.2">
      <c r="A171" s="22"/>
      <c r="B171" s="16"/>
      <c r="F171" s="12"/>
      <c r="G171" s="23"/>
    </row>
    <row r="172" spans="1:7" s="15" customFormat="1" x14ac:dyDescent="0.2">
      <c r="A172" s="10">
        <v>9000</v>
      </c>
      <c r="B172" s="21" t="s">
        <v>27</v>
      </c>
      <c r="F172" s="12"/>
      <c r="G172" s="23"/>
    </row>
    <row r="173" spans="1:7" s="15" customFormat="1" x14ac:dyDescent="0.2">
      <c r="A173" s="10">
        <v>9100</v>
      </c>
      <c r="B173" s="21" t="s">
        <v>28</v>
      </c>
      <c r="F173" s="12"/>
      <c r="G173" s="23"/>
    </row>
    <row r="174" spans="1:7" s="15" customFormat="1" ht="44.25" customHeight="1" x14ac:dyDescent="0.2">
      <c r="A174" s="22">
        <v>9121</v>
      </c>
      <c r="B174" s="16" t="s">
        <v>61</v>
      </c>
      <c r="C174" s="15">
        <v>188639</v>
      </c>
      <c r="D174" s="15">
        <v>50933</v>
      </c>
      <c r="E174" s="15">
        <f>SUM(C174:D174)</f>
        <v>239572</v>
      </c>
      <c r="F174" s="12" t="s">
        <v>5</v>
      </c>
      <c r="G174" s="23"/>
    </row>
    <row r="175" spans="1:7" s="15" customFormat="1" ht="44.25" customHeight="1" x14ac:dyDescent="0.2">
      <c r="A175" s="22">
        <v>9122</v>
      </c>
      <c r="B175" s="16" t="s">
        <v>62</v>
      </c>
      <c r="C175" s="15">
        <v>196675</v>
      </c>
      <c r="D175" s="15">
        <v>53102</v>
      </c>
      <c r="E175" s="15">
        <f>SUM(C175:D175)</f>
        <v>249777</v>
      </c>
      <c r="F175" s="12" t="s">
        <v>5</v>
      </c>
      <c r="G175" s="23"/>
    </row>
    <row r="176" spans="1:7" s="15" customFormat="1" ht="57" thickBot="1" x14ac:dyDescent="0.25">
      <c r="A176" s="22">
        <v>9126</v>
      </c>
      <c r="B176" s="16" t="s">
        <v>114</v>
      </c>
      <c r="C176" s="15">
        <v>3150</v>
      </c>
      <c r="D176" s="15">
        <v>850</v>
      </c>
      <c r="E176" s="15">
        <f>SUM(C176:D176)</f>
        <v>4000</v>
      </c>
      <c r="F176" s="12" t="s">
        <v>5</v>
      </c>
      <c r="G176" s="23"/>
    </row>
    <row r="177" spans="1:12" s="18" customFormat="1" ht="19.5" thickBot="1" x14ac:dyDescent="0.25">
      <c r="A177" s="17">
        <v>9100</v>
      </c>
      <c r="B177" s="19" t="s">
        <v>48</v>
      </c>
      <c r="C177" s="18">
        <f>SUM(C174:C176)</f>
        <v>388464</v>
      </c>
      <c r="D177" s="18">
        <f>SUM(D174:D176)</f>
        <v>104885</v>
      </c>
      <c r="E177" s="18">
        <f>SUM(C177:D177)</f>
        <v>493349</v>
      </c>
      <c r="F177" s="28"/>
      <c r="G177" s="35"/>
    </row>
    <row r="178" spans="1:12" s="15" customFormat="1" x14ac:dyDescent="0.2">
      <c r="A178" s="10"/>
      <c r="F178" s="12"/>
      <c r="G178" s="23"/>
    </row>
    <row r="179" spans="1:12" s="15" customFormat="1" x14ac:dyDescent="0.2">
      <c r="A179" s="10">
        <v>9200</v>
      </c>
      <c r="B179" s="21" t="s">
        <v>29</v>
      </c>
      <c r="F179" s="12"/>
      <c r="G179" s="23"/>
    </row>
    <row r="180" spans="1:12" s="15" customFormat="1" ht="37.5" x14ac:dyDescent="0.2">
      <c r="A180" s="22">
        <v>9205</v>
      </c>
      <c r="B180" s="16" t="s">
        <v>113</v>
      </c>
      <c r="C180" s="15">
        <v>47274</v>
      </c>
      <c r="D180" s="15">
        <v>12764</v>
      </c>
      <c r="E180" s="15">
        <f>SUM(C180:D180)</f>
        <v>60038</v>
      </c>
      <c r="F180" s="12" t="s">
        <v>5</v>
      </c>
      <c r="G180" s="23"/>
      <c r="I180" s="15">
        <v>4000</v>
      </c>
      <c r="J180" s="15">
        <f>I180/1.27</f>
        <v>3149.6062992125985</v>
      </c>
      <c r="K180" s="15">
        <f>J180*27%</f>
        <v>850.3937007874016</v>
      </c>
      <c r="L180" s="15">
        <f>SUM(J180:K180)</f>
        <v>4000</v>
      </c>
    </row>
    <row r="181" spans="1:12" s="15" customFormat="1" ht="38.25" thickBot="1" x14ac:dyDescent="0.25">
      <c r="A181" s="22">
        <v>9206</v>
      </c>
      <c r="B181" s="16" t="s">
        <v>156</v>
      </c>
      <c r="C181" s="15">
        <v>41604</v>
      </c>
      <c r="D181" s="15">
        <v>11233</v>
      </c>
      <c r="E181" s="15">
        <f>SUM(C181:D181)</f>
        <v>52837</v>
      </c>
      <c r="F181" s="12" t="s">
        <v>5</v>
      </c>
      <c r="G181" s="23"/>
    </row>
    <row r="182" spans="1:12" s="32" customFormat="1" ht="19.5" thickBot="1" x14ac:dyDescent="0.25">
      <c r="A182" s="17">
        <v>9200</v>
      </c>
      <c r="B182" s="18" t="s">
        <v>49</v>
      </c>
      <c r="C182" s="18">
        <f>SUM(C180:C181)</f>
        <v>88878</v>
      </c>
      <c r="D182" s="18">
        <f>SUM(D180:D181)</f>
        <v>23997</v>
      </c>
      <c r="E182" s="18">
        <f>SUM(C182:D182)</f>
        <v>112875</v>
      </c>
      <c r="F182" s="19"/>
      <c r="G182" s="31"/>
    </row>
    <row r="183" spans="1:12" s="18" customFormat="1" ht="19.5" thickBot="1" x14ac:dyDescent="0.25">
      <c r="A183" s="17">
        <v>9000</v>
      </c>
      <c r="B183" s="19" t="s">
        <v>30</v>
      </c>
      <c r="C183" s="18">
        <f>C177+C182</f>
        <v>477342</v>
      </c>
      <c r="D183" s="18">
        <f>D177+D182</f>
        <v>128882</v>
      </c>
      <c r="E183" s="18">
        <f>SUM(C183:D183)</f>
        <v>606224</v>
      </c>
      <c r="F183" s="28"/>
      <c r="G183" s="35"/>
    </row>
    <row r="184" spans="1:12" s="32" customFormat="1" ht="69" customHeight="1" thickBot="1" x14ac:dyDescent="0.25">
      <c r="A184" s="28"/>
      <c r="B184" s="19" t="s">
        <v>125</v>
      </c>
      <c r="C184" s="18">
        <f>C36+C54++C58+C124+C170+C183</f>
        <v>1120853</v>
      </c>
      <c r="D184" s="18">
        <f>D36+D54++D58+D124+D170+D183</f>
        <v>302633</v>
      </c>
      <c r="E184" s="18">
        <f>SUM(C184:D184)</f>
        <v>1423486</v>
      </c>
      <c r="F184" s="19"/>
      <c r="G184" s="31"/>
    </row>
    <row r="185" spans="1:12" s="15" customFormat="1" x14ac:dyDescent="0.2">
      <c r="B185" s="29"/>
      <c r="D185" s="1"/>
      <c r="E185" s="1"/>
      <c r="F185" s="1"/>
      <c r="G185" s="1"/>
      <c r="H185" s="1"/>
    </row>
  </sheetData>
  <mergeCells count="8">
    <mergeCell ref="D7:D10"/>
    <mergeCell ref="E7:E10"/>
    <mergeCell ref="A2:F2"/>
    <mergeCell ref="A3:F3"/>
    <mergeCell ref="A7:A10"/>
    <mergeCell ref="B7:B10"/>
    <mergeCell ref="C7:C10"/>
    <mergeCell ref="F7:F10"/>
  </mergeCells>
  <printOptions horizontalCentered="1"/>
  <pageMargins left="0" right="0" top="0.39370078740157483" bottom="0.31496062992125984" header="7.874015748031496E-2" footer="0.11811023622047245"/>
  <pageSetup paperSize="9" scale="12" fitToHeight="10" orientation="portrait" horizontalDpi="2400" verticalDpi="2400" r:id="rId1"/>
  <headerFooter alignWithMargins="0">
    <oddHeader>&amp;R&amp;14  &amp;15 &amp;11 18. számú táblázat &amp;P. oldal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átrendezve</vt:lpstr>
      <vt:lpstr>átrendezve!Nyomtatási_cím</vt:lpstr>
      <vt:lpstr>átrendezve!Nyomtatási_terület</vt:lpstr>
    </vt:vector>
  </TitlesOfParts>
  <Company>Othon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Sipos Tamás</dc:creator>
  <cp:lastModifiedBy>Rékasiné dr. Adamkó Adrienn</cp:lastModifiedBy>
  <cp:lastPrinted>2021-02-09T12:25:06Z</cp:lastPrinted>
  <dcterms:created xsi:type="dcterms:W3CDTF">2001-02-22T21:43:56Z</dcterms:created>
  <dcterms:modified xsi:type="dcterms:W3CDTF">2021-05-29T12:17:44Z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5CB0C33C">
    <vt:lpwstr/>
  </property>
  <property fmtid="{D5CDD505-2E9C-101B-9397-08002B2CF9AE}" pid="21" name="IVID94418A33">
    <vt:lpwstr/>
  </property>
  <property fmtid="{D5CDD505-2E9C-101B-9397-08002B2CF9AE}" pid="22" name="IVIDBA382F20">
    <vt:lpwstr/>
  </property>
  <property fmtid="{D5CDD505-2E9C-101B-9397-08002B2CF9AE}" pid="23" name="IVID3C3017EE">
    <vt:lpwstr/>
  </property>
  <property fmtid="{D5CDD505-2E9C-101B-9397-08002B2CF9AE}" pid="24" name="IVID2C3868B8">
    <vt:lpwstr/>
  </property>
  <property fmtid="{D5CDD505-2E9C-101B-9397-08002B2CF9AE}" pid="25" name="IVID634BD16">
    <vt:lpwstr/>
  </property>
  <property fmtid="{D5CDD505-2E9C-101B-9397-08002B2CF9AE}" pid="26" name="IVIDF837710C">
    <vt:lpwstr/>
  </property>
  <property fmtid="{D5CDD505-2E9C-101B-9397-08002B2CF9AE}" pid="27" name="IVID245D14E1">
    <vt:lpwstr/>
  </property>
  <property fmtid="{D5CDD505-2E9C-101B-9397-08002B2CF9AE}" pid="28" name="IVIDBC414E9C">
    <vt:lpwstr/>
  </property>
  <property fmtid="{D5CDD505-2E9C-101B-9397-08002B2CF9AE}" pid="29" name="IVID4C8F7C78">
    <vt:lpwstr/>
  </property>
  <property fmtid="{D5CDD505-2E9C-101B-9397-08002B2CF9AE}" pid="30" name="IVID834BA27">
    <vt:lpwstr/>
  </property>
  <property fmtid="{D5CDD505-2E9C-101B-9397-08002B2CF9AE}" pid="31" name="IVID3D2412FB">
    <vt:lpwstr/>
  </property>
  <property fmtid="{D5CDD505-2E9C-101B-9397-08002B2CF9AE}" pid="32" name="IVID307C7F20">
    <vt:lpwstr/>
  </property>
  <property fmtid="{D5CDD505-2E9C-101B-9397-08002B2CF9AE}" pid="33" name="IVID10A1A0C3">
    <vt:lpwstr/>
  </property>
  <property fmtid="{D5CDD505-2E9C-101B-9397-08002B2CF9AE}" pid="34" name="IVID84D77F24">
    <vt:lpwstr/>
  </property>
  <property fmtid="{D5CDD505-2E9C-101B-9397-08002B2CF9AE}" pid="35" name="IVID54462993">
    <vt:lpwstr/>
  </property>
  <property fmtid="{D5CDD505-2E9C-101B-9397-08002B2CF9AE}" pid="36" name="IVID282516E3">
    <vt:lpwstr/>
  </property>
  <property fmtid="{D5CDD505-2E9C-101B-9397-08002B2CF9AE}" pid="37" name="IVID3C3D13DE">
    <vt:lpwstr/>
  </property>
  <property fmtid="{D5CDD505-2E9C-101B-9397-08002B2CF9AE}" pid="38" name="IVID443013D6">
    <vt:lpwstr/>
  </property>
  <property fmtid="{D5CDD505-2E9C-101B-9397-08002B2CF9AE}" pid="39" name="IVID28621700">
    <vt:lpwstr/>
  </property>
  <property fmtid="{D5CDD505-2E9C-101B-9397-08002B2CF9AE}" pid="40" name="IVID273D15DD">
    <vt:lpwstr/>
  </property>
  <property fmtid="{D5CDD505-2E9C-101B-9397-08002B2CF9AE}" pid="41" name="IVID276411F6">
    <vt:lpwstr/>
  </property>
  <property fmtid="{D5CDD505-2E9C-101B-9397-08002B2CF9AE}" pid="42" name="IVID366C1B04">
    <vt:lpwstr/>
  </property>
  <property fmtid="{D5CDD505-2E9C-101B-9397-08002B2CF9AE}" pid="43" name="IVID386618F5">
    <vt:lpwstr/>
  </property>
  <property fmtid="{D5CDD505-2E9C-101B-9397-08002B2CF9AE}" pid="44" name="IVID2E4416F6">
    <vt:lpwstr/>
  </property>
  <property fmtid="{D5CDD505-2E9C-101B-9397-08002B2CF9AE}" pid="45" name="IVID3C4114D5">
    <vt:lpwstr/>
  </property>
  <property fmtid="{D5CDD505-2E9C-101B-9397-08002B2CF9AE}" pid="46" name="IVID2D5219E2">
    <vt:lpwstr/>
  </property>
  <property fmtid="{D5CDD505-2E9C-101B-9397-08002B2CF9AE}" pid="47" name="IVID1B7510E8">
    <vt:lpwstr/>
  </property>
  <property fmtid="{D5CDD505-2E9C-101B-9397-08002B2CF9AE}" pid="48" name="IVIDF0512FF">
    <vt:lpwstr/>
  </property>
  <property fmtid="{D5CDD505-2E9C-101B-9397-08002B2CF9AE}" pid="49" name="IVID1F5E15E5">
    <vt:lpwstr/>
  </property>
</Properties>
</file>