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amkoa\Desktop\"/>
    </mc:Choice>
  </mc:AlternateContent>
  <bookViews>
    <workbookView xWindow="0" yWindow="390" windowWidth="12120" windowHeight="8760"/>
  </bookViews>
  <sheets>
    <sheet name="bevétel" sheetId="1" r:id="rId1"/>
    <sheet name="kiadás" sheetId="2" r:id="rId2"/>
  </sheets>
  <definedNames>
    <definedName name="_xlnm.Print_Titles" localSheetId="0">bevétel!$3:$10</definedName>
    <definedName name="_xlnm.Print_Titles" localSheetId="1">kiadás!$2:$9</definedName>
    <definedName name="_xlnm.Print_Area" localSheetId="0">bevétel!$A$1:$E$40</definedName>
    <definedName name="_xlnm.Print_Area" localSheetId="1">kiadás!$B$1:$F$33</definedName>
  </definedNames>
  <calcPr calcId="152511" fullCalcOnLoad="1"/>
</workbook>
</file>

<file path=xl/calcChain.xml><?xml version="1.0" encoding="utf-8"?>
<calcChain xmlns="http://schemas.openxmlformats.org/spreadsheetml/2006/main">
  <c r="F21" i="2" l="1"/>
  <c r="F20" i="2"/>
  <c r="E21" i="2"/>
  <c r="E20" i="2"/>
  <c r="D20" i="2"/>
  <c r="E17" i="2"/>
  <c r="E18" i="2"/>
  <c r="D17" i="2"/>
  <c r="E39" i="1"/>
  <c r="F18" i="2"/>
  <c r="F19" i="2"/>
  <c r="D18" i="2"/>
  <c r="D19" i="2"/>
  <c r="F11" i="2"/>
  <c r="E11" i="2"/>
  <c r="D11" i="2"/>
  <c r="D39" i="1"/>
  <c r="C39" i="1"/>
  <c r="E28" i="1"/>
  <c r="D28" i="1"/>
  <c r="D34" i="1"/>
  <c r="D40" i="1"/>
  <c r="C28" i="1"/>
  <c r="E19" i="1"/>
  <c r="E34" i="1"/>
  <c r="E40" i="1"/>
  <c r="F32" i="2"/>
  <c r="E32" i="2"/>
  <c r="D32" i="2"/>
  <c r="E31" i="1"/>
  <c r="D31" i="1"/>
  <c r="C31" i="1"/>
  <c r="BR10" i="2"/>
  <c r="C19" i="1"/>
  <c r="C34" i="1"/>
  <c r="C40" i="1"/>
  <c r="F25" i="2"/>
  <c r="F26" i="2"/>
  <c r="F27" i="2"/>
  <c r="F33" i="2"/>
  <c r="E25" i="2"/>
  <c r="E26" i="2"/>
  <c r="E27" i="2"/>
  <c r="E33" i="2"/>
  <c r="D25" i="2"/>
  <c r="D26" i="2"/>
  <c r="D27" i="2"/>
  <c r="D33" i="2"/>
  <c r="C33" i="1"/>
  <c r="D33" i="1"/>
  <c r="E33" i="1"/>
  <c r="C13" i="1"/>
  <c r="D13" i="1"/>
  <c r="E13" i="1"/>
  <c r="BT10" i="2"/>
  <c r="BS10" i="2"/>
  <c r="D19" i="1"/>
  <c r="E19" i="2"/>
</calcChain>
</file>

<file path=xl/sharedStrings.xml><?xml version="1.0" encoding="utf-8"?>
<sst xmlns="http://schemas.openxmlformats.org/spreadsheetml/2006/main" count="79" uniqueCount="72">
  <si>
    <t>Budapest Főváros VII. Kerület Erzsébetváros Önkormányzata</t>
  </si>
  <si>
    <t>ezer Ft</t>
  </si>
  <si>
    <t>Bevételi előirányzatok megnevezése</t>
  </si>
  <si>
    <t>Ingatlanok értékesítése</t>
  </si>
  <si>
    <t>Felhalmozási célú visszatérítendő támogatások, kölcsönök visszatérülése államháztartáson kívülről</t>
  </si>
  <si>
    <t>Egyéb működési célú támogatások bevételei államháztartáson belülről</t>
  </si>
  <si>
    <t>Értékesítési és forgalmi adók</t>
  </si>
  <si>
    <t>Egyéb közhatalmi bevételek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</si>
  <si>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</si>
  <si>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</si>
  <si>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</si>
  <si>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</si>
  <si>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</si>
  <si>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Egyéb működési bevételek</t>
  </si>
  <si>
    <t>Előző év költségvetési maradványának igénybevétele</t>
  </si>
  <si>
    <t>Központi, irányító szervi támogatás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</si>
  <si>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</si>
  <si>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</si>
  <si>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</si>
  <si>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</si>
  <si>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</si>
  <si>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</si>
  <si>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</si>
  <si>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</si>
  <si>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</si>
  <si>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Egyéb felhalmozási célú támogatások bevételei államháztartáson belülről</t>
  </si>
  <si>
    <t>Lekötött bankbetétek megszüntetése</t>
  </si>
  <si>
    <t>Kamatbevételek és más nyereségjellegű bevétek</t>
  </si>
  <si>
    <t>Önkormányzatok működési támogatásai</t>
  </si>
  <si>
    <t>Működési célú támogatások államháztartáson belülről (1+2)</t>
  </si>
  <si>
    <t>Sorszám</t>
  </si>
  <si>
    <t>Kiadási előirányzatok megnevezése</t>
  </si>
  <si>
    <t>Személyi juttatások</t>
  </si>
  <si>
    <t>Munkaadókat terhelő járulékok és szociális hozzájárulási adó</t>
  </si>
  <si>
    <t>Dologi kiadások</t>
  </si>
  <si>
    <t>Ellátottak pénzbeli juttatásai</t>
  </si>
  <si>
    <t xml:space="preserve">Egyéb működési célú támogatások államháztartáson belülre </t>
  </si>
  <si>
    <t xml:space="preserve">Egyéb működési célú támogatások államháztartáson kívülre </t>
  </si>
  <si>
    <t>Tartalékok</t>
  </si>
  <si>
    <t>Beruházások</t>
  </si>
  <si>
    <t>Felújítások</t>
  </si>
  <si>
    <t>Egyéb felhalmozási célú támogatások államháztartáson belülre</t>
  </si>
  <si>
    <t>Felhalmozási célú visszatérítendő támogatások, kölcsönök nyújtása államháztartáson kívülre</t>
  </si>
  <si>
    <t>Egyéb felhalmozási célú támogatások államháztartáson kívülre</t>
  </si>
  <si>
    <t xml:space="preserve">Forgatási célú belföldi értékpapírok vásárlása </t>
  </si>
  <si>
    <t>Államháztartáson belüli megelőlegezések visszafizetése</t>
  </si>
  <si>
    <t xml:space="preserve">Központi, irányító szervi támogatás folyósítása </t>
  </si>
  <si>
    <t>Pénzeszközök lekötött bankbetétként elhelyezése</t>
  </si>
  <si>
    <t>Helyi adók</t>
  </si>
  <si>
    <t>Közhatalmi bevételek (3+...+6)</t>
  </si>
  <si>
    <t>Gépjárműadó</t>
  </si>
  <si>
    <t>2022. év</t>
  </si>
  <si>
    <t>2023. év</t>
  </si>
  <si>
    <t>Egyéb működési célú átvett pénzeszközök</t>
  </si>
  <si>
    <t>Működési bevételek (7+…+14)</t>
  </si>
  <si>
    <t>Költségvetési bevételek összesen (I+II+…+VI)</t>
  </si>
  <si>
    <t>Bevételek összesen (VII+VIII)</t>
  </si>
  <si>
    <t>Felhalmozási célú támogatások államháztartáson belülről</t>
  </si>
  <si>
    <t>Felhalmozási bevételek (15+16)</t>
  </si>
  <si>
    <t>Felhalmozási célú átvett pénzeszközök (17)</t>
  </si>
  <si>
    <t>2024. év</t>
  </si>
  <si>
    <t>Forgatási célú belföldi értékpapírok beváltása, értékesítése</t>
  </si>
  <si>
    <t>Belföldi finanszírozás bevételei (18+...+21)</t>
  </si>
  <si>
    <t>A helyi önkormányzatok törvényi előíráson alapuló befizetései</t>
  </si>
  <si>
    <t>Egyéb működési célú kiadások (5+6+7+8)</t>
  </si>
  <si>
    <t>Működési kiadások összesen (1+2+3+4+9)</t>
  </si>
  <si>
    <t>Egyéb felhalmozási célú kiadások (13+14+15)</t>
  </si>
  <si>
    <t>Felhalmozási kiadások összesen (10+11+16)</t>
  </si>
  <si>
    <t>Költségvetési kiadások mindösszesen (9+17)</t>
  </si>
  <si>
    <t>Finanszírozási kiadások (19+…+22)</t>
  </si>
  <si>
    <t>Kiadások mindösszesen (18+23)</t>
  </si>
  <si>
    <t>2021. évi költségvetést követő három év tervezett bevételi és kiadási keretszámai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</si>
</sst>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 CE"/>
      <charset val="238"/>
    </font>
    <font>
      <sz val="10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sz val="12"/>
      <color indexed="20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sz val="8"/>
      <name val="Arial CE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6"/>
      <name val="Times New Roman"/>
      <family val="1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" fillId="17" borderId="7" applyNumberFormat="0" applyFont="0" applyAlignment="0" applyProtection="0"/>
    <xf numFmtId="0" fontId="12" fillId="4" borderId="0" applyNumberFormat="0" applyBorder="0" applyAlignment="0" applyProtection="0"/>
    <xf numFmtId="0" fontId="13" fillId="18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19" borderId="0" applyNumberFormat="0" applyBorder="0" applyAlignment="0" applyProtection="0"/>
    <xf numFmtId="0" fontId="18" fillId="18" borderId="1" applyNumberFormat="0" applyAlignment="0" applyProtection="0"/>
  </cellStyleXfs>
  <cellXfs count="161">
    <xf numFmtId="0" fontId="0" fillId="0" borderId="0" xfId="0"/>
    <xf numFmtId="0" fontId="21" fillId="0" borderId="0" xfId="0" applyFont="1" applyFill="1" applyBorder="1" applyAlignment="1">
      <alignment horizontal="right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3" fontId="20" fillId="0" borderId="11" xfId="0" applyNumberFormat="1" applyFont="1" applyFill="1" applyBorder="1" applyAlignment="1">
      <alignment vertical="center"/>
    </xf>
    <xf numFmtId="3" fontId="21" fillId="0" borderId="0" xfId="0" applyNumberFormat="1" applyFont="1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3" fontId="22" fillId="0" borderId="0" xfId="0" applyNumberFormat="1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1" fillId="0" borderId="13" xfId="0" applyFont="1" applyFill="1" applyBorder="1" applyAlignment="1">
      <alignment horizontal="center" vertical="center"/>
    </xf>
    <xf numFmtId="3" fontId="22" fillId="0" borderId="0" xfId="0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1" fillId="0" borderId="14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3" fontId="20" fillId="0" borderId="16" xfId="0" applyNumberFormat="1" applyFont="1" applyFill="1" applyBorder="1" applyAlignment="1">
      <alignment vertical="center"/>
    </xf>
    <xf numFmtId="0" fontId="20" fillId="0" borderId="16" xfId="0" applyFont="1" applyFill="1" applyBorder="1" applyAlignment="1">
      <alignment vertical="center"/>
    </xf>
    <xf numFmtId="0" fontId="21" fillId="0" borderId="17" xfId="0" applyFont="1" applyFill="1" applyBorder="1" applyAlignment="1">
      <alignment horizontal="center" vertical="center"/>
    </xf>
    <xf numFmtId="3" fontId="21" fillId="0" borderId="18" xfId="0" applyNumberFormat="1" applyFont="1" applyFill="1" applyBorder="1" applyAlignment="1">
      <alignment vertical="center"/>
    </xf>
    <xf numFmtId="0" fontId="21" fillId="0" borderId="18" xfId="0" applyFont="1" applyFill="1" applyBorder="1" applyAlignment="1">
      <alignment vertical="center"/>
    </xf>
    <xf numFmtId="3" fontId="21" fillId="0" borderId="0" xfId="0" applyNumberFormat="1" applyFont="1" applyFill="1" applyBorder="1" applyAlignment="1">
      <alignment vertical="center"/>
    </xf>
    <xf numFmtId="3" fontId="21" fillId="0" borderId="16" xfId="0" applyNumberFormat="1" applyFont="1" applyFill="1" applyBorder="1" applyAlignment="1">
      <alignment vertical="center"/>
    </xf>
    <xf numFmtId="0" fontId="21" fillId="0" borderId="16" xfId="0" applyFont="1" applyFill="1" applyBorder="1" applyAlignment="1">
      <alignment vertical="center"/>
    </xf>
    <xf numFmtId="3" fontId="21" fillId="0" borderId="19" xfId="0" applyNumberFormat="1" applyFont="1" applyFill="1" applyBorder="1" applyAlignment="1">
      <alignment vertical="center"/>
    </xf>
    <xf numFmtId="0" fontId="21" fillId="0" borderId="19" xfId="0" applyFont="1" applyFill="1" applyBorder="1" applyAlignment="1">
      <alignment vertical="center"/>
    </xf>
    <xf numFmtId="3" fontId="21" fillId="0" borderId="20" xfId="0" applyNumberFormat="1" applyFont="1" applyFill="1" applyBorder="1" applyAlignment="1">
      <alignment vertical="center"/>
    </xf>
    <xf numFmtId="0" fontId="21" fillId="0" borderId="20" xfId="0" applyFont="1" applyFill="1" applyBorder="1" applyAlignment="1">
      <alignment vertical="center"/>
    </xf>
    <xf numFmtId="3" fontId="22" fillId="0" borderId="16" xfId="0" applyNumberFormat="1" applyFont="1" applyFill="1" applyBorder="1" applyAlignment="1">
      <alignment vertical="center"/>
    </xf>
    <xf numFmtId="0" fontId="22" fillId="0" borderId="16" xfId="0" applyFont="1" applyFill="1" applyBorder="1" applyAlignment="1">
      <alignment vertical="center"/>
    </xf>
    <xf numFmtId="0" fontId="21" fillId="0" borderId="21" xfId="0" applyFont="1" applyFill="1" applyBorder="1" applyAlignment="1">
      <alignment horizontal="center" vertical="center"/>
    </xf>
    <xf numFmtId="3" fontId="21" fillId="0" borderId="22" xfId="0" applyNumberFormat="1" applyFont="1" applyFill="1" applyBorder="1" applyAlignment="1">
      <alignment vertical="center"/>
    </xf>
    <xf numFmtId="3" fontId="20" fillId="0" borderId="23" xfId="0" applyNumberFormat="1" applyFont="1" applyFill="1" applyBorder="1" applyAlignment="1">
      <alignment vertical="center"/>
    </xf>
    <xf numFmtId="3" fontId="21" fillId="0" borderId="24" xfId="0" applyNumberFormat="1" applyFont="1" applyFill="1" applyBorder="1" applyAlignment="1">
      <alignment vertical="center"/>
    </xf>
    <xf numFmtId="3" fontId="21" fillId="0" borderId="25" xfId="0" applyNumberFormat="1" applyFont="1" applyFill="1" applyBorder="1" applyAlignment="1">
      <alignment vertical="center"/>
    </xf>
    <xf numFmtId="3" fontId="21" fillId="0" borderId="26" xfId="0" applyNumberFormat="1" applyFont="1" applyFill="1" applyBorder="1" applyAlignment="1">
      <alignment vertical="center"/>
    </xf>
    <xf numFmtId="3" fontId="21" fillId="0" borderId="27" xfId="0" applyNumberFormat="1" applyFont="1" applyFill="1" applyBorder="1" applyAlignment="1">
      <alignment vertical="center"/>
    </xf>
    <xf numFmtId="3" fontId="21" fillId="0" borderId="28" xfId="0" applyNumberFormat="1" applyFont="1" applyFill="1" applyBorder="1" applyAlignment="1">
      <alignment vertical="center"/>
    </xf>
    <xf numFmtId="3" fontId="21" fillId="0" borderId="29" xfId="0" applyNumberFormat="1" applyFont="1" applyFill="1" applyBorder="1" applyAlignment="1">
      <alignment vertical="center"/>
    </xf>
    <xf numFmtId="3" fontId="21" fillId="0" borderId="30" xfId="0" applyNumberFormat="1" applyFont="1" applyFill="1" applyBorder="1" applyAlignment="1">
      <alignment vertical="center"/>
    </xf>
    <xf numFmtId="3" fontId="20" fillId="0" borderId="31" xfId="0" applyNumberFormat="1" applyFont="1" applyFill="1" applyBorder="1" applyAlignment="1">
      <alignment vertical="center"/>
    </xf>
    <xf numFmtId="3" fontId="21" fillId="0" borderId="32" xfId="0" applyNumberFormat="1" applyFont="1" applyFill="1" applyBorder="1" applyAlignment="1">
      <alignment vertical="center"/>
    </xf>
    <xf numFmtId="0" fontId="21" fillId="0" borderId="0" xfId="0" applyFont="1" applyFill="1" applyAlignment="1">
      <alignment horizontal="right" vertical="center"/>
    </xf>
    <xf numFmtId="0" fontId="24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20" fillId="0" borderId="23" xfId="0" applyFont="1" applyFill="1" applyBorder="1" applyAlignment="1">
      <alignment vertical="center" wrapText="1"/>
    </xf>
    <xf numFmtId="3" fontId="20" fillId="0" borderId="33" xfId="0" applyNumberFormat="1" applyFont="1" applyFill="1" applyBorder="1" applyAlignment="1">
      <alignment vertical="center"/>
    </xf>
    <xf numFmtId="3" fontId="20" fillId="0" borderId="0" xfId="0" applyNumberFormat="1" applyFont="1" applyFill="1" applyBorder="1" applyAlignment="1">
      <alignment vertical="center"/>
    </xf>
    <xf numFmtId="3" fontId="20" fillId="0" borderId="0" xfId="0" applyNumberFormat="1" applyFont="1" applyFill="1" applyBorder="1" applyAlignment="1">
      <alignment horizontal="right" vertical="center"/>
    </xf>
    <xf numFmtId="0" fontId="20" fillId="0" borderId="34" xfId="0" applyFont="1" applyFill="1" applyBorder="1" applyAlignment="1">
      <alignment vertical="center"/>
    </xf>
    <xf numFmtId="3" fontId="20" fillId="0" borderId="16" xfId="0" applyNumberFormat="1" applyFont="1" applyFill="1" applyBorder="1" applyAlignment="1">
      <alignment horizontal="right" vertical="center"/>
    </xf>
    <xf numFmtId="0" fontId="21" fillId="0" borderId="26" xfId="0" applyFont="1" applyFill="1" applyBorder="1" applyAlignment="1">
      <alignment vertical="center" wrapText="1"/>
    </xf>
    <xf numFmtId="3" fontId="21" fillId="0" borderId="35" xfId="0" applyNumberFormat="1" applyFont="1" applyFill="1" applyBorder="1" applyAlignment="1">
      <alignment vertical="center"/>
    </xf>
    <xf numFmtId="3" fontId="21" fillId="0" borderId="18" xfId="0" applyNumberFormat="1" applyFont="1" applyFill="1" applyBorder="1" applyAlignment="1">
      <alignment horizontal="right" vertical="center"/>
    </xf>
    <xf numFmtId="0" fontId="21" fillId="0" borderId="36" xfId="0" applyFont="1" applyFill="1" applyBorder="1" applyAlignment="1">
      <alignment vertical="center"/>
    </xf>
    <xf numFmtId="0" fontId="21" fillId="0" borderId="10" xfId="0" applyFont="1" applyFill="1" applyBorder="1" applyAlignment="1">
      <alignment vertical="center" wrapText="1"/>
    </xf>
    <xf numFmtId="3" fontId="21" fillId="0" borderId="37" xfId="0" applyNumberFormat="1" applyFont="1" applyFill="1" applyBorder="1" applyAlignment="1">
      <alignment vertical="center"/>
    </xf>
    <xf numFmtId="3" fontId="21" fillId="0" borderId="36" xfId="0" applyNumberFormat="1" applyFont="1" applyFill="1" applyBorder="1" applyAlignment="1">
      <alignment vertical="center"/>
    </xf>
    <xf numFmtId="3" fontId="21" fillId="0" borderId="36" xfId="0" applyNumberFormat="1" applyFont="1" applyFill="1" applyBorder="1" applyAlignment="1">
      <alignment horizontal="right" vertical="center"/>
    </xf>
    <xf numFmtId="0" fontId="20" fillId="0" borderId="38" xfId="0" applyFont="1" applyFill="1" applyBorder="1" applyAlignment="1">
      <alignment horizontal="center" vertical="center"/>
    </xf>
    <xf numFmtId="0" fontId="20" fillId="0" borderId="39" xfId="0" applyFont="1" applyFill="1" applyBorder="1" applyAlignment="1">
      <alignment vertical="center" wrapText="1"/>
    </xf>
    <xf numFmtId="0" fontId="20" fillId="0" borderId="40" xfId="0" applyFont="1" applyFill="1" applyBorder="1" applyAlignment="1">
      <alignment vertical="center"/>
    </xf>
    <xf numFmtId="0" fontId="20" fillId="0" borderId="41" xfId="0" applyFont="1" applyFill="1" applyBorder="1" applyAlignment="1">
      <alignment horizontal="center" vertical="center"/>
    </xf>
    <xf numFmtId="0" fontId="20" fillId="0" borderId="42" xfId="0" applyFont="1" applyFill="1" applyBorder="1" applyAlignment="1">
      <alignment vertical="center" wrapText="1"/>
    </xf>
    <xf numFmtId="3" fontId="20" fillId="0" borderId="40" xfId="0" applyNumberFormat="1" applyFont="1" applyFill="1" applyBorder="1" applyAlignment="1">
      <alignment vertical="center"/>
    </xf>
    <xf numFmtId="3" fontId="20" fillId="0" borderId="40" xfId="0" applyNumberFormat="1" applyFont="1" applyFill="1" applyBorder="1" applyAlignment="1">
      <alignment horizontal="right" vertical="center"/>
    </xf>
    <xf numFmtId="0" fontId="21" fillId="0" borderId="38" xfId="0" applyFont="1" applyFill="1" applyBorder="1" applyAlignment="1">
      <alignment horizontal="center" vertical="center"/>
    </xf>
    <xf numFmtId="0" fontId="21" fillId="0" borderId="43" xfId="0" applyFont="1" applyFill="1" applyBorder="1" applyAlignment="1">
      <alignment vertical="center" wrapText="1"/>
    </xf>
    <xf numFmtId="3" fontId="21" fillId="0" borderId="44" xfId="0" applyNumberFormat="1" applyFont="1" applyFill="1" applyBorder="1" applyAlignment="1">
      <alignment vertical="center"/>
    </xf>
    <xf numFmtId="0" fontId="21" fillId="0" borderId="45" xfId="0" applyFont="1" applyFill="1" applyBorder="1" applyAlignment="1">
      <alignment vertical="center"/>
    </xf>
    <xf numFmtId="0" fontId="21" fillId="0" borderId="46" xfId="0" applyFont="1" applyFill="1" applyBorder="1" applyAlignment="1">
      <alignment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vertical="center" wrapText="1"/>
    </xf>
    <xf numFmtId="3" fontId="21" fillId="0" borderId="47" xfId="0" applyNumberFormat="1" applyFont="1" applyFill="1" applyBorder="1" applyAlignment="1">
      <alignment vertical="center" wrapText="1"/>
    </xf>
    <xf numFmtId="3" fontId="21" fillId="0" borderId="48" xfId="0" applyNumberFormat="1" applyFont="1" applyFill="1" applyBorder="1" applyAlignment="1">
      <alignment vertical="center" wrapText="1"/>
    </xf>
    <xf numFmtId="3" fontId="21" fillId="0" borderId="48" xfId="0" applyNumberFormat="1" applyFont="1" applyFill="1" applyBorder="1" applyAlignment="1">
      <alignment vertical="center"/>
    </xf>
    <xf numFmtId="0" fontId="21" fillId="0" borderId="48" xfId="0" applyFont="1" applyFill="1" applyBorder="1" applyAlignment="1">
      <alignment vertical="center" wrapText="1"/>
    </xf>
    <xf numFmtId="0" fontId="20" fillId="0" borderId="16" xfId="0" applyFont="1" applyFill="1" applyBorder="1" applyAlignment="1">
      <alignment vertical="center" wrapText="1"/>
    </xf>
    <xf numFmtId="0" fontId="20" fillId="0" borderId="15" xfId="0" applyFont="1" applyFill="1" applyBorder="1" applyAlignment="1">
      <alignment horizontal="center" vertical="center" wrapText="1"/>
    </xf>
    <xf numFmtId="3" fontId="20" fillId="0" borderId="33" xfId="0" applyNumberFormat="1" applyFont="1" applyFill="1" applyBorder="1" applyAlignment="1">
      <alignment vertical="center" wrapText="1"/>
    </xf>
    <xf numFmtId="3" fontId="20" fillId="0" borderId="16" xfId="0" applyNumberFormat="1" applyFont="1" applyFill="1" applyBorder="1" applyAlignment="1">
      <alignment vertical="center" wrapText="1"/>
    </xf>
    <xf numFmtId="3" fontId="21" fillId="0" borderId="49" xfId="0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vertical="center" wrapText="1"/>
    </xf>
    <xf numFmtId="0" fontId="21" fillId="0" borderId="13" xfId="0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vertical="center" wrapText="1"/>
    </xf>
    <xf numFmtId="0" fontId="22" fillId="0" borderId="48" xfId="0" applyFont="1" applyFill="1" applyBorder="1" applyAlignment="1">
      <alignment vertical="center" wrapText="1"/>
    </xf>
    <xf numFmtId="3" fontId="22" fillId="0" borderId="48" xfId="0" applyNumberFormat="1" applyFont="1" applyFill="1" applyBorder="1" applyAlignment="1">
      <alignment vertical="center" wrapText="1"/>
    </xf>
    <xf numFmtId="0" fontId="23" fillId="0" borderId="50" xfId="0" applyFont="1" applyFill="1" applyBorder="1" applyAlignment="1">
      <alignment vertical="center" wrapText="1"/>
    </xf>
    <xf numFmtId="3" fontId="23" fillId="0" borderId="36" xfId="0" applyNumberFormat="1" applyFont="1" applyFill="1" applyBorder="1" applyAlignment="1">
      <alignment vertical="center" wrapText="1"/>
    </xf>
    <xf numFmtId="3" fontId="20" fillId="0" borderId="36" xfId="0" applyNumberFormat="1" applyFont="1" applyFill="1" applyBorder="1" applyAlignment="1">
      <alignment vertical="center"/>
    </xf>
    <xf numFmtId="0" fontId="23" fillId="0" borderId="36" xfId="0" applyFont="1" applyFill="1" applyBorder="1" applyAlignment="1">
      <alignment vertical="center" wrapText="1"/>
    </xf>
    <xf numFmtId="0" fontId="20" fillId="0" borderId="0" xfId="0" applyFont="1" applyFill="1" applyAlignment="1">
      <alignment vertical="center"/>
    </xf>
    <xf numFmtId="3" fontId="21" fillId="20" borderId="26" xfId="0" applyNumberFormat="1" applyFont="1" applyFill="1" applyBorder="1" applyAlignment="1">
      <alignment vertical="center"/>
    </xf>
    <xf numFmtId="3" fontId="21" fillId="20" borderId="29" xfId="0" applyNumberFormat="1" applyFont="1" applyFill="1" applyBorder="1" applyAlignment="1">
      <alignment vertical="center"/>
    </xf>
    <xf numFmtId="0" fontId="21" fillId="0" borderId="47" xfId="0" applyFont="1" applyFill="1" applyBorder="1" applyAlignment="1">
      <alignment horizontal="center" vertical="center"/>
    </xf>
    <xf numFmtId="3" fontId="20" fillId="0" borderId="44" xfId="0" applyNumberFormat="1" applyFont="1" applyFill="1" applyBorder="1" applyAlignment="1">
      <alignment vertical="center"/>
    </xf>
    <xf numFmtId="3" fontId="20" fillId="0" borderId="51" xfId="0" applyNumberFormat="1" applyFont="1" applyFill="1" applyBorder="1" applyAlignment="1">
      <alignment vertical="center"/>
    </xf>
    <xf numFmtId="3" fontId="21" fillId="0" borderId="44" xfId="0" applyNumberFormat="1" applyFont="1" applyFill="1" applyBorder="1" applyAlignment="1">
      <alignment vertical="center" wrapText="1"/>
    </xf>
    <xf numFmtId="0" fontId="21" fillId="0" borderId="46" xfId="0" applyFont="1" applyFill="1" applyBorder="1" applyAlignment="1">
      <alignment horizontal="center" vertical="center"/>
    </xf>
    <xf numFmtId="3" fontId="20" fillId="0" borderId="34" xfId="0" applyNumberFormat="1" applyFont="1" applyFill="1" applyBorder="1" applyAlignment="1">
      <alignment vertical="center"/>
    </xf>
    <xf numFmtId="3" fontId="20" fillId="0" borderId="52" xfId="0" applyNumberFormat="1" applyFont="1" applyFill="1" applyBorder="1" applyAlignment="1">
      <alignment vertical="center"/>
    </xf>
    <xf numFmtId="3" fontId="20" fillId="0" borderId="53" xfId="0" applyNumberFormat="1" applyFont="1" applyFill="1" applyBorder="1" applyAlignment="1">
      <alignment vertical="center"/>
    </xf>
    <xf numFmtId="3" fontId="21" fillId="0" borderId="45" xfId="0" applyNumberFormat="1" applyFont="1" applyFill="1" applyBorder="1" applyAlignment="1">
      <alignment vertical="center"/>
    </xf>
    <xf numFmtId="3" fontId="20" fillId="0" borderId="34" xfId="0" applyNumberFormat="1" applyFont="1" applyFill="1" applyBorder="1" applyAlignment="1">
      <alignment vertical="center" wrapText="1"/>
    </xf>
    <xf numFmtId="3" fontId="21" fillId="0" borderId="52" xfId="0" applyNumberFormat="1" applyFont="1" applyFill="1" applyBorder="1" applyAlignment="1">
      <alignment vertical="center" wrapText="1"/>
    </xf>
    <xf numFmtId="3" fontId="21" fillId="0" borderId="46" xfId="0" applyNumberFormat="1" applyFont="1" applyFill="1" applyBorder="1" applyAlignment="1">
      <alignment vertical="center" wrapText="1"/>
    </xf>
    <xf numFmtId="0" fontId="21" fillId="0" borderId="54" xfId="0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vertical="center"/>
    </xf>
    <xf numFmtId="3" fontId="20" fillId="0" borderId="56" xfId="0" applyNumberFormat="1" applyFont="1" applyFill="1" applyBorder="1" applyAlignment="1">
      <alignment vertical="center"/>
    </xf>
    <xf numFmtId="3" fontId="21" fillId="0" borderId="55" xfId="0" applyNumberFormat="1" applyFont="1" applyFill="1" applyBorder="1" applyAlignment="1">
      <alignment vertical="center"/>
    </xf>
    <xf numFmtId="3" fontId="21" fillId="0" borderId="54" xfId="0" applyNumberFormat="1" applyFont="1" applyFill="1" applyBorder="1" applyAlignment="1">
      <alignment vertical="center" wrapText="1"/>
    </xf>
    <xf numFmtId="3" fontId="20" fillId="0" borderId="11" xfId="0" applyNumberFormat="1" applyFont="1" applyFill="1" applyBorder="1" applyAlignment="1">
      <alignment vertical="center" wrapText="1"/>
    </xf>
    <xf numFmtId="3" fontId="21" fillId="0" borderId="55" xfId="0" applyNumberFormat="1" applyFont="1" applyFill="1" applyBorder="1" applyAlignment="1">
      <alignment vertical="center" wrapText="1"/>
    </xf>
    <xf numFmtId="3" fontId="21" fillId="0" borderId="50" xfId="0" applyNumberFormat="1" applyFont="1" applyFill="1" applyBorder="1" applyAlignment="1">
      <alignment vertical="center"/>
    </xf>
    <xf numFmtId="3" fontId="21" fillId="0" borderId="52" xfId="0" applyNumberFormat="1" applyFont="1" applyFill="1" applyBorder="1" applyAlignment="1">
      <alignment vertical="center"/>
    </xf>
    <xf numFmtId="3" fontId="21" fillId="0" borderId="57" xfId="0" applyNumberFormat="1" applyFont="1" applyFill="1" applyBorder="1" applyAlignment="1">
      <alignment vertical="center"/>
    </xf>
    <xf numFmtId="0" fontId="21" fillId="0" borderId="26" xfId="0" applyFont="1" applyFill="1" applyBorder="1" applyAlignment="1">
      <alignment vertical="center"/>
    </xf>
    <xf numFmtId="0" fontId="20" fillId="0" borderId="23" xfId="0" applyFont="1" applyFill="1" applyBorder="1" applyAlignment="1">
      <alignment vertical="center"/>
    </xf>
    <xf numFmtId="0" fontId="21" fillId="0" borderId="24" xfId="0" applyFont="1" applyFill="1" applyBorder="1" applyAlignment="1">
      <alignment vertical="center"/>
    </xf>
    <xf numFmtId="0" fontId="21" fillId="0" borderId="27" xfId="0" applyFont="1" applyFill="1" applyBorder="1" applyAlignment="1">
      <alignment vertical="center"/>
    </xf>
    <xf numFmtId="0" fontId="21" fillId="0" borderId="24" xfId="0" applyFont="1" applyFill="1" applyBorder="1" applyAlignment="1">
      <alignment vertical="center" wrapText="1"/>
    </xf>
    <xf numFmtId="0" fontId="21" fillId="0" borderId="50" xfId="0" applyFont="1" applyFill="1" applyBorder="1" applyAlignment="1">
      <alignment horizontal="center" vertical="center"/>
    </xf>
    <xf numFmtId="3" fontId="21" fillId="0" borderId="46" xfId="0" applyNumberFormat="1" applyFont="1" applyFill="1" applyBorder="1" applyAlignment="1">
      <alignment vertical="center"/>
    </xf>
    <xf numFmtId="3" fontId="21" fillId="20" borderId="45" xfId="0" applyNumberFormat="1" applyFont="1" applyFill="1" applyBorder="1" applyAlignment="1">
      <alignment vertical="center"/>
    </xf>
    <xf numFmtId="0" fontId="21" fillId="0" borderId="43" xfId="0" applyFont="1" applyFill="1" applyBorder="1" applyAlignment="1">
      <alignment vertical="center"/>
    </xf>
    <xf numFmtId="3" fontId="21" fillId="0" borderId="43" xfId="0" applyNumberFormat="1" applyFont="1" applyFill="1" applyBorder="1" applyAlignment="1">
      <alignment vertical="center"/>
    </xf>
    <xf numFmtId="3" fontId="21" fillId="0" borderId="58" xfId="0" applyNumberFormat="1" applyFont="1" applyFill="1" applyBorder="1" applyAlignment="1">
      <alignment vertical="center"/>
    </xf>
    <xf numFmtId="3" fontId="20" fillId="0" borderId="43" xfId="0" applyNumberFormat="1" applyFont="1" applyFill="1" applyBorder="1" applyAlignment="1">
      <alignment vertical="center"/>
    </xf>
    <xf numFmtId="3" fontId="20" fillId="0" borderId="58" xfId="0" applyNumberFormat="1" applyFont="1" applyFill="1" applyBorder="1" applyAlignment="1">
      <alignment vertical="center"/>
    </xf>
    <xf numFmtId="0" fontId="21" fillId="20" borderId="38" xfId="0" applyFont="1" applyFill="1" applyBorder="1" applyAlignment="1">
      <alignment horizontal="center" vertical="center"/>
    </xf>
    <xf numFmtId="0" fontId="21" fillId="0" borderId="29" xfId="0" applyFont="1" applyFill="1" applyBorder="1" applyAlignment="1">
      <alignment vertical="center"/>
    </xf>
    <xf numFmtId="3" fontId="20" fillId="0" borderId="45" xfId="0" applyNumberFormat="1" applyFont="1" applyFill="1" applyBorder="1" applyAlignment="1">
      <alignment vertical="center" wrapText="1"/>
    </xf>
    <xf numFmtId="3" fontId="20" fillId="0" borderId="22" xfId="0" applyNumberFormat="1" applyFont="1" applyFill="1" applyBorder="1" applyAlignment="1">
      <alignment vertical="center" wrapText="1"/>
    </xf>
    <xf numFmtId="3" fontId="20" fillId="0" borderId="35" xfId="0" applyNumberFormat="1" applyFont="1" applyFill="1" applyBorder="1" applyAlignment="1">
      <alignment vertical="center" wrapText="1"/>
    </xf>
    <xf numFmtId="3" fontId="23" fillId="0" borderId="18" xfId="0" applyNumberFormat="1" applyFont="1" applyFill="1" applyBorder="1" applyAlignment="1">
      <alignment vertical="center" wrapText="1"/>
    </xf>
    <xf numFmtId="3" fontId="21" fillId="0" borderId="0" xfId="0" applyNumberFormat="1" applyFont="1" applyFill="1" applyBorder="1" applyAlignment="1">
      <alignment horizontal="right" vertical="center"/>
    </xf>
    <xf numFmtId="0" fontId="20" fillId="0" borderId="59" xfId="0" applyFont="1" applyFill="1" applyBorder="1" applyAlignment="1">
      <alignment horizontal="center" vertical="center" wrapText="1"/>
    </xf>
    <xf numFmtId="0" fontId="20" fillId="0" borderId="58" xfId="0" applyFont="1" applyFill="1" applyBorder="1" applyAlignment="1">
      <alignment horizontal="center" vertical="center" wrapText="1"/>
    </xf>
    <xf numFmtId="0" fontId="20" fillId="0" borderId="32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20" fillId="0" borderId="60" xfId="0" applyFont="1" applyFill="1" applyBorder="1" applyAlignment="1">
      <alignment horizontal="center" vertical="center" wrapText="1"/>
    </xf>
    <xf numFmtId="0" fontId="20" fillId="0" borderId="43" xfId="0" applyFont="1" applyFill="1" applyBorder="1" applyAlignment="1">
      <alignment horizontal="center" vertical="center" wrapText="1"/>
    </xf>
    <xf numFmtId="0" fontId="20" fillId="0" borderId="61" xfId="0" applyFont="1" applyFill="1" applyBorder="1" applyAlignment="1">
      <alignment horizontal="center" vertical="center" wrapText="1"/>
    </xf>
    <xf numFmtId="0" fontId="20" fillId="0" borderId="38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62" xfId="0" applyFont="1" applyFill="1" applyBorder="1" applyAlignment="1">
      <alignment horizontal="center" vertical="center" wrapText="1"/>
    </xf>
    <xf numFmtId="0" fontId="20" fillId="0" borderId="55" xfId="0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right" vertical="center"/>
    </xf>
    <xf numFmtId="0" fontId="20" fillId="0" borderId="60" xfId="0" applyFont="1" applyFill="1" applyBorder="1" applyAlignment="1">
      <alignment horizontal="center" vertical="center"/>
    </xf>
    <xf numFmtId="0" fontId="20" fillId="0" borderId="43" xfId="0" applyFont="1" applyFill="1" applyBorder="1" applyAlignment="1">
      <alignment vertical="center"/>
    </xf>
    <xf numFmtId="0" fontId="20" fillId="0" borderId="63" xfId="0" applyFont="1" applyFill="1" applyBorder="1" applyAlignment="1">
      <alignment horizontal="center" vertical="center" wrapText="1"/>
    </xf>
    <xf numFmtId="0" fontId="20" fillId="0" borderId="52" xfId="0" applyFont="1" applyFill="1" applyBorder="1" applyAlignment="1">
      <alignment horizontal="center" vertical="center" wrapText="1"/>
    </xf>
    <xf numFmtId="0" fontId="20" fillId="0" borderId="64" xfId="0" applyFont="1" applyFill="1" applyBorder="1" applyAlignment="1">
      <alignment horizontal="center" vertical="center" wrapText="1"/>
    </xf>
    <xf numFmtId="0" fontId="20" fillId="0" borderId="44" xfId="0" applyFont="1" applyFill="1" applyBorder="1" applyAlignment="1">
      <alignment horizontal="center" vertical="center" wrapText="1"/>
    </xf>
  </cellXfs>
  <cellStyles count="36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ó" xfId="29" builtinId="26" customBuiltin="1"/>
    <cellStyle name="Kimenet" xfId="30" builtinId="21" customBuiltin="1"/>
    <cellStyle name="Magyarázó szöveg" xfId="31" builtinId="53" customBuiltin="1"/>
    <cellStyle name="Normál" xfId="0" builtinId="0"/>
    <cellStyle name="Összesen" xfId="32" builtinId="25" customBuiltin="1"/>
    <cellStyle name="Rossz" xfId="33" builtinId="27" customBuiltin="1"/>
    <cellStyle name="Semleges" xfId="34" builtinId="28" customBuiltin="1"/>
    <cellStyle name="Számítás" xfId="35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3"/>
  <sheetViews>
    <sheetView tabSelected="1" view="pageBreakPreview" topLeftCell="A22" zoomScale="70" zoomScaleNormal="75" zoomScaleSheetLayoutView="70" workbookViewId="0">
      <selection activeCell="E16" sqref="E16"/>
    </sheetView>
  </sheetViews>
  <sheetFormatPr defaultRowHeight="18.75" x14ac:dyDescent="0.2"/>
  <cols>
    <col min="1" max="1" width="13.7109375" style="3" customWidth="1"/>
    <col min="2" max="2" width="92.7109375" style="3" customWidth="1"/>
    <col min="3" max="5" width="22.7109375" style="3" customWidth="1"/>
    <col min="6" max="6" width="3" style="5" customWidth="1"/>
    <col min="7" max="16384" width="9.140625" style="3"/>
  </cols>
  <sheetData>
    <row r="3" spans="1:6" x14ac:dyDescent="0.2">
      <c r="A3" s="144" t="s">
        <v>0</v>
      </c>
      <c r="B3" s="144"/>
      <c r="C3" s="144"/>
      <c r="D3" s="144"/>
      <c r="E3" s="144"/>
    </row>
    <row r="4" spans="1:6" x14ac:dyDescent="0.2">
      <c r="A4" s="144" t="s">
        <v>71</v>
      </c>
      <c r="B4" s="144"/>
      <c r="C4" s="144"/>
      <c r="D4" s="144"/>
      <c r="E4" s="144"/>
    </row>
    <row r="5" spans="1:6" x14ac:dyDescent="0.2">
      <c r="A5" s="6"/>
      <c r="B5" s="6"/>
      <c r="C5" s="6"/>
      <c r="D5" s="6"/>
      <c r="E5" s="6"/>
    </row>
    <row r="6" spans="1:6" ht="19.5" thickBot="1" x14ac:dyDescent="0.25">
      <c r="A6" s="7"/>
      <c r="B6" s="7"/>
      <c r="C6" s="1"/>
      <c r="D6" s="1"/>
      <c r="E6" s="1" t="s">
        <v>1</v>
      </c>
    </row>
    <row r="7" spans="1:6" ht="19.5" customHeight="1" x14ac:dyDescent="0.2">
      <c r="A7" s="147" t="s">
        <v>30</v>
      </c>
      <c r="B7" s="145" t="s">
        <v>2</v>
      </c>
      <c r="C7" s="147" t="s">
        <v>51</v>
      </c>
      <c r="D7" s="150" t="s">
        <v>52</v>
      </c>
      <c r="E7" s="141" t="s">
        <v>60</v>
      </c>
    </row>
    <row r="8" spans="1:6" ht="18.75" customHeight="1" x14ac:dyDescent="0.2">
      <c r="A8" s="148"/>
      <c r="B8" s="146"/>
      <c r="C8" s="148"/>
      <c r="D8" s="151"/>
      <c r="E8" s="142"/>
    </row>
    <row r="9" spans="1:6" x14ac:dyDescent="0.2">
      <c r="A9" s="148"/>
      <c r="B9" s="146"/>
      <c r="C9" s="149"/>
      <c r="D9" s="152"/>
      <c r="E9" s="143"/>
    </row>
    <row r="10" spans="1:6" ht="19.5" thickBot="1" x14ac:dyDescent="0.25">
      <c r="A10" s="9">
        <v>1</v>
      </c>
      <c r="B10" s="2">
        <v>2</v>
      </c>
      <c r="C10" s="126">
        <v>3</v>
      </c>
      <c r="D10" s="2">
        <v>4</v>
      </c>
      <c r="E10" s="33">
        <v>5</v>
      </c>
    </row>
    <row r="11" spans="1:6" s="16" customFormat="1" ht="39.950000000000003" customHeight="1" x14ac:dyDescent="0.2">
      <c r="A11" s="12">
        <v>1</v>
      </c>
      <c r="B11" s="121" t="s">
        <v>28</v>
      </c>
      <c r="C11" s="107">
        <v>2180000</v>
      </c>
      <c r="D11" s="38">
        <v>2200000</v>
      </c>
      <c r="E11" s="41">
        <v>2230000</v>
      </c>
      <c r="F11" s="15"/>
    </row>
    <row r="12" spans="1:6" s="14" customFormat="1" ht="39.950000000000003" customHeight="1" thickBot="1" x14ac:dyDescent="0.25">
      <c r="A12" s="17">
        <v>2</v>
      </c>
      <c r="B12" s="77" t="s">
        <v>5</v>
      </c>
      <c r="C12" s="127">
        <v>210000</v>
      </c>
      <c r="D12" s="39">
        <v>215000</v>
      </c>
      <c r="E12" s="42">
        <v>220000</v>
      </c>
      <c r="F12" s="13"/>
    </row>
    <row r="13" spans="1:6" s="20" customFormat="1" ht="39.950000000000003" customHeight="1" thickBot="1" x14ac:dyDescent="0.25">
      <c r="A13" s="18" t="s">
        <v>16</v>
      </c>
      <c r="B13" s="122" t="s">
        <v>29</v>
      </c>
      <c r="C13" s="104">
        <f>SUM(C11:C12)</f>
        <v>2390000</v>
      </c>
      <c r="D13" s="35">
        <f>SUM(D11:D12)</f>
        <v>2415000</v>
      </c>
      <c r="E13" s="43">
        <f>SUM(E11:E12)</f>
        <v>2450000</v>
      </c>
      <c r="F13" s="19"/>
    </row>
    <row r="14" spans="1:6" s="20" customFormat="1" ht="39.950000000000003" customHeight="1" thickBot="1" x14ac:dyDescent="0.25">
      <c r="A14" s="18" t="s">
        <v>17</v>
      </c>
      <c r="B14" s="122" t="s">
        <v>25</v>
      </c>
      <c r="C14" s="104">
        <v>60000</v>
      </c>
      <c r="D14" s="35"/>
      <c r="E14" s="43"/>
      <c r="F14" s="19"/>
    </row>
    <row r="15" spans="1:6" s="11" customFormat="1" ht="39.950000000000003" customHeight="1" x14ac:dyDescent="0.2">
      <c r="A15" s="21">
        <v>3</v>
      </c>
      <c r="B15" s="123" t="s">
        <v>48</v>
      </c>
      <c r="C15" s="120">
        <v>2250000</v>
      </c>
      <c r="D15" s="36">
        <v>2500000</v>
      </c>
      <c r="E15" s="44">
        <v>2750000</v>
      </c>
      <c r="F15" s="10"/>
    </row>
    <row r="16" spans="1:6" ht="39.950000000000003" customHeight="1" x14ac:dyDescent="0.2">
      <c r="A16" s="21">
        <v>4</v>
      </c>
      <c r="B16" s="121" t="s">
        <v>6</v>
      </c>
      <c r="C16" s="107">
        <v>4000000</v>
      </c>
      <c r="D16" s="38">
        <v>4400000</v>
      </c>
      <c r="E16" s="41">
        <v>4700000</v>
      </c>
    </row>
    <row r="17" spans="1:6" s="11" customFormat="1" ht="39.950000000000003" customHeight="1" x14ac:dyDescent="0.2">
      <c r="A17" s="21">
        <v>5</v>
      </c>
      <c r="B17" s="121" t="s">
        <v>50</v>
      </c>
      <c r="C17" s="107">
        <v>0</v>
      </c>
      <c r="D17" s="38">
        <v>0</v>
      </c>
      <c r="E17" s="41">
        <v>0</v>
      </c>
      <c r="F17" s="10"/>
    </row>
    <row r="18" spans="1:6" s="7" customFormat="1" ht="39.950000000000003" customHeight="1" thickBot="1" x14ac:dyDescent="0.25">
      <c r="A18" s="21">
        <v>6</v>
      </c>
      <c r="B18" s="124" t="s">
        <v>7</v>
      </c>
      <c r="C18" s="127">
        <v>35000</v>
      </c>
      <c r="D18" s="39">
        <v>36000</v>
      </c>
      <c r="E18" s="42">
        <v>37000</v>
      </c>
      <c r="F18" s="24"/>
    </row>
    <row r="19" spans="1:6" s="20" customFormat="1" ht="39.950000000000003" customHeight="1" thickBot="1" x14ac:dyDescent="0.25">
      <c r="A19" s="18" t="s">
        <v>18</v>
      </c>
      <c r="B19" s="122" t="s">
        <v>49</v>
      </c>
      <c r="C19" s="104">
        <f>SUM(C15:C18)</f>
        <v>6285000</v>
      </c>
      <c r="D19" s="35">
        <f>SUM(D15:D18)</f>
        <v>6936000</v>
      </c>
      <c r="E19" s="43">
        <f>SUM(E15:E18)</f>
        <v>7487000</v>
      </c>
      <c r="F19" s="19"/>
    </row>
    <row r="20" spans="1:6" s="14" customFormat="1" ht="39.950000000000003" customHeight="1" thickBot="1" x14ac:dyDescent="0.25">
      <c r="A20" s="21">
        <v>7</v>
      </c>
      <c r="B20" s="123" t="s">
        <v>8</v>
      </c>
      <c r="C20" s="120">
        <v>2400000</v>
      </c>
      <c r="D20" s="36">
        <v>2450000</v>
      </c>
      <c r="E20" s="44">
        <v>2500000</v>
      </c>
      <c r="F20" s="13"/>
    </row>
    <row r="21" spans="1:6" s="26" customFormat="1" ht="39.950000000000003" customHeight="1" thickBot="1" x14ac:dyDescent="0.25">
      <c r="A21" s="12">
        <v>8</v>
      </c>
      <c r="B21" s="121" t="s">
        <v>9</v>
      </c>
      <c r="C21" s="107">
        <v>185000</v>
      </c>
      <c r="D21" s="38">
        <v>185000</v>
      </c>
      <c r="E21" s="41">
        <v>185000</v>
      </c>
      <c r="F21" s="25"/>
    </row>
    <row r="22" spans="1:6" s="28" customFormat="1" ht="39.950000000000003" customHeight="1" x14ac:dyDescent="0.2">
      <c r="A22" s="12">
        <v>9</v>
      </c>
      <c r="B22" s="121" t="s">
        <v>10</v>
      </c>
      <c r="C22" s="107">
        <v>230000</v>
      </c>
      <c r="D22" s="38">
        <v>235000</v>
      </c>
      <c r="E22" s="41">
        <v>240000</v>
      </c>
      <c r="F22" s="27"/>
    </row>
    <row r="23" spans="1:6" s="28" customFormat="1" ht="39.950000000000003" customHeight="1" x14ac:dyDescent="0.2">
      <c r="A23" s="12">
        <v>10</v>
      </c>
      <c r="B23" s="121" t="s">
        <v>11</v>
      </c>
      <c r="C23" s="107">
        <v>240000</v>
      </c>
      <c r="D23" s="38">
        <v>240000</v>
      </c>
      <c r="E23" s="41">
        <v>240000</v>
      </c>
      <c r="F23" s="27"/>
    </row>
    <row r="24" spans="1:6" s="28" customFormat="1" ht="39.950000000000003" customHeight="1" x14ac:dyDescent="0.2">
      <c r="A24" s="12">
        <v>11</v>
      </c>
      <c r="B24" s="121" t="s">
        <v>12</v>
      </c>
      <c r="C24" s="107">
        <v>760000</v>
      </c>
      <c r="D24" s="38">
        <v>776000</v>
      </c>
      <c r="E24" s="41">
        <v>790000</v>
      </c>
      <c r="F24" s="27"/>
    </row>
    <row r="25" spans="1:6" s="7" customFormat="1" ht="39.950000000000003" customHeight="1" thickBot="1" x14ac:dyDescent="0.25">
      <c r="A25" s="12">
        <v>12</v>
      </c>
      <c r="B25" s="121" t="s">
        <v>27</v>
      </c>
      <c r="C25" s="128"/>
      <c r="D25" s="97"/>
      <c r="E25" s="98"/>
      <c r="F25" s="24"/>
    </row>
    <row r="26" spans="1:6" s="30" customFormat="1" ht="39.950000000000003" customHeight="1" thickBot="1" x14ac:dyDescent="0.25">
      <c r="A26" s="12">
        <v>13</v>
      </c>
      <c r="B26" s="121" t="s">
        <v>13</v>
      </c>
      <c r="C26" s="107">
        <v>60000</v>
      </c>
      <c r="D26" s="38">
        <v>60000</v>
      </c>
      <c r="E26" s="41">
        <v>60000</v>
      </c>
      <c r="F26" s="29"/>
    </row>
    <row r="27" spans="1:6" s="30" customFormat="1" ht="39.950000000000003" customHeight="1" thickBot="1" x14ac:dyDescent="0.25">
      <c r="A27" s="71">
        <v>14</v>
      </c>
      <c r="B27" s="129" t="s">
        <v>53</v>
      </c>
      <c r="C27" s="119"/>
      <c r="D27" s="130"/>
      <c r="E27" s="131"/>
      <c r="F27" s="29"/>
    </row>
    <row r="28" spans="1:6" s="26" customFormat="1" ht="39.950000000000003" customHeight="1" thickBot="1" x14ac:dyDescent="0.25">
      <c r="A28" s="18" t="s">
        <v>19</v>
      </c>
      <c r="B28" s="122" t="s">
        <v>54</v>
      </c>
      <c r="C28" s="104">
        <f>SUM(C20:C20,C21,C22,C23:C25,C26,C27)</f>
        <v>3875000</v>
      </c>
      <c r="D28" s="35">
        <f>SUM(D20:D20,D21,D22,D23:D25,D26,D27)</f>
        <v>3946000</v>
      </c>
      <c r="E28" s="43">
        <f>SUM(E20:E20,E21,E22,E23:E25,E26,E27)</f>
        <v>4015000</v>
      </c>
      <c r="F28" s="25"/>
    </row>
    <row r="29" spans="1:6" s="30" customFormat="1" ht="39.950000000000003" customHeight="1" thickBot="1" x14ac:dyDescent="0.25">
      <c r="A29" s="134">
        <v>15</v>
      </c>
      <c r="B29" s="129" t="s">
        <v>57</v>
      </c>
      <c r="C29" s="105">
        <v>0</v>
      </c>
      <c r="D29" s="132">
        <v>0</v>
      </c>
      <c r="E29" s="133">
        <v>0</v>
      </c>
      <c r="F29" s="29"/>
    </row>
    <row r="30" spans="1:6" s="30" customFormat="1" ht="39.950000000000003" customHeight="1" thickBot="1" x14ac:dyDescent="0.25">
      <c r="A30" s="17">
        <v>16</v>
      </c>
      <c r="B30" s="124" t="s">
        <v>3</v>
      </c>
      <c r="C30" s="127">
        <v>1000000</v>
      </c>
      <c r="D30" s="39">
        <v>800000</v>
      </c>
      <c r="E30" s="42">
        <v>600000</v>
      </c>
      <c r="F30" s="29"/>
    </row>
    <row r="31" spans="1:6" s="20" customFormat="1" ht="39.950000000000003" customHeight="1" thickBot="1" x14ac:dyDescent="0.25">
      <c r="A31" s="18" t="s">
        <v>20</v>
      </c>
      <c r="B31" s="122" t="s">
        <v>58</v>
      </c>
      <c r="C31" s="104">
        <f>SUM(C29:C30)</f>
        <v>1000000</v>
      </c>
      <c r="D31" s="35">
        <f>SUM(D29:D30)</f>
        <v>800000</v>
      </c>
      <c r="E31" s="43">
        <f>SUM(E29:E30)</f>
        <v>600000</v>
      </c>
      <c r="F31" s="19"/>
    </row>
    <row r="32" spans="1:6" s="11" customFormat="1" ht="39.950000000000003" customHeight="1" thickBot="1" x14ac:dyDescent="0.25">
      <c r="A32" s="21">
        <v>17</v>
      </c>
      <c r="B32" s="125" t="s">
        <v>4</v>
      </c>
      <c r="C32" s="120">
        <v>100000</v>
      </c>
      <c r="D32" s="36">
        <v>100000</v>
      </c>
      <c r="E32" s="44">
        <v>100000</v>
      </c>
      <c r="F32" s="10"/>
    </row>
    <row r="33" spans="1:6" s="32" customFormat="1" ht="39.950000000000003" customHeight="1" thickBot="1" x14ac:dyDescent="0.25">
      <c r="A33" s="18" t="s">
        <v>21</v>
      </c>
      <c r="B33" s="122" t="s">
        <v>59</v>
      </c>
      <c r="C33" s="104">
        <f>SUM(C32:C32)</f>
        <v>100000</v>
      </c>
      <c r="D33" s="35">
        <f>SUM(D32:D32)</f>
        <v>100000</v>
      </c>
      <c r="E33" s="43">
        <f>SUM(E32:E32)</f>
        <v>100000</v>
      </c>
      <c r="F33" s="31"/>
    </row>
    <row r="34" spans="1:6" s="32" customFormat="1" ht="39.950000000000003" customHeight="1" thickBot="1" x14ac:dyDescent="0.25">
      <c r="A34" s="18" t="s">
        <v>22</v>
      </c>
      <c r="B34" s="122" t="s">
        <v>55</v>
      </c>
      <c r="C34" s="104">
        <f>SUM(C13,C14,C19,C28,C31,C33)</f>
        <v>13710000</v>
      </c>
      <c r="D34" s="35">
        <f>SUM(D13,D14,D19,D28,D31,D33)</f>
        <v>14197000</v>
      </c>
      <c r="E34" s="43">
        <f>SUM(E13,E14,E19,E28,E31,E33)</f>
        <v>14652000</v>
      </c>
      <c r="F34" s="31"/>
    </row>
    <row r="35" spans="1:6" s="14" customFormat="1" ht="39.950000000000003" customHeight="1" x14ac:dyDescent="0.2">
      <c r="A35" s="71">
        <v>18</v>
      </c>
      <c r="B35" s="129" t="s">
        <v>61</v>
      </c>
      <c r="C35" s="119">
        <v>2500000</v>
      </c>
      <c r="D35" s="130">
        <v>1650000</v>
      </c>
      <c r="E35" s="131">
        <v>1400000</v>
      </c>
      <c r="F35" s="13"/>
    </row>
    <row r="36" spans="1:6" s="11" customFormat="1" ht="39.950000000000003" customHeight="1" x14ac:dyDescent="0.2">
      <c r="A36" s="17">
        <v>19</v>
      </c>
      <c r="B36" s="124" t="s">
        <v>14</v>
      </c>
      <c r="C36" s="127">
        <v>500000</v>
      </c>
      <c r="D36" s="39">
        <v>500000</v>
      </c>
      <c r="E36" s="42">
        <v>500000</v>
      </c>
      <c r="F36" s="10"/>
    </row>
    <row r="37" spans="1:6" s="11" customFormat="1" ht="39.950000000000003" customHeight="1" x14ac:dyDescent="0.2">
      <c r="A37" s="17">
        <v>20</v>
      </c>
      <c r="B37" s="124" t="s">
        <v>15</v>
      </c>
      <c r="C37" s="127">
        <v>6000000</v>
      </c>
      <c r="D37" s="39">
        <v>6000000</v>
      </c>
      <c r="E37" s="42">
        <v>6000000</v>
      </c>
      <c r="F37" s="10"/>
    </row>
    <row r="38" spans="1:6" s="11" customFormat="1" ht="39.950000000000003" customHeight="1" thickBot="1" x14ac:dyDescent="0.25">
      <c r="A38" s="17">
        <v>21</v>
      </c>
      <c r="B38" s="135" t="s">
        <v>26</v>
      </c>
      <c r="C38" s="127">
        <v>0</v>
      </c>
      <c r="D38" s="39">
        <v>0</v>
      </c>
      <c r="E38" s="42">
        <v>0</v>
      </c>
      <c r="F38" s="10"/>
    </row>
    <row r="39" spans="1:6" s="20" customFormat="1" ht="39.950000000000003" customHeight="1" thickBot="1" x14ac:dyDescent="0.25">
      <c r="A39" s="18" t="s">
        <v>23</v>
      </c>
      <c r="B39" s="122" t="s">
        <v>62</v>
      </c>
      <c r="C39" s="104">
        <f>SUM(C35:C38)</f>
        <v>9000000</v>
      </c>
      <c r="D39" s="35">
        <f>SUM(D35:D38)</f>
        <v>8150000</v>
      </c>
      <c r="E39" s="43">
        <f>SUM(E35:E38)</f>
        <v>7900000</v>
      </c>
      <c r="F39" s="19"/>
    </row>
    <row r="40" spans="1:6" s="20" customFormat="1" ht="39.950000000000003" customHeight="1" thickBot="1" x14ac:dyDescent="0.25">
      <c r="A40" s="18" t="s">
        <v>24</v>
      </c>
      <c r="B40" s="122" t="s">
        <v>56</v>
      </c>
      <c r="C40" s="104">
        <f>SUM(C34,C39)</f>
        <v>22710000</v>
      </c>
      <c r="D40" s="35">
        <f>SUM(D34,D39)</f>
        <v>22347000</v>
      </c>
      <c r="E40" s="43">
        <f>SUM(E34,E39)</f>
        <v>22552000</v>
      </c>
      <c r="F40" s="19"/>
    </row>
    <row r="42" spans="1:6" x14ac:dyDescent="0.2">
      <c r="C42" s="5"/>
      <c r="D42" s="5"/>
      <c r="E42" s="5"/>
    </row>
    <row r="43" spans="1:6" x14ac:dyDescent="0.2">
      <c r="C43" s="5"/>
      <c r="D43" s="5"/>
      <c r="E43" s="5"/>
    </row>
  </sheetData>
  <mergeCells count="7">
    <mergeCell ref="E7:E9"/>
    <mergeCell ref="A3:E3"/>
    <mergeCell ref="A4:E4"/>
    <mergeCell ref="B7:B9"/>
    <mergeCell ref="A7:A9"/>
    <mergeCell ref="C7:C9"/>
    <mergeCell ref="D7:D9"/>
  </mergeCells>
  <phoneticPr fontId="19" type="noConversion"/>
  <printOptions horizontalCentered="1"/>
  <pageMargins left="0.23622047244094491" right="0.23622047244094491" top="0.31496062992125984" bottom="0.19685039370078741" header="7.874015748031496E-2" footer="0.31496062992125984"/>
  <pageSetup paperSize="9" scale="55" orientation="portrait" horizontalDpi="300" verticalDpi="300" r:id="rId1"/>
  <headerFooter alignWithMargins="0">
    <oddHeader>&amp;R&amp;14 &amp;12 26. számú táblázat a .../2021. (II. ...) rendelethez</oddHeader>
    <oddFooter xml:space="preserve">&amp;L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A35"/>
  <sheetViews>
    <sheetView topLeftCell="A25" zoomScale="75" zoomScaleNormal="75" zoomScaleSheetLayoutView="70" workbookViewId="0">
      <selection activeCell="F22" sqref="F22"/>
    </sheetView>
  </sheetViews>
  <sheetFormatPr defaultRowHeight="18.75" x14ac:dyDescent="0.2"/>
  <cols>
    <col min="1" max="1" width="2" style="7" customWidth="1"/>
    <col min="2" max="2" width="13.7109375" style="3" customWidth="1"/>
    <col min="3" max="3" width="95.7109375" style="3" customWidth="1"/>
    <col min="4" max="6" width="22.7109375" style="3" customWidth="1"/>
    <col min="7" max="7" width="6.140625" style="7" customWidth="1"/>
    <col min="8" max="10" width="15.5703125" style="7" customWidth="1"/>
    <col min="11" max="11" width="21.28515625" style="7" customWidth="1"/>
    <col min="12" max="12" width="16.5703125" style="7" customWidth="1"/>
    <col min="13" max="13" width="15.42578125" style="7" customWidth="1"/>
    <col min="14" max="14" width="13.42578125" style="7" customWidth="1"/>
    <col min="15" max="15" width="15" style="7" customWidth="1"/>
    <col min="16" max="16" width="14.140625" style="7" customWidth="1"/>
    <col min="17" max="17" width="15.42578125" style="7" customWidth="1"/>
    <col min="18" max="18" width="12.5703125" style="7" customWidth="1"/>
    <col min="19" max="19" width="13.7109375" style="7" customWidth="1"/>
    <col min="20" max="20" width="12.7109375" style="7" customWidth="1"/>
    <col min="21" max="21" width="15.85546875" style="7" customWidth="1"/>
    <col min="22" max="22" width="13.140625" style="7" customWidth="1"/>
    <col min="23" max="23" width="21.140625" style="7" customWidth="1"/>
    <col min="24" max="24" width="15.42578125" style="7" customWidth="1"/>
    <col min="25" max="25" width="14.42578125" style="7" customWidth="1"/>
    <col min="26" max="26" width="18" style="7" customWidth="1"/>
    <col min="27" max="27" width="17.42578125" style="7" customWidth="1"/>
    <col min="28" max="28" width="18" style="7" customWidth="1"/>
    <col min="29" max="29" width="17.28515625" style="7" customWidth="1"/>
    <col min="30" max="30" width="16.7109375" style="7" customWidth="1"/>
    <col min="31" max="31" width="15.42578125" style="7" customWidth="1"/>
    <col min="32" max="32" width="14.42578125" style="7" customWidth="1"/>
    <col min="33" max="33" width="18" style="7" customWidth="1"/>
    <col min="34" max="34" width="17.42578125" style="7" customWidth="1"/>
    <col min="35" max="35" width="17" style="7" customWidth="1"/>
    <col min="36" max="36" width="17.28515625" style="7" customWidth="1"/>
    <col min="37" max="37" width="14.140625" style="7" customWidth="1"/>
    <col min="38" max="40" width="14.28515625" style="7" customWidth="1"/>
    <col min="41" max="41" width="13.5703125" style="7" customWidth="1"/>
    <col min="42" max="42" width="13" style="7" customWidth="1"/>
    <col min="43" max="43" width="14.7109375" style="7" customWidth="1"/>
    <col min="44" max="44" width="11.5703125" style="7" customWidth="1"/>
    <col min="45" max="45" width="12.5703125" style="7" customWidth="1"/>
    <col min="46" max="46" width="14.7109375" style="7" customWidth="1"/>
    <col min="47" max="47" width="13.140625" style="7" customWidth="1"/>
    <col min="48" max="48" width="13.7109375" style="7" customWidth="1"/>
    <col min="49" max="56" width="12.28515625" style="7" customWidth="1"/>
    <col min="57" max="58" width="9.140625" style="7"/>
    <col min="59" max="68" width="12.28515625" style="7" customWidth="1"/>
    <col min="69" max="69" width="9.140625" style="7"/>
    <col min="70" max="70" width="16.42578125" style="7" customWidth="1"/>
    <col min="71" max="72" width="12.7109375" style="7" bestFit="1" customWidth="1"/>
    <col min="73" max="16384" width="9.140625" style="7"/>
  </cols>
  <sheetData>
    <row r="2" spans="1:105" x14ac:dyDescent="0.2">
      <c r="C2" s="45"/>
      <c r="D2" s="154"/>
      <c r="E2" s="154"/>
      <c r="F2" s="154"/>
    </row>
    <row r="3" spans="1:105" x14ac:dyDescent="0.2">
      <c r="B3" s="144" t="s">
        <v>0</v>
      </c>
      <c r="C3" s="144"/>
      <c r="D3" s="144"/>
      <c r="E3" s="144"/>
      <c r="F3" s="144"/>
      <c r="G3" s="96"/>
    </row>
    <row r="4" spans="1:105" s="46" customFormat="1" ht="20.25" x14ac:dyDescent="0.2">
      <c r="B4" s="144" t="s">
        <v>71</v>
      </c>
      <c r="C4" s="144"/>
      <c r="D4" s="144"/>
      <c r="E4" s="144"/>
      <c r="F4" s="144"/>
      <c r="G4" s="96"/>
    </row>
    <row r="5" spans="1:105" s="46" customFormat="1" ht="20.25" x14ac:dyDescent="0.2">
      <c r="B5" s="6"/>
      <c r="C5" s="6"/>
      <c r="D5" s="6"/>
      <c r="E5" s="6"/>
      <c r="F5" s="6"/>
      <c r="G5" s="96"/>
    </row>
    <row r="6" spans="1:105" ht="17.25" customHeight="1" thickBot="1" x14ac:dyDescent="0.25">
      <c r="D6" s="45"/>
      <c r="E6" s="45"/>
      <c r="F6" s="45" t="s">
        <v>1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</row>
    <row r="7" spans="1:105" ht="24" customHeight="1" x14ac:dyDescent="0.2">
      <c r="B7" s="147" t="s">
        <v>30</v>
      </c>
      <c r="C7" s="155" t="s">
        <v>31</v>
      </c>
      <c r="D7" s="157" t="s">
        <v>51</v>
      </c>
      <c r="E7" s="150" t="s">
        <v>52</v>
      </c>
      <c r="F7" s="159" t="s">
        <v>60</v>
      </c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47"/>
      <c r="AY7" s="47"/>
      <c r="AZ7" s="47"/>
      <c r="BA7" s="47"/>
      <c r="BB7" s="47"/>
      <c r="BC7" s="47"/>
      <c r="BD7" s="47"/>
      <c r="BE7" s="153"/>
      <c r="BF7" s="153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153"/>
      <c r="BR7" s="153"/>
      <c r="BS7" s="153"/>
      <c r="BT7" s="153"/>
      <c r="BU7" s="153"/>
      <c r="BV7" s="153"/>
      <c r="BW7" s="153"/>
      <c r="BX7" s="153"/>
      <c r="BY7" s="153"/>
      <c r="BZ7" s="153"/>
      <c r="CA7" s="153"/>
      <c r="CB7" s="153"/>
      <c r="CC7" s="153"/>
      <c r="CD7" s="153"/>
      <c r="CE7" s="153"/>
      <c r="CF7" s="153"/>
      <c r="CG7" s="153"/>
      <c r="CH7" s="153"/>
      <c r="CI7" s="153"/>
      <c r="CJ7" s="153"/>
      <c r="CK7" s="153"/>
      <c r="CL7" s="153"/>
      <c r="CM7" s="153"/>
      <c r="CN7" s="153"/>
      <c r="CO7" s="153"/>
      <c r="CP7" s="153"/>
      <c r="CQ7" s="153"/>
      <c r="CR7" s="153"/>
      <c r="CS7" s="153"/>
      <c r="CT7" s="153"/>
      <c r="CU7" s="153"/>
      <c r="CV7" s="153"/>
      <c r="CW7" s="153"/>
      <c r="CX7" s="153"/>
      <c r="CY7" s="153"/>
      <c r="CZ7" s="153"/>
      <c r="DA7" s="153"/>
    </row>
    <row r="8" spans="1:105" ht="42.75" customHeight="1" x14ac:dyDescent="0.2">
      <c r="B8" s="148"/>
      <c r="C8" s="156"/>
      <c r="D8" s="158"/>
      <c r="E8" s="151"/>
      <c r="F8" s="160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47"/>
      <c r="AY8" s="47"/>
      <c r="AZ8" s="47"/>
      <c r="BA8" s="47"/>
      <c r="BB8" s="47"/>
      <c r="BC8" s="47"/>
      <c r="BD8" s="47"/>
      <c r="BE8" s="153"/>
      <c r="BF8" s="153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153"/>
      <c r="BR8" s="153"/>
      <c r="BS8" s="153"/>
      <c r="BT8" s="153"/>
      <c r="BU8" s="153"/>
      <c r="BV8" s="153"/>
      <c r="BW8" s="153"/>
      <c r="BX8" s="153"/>
      <c r="BY8" s="153"/>
      <c r="BZ8" s="153"/>
      <c r="CA8" s="153"/>
      <c r="CB8" s="153"/>
      <c r="CC8" s="153"/>
      <c r="CD8" s="153"/>
      <c r="CE8" s="153"/>
      <c r="CF8" s="153"/>
      <c r="CG8" s="153"/>
      <c r="CH8" s="153"/>
      <c r="CI8" s="153"/>
      <c r="CJ8" s="153"/>
      <c r="CK8" s="153"/>
      <c r="CL8" s="153"/>
      <c r="CM8" s="153"/>
      <c r="CN8" s="153"/>
      <c r="CO8" s="153"/>
      <c r="CP8" s="153"/>
      <c r="CQ8" s="153"/>
      <c r="CR8" s="153"/>
      <c r="CS8" s="153"/>
      <c r="CT8" s="153"/>
      <c r="CU8" s="153"/>
      <c r="CV8" s="153"/>
      <c r="CW8" s="153"/>
      <c r="CX8" s="153"/>
      <c r="CY8" s="153"/>
      <c r="CZ8" s="153"/>
      <c r="DA8" s="153"/>
    </row>
    <row r="9" spans="1:105" ht="19.5" thickBot="1" x14ac:dyDescent="0.25">
      <c r="B9" s="17">
        <v>1</v>
      </c>
      <c r="C9" s="48">
        <v>2</v>
      </c>
      <c r="D9" s="103">
        <v>3</v>
      </c>
      <c r="E9" s="111">
        <v>4</v>
      </c>
      <c r="F9" s="99">
        <v>5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</row>
    <row r="10" spans="1:105" s="49" customFormat="1" ht="50.1" customHeight="1" thickBot="1" x14ac:dyDescent="0.25">
      <c r="B10" s="18">
        <v>1</v>
      </c>
      <c r="C10" s="50" t="s">
        <v>32</v>
      </c>
      <c r="D10" s="104">
        <v>4100000</v>
      </c>
      <c r="E10" s="4">
        <v>4130000</v>
      </c>
      <c r="F10" s="43">
        <v>4160000</v>
      </c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3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 t="e">
        <f>#REF!*0.984*1.037*0.95</f>
        <v>#REF!</v>
      </c>
      <c r="BS10" s="52">
        <f>D10*0.989*1.035*0.95</f>
        <v>3986980.4249999998</v>
      </c>
      <c r="BT10" s="52">
        <f>E10*1.039*0.95</f>
        <v>4076516.5</v>
      </c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</row>
    <row r="11" spans="1:105" s="20" customFormat="1" ht="50.1" customHeight="1" thickBot="1" x14ac:dyDescent="0.25">
      <c r="A11" s="54"/>
      <c r="B11" s="18">
        <v>2</v>
      </c>
      <c r="C11" s="50" t="s">
        <v>33</v>
      </c>
      <c r="D11" s="104">
        <f>D10*15.5%+30000</f>
        <v>665500</v>
      </c>
      <c r="E11" s="4">
        <f>E10*15.5%+30000</f>
        <v>670150</v>
      </c>
      <c r="F11" s="51">
        <f>F10*15.5%+30000</f>
        <v>674800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</row>
    <row r="12" spans="1:105" s="20" customFormat="1" ht="50.1" customHeight="1" thickBot="1" x14ac:dyDescent="0.25">
      <c r="B12" s="18">
        <v>3</v>
      </c>
      <c r="C12" s="50" t="s">
        <v>34</v>
      </c>
      <c r="D12" s="104">
        <v>7700000</v>
      </c>
      <c r="E12" s="4">
        <v>7750000</v>
      </c>
      <c r="F12" s="51">
        <v>7750000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55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</row>
    <row r="13" spans="1:105" s="20" customFormat="1" ht="50.1" customHeight="1" thickBot="1" x14ac:dyDescent="0.25">
      <c r="B13" s="18">
        <v>4</v>
      </c>
      <c r="C13" s="50" t="s">
        <v>35</v>
      </c>
      <c r="D13" s="104">
        <v>150000</v>
      </c>
      <c r="E13" s="4">
        <v>155000</v>
      </c>
      <c r="F13" s="51">
        <v>155000</v>
      </c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55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</row>
    <row r="14" spans="1:105" ht="50.1" customHeight="1" x14ac:dyDescent="0.2">
      <c r="B14" s="71">
        <v>5</v>
      </c>
      <c r="C14" s="72" t="s">
        <v>63</v>
      </c>
      <c r="D14" s="119">
        <v>950000</v>
      </c>
      <c r="E14" s="114">
        <v>950000</v>
      </c>
      <c r="F14" s="73">
        <v>950000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140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</row>
    <row r="15" spans="1:105" s="23" customFormat="1" ht="50.1" customHeight="1" x14ac:dyDescent="0.2">
      <c r="B15" s="12">
        <v>6</v>
      </c>
      <c r="C15" s="56" t="s">
        <v>36</v>
      </c>
      <c r="D15" s="107">
        <v>60000</v>
      </c>
      <c r="E15" s="34">
        <v>60000</v>
      </c>
      <c r="F15" s="57">
        <v>60000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58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</row>
    <row r="16" spans="1:105" s="23" customFormat="1" ht="50.1" customHeight="1" x14ac:dyDescent="0.2">
      <c r="B16" s="12">
        <v>7</v>
      </c>
      <c r="C16" s="56" t="s">
        <v>37</v>
      </c>
      <c r="D16" s="107">
        <v>50000</v>
      </c>
      <c r="E16" s="34">
        <v>50000</v>
      </c>
      <c r="F16" s="57">
        <v>50000</v>
      </c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58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</row>
    <row r="17" spans="1:105" s="59" customFormat="1" ht="50.1" customHeight="1" thickBot="1" x14ac:dyDescent="0.25">
      <c r="B17" s="9">
        <v>8</v>
      </c>
      <c r="C17" s="60" t="s">
        <v>38</v>
      </c>
      <c r="D17" s="118">
        <f>100000-10500</f>
        <v>89500</v>
      </c>
      <c r="E17" s="40">
        <f>100000-23150</f>
        <v>76850</v>
      </c>
      <c r="F17" s="61">
        <v>117200</v>
      </c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3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</row>
    <row r="18" spans="1:105" s="20" customFormat="1" ht="50.1" customHeight="1" thickBot="1" x14ac:dyDescent="0.25">
      <c r="B18" s="18">
        <v>9</v>
      </c>
      <c r="C18" s="50" t="s">
        <v>64</v>
      </c>
      <c r="D18" s="104">
        <f>SUM(D14:D17)</f>
        <v>1149500</v>
      </c>
      <c r="E18" s="4">
        <f>SUM(E14:E17)</f>
        <v>1136850</v>
      </c>
      <c r="F18" s="51">
        <f>SUM(F14:F17)</f>
        <v>1177200</v>
      </c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55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</row>
    <row r="19" spans="1:105" s="49" customFormat="1" ht="50.1" customHeight="1" thickBot="1" x14ac:dyDescent="0.25">
      <c r="B19" s="64">
        <v>10</v>
      </c>
      <c r="C19" s="65" t="s">
        <v>65</v>
      </c>
      <c r="D19" s="105">
        <f>SUM(D10,D11,D12,D13,D18)</f>
        <v>13765000</v>
      </c>
      <c r="E19" s="112">
        <f>SUM(E10,E11,E12,E13,E18)</f>
        <v>13842000</v>
      </c>
      <c r="F19" s="100">
        <f>SUM(F10,F11,F12,F13,F18)</f>
        <v>13917000</v>
      </c>
      <c r="G19" s="52"/>
      <c r="H19" s="52"/>
      <c r="I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3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</row>
    <row r="20" spans="1:105" s="66" customFormat="1" ht="50.1" customHeight="1" thickBot="1" x14ac:dyDescent="0.25">
      <c r="B20" s="67">
        <v>11</v>
      </c>
      <c r="C20" s="68" t="s">
        <v>39</v>
      </c>
      <c r="D20" s="106">
        <f>750000+250000</f>
        <v>1000000</v>
      </c>
      <c r="E20" s="113">
        <f>500000+400000</f>
        <v>900000</v>
      </c>
      <c r="F20" s="101">
        <f>500000+500000</f>
        <v>1000000</v>
      </c>
      <c r="G20" s="69"/>
      <c r="H20" s="69"/>
      <c r="I20" s="52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70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</row>
    <row r="21" spans="1:105" s="20" customFormat="1" ht="50.1" customHeight="1" thickBot="1" x14ac:dyDescent="0.25">
      <c r="B21" s="18">
        <v>12</v>
      </c>
      <c r="C21" s="50" t="s">
        <v>40</v>
      </c>
      <c r="D21" s="104">
        <v>1250000</v>
      </c>
      <c r="E21" s="4">
        <f>700000+350000</f>
        <v>1050000</v>
      </c>
      <c r="F21" s="51">
        <f>700000+500000</f>
        <v>1200000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55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</row>
    <row r="22" spans="1:105" ht="50.1" customHeight="1" x14ac:dyDescent="0.2">
      <c r="B22" s="71">
        <v>13</v>
      </c>
      <c r="C22" s="72" t="s">
        <v>41</v>
      </c>
      <c r="D22" s="119">
        <v>35000</v>
      </c>
      <c r="E22" s="114">
        <v>35000</v>
      </c>
      <c r="F22" s="73">
        <v>35000</v>
      </c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52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52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</row>
    <row r="23" spans="1:105" s="23" customFormat="1" ht="50.1" customHeight="1" x14ac:dyDescent="0.2">
      <c r="A23" s="74"/>
      <c r="B23" s="12">
        <v>14</v>
      </c>
      <c r="C23" s="56" t="s">
        <v>42</v>
      </c>
      <c r="D23" s="107">
        <v>160000</v>
      </c>
      <c r="E23" s="34">
        <v>120000</v>
      </c>
      <c r="F23" s="57">
        <v>100000</v>
      </c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</row>
    <row r="24" spans="1:105" s="81" customFormat="1" ht="50.1" customHeight="1" thickBot="1" x14ac:dyDescent="0.25">
      <c r="A24" s="75"/>
      <c r="B24" s="76">
        <v>15</v>
      </c>
      <c r="C24" s="77" t="s">
        <v>43</v>
      </c>
      <c r="D24" s="110">
        <v>500000</v>
      </c>
      <c r="E24" s="115">
        <v>400000</v>
      </c>
      <c r="F24" s="78">
        <v>300000</v>
      </c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80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</row>
    <row r="25" spans="1:105" s="82" customFormat="1" ht="50.1" customHeight="1" thickBot="1" x14ac:dyDescent="0.25">
      <c r="B25" s="83">
        <v>16</v>
      </c>
      <c r="C25" s="50" t="s">
        <v>66</v>
      </c>
      <c r="D25" s="108">
        <f>SUM(D22:D24)</f>
        <v>695000</v>
      </c>
      <c r="E25" s="116">
        <f>SUM(E22:E24)</f>
        <v>555000</v>
      </c>
      <c r="F25" s="84">
        <f>SUM(F22:F24)</f>
        <v>435000</v>
      </c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19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85"/>
      <c r="BY25" s="85"/>
      <c r="BZ25" s="85"/>
      <c r="CA25" s="85"/>
      <c r="CB25" s="85"/>
      <c r="CC25" s="85"/>
      <c r="CD25" s="85"/>
      <c r="CE25" s="85"/>
      <c r="CF25" s="85"/>
      <c r="CG25" s="85"/>
      <c r="CH25" s="85"/>
      <c r="CI25" s="85"/>
      <c r="CJ25" s="85"/>
      <c r="CK25" s="85"/>
      <c r="CL25" s="85"/>
      <c r="CM25" s="85"/>
      <c r="CN25" s="85"/>
      <c r="CO25" s="85"/>
      <c r="CP25" s="85"/>
      <c r="CQ25" s="85"/>
      <c r="CR25" s="85"/>
      <c r="CS25" s="85"/>
      <c r="CT25" s="85"/>
      <c r="CU25" s="85"/>
      <c r="CV25" s="85"/>
      <c r="CW25" s="85"/>
      <c r="CX25" s="85"/>
      <c r="CY25" s="85"/>
      <c r="CZ25" s="85"/>
      <c r="DA25" s="85"/>
    </row>
    <row r="26" spans="1:105" s="82" customFormat="1" ht="50.1" customHeight="1" thickBot="1" x14ac:dyDescent="0.25">
      <c r="B26" s="83">
        <v>17</v>
      </c>
      <c r="C26" s="50" t="s">
        <v>67</v>
      </c>
      <c r="D26" s="108">
        <f>D20+D21+D25</f>
        <v>2945000</v>
      </c>
      <c r="E26" s="116">
        <f>E20+E21+E25</f>
        <v>2505000</v>
      </c>
      <c r="F26" s="84">
        <f>F20+F21+F25</f>
        <v>2635000</v>
      </c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19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  <c r="BM26" s="85"/>
      <c r="BN26" s="85"/>
      <c r="BO26" s="85"/>
      <c r="BP26" s="85"/>
      <c r="BQ26" s="85"/>
      <c r="BR26" s="85"/>
      <c r="BS26" s="85"/>
      <c r="BT26" s="85"/>
      <c r="BU26" s="85"/>
      <c r="BV26" s="85"/>
      <c r="BW26" s="85"/>
      <c r="BX26" s="85"/>
      <c r="BY26" s="85"/>
      <c r="BZ26" s="85"/>
      <c r="CA26" s="85"/>
      <c r="CB26" s="85"/>
      <c r="CC26" s="85"/>
      <c r="CD26" s="85"/>
      <c r="CE26" s="85"/>
      <c r="CF26" s="85"/>
      <c r="CG26" s="85"/>
      <c r="CH26" s="85"/>
      <c r="CI26" s="85"/>
      <c r="CJ26" s="85"/>
      <c r="CK26" s="85"/>
      <c r="CL26" s="85"/>
      <c r="CM26" s="85"/>
      <c r="CN26" s="85"/>
      <c r="CO26" s="85"/>
      <c r="CP26" s="85"/>
      <c r="CQ26" s="85"/>
      <c r="CR26" s="85"/>
      <c r="CS26" s="85"/>
      <c r="CT26" s="85"/>
      <c r="CU26" s="85"/>
      <c r="CV26" s="85"/>
      <c r="CW26" s="85"/>
      <c r="CX26" s="85"/>
      <c r="CY26" s="85"/>
      <c r="CZ26" s="85"/>
      <c r="DA26" s="85"/>
    </row>
    <row r="27" spans="1:105" s="82" customFormat="1" ht="50.1" customHeight="1" thickBot="1" x14ac:dyDescent="0.25">
      <c r="B27" s="83">
        <v>18</v>
      </c>
      <c r="C27" s="50" t="s">
        <v>68</v>
      </c>
      <c r="D27" s="108">
        <f>D19+D26</f>
        <v>16710000</v>
      </c>
      <c r="E27" s="116">
        <f>E19+E26</f>
        <v>16347000</v>
      </c>
      <c r="F27" s="84">
        <f>F19+F26</f>
        <v>16552000</v>
      </c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19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5"/>
      <c r="BA27" s="85"/>
      <c r="BB27" s="85"/>
      <c r="BC27" s="85"/>
      <c r="BD27" s="85"/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  <c r="BQ27" s="85"/>
      <c r="BR27" s="85"/>
      <c r="BS27" s="85"/>
      <c r="BT27" s="85"/>
      <c r="BU27" s="85"/>
      <c r="BV27" s="85"/>
      <c r="BW27" s="85"/>
      <c r="BX27" s="85"/>
      <c r="BY27" s="85"/>
      <c r="BZ27" s="85"/>
      <c r="CA27" s="85"/>
      <c r="CB27" s="85"/>
      <c r="CC27" s="85"/>
      <c r="CD27" s="85"/>
      <c r="CE27" s="85"/>
      <c r="CF27" s="85"/>
      <c r="CG27" s="85"/>
      <c r="CH27" s="85"/>
      <c r="CI27" s="85"/>
      <c r="CJ27" s="85"/>
      <c r="CK27" s="85"/>
      <c r="CL27" s="85"/>
      <c r="CM27" s="85"/>
      <c r="CN27" s="85"/>
      <c r="CO27" s="85"/>
      <c r="CP27" s="85"/>
      <c r="CQ27" s="85"/>
      <c r="CR27" s="85"/>
      <c r="CS27" s="85"/>
      <c r="CT27" s="85"/>
      <c r="CU27" s="85"/>
      <c r="CV27" s="85"/>
      <c r="CW27" s="85"/>
      <c r="CX27" s="85"/>
      <c r="CY27" s="85"/>
      <c r="CZ27" s="85"/>
      <c r="DA27" s="85"/>
    </row>
    <row r="28" spans="1:105" ht="50.1" customHeight="1" x14ac:dyDescent="0.2">
      <c r="B28" s="21">
        <v>19</v>
      </c>
      <c r="C28" s="56" t="s">
        <v>44</v>
      </c>
      <c r="D28" s="120">
        <v>0</v>
      </c>
      <c r="E28" s="37">
        <v>0</v>
      </c>
      <c r="F28" s="86">
        <v>0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</row>
    <row r="29" spans="1:105" s="87" customFormat="1" ht="50.1" customHeight="1" x14ac:dyDescent="0.2">
      <c r="B29" s="88">
        <v>20</v>
      </c>
      <c r="C29" s="56" t="s">
        <v>45</v>
      </c>
      <c r="D29" s="109">
        <v>0</v>
      </c>
      <c r="E29" s="117">
        <v>0</v>
      </c>
      <c r="F29" s="102">
        <v>0</v>
      </c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24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BR29" s="89"/>
      <c r="BS29" s="89"/>
      <c r="BT29" s="89"/>
      <c r="BU29" s="89"/>
      <c r="BV29" s="89"/>
      <c r="BW29" s="89"/>
      <c r="BX29" s="89"/>
      <c r="BY29" s="89"/>
      <c r="BZ29" s="89"/>
      <c r="CA29" s="89"/>
      <c r="CB29" s="89"/>
      <c r="CC29" s="89"/>
      <c r="CD29" s="89"/>
      <c r="CE29" s="89"/>
      <c r="CF29" s="89"/>
      <c r="CG29" s="89"/>
      <c r="CH29" s="89"/>
      <c r="CI29" s="89"/>
      <c r="CJ29" s="89"/>
      <c r="CK29" s="89"/>
      <c r="CL29" s="89"/>
      <c r="CM29" s="89"/>
      <c r="CN29" s="89"/>
      <c r="CO29" s="89"/>
      <c r="CP29" s="89"/>
      <c r="CQ29" s="89"/>
      <c r="CR29" s="89"/>
      <c r="CS29" s="89"/>
      <c r="CT29" s="89"/>
      <c r="CU29" s="89"/>
      <c r="CV29" s="89"/>
      <c r="CW29" s="89"/>
      <c r="CX29" s="89"/>
      <c r="CY29" s="89"/>
      <c r="CZ29" s="89"/>
      <c r="DA29" s="89"/>
    </row>
    <row r="30" spans="1:105" s="90" customFormat="1" ht="50.1" customHeight="1" x14ac:dyDescent="0.2">
      <c r="B30" s="76">
        <v>21</v>
      </c>
      <c r="C30" s="77" t="s">
        <v>46</v>
      </c>
      <c r="D30" s="110">
        <v>6000000</v>
      </c>
      <c r="E30" s="115">
        <v>6000000</v>
      </c>
      <c r="F30" s="78">
        <v>6000000</v>
      </c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80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  <c r="BN30" s="91"/>
      <c r="BO30" s="91"/>
      <c r="BP30" s="91"/>
      <c r="BQ30" s="91"/>
      <c r="BR30" s="91"/>
      <c r="BS30" s="91"/>
      <c r="BT30" s="91"/>
      <c r="BU30" s="91"/>
      <c r="BV30" s="91"/>
      <c r="BW30" s="91"/>
      <c r="BX30" s="91"/>
      <c r="BY30" s="91"/>
      <c r="BZ30" s="91"/>
      <c r="CA30" s="91"/>
      <c r="CB30" s="91"/>
      <c r="CC30" s="91"/>
      <c r="CD30" s="91"/>
      <c r="CE30" s="91"/>
      <c r="CF30" s="91"/>
      <c r="CG30" s="91"/>
      <c r="CH30" s="91"/>
      <c r="CI30" s="91"/>
      <c r="CJ30" s="91"/>
      <c r="CK30" s="91"/>
      <c r="CL30" s="91"/>
      <c r="CM30" s="91"/>
      <c r="CN30" s="91"/>
      <c r="CO30" s="91"/>
      <c r="CP30" s="91"/>
      <c r="CQ30" s="91"/>
      <c r="CR30" s="91"/>
      <c r="CS30" s="91"/>
      <c r="CT30" s="91"/>
      <c r="CU30" s="91"/>
      <c r="CV30" s="91"/>
      <c r="CW30" s="91"/>
      <c r="CX30" s="91"/>
      <c r="CY30" s="91"/>
      <c r="CZ30" s="91"/>
      <c r="DA30" s="91"/>
    </row>
    <row r="31" spans="1:105" s="95" customFormat="1" ht="50.1" customHeight="1" thickBot="1" x14ac:dyDescent="0.25">
      <c r="A31" s="92"/>
      <c r="B31" s="88">
        <v>22</v>
      </c>
      <c r="C31" s="56" t="s">
        <v>47</v>
      </c>
      <c r="D31" s="136">
        <v>0</v>
      </c>
      <c r="E31" s="137">
        <v>0</v>
      </c>
      <c r="F31" s="138"/>
      <c r="G31" s="139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4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3"/>
      <c r="BM31" s="93"/>
      <c r="BN31" s="93"/>
      <c r="BO31" s="93"/>
      <c r="BP31" s="93"/>
      <c r="BQ31" s="93"/>
      <c r="BR31" s="93"/>
      <c r="BS31" s="93"/>
      <c r="BT31" s="93"/>
      <c r="BU31" s="93"/>
      <c r="BV31" s="93"/>
      <c r="BW31" s="93"/>
      <c r="BX31" s="93"/>
      <c r="BY31" s="93"/>
      <c r="BZ31" s="93"/>
      <c r="CA31" s="93"/>
      <c r="CB31" s="93"/>
      <c r="CC31" s="93"/>
      <c r="CD31" s="93"/>
      <c r="CE31" s="93"/>
      <c r="CF31" s="93"/>
      <c r="CG31" s="93"/>
      <c r="CH31" s="93"/>
      <c r="CI31" s="93"/>
      <c r="CJ31" s="93"/>
      <c r="CK31" s="93"/>
      <c r="CL31" s="93"/>
      <c r="CM31" s="93"/>
      <c r="CN31" s="93"/>
      <c r="CO31" s="93"/>
      <c r="CP31" s="93"/>
      <c r="CQ31" s="93"/>
      <c r="CR31" s="93"/>
      <c r="CS31" s="93"/>
      <c r="CT31" s="93"/>
      <c r="CU31" s="93"/>
      <c r="CV31" s="93"/>
      <c r="CW31" s="93"/>
      <c r="CX31" s="93"/>
      <c r="CY31" s="93"/>
      <c r="CZ31" s="93"/>
      <c r="DA31" s="93"/>
    </row>
    <row r="32" spans="1:105" s="82" customFormat="1" ht="50.1" customHeight="1" thickBot="1" x14ac:dyDescent="0.25">
      <c r="B32" s="83">
        <v>23</v>
      </c>
      <c r="C32" s="50" t="s">
        <v>69</v>
      </c>
      <c r="D32" s="108">
        <f>SUM(D28:D31)</f>
        <v>6000000</v>
      </c>
      <c r="E32" s="116">
        <f>SUM(E28:E31)</f>
        <v>6000000</v>
      </c>
      <c r="F32" s="84">
        <f>SUM(F28:F31)</f>
        <v>6000000</v>
      </c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19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5"/>
      <c r="BM32" s="85"/>
      <c r="BN32" s="85"/>
      <c r="BO32" s="85"/>
      <c r="BP32" s="85"/>
      <c r="BQ32" s="85"/>
      <c r="BR32" s="85"/>
      <c r="BS32" s="85"/>
      <c r="BT32" s="85"/>
      <c r="BU32" s="85"/>
      <c r="BV32" s="85"/>
      <c r="BW32" s="85"/>
      <c r="BX32" s="85"/>
      <c r="BY32" s="85"/>
      <c r="BZ32" s="85"/>
      <c r="CA32" s="85"/>
      <c r="CB32" s="85"/>
      <c r="CC32" s="85"/>
      <c r="CD32" s="85"/>
      <c r="CE32" s="85"/>
      <c r="CF32" s="85"/>
      <c r="CG32" s="85"/>
      <c r="CH32" s="85"/>
      <c r="CI32" s="85"/>
      <c r="CJ32" s="85"/>
      <c r="CK32" s="85"/>
      <c r="CL32" s="85"/>
      <c r="CM32" s="85"/>
      <c r="CN32" s="85"/>
      <c r="CO32" s="85"/>
      <c r="CP32" s="85"/>
      <c r="CQ32" s="85"/>
      <c r="CR32" s="85"/>
      <c r="CS32" s="85"/>
      <c r="CT32" s="85"/>
      <c r="CU32" s="85"/>
      <c r="CV32" s="85"/>
      <c r="CW32" s="85"/>
      <c r="CX32" s="85"/>
      <c r="CY32" s="85"/>
      <c r="CZ32" s="85"/>
      <c r="DA32" s="85"/>
    </row>
    <row r="33" spans="2:105" s="82" customFormat="1" ht="50.1" customHeight="1" thickBot="1" x14ac:dyDescent="0.25">
      <c r="B33" s="83">
        <v>24</v>
      </c>
      <c r="C33" s="50" t="s">
        <v>70</v>
      </c>
      <c r="D33" s="108">
        <f>D27+D32</f>
        <v>22710000</v>
      </c>
      <c r="E33" s="116">
        <f>E27+E32</f>
        <v>22347000</v>
      </c>
      <c r="F33" s="84">
        <f>F27+F32</f>
        <v>22552000</v>
      </c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19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G33" s="85"/>
      <c r="BH33" s="85"/>
      <c r="BI33" s="85"/>
      <c r="BJ33" s="85"/>
      <c r="BK33" s="85"/>
      <c r="BL33" s="85"/>
      <c r="BM33" s="85"/>
      <c r="BN33" s="85"/>
      <c r="BO33" s="85"/>
      <c r="BP33" s="85"/>
      <c r="BQ33" s="85"/>
      <c r="BR33" s="85"/>
      <c r="BS33" s="85"/>
      <c r="BT33" s="85"/>
      <c r="BU33" s="85"/>
      <c r="BV33" s="85"/>
      <c r="BW33" s="85"/>
      <c r="BX33" s="85"/>
      <c r="BY33" s="85"/>
      <c r="BZ33" s="85"/>
      <c r="CA33" s="85"/>
      <c r="CB33" s="85"/>
      <c r="CC33" s="85"/>
      <c r="CD33" s="85"/>
      <c r="CE33" s="85"/>
      <c r="CF33" s="85"/>
      <c r="CG33" s="85"/>
      <c r="CH33" s="85"/>
      <c r="CI33" s="85"/>
      <c r="CJ33" s="85"/>
      <c r="CK33" s="85"/>
      <c r="CL33" s="85"/>
      <c r="CM33" s="85"/>
      <c r="CN33" s="85"/>
      <c r="CO33" s="85"/>
      <c r="CP33" s="85"/>
      <c r="CQ33" s="85"/>
      <c r="CR33" s="85"/>
      <c r="CS33" s="85"/>
      <c r="CT33" s="85"/>
      <c r="CU33" s="85"/>
      <c r="CV33" s="85"/>
      <c r="CW33" s="85"/>
      <c r="CX33" s="85"/>
      <c r="CY33" s="85"/>
      <c r="CZ33" s="85"/>
      <c r="DA33" s="85"/>
    </row>
    <row r="35" spans="2:105" x14ac:dyDescent="0.2">
      <c r="D35" s="5"/>
      <c r="E35" s="5"/>
      <c r="F35" s="5"/>
    </row>
  </sheetData>
  <mergeCells count="90">
    <mergeCell ref="B7:B8"/>
    <mergeCell ref="C7:C8"/>
    <mergeCell ref="D7:D8"/>
    <mergeCell ref="E7:E8"/>
    <mergeCell ref="F7:F8"/>
    <mergeCell ref="B3:F3"/>
    <mergeCell ref="B4:F4"/>
    <mergeCell ref="G7:G8"/>
    <mergeCell ref="H7:H8"/>
    <mergeCell ref="I7:I8"/>
    <mergeCell ref="J7:J8"/>
    <mergeCell ref="K7:K8"/>
    <mergeCell ref="D2:F2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AV7:AV8"/>
    <mergeCell ref="AW7:AW8"/>
    <mergeCell ref="BE7:BE8"/>
    <mergeCell ref="BF7:BF8"/>
    <mergeCell ref="BQ7:BQ8"/>
    <mergeCell ref="BR7:BR8"/>
    <mergeCell ref="BS7:BS8"/>
    <mergeCell ref="BT7:BT8"/>
    <mergeCell ref="BU7:BU8"/>
    <mergeCell ref="BV7:BV8"/>
    <mergeCell ref="BW7:BW8"/>
    <mergeCell ref="BX7:BX8"/>
    <mergeCell ref="BY7:BY8"/>
    <mergeCell ref="BZ7:BZ8"/>
    <mergeCell ref="CA7:CA8"/>
    <mergeCell ref="CB7:CB8"/>
    <mergeCell ref="CC7:CC8"/>
    <mergeCell ref="CD7:CD8"/>
    <mergeCell ref="CE7:CE8"/>
    <mergeCell ref="CF7:CF8"/>
    <mergeCell ref="CG7:CG8"/>
    <mergeCell ref="CH7:CH8"/>
    <mergeCell ref="CI7:CI8"/>
    <mergeCell ref="CJ7:CJ8"/>
    <mergeCell ref="CV7:CV8"/>
    <mergeCell ref="CK7:CK8"/>
    <mergeCell ref="CL7:CL8"/>
    <mergeCell ref="CM7:CM8"/>
    <mergeCell ref="CN7:CN8"/>
    <mergeCell ref="CO7:CO8"/>
    <mergeCell ref="CP7:CP8"/>
    <mergeCell ref="CW7:CW8"/>
    <mergeCell ref="CX7:CX8"/>
    <mergeCell ref="CY7:CY8"/>
    <mergeCell ref="CZ7:CZ8"/>
    <mergeCell ref="DA7:DA8"/>
    <mergeCell ref="CQ7:CQ8"/>
    <mergeCell ref="CR7:CR8"/>
    <mergeCell ref="CS7:CS8"/>
    <mergeCell ref="CT7:CT8"/>
    <mergeCell ref="CU7:CU8"/>
  </mergeCells>
  <printOptions horizontalCentered="1"/>
  <pageMargins left="3.937007874015748E-2" right="3.937007874015748E-2" top="0.31496062992125984" bottom="0.19685039370078741" header="7.874015748031496E-2" footer="0.31496062992125984"/>
  <pageSetup paperSize="9" scale="52" orientation="portrait" horizontalDpi="360" verticalDpi="300" r:id="rId1"/>
  <headerFooter alignWithMargins="0">
    <oddHeader>&amp;R&amp;14 &amp;12 26. számú táblázat a .../2021. (II. ...) rendelethez</oddHeader>
    <oddFooter xml:space="preserve">&amp;L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4</vt:i4>
      </vt:variant>
    </vt:vector>
  </HeadingPairs>
  <TitlesOfParts>
    <vt:vector size="6" baseType="lpstr">
      <vt:lpstr>bevétel</vt:lpstr>
      <vt:lpstr>kiadás</vt:lpstr>
      <vt:lpstr>bevétel!Nyomtatási_cím</vt:lpstr>
      <vt:lpstr>kiadás!Nyomtatási_cím</vt:lpstr>
      <vt:lpstr>bevétel!Nyomtatási_terület</vt:lpstr>
      <vt:lpstr>kiadás!Nyomtatási_terület</vt:lpstr>
    </vt:vector>
  </TitlesOfParts>
  <Company>Erzsébetváros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Eszter</dc:creator>
  <cp:lastModifiedBy>Rékasiné dr. Adamkó Adrienn</cp:lastModifiedBy>
  <cp:lastPrinted>2021-02-10T09:01:49Z</cp:lastPrinted>
  <dcterms:created xsi:type="dcterms:W3CDTF">2008-02-07T14:03:36Z</dcterms:created>
  <dcterms:modified xsi:type="dcterms:W3CDTF">2021-05-29T12:20:13Z</dcterms:modified>
</cp:coreProperties>
</file>