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ttps://d.docs.live.net/96d6a7d968d6bcfe/Dokumentumok/Ktgv és besz/Beszámoló 2020/Zárszámadás/Elfogadott/"/>
    </mc:Choice>
  </mc:AlternateContent>
  <xr:revisionPtr revIDLastSave="1" documentId="8_{1D2347D6-6957-4C04-9B02-85DE3B28C8BA}" xr6:coauthVersionLast="47" xr6:coauthVersionMax="47" xr10:uidLastSave="{1DFEFF15-86CF-42EC-830F-1D0C59DFB762}"/>
  <bookViews>
    <workbookView xWindow="-120" yWindow="-120" windowWidth="29040" windowHeight="15840" tabRatio="684" firstSheet="10" activeTab="23" xr2:uid="{00000000-000D-0000-FFFF-FFFF00000000}"/>
  </bookViews>
  <sheets>
    <sheet name="címrend" sheetId="1" state="hidden" r:id="rId1"/>
    <sheet name="01" sheetId="2" r:id="rId2"/>
    <sheet name="02" sheetId="3" r:id="rId3"/>
    <sheet name="03" sheetId="4" r:id="rId4"/>
    <sheet name="04" sheetId="5" r:id="rId5"/>
    <sheet name="ktgv.mérleg" sheetId="22" r:id="rId6"/>
    <sheet name="eredm" sheetId="23" r:id="rId7"/>
    <sheet name="maradv" sheetId="24" r:id="rId8"/>
    <sheet name="mérleg" sheetId="25" r:id="rId9"/>
    <sheet name="felújítás" sheetId="6" r:id="rId10"/>
    <sheet name="fejlesztés" sheetId="7" r:id="rId11"/>
    <sheet name="létszámkeret" sheetId="8" r:id="rId12"/>
    <sheet name="eu projekt" sheetId="9" r:id="rId13"/>
    <sheet name="Több éves kihatás" sheetId="10" r:id="rId14"/>
    <sheet name="tartalék" sheetId="11" state="hidden" r:id="rId15"/>
    <sheet name="ei-ütemterv" sheetId="12" r:id="rId16"/>
    <sheet name="Közvetett támogatás" sheetId="13" r:id="rId17"/>
    <sheet name="adósságot k." sheetId="14" r:id="rId18"/>
    <sheet name="stabilitás" sheetId="15" state="hidden" r:id="rId19"/>
    <sheet name="gördülő" sheetId="26" r:id="rId20"/>
    <sheet name="részesedés" sheetId="27" r:id="rId21"/>
    <sheet name="KH" sheetId="16" r:id="rId22"/>
    <sheet name="Óvoda" sheetId="17" r:id="rId23"/>
    <sheet name="vagyonleltár" sheetId="28" r:id="rId24"/>
    <sheet name="cofogoskiadás" sheetId="18" state="hidden" r:id="rId25"/>
    <sheet name="cofogosbevétel" sheetId="19" state="hidden" r:id="rId26"/>
    <sheet name="kiadás" sheetId="20" state="hidden" r:id="rId27"/>
    <sheet name="bevétel" sheetId="21" state="hidden" r:id="rId28"/>
  </sheets>
  <definedNames>
    <definedName name="Excel_BuiltIn_Print_Area" localSheetId="26">kiadás!$A$1:$AO$122</definedName>
    <definedName name="fokonyvlista">"$#HIV!.$A$8:$H$8"</definedName>
    <definedName name="_xlnm.Print_Titles" localSheetId="1">'01'!$1:$4</definedName>
    <definedName name="_xlnm.Print_Titles" localSheetId="2">'02'!$1:$4</definedName>
    <definedName name="_xlnm.Print_Titles" localSheetId="27">bevétel!$A:$B</definedName>
    <definedName name="_xlnm.Print_Titles" localSheetId="25">cofogosbevétel!$1:$3</definedName>
    <definedName name="_xlnm.Print_Titles" localSheetId="24">cofogoskiadás!$1:$3</definedName>
    <definedName name="_xlnm.Print_Titles" localSheetId="26">kiadás!$A:$B</definedName>
    <definedName name="_xlnm.Print_Titles" localSheetId="8">mérleg!$3:$4</definedName>
    <definedName name="_xlnm.Print_Area" localSheetId="25">cofogosbevétel!$A$1:$BG$99</definedName>
    <definedName name="_xlnm.Print_Area" localSheetId="15">'ei-ütemterv'!$A$1:$N$1</definedName>
    <definedName name="_xlnm.Print_Area" localSheetId="26">kiadás!$A$1:$AO$123</definedName>
    <definedName name="_xlnm.Print_Area" localSheetId="18">stabilitás!$A$1:$H$24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60" i="28" l="1"/>
  <c r="C1160" i="28"/>
  <c r="E1159" i="28"/>
  <c r="E1158" i="28"/>
  <c r="E1160" i="28" s="1"/>
  <c r="E1157" i="28"/>
  <c r="D1148" i="28"/>
  <c r="C1148" i="28"/>
  <c r="E1147" i="28"/>
  <c r="E1146" i="28"/>
  <c r="E1145" i="28"/>
  <c r="E1144" i="28"/>
  <c r="E1135" i="28"/>
  <c r="D1135" i="28"/>
  <c r="C1135" i="28"/>
  <c r="D484" i="28"/>
  <c r="C484" i="28"/>
  <c r="E483" i="28"/>
  <c r="E482" i="28"/>
  <c r="E481" i="28"/>
  <c r="E480" i="28"/>
  <c r="E479" i="28"/>
  <c r="E478" i="28"/>
  <c r="E477" i="28"/>
  <c r="E476" i="28"/>
  <c r="E484" i="28" s="1"/>
  <c r="D471" i="28"/>
  <c r="C471" i="28"/>
  <c r="E470" i="28"/>
  <c r="E469" i="28"/>
  <c r="E468" i="28"/>
  <c r="E467" i="28"/>
  <c r="E466" i="28"/>
  <c r="E465" i="28"/>
  <c r="E464" i="28"/>
  <c r="E463" i="28"/>
  <c r="E462" i="28"/>
  <c r="E461" i="28"/>
  <c r="E460" i="28"/>
  <c r="E459" i="28"/>
  <c r="E458" i="28"/>
  <c r="E457" i="28"/>
  <c r="E456" i="28"/>
  <c r="E455" i="28"/>
  <c r="E454" i="28"/>
  <c r="E453" i="28"/>
  <c r="E452" i="28"/>
  <c r="E451" i="28"/>
  <c r="E450" i="28"/>
  <c r="E440" i="28"/>
  <c r="D440" i="28"/>
  <c r="E388" i="28"/>
  <c r="D388" i="28"/>
  <c r="E374" i="28"/>
  <c r="D374" i="28"/>
  <c r="E60" i="28"/>
  <c r="D60" i="28"/>
  <c r="C60" i="28"/>
  <c r="E18" i="28"/>
  <c r="D18" i="28"/>
  <c r="C18" i="28"/>
  <c r="E11" i="28"/>
  <c r="D11" i="28"/>
  <c r="C11" i="28"/>
  <c r="E5" i="28"/>
  <c r="D5" i="28"/>
  <c r="C5" i="28"/>
  <c r="I25" i="14"/>
  <c r="H25" i="14"/>
  <c r="G25" i="14"/>
  <c r="F25" i="14"/>
  <c r="E25" i="14"/>
  <c r="D25" i="14"/>
  <c r="C25" i="14"/>
  <c r="B25" i="14"/>
  <c r="H16" i="14"/>
  <c r="H26" i="14" s="1"/>
  <c r="G16" i="14"/>
  <c r="G26" i="14" s="1"/>
  <c r="F16" i="14"/>
  <c r="F26" i="14" s="1"/>
  <c r="E16" i="14"/>
  <c r="E26" i="14" s="1"/>
  <c r="D16" i="14"/>
  <c r="D26" i="14" s="1"/>
  <c r="C16" i="14"/>
  <c r="C26" i="14" s="1"/>
  <c r="B16" i="14"/>
  <c r="B26" i="14" s="1"/>
  <c r="I9" i="14"/>
  <c r="I16" i="14" s="1"/>
  <c r="I26" i="14" s="1"/>
  <c r="E17" i="13"/>
  <c r="E15" i="13"/>
  <c r="E14" i="13" s="1"/>
  <c r="E9" i="13"/>
  <c r="E10" i="13"/>
  <c r="E11" i="13"/>
  <c r="E12" i="13"/>
  <c r="E13" i="13"/>
  <c r="E6" i="13"/>
  <c r="E5" i="13"/>
  <c r="E4" i="13"/>
  <c r="C1139" i="28" l="1"/>
  <c r="D64" i="28"/>
  <c r="E64" i="28"/>
  <c r="E471" i="28"/>
  <c r="E1139" i="28" s="1"/>
  <c r="E1148" i="28"/>
  <c r="C64" i="28"/>
  <c r="C445" i="28"/>
  <c r="E445" i="28" s="1"/>
  <c r="D1139" i="28"/>
  <c r="D1152" i="28" s="1"/>
  <c r="E9" i="12"/>
  <c r="P6" i="12"/>
  <c r="P10" i="12" s="1"/>
  <c r="O6" i="12"/>
  <c r="N6" i="12"/>
  <c r="M6" i="12"/>
  <c r="L6" i="12"/>
  <c r="K6" i="12"/>
  <c r="J6" i="12"/>
  <c r="I6" i="12"/>
  <c r="H6" i="12"/>
  <c r="G6" i="12"/>
  <c r="F6" i="12"/>
  <c r="E6" i="12"/>
  <c r="D31" i="8"/>
  <c r="B31" i="8"/>
  <c r="F30" i="8"/>
  <c r="F29" i="8"/>
  <c r="F28" i="8"/>
  <c r="F27" i="8"/>
  <c r="F31" i="8" s="1"/>
  <c r="D22" i="8"/>
  <c r="J8" i="8"/>
  <c r="J7" i="8"/>
  <c r="J6" i="8"/>
  <c r="G9" i="8"/>
  <c r="D9" i="8"/>
  <c r="C1152" i="28" l="1"/>
  <c r="D1165" i="28"/>
  <c r="C1165" i="28"/>
  <c r="E1152" i="28"/>
  <c r="E1165" i="28" s="1"/>
  <c r="N9" i="12"/>
  <c r="N10" i="12" s="1"/>
  <c r="M9" i="12"/>
  <c r="M10" i="12" s="1"/>
  <c r="J9" i="12"/>
  <c r="J10" i="12" s="1"/>
  <c r="I9" i="12"/>
  <c r="I10" i="12" s="1"/>
  <c r="F9" i="12"/>
  <c r="F10" i="12" s="1"/>
  <c r="E10" i="12"/>
  <c r="H9" i="12"/>
  <c r="H10" i="12" s="1"/>
  <c r="L9" i="12"/>
  <c r="L10" i="12" s="1"/>
  <c r="G9" i="12"/>
  <c r="G10" i="12" s="1"/>
  <c r="K9" i="12"/>
  <c r="K10" i="12" s="1"/>
  <c r="O9" i="12"/>
  <c r="O10" i="12" s="1"/>
  <c r="J9" i="8"/>
  <c r="D14" i="8" s="1"/>
  <c r="E10" i="6" l="1"/>
  <c r="F9" i="25"/>
  <c r="E118" i="25"/>
  <c r="D118" i="25"/>
  <c r="C118" i="25"/>
  <c r="E113" i="25"/>
  <c r="E112" i="25"/>
  <c r="D112" i="25"/>
  <c r="C112" i="25"/>
  <c r="E101" i="25"/>
  <c r="D101" i="25"/>
  <c r="C101" i="25"/>
  <c r="E91" i="25"/>
  <c r="D91" i="25"/>
  <c r="D113" i="25" s="1"/>
  <c r="C91" i="25"/>
  <c r="C113" i="25" s="1"/>
  <c r="E81" i="25"/>
  <c r="D81" i="25"/>
  <c r="C81" i="25"/>
  <c r="E72" i="25"/>
  <c r="D72" i="25"/>
  <c r="C72" i="25"/>
  <c r="E66" i="25"/>
  <c r="D66" i="25"/>
  <c r="C66" i="25"/>
  <c r="E56" i="25"/>
  <c r="D56" i="25"/>
  <c r="C56" i="25"/>
  <c r="E47" i="25"/>
  <c r="E67" i="25" s="1"/>
  <c r="D47" i="25"/>
  <c r="D67" i="25" s="1"/>
  <c r="C47" i="25"/>
  <c r="C67" i="25" s="1"/>
  <c r="E38" i="25"/>
  <c r="D38" i="25"/>
  <c r="C38" i="25"/>
  <c r="E33" i="25"/>
  <c r="E32" i="25"/>
  <c r="D32" i="25"/>
  <c r="C32" i="25"/>
  <c r="E29" i="25"/>
  <c r="D29" i="25"/>
  <c r="D33" i="25" s="1"/>
  <c r="C29" i="25"/>
  <c r="C33" i="25" s="1"/>
  <c r="E22" i="25"/>
  <c r="D22" i="25"/>
  <c r="C22" i="25"/>
  <c r="E19" i="25"/>
  <c r="D19" i="25"/>
  <c r="C19" i="25"/>
  <c r="E15" i="25"/>
  <c r="D15" i="25"/>
  <c r="C15" i="25"/>
  <c r="E9" i="25"/>
  <c r="E23" i="25" s="1"/>
  <c r="E73" i="25" s="1"/>
  <c r="D9" i="25"/>
  <c r="D23" i="25" s="1"/>
  <c r="C9" i="25"/>
  <c r="C23" i="25" s="1"/>
  <c r="I21" i="23"/>
  <c r="C73" i="25" l="1"/>
  <c r="D73" i="25"/>
  <c r="G22" i="22"/>
  <c r="H22" i="22"/>
  <c r="F22" i="22"/>
  <c r="G21" i="22"/>
  <c r="H21" i="22"/>
  <c r="F21" i="22"/>
  <c r="G15" i="22"/>
  <c r="H15" i="22"/>
  <c r="F15" i="22"/>
  <c r="G14" i="22"/>
  <c r="H14" i="22"/>
  <c r="F14" i="22"/>
  <c r="G13" i="22"/>
  <c r="H13" i="22"/>
  <c r="F13" i="22"/>
  <c r="G11" i="22"/>
  <c r="H11" i="22"/>
  <c r="F11" i="22"/>
  <c r="G10" i="22"/>
  <c r="H10" i="22"/>
  <c r="F10" i="22"/>
  <c r="G9" i="22"/>
  <c r="H9" i="22"/>
  <c r="F9" i="22"/>
  <c r="G8" i="22"/>
  <c r="H8" i="22"/>
  <c r="F8" i="22"/>
  <c r="G7" i="22"/>
  <c r="H7" i="22"/>
  <c r="F7" i="22"/>
  <c r="C26" i="22"/>
  <c r="D26" i="22"/>
  <c r="B26" i="22"/>
  <c r="C15" i="22"/>
  <c r="D15" i="22"/>
  <c r="B15" i="22"/>
  <c r="C14" i="22"/>
  <c r="D14" i="22"/>
  <c r="B14" i="22"/>
  <c r="C13" i="22"/>
  <c r="D13" i="22"/>
  <c r="B13" i="22"/>
  <c r="C10" i="22"/>
  <c r="D10" i="22"/>
  <c r="B10" i="22"/>
  <c r="C9" i="22"/>
  <c r="D9" i="22"/>
  <c r="B9" i="22"/>
  <c r="C8" i="22"/>
  <c r="D8" i="22"/>
  <c r="B8" i="22"/>
  <c r="C7" i="22"/>
  <c r="D7" i="22"/>
  <c r="B7" i="22"/>
  <c r="C9" i="27" l="1"/>
  <c r="D38" i="26"/>
  <c r="C38" i="26"/>
  <c r="B38" i="26"/>
  <c r="D34" i="26"/>
  <c r="C34" i="26"/>
  <c r="B34" i="26"/>
  <c r="D28" i="26"/>
  <c r="D42" i="26" s="1"/>
  <c r="C28" i="26"/>
  <c r="B28" i="26"/>
  <c r="D24" i="26"/>
  <c r="C24" i="26"/>
  <c r="C41" i="26" s="1"/>
  <c r="B24" i="26"/>
  <c r="D18" i="26"/>
  <c r="C18" i="26"/>
  <c r="C42" i="26" s="1"/>
  <c r="B18" i="26"/>
  <c r="D12" i="26"/>
  <c r="C12" i="26"/>
  <c r="B12" i="26"/>
  <c r="I118" i="25"/>
  <c r="H118" i="25"/>
  <c r="G118" i="25"/>
  <c r="F118" i="25"/>
  <c r="J117" i="25"/>
  <c r="F117" i="25"/>
  <c r="J116" i="25"/>
  <c r="F116" i="25"/>
  <c r="J115" i="25"/>
  <c r="F115" i="25"/>
  <c r="J114" i="25"/>
  <c r="F114" i="25"/>
  <c r="I112" i="25"/>
  <c r="H112" i="25"/>
  <c r="G112" i="25"/>
  <c r="F112" i="25"/>
  <c r="J111" i="25"/>
  <c r="F111" i="25"/>
  <c r="J110" i="25"/>
  <c r="F110" i="25"/>
  <c r="J109" i="25"/>
  <c r="F109" i="25"/>
  <c r="J108" i="25"/>
  <c r="F108" i="25"/>
  <c r="J107" i="25"/>
  <c r="F107" i="25"/>
  <c r="J106" i="25"/>
  <c r="F106" i="25"/>
  <c r="J105" i="25"/>
  <c r="F105" i="25"/>
  <c r="J104" i="25"/>
  <c r="F104" i="25"/>
  <c r="J103" i="25"/>
  <c r="F103" i="25"/>
  <c r="J102" i="25"/>
  <c r="F102" i="25"/>
  <c r="I101" i="25"/>
  <c r="H101" i="25"/>
  <c r="G101" i="25"/>
  <c r="F101" i="25"/>
  <c r="J100" i="25"/>
  <c r="F100" i="25"/>
  <c r="J99" i="25"/>
  <c r="F99" i="25"/>
  <c r="J98" i="25"/>
  <c r="F98" i="25"/>
  <c r="J97" i="25"/>
  <c r="F97" i="25"/>
  <c r="J96" i="25"/>
  <c r="F96" i="25"/>
  <c r="J95" i="25"/>
  <c r="F95" i="25"/>
  <c r="J94" i="25"/>
  <c r="F94" i="25"/>
  <c r="J93" i="25"/>
  <c r="F93" i="25"/>
  <c r="J92" i="25"/>
  <c r="F92" i="25"/>
  <c r="I91" i="25"/>
  <c r="H91" i="25"/>
  <c r="G91" i="25"/>
  <c r="J90" i="25"/>
  <c r="F90" i="25"/>
  <c r="J89" i="25"/>
  <c r="F89" i="25"/>
  <c r="J88" i="25"/>
  <c r="F88" i="25"/>
  <c r="J87" i="25"/>
  <c r="F87" i="25"/>
  <c r="J86" i="25"/>
  <c r="F86" i="25"/>
  <c r="J85" i="25"/>
  <c r="F85" i="25"/>
  <c r="J84" i="25"/>
  <c r="F84" i="25"/>
  <c r="J83" i="25"/>
  <c r="F83" i="25"/>
  <c r="J82" i="25"/>
  <c r="F82" i="25"/>
  <c r="I81" i="25"/>
  <c r="H81" i="25"/>
  <c r="G81" i="25"/>
  <c r="D119" i="25"/>
  <c r="F81" i="25"/>
  <c r="J80" i="25"/>
  <c r="F80" i="25"/>
  <c r="J79" i="25"/>
  <c r="F79" i="25"/>
  <c r="J78" i="25"/>
  <c r="F78" i="25"/>
  <c r="J77" i="25"/>
  <c r="F77" i="25"/>
  <c r="J76" i="25"/>
  <c r="F76" i="25"/>
  <c r="J75" i="25"/>
  <c r="F75" i="25"/>
  <c r="J74" i="25"/>
  <c r="F74" i="25"/>
  <c r="I72" i="25"/>
  <c r="H72" i="25"/>
  <c r="G72" i="25"/>
  <c r="F72" i="25"/>
  <c r="J71" i="25"/>
  <c r="F71" i="25"/>
  <c r="J70" i="25"/>
  <c r="F70" i="25"/>
  <c r="J69" i="25"/>
  <c r="F69" i="25"/>
  <c r="J68" i="25"/>
  <c r="F68" i="25"/>
  <c r="I66" i="25"/>
  <c r="H66" i="25"/>
  <c r="G66" i="25"/>
  <c r="F66" i="25"/>
  <c r="J65" i="25"/>
  <c r="F65" i="25"/>
  <c r="J64" i="25"/>
  <c r="F64" i="25"/>
  <c r="J63" i="25"/>
  <c r="F63" i="25"/>
  <c r="J62" i="25"/>
  <c r="F62" i="25"/>
  <c r="J61" i="25"/>
  <c r="F61" i="25"/>
  <c r="J60" i="25"/>
  <c r="F60" i="25"/>
  <c r="J59" i="25"/>
  <c r="F59" i="25"/>
  <c r="J58" i="25"/>
  <c r="F58" i="25"/>
  <c r="J57" i="25"/>
  <c r="F57" i="25"/>
  <c r="I56" i="25"/>
  <c r="H56" i="25"/>
  <c r="G56" i="25"/>
  <c r="F56" i="25"/>
  <c r="J55" i="25"/>
  <c r="F55" i="25"/>
  <c r="J54" i="25"/>
  <c r="F54" i="25"/>
  <c r="J53" i="25"/>
  <c r="F53" i="25"/>
  <c r="J52" i="25"/>
  <c r="F52" i="25"/>
  <c r="J51" i="25"/>
  <c r="F51" i="25"/>
  <c r="J50" i="25"/>
  <c r="F50" i="25"/>
  <c r="J49" i="25"/>
  <c r="F49" i="25"/>
  <c r="J48" i="25"/>
  <c r="F48" i="25"/>
  <c r="I47" i="25"/>
  <c r="H47" i="25"/>
  <c r="G47" i="25"/>
  <c r="F47" i="25"/>
  <c r="J46" i="25"/>
  <c r="F46" i="25"/>
  <c r="J45" i="25"/>
  <c r="F45" i="25"/>
  <c r="J44" i="25"/>
  <c r="F44" i="25"/>
  <c r="J43" i="25"/>
  <c r="F43" i="25"/>
  <c r="J42" i="25"/>
  <c r="F42" i="25"/>
  <c r="J41" i="25"/>
  <c r="F41" i="25"/>
  <c r="J40" i="25"/>
  <c r="F40" i="25"/>
  <c r="J39" i="25"/>
  <c r="F39" i="25"/>
  <c r="I38" i="25"/>
  <c r="H38" i="25"/>
  <c r="G38" i="25"/>
  <c r="F38" i="25"/>
  <c r="J37" i="25"/>
  <c r="F37" i="25"/>
  <c r="J36" i="25"/>
  <c r="F36" i="25"/>
  <c r="J35" i="25"/>
  <c r="F35" i="25"/>
  <c r="J34" i="25"/>
  <c r="F34" i="25"/>
  <c r="I32" i="25"/>
  <c r="H32" i="25"/>
  <c r="G32" i="25"/>
  <c r="J32" i="25" s="1"/>
  <c r="F32" i="25"/>
  <c r="J31" i="25"/>
  <c r="F31" i="25"/>
  <c r="J30" i="25"/>
  <c r="F30" i="25"/>
  <c r="I29" i="25"/>
  <c r="I33" i="25" s="1"/>
  <c r="H29" i="25"/>
  <c r="H33" i="25" s="1"/>
  <c r="G29" i="25"/>
  <c r="J29" i="25" s="1"/>
  <c r="F29" i="25"/>
  <c r="J28" i="25"/>
  <c r="F28" i="25"/>
  <c r="J27" i="25"/>
  <c r="F27" i="25"/>
  <c r="J26" i="25"/>
  <c r="F26" i="25"/>
  <c r="J25" i="25"/>
  <c r="F25" i="25"/>
  <c r="J24" i="25"/>
  <c r="F24" i="25"/>
  <c r="I22" i="25"/>
  <c r="J22" i="25" s="1"/>
  <c r="H22" i="25"/>
  <c r="G22" i="25"/>
  <c r="F22" i="25"/>
  <c r="J21" i="25"/>
  <c r="F21" i="25"/>
  <c r="J20" i="25"/>
  <c r="F20" i="25"/>
  <c r="I19" i="25"/>
  <c r="J19" i="25" s="1"/>
  <c r="H19" i="25"/>
  <c r="G19" i="25"/>
  <c r="F19" i="25"/>
  <c r="J18" i="25"/>
  <c r="F18" i="25"/>
  <c r="J17" i="25"/>
  <c r="F17" i="25"/>
  <c r="J16" i="25"/>
  <c r="F16" i="25"/>
  <c r="I15" i="25"/>
  <c r="H15" i="25"/>
  <c r="G15" i="25"/>
  <c r="F15" i="25"/>
  <c r="J14" i="25"/>
  <c r="F14" i="25"/>
  <c r="J13" i="25"/>
  <c r="F13" i="25"/>
  <c r="J12" i="25"/>
  <c r="F12" i="25"/>
  <c r="J11" i="25"/>
  <c r="F11" i="25"/>
  <c r="J10" i="25"/>
  <c r="F10" i="25"/>
  <c r="I9" i="25"/>
  <c r="J9" i="25" s="1"/>
  <c r="H9" i="25"/>
  <c r="G9" i="25"/>
  <c r="J8" i="25"/>
  <c r="F8" i="25"/>
  <c r="J7" i="25"/>
  <c r="F7" i="25"/>
  <c r="J6" i="25"/>
  <c r="F6" i="25"/>
  <c r="F22" i="24"/>
  <c r="F20" i="24"/>
  <c r="E17" i="24"/>
  <c r="E18" i="24" s="1"/>
  <c r="E23" i="24" s="1"/>
  <c r="D17" i="24"/>
  <c r="C17" i="24"/>
  <c r="F17" i="24" s="1"/>
  <c r="F16" i="24"/>
  <c r="F15" i="24"/>
  <c r="E14" i="24"/>
  <c r="D14" i="24"/>
  <c r="D18" i="24" s="1"/>
  <c r="D23" i="24" s="1"/>
  <c r="C14" i="24"/>
  <c r="F14" i="24" s="1"/>
  <c r="F13" i="24"/>
  <c r="F12" i="24"/>
  <c r="E10" i="24"/>
  <c r="D10" i="24"/>
  <c r="C10" i="24"/>
  <c r="F9" i="24"/>
  <c r="F8" i="24"/>
  <c r="E7" i="24"/>
  <c r="D7" i="24"/>
  <c r="D11" i="24" s="1"/>
  <c r="C7" i="24"/>
  <c r="F6" i="24"/>
  <c r="F5" i="24"/>
  <c r="I42" i="23"/>
  <c r="H42" i="23"/>
  <c r="G42" i="23"/>
  <c r="E42" i="23"/>
  <c r="D42" i="23"/>
  <c r="C42" i="23"/>
  <c r="F42" i="23" s="1"/>
  <c r="J41" i="23"/>
  <c r="F41" i="23"/>
  <c r="J40" i="23"/>
  <c r="F40" i="23"/>
  <c r="J39" i="23"/>
  <c r="F39" i="23"/>
  <c r="J38" i="23"/>
  <c r="F38" i="23"/>
  <c r="J37" i="23"/>
  <c r="F37" i="23"/>
  <c r="J36" i="23"/>
  <c r="F36" i="23"/>
  <c r="I35" i="23"/>
  <c r="I43" i="23" s="1"/>
  <c r="H35" i="23"/>
  <c r="H43" i="23" s="1"/>
  <c r="G35" i="23"/>
  <c r="E35" i="23"/>
  <c r="E43" i="23" s="1"/>
  <c r="D35" i="23"/>
  <c r="C35" i="23"/>
  <c r="J34" i="23"/>
  <c r="F34" i="23"/>
  <c r="J33" i="23"/>
  <c r="F33" i="23"/>
  <c r="J32" i="23"/>
  <c r="F32" i="23"/>
  <c r="J31" i="23"/>
  <c r="F31" i="23"/>
  <c r="J30" i="23"/>
  <c r="F30" i="23"/>
  <c r="J29" i="23"/>
  <c r="F29" i="23"/>
  <c r="J27" i="23"/>
  <c r="F27" i="23"/>
  <c r="J26" i="23"/>
  <c r="F26" i="23"/>
  <c r="I25" i="23"/>
  <c r="H25" i="23"/>
  <c r="G25" i="23"/>
  <c r="E25" i="23"/>
  <c r="D25" i="23"/>
  <c r="C25" i="23"/>
  <c r="F25" i="23" s="1"/>
  <c r="J24" i="23"/>
  <c r="F24" i="23"/>
  <c r="J23" i="23"/>
  <c r="F23" i="23"/>
  <c r="J22" i="23"/>
  <c r="F22" i="23"/>
  <c r="H21" i="23"/>
  <c r="G21" i="23"/>
  <c r="E21" i="23"/>
  <c r="D21" i="23"/>
  <c r="C21" i="23"/>
  <c r="F21" i="23" s="1"/>
  <c r="J20" i="23"/>
  <c r="F20" i="23"/>
  <c r="J19" i="23"/>
  <c r="F19" i="23"/>
  <c r="J18" i="23"/>
  <c r="F18" i="23"/>
  <c r="J17" i="23"/>
  <c r="F17" i="23"/>
  <c r="I16" i="23"/>
  <c r="H16" i="23"/>
  <c r="G16" i="23"/>
  <c r="E16" i="23"/>
  <c r="D16" i="23"/>
  <c r="C16" i="23"/>
  <c r="J15" i="23"/>
  <c r="F15" i="23"/>
  <c r="J14" i="23"/>
  <c r="F14" i="23"/>
  <c r="J13" i="23"/>
  <c r="F13" i="23"/>
  <c r="J12" i="23"/>
  <c r="F12" i="23"/>
  <c r="I11" i="23"/>
  <c r="H11" i="23"/>
  <c r="G11" i="23"/>
  <c r="J11" i="23" s="1"/>
  <c r="E11" i="23"/>
  <c r="D11" i="23"/>
  <c r="C11" i="23"/>
  <c r="F11" i="23" s="1"/>
  <c r="J10" i="23"/>
  <c r="F10" i="23"/>
  <c r="J9" i="23"/>
  <c r="F9" i="23"/>
  <c r="I8" i="23"/>
  <c r="H8" i="23"/>
  <c r="G8" i="23"/>
  <c r="E8" i="23"/>
  <c r="E28" i="23" s="1"/>
  <c r="E44" i="23" s="1"/>
  <c r="D8" i="23"/>
  <c r="D28" i="23" s="1"/>
  <c r="C8" i="23"/>
  <c r="J7" i="23"/>
  <c r="F7" i="23"/>
  <c r="J6" i="23"/>
  <c r="F6" i="23"/>
  <c r="J5" i="23"/>
  <c r="F5" i="23"/>
  <c r="D23" i="22"/>
  <c r="C23" i="22"/>
  <c r="B23" i="22"/>
  <c r="H19" i="22"/>
  <c r="D20" i="22"/>
  <c r="C20" i="22"/>
  <c r="B20" i="22"/>
  <c r="F19" i="22"/>
  <c r="H16" i="22"/>
  <c r="C16" i="22"/>
  <c r="B16" i="22"/>
  <c r="C12" i="22"/>
  <c r="D12" i="22"/>
  <c r="H12" i="22"/>
  <c r="F12" i="22"/>
  <c r="G6" i="22"/>
  <c r="F6" i="22"/>
  <c r="H6" i="22"/>
  <c r="C6" i="22"/>
  <c r="D6" i="22"/>
  <c r="B6" i="22"/>
  <c r="D41" i="26" l="1"/>
  <c r="B42" i="26"/>
  <c r="B41" i="26"/>
  <c r="J112" i="25"/>
  <c r="J56" i="25"/>
  <c r="J47" i="25"/>
  <c r="I67" i="25"/>
  <c r="J118" i="25"/>
  <c r="J101" i="25"/>
  <c r="J91" i="25"/>
  <c r="H113" i="25"/>
  <c r="H119" i="25" s="1"/>
  <c r="J81" i="25"/>
  <c r="H67" i="25"/>
  <c r="J38" i="25"/>
  <c r="H23" i="25"/>
  <c r="J15" i="25"/>
  <c r="J72" i="25"/>
  <c r="G23" i="25"/>
  <c r="E11" i="24"/>
  <c r="E21" i="24" s="1"/>
  <c r="F10" i="24"/>
  <c r="F7" i="24"/>
  <c r="H28" i="23"/>
  <c r="H44" i="23" s="1"/>
  <c r="J42" i="23"/>
  <c r="J35" i="23"/>
  <c r="J25" i="23"/>
  <c r="J21" i="23"/>
  <c r="I28" i="23"/>
  <c r="I44" i="23" s="1"/>
  <c r="J16" i="23"/>
  <c r="J8" i="23"/>
  <c r="D43" i="23"/>
  <c r="D44" i="23" s="1"/>
  <c r="F35" i="23"/>
  <c r="F16" i="23"/>
  <c r="F8" i="23"/>
  <c r="D19" i="22"/>
  <c r="C19" i="22"/>
  <c r="D18" i="22"/>
  <c r="F5" i="22"/>
  <c r="F27" i="22" s="1"/>
  <c r="B19" i="22"/>
  <c r="C5" i="22"/>
  <c r="B12" i="22"/>
  <c r="F18" i="22" s="1"/>
  <c r="G12" i="22"/>
  <c r="G18" i="22" s="1"/>
  <c r="G19" i="22"/>
  <c r="E119" i="25"/>
  <c r="I23" i="25"/>
  <c r="G33" i="25"/>
  <c r="J33" i="25" s="1"/>
  <c r="F113" i="25"/>
  <c r="J66" i="25"/>
  <c r="F91" i="25"/>
  <c r="F67" i="25"/>
  <c r="G67" i="25"/>
  <c r="I113" i="25"/>
  <c r="I119" i="25" s="1"/>
  <c r="F33" i="25"/>
  <c r="G113" i="25"/>
  <c r="D19" i="24"/>
  <c r="D21" i="24"/>
  <c r="C11" i="24"/>
  <c r="C18" i="24"/>
  <c r="G28" i="23"/>
  <c r="C43" i="23"/>
  <c r="F43" i="23" s="1"/>
  <c r="C28" i="23"/>
  <c r="G43" i="23"/>
  <c r="J43" i="23" s="1"/>
  <c r="B5" i="22"/>
  <c r="H5" i="22"/>
  <c r="H27" i="22" s="1"/>
  <c r="D17" i="22"/>
  <c r="D16" i="22" s="1"/>
  <c r="G5" i="22"/>
  <c r="G17" i="22"/>
  <c r="D5" i="22"/>
  <c r="D27" i="22" s="1"/>
  <c r="F17" i="22"/>
  <c r="J113" i="25" l="1"/>
  <c r="I73" i="25"/>
  <c r="J23" i="25"/>
  <c r="J67" i="25"/>
  <c r="H73" i="25"/>
  <c r="E19" i="24"/>
  <c r="B27" i="22"/>
  <c r="C27" i="22"/>
  <c r="G27" i="22"/>
  <c r="F16" i="22"/>
  <c r="G16" i="22"/>
  <c r="C119" i="25"/>
  <c r="F119" i="25" s="1"/>
  <c r="F73" i="25"/>
  <c r="G73" i="25"/>
  <c r="G119" i="25"/>
  <c r="J119" i="25" s="1"/>
  <c r="F23" i="25"/>
  <c r="F18" i="24"/>
  <c r="C23" i="24"/>
  <c r="F23" i="24" s="1"/>
  <c r="C21" i="24"/>
  <c r="F21" i="24" s="1"/>
  <c r="C19" i="24"/>
  <c r="F19" i="24" s="1"/>
  <c r="F11" i="24"/>
  <c r="F28" i="23"/>
  <c r="C44" i="23"/>
  <c r="F44" i="23" s="1"/>
  <c r="J28" i="23"/>
  <c r="G44" i="23"/>
  <c r="J44" i="23" s="1"/>
  <c r="J73" i="25" l="1"/>
  <c r="C22" i="21"/>
  <c r="G39" i="16"/>
  <c r="G38" i="16" s="1"/>
  <c r="G39" i="17"/>
  <c r="G38" i="17" s="1"/>
  <c r="W96" i="21"/>
  <c r="W95" i="21"/>
  <c r="V94" i="21"/>
  <c r="U94" i="21"/>
  <c r="T94" i="21"/>
  <c r="S94" i="21"/>
  <c r="R94" i="21"/>
  <c r="Q94" i="21"/>
  <c r="P94" i="21"/>
  <c r="O94" i="21"/>
  <c r="N94" i="21"/>
  <c r="M94" i="21"/>
  <c r="L94" i="21"/>
  <c r="K94" i="21"/>
  <c r="J94" i="21"/>
  <c r="I94" i="21"/>
  <c r="H94" i="21"/>
  <c r="G94" i="21"/>
  <c r="F94" i="21"/>
  <c r="E94" i="21"/>
  <c r="D94" i="21"/>
  <c r="C94" i="21"/>
  <c r="W93" i="21"/>
  <c r="W92" i="21"/>
  <c r="W91" i="21"/>
  <c r="W90" i="21"/>
  <c r="W89" i="21"/>
  <c r="D88" i="21"/>
  <c r="D97" i="21" s="1"/>
  <c r="W87" i="21"/>
  <c r="W86" i="21"/>
  <c r="W85" i="21"/>
  <c r="W84" i="21"/>
  <c r="W83" i="21"/>
  <c r="W82" i="21"/>
  <c r="V81" i="21"/>
  <c r="U81" i="21"/>
  <c r="T81" i="21"/>
  <c r="S81" i="21"/>
  <c r="R81" i="21"/>
  <c r="Q81" i="21"/>
  <c r="P81" i="21"/>
  <c r="O81" i="21"/>
  <c r="N81" i="21"/>
  <c r="M81" i="21"/>
  <c r="L81" i="21"/>
  <c r="K81" i="21"/>
  <c r="J81" i="21"/>
  <c r="I81" i="21"/>
  <c r="H81" i="21"/>
  <c r="G81" i="21"/>
  <c r="F81" i="21"/>
  <c r="E81" i="21"/>
  <c r="D81" i="21"/>
  <c r="C81" i="21"/>
  <c r="W80" i="21"/>
  <c r="W79" i="21"/>
  <c r="V78" i="21"/>
  <c r="U78" i="21"/>
  <c r="T78" i="21"/>
  <c r="S78" i="21"/>
  <c r="R78" i="21"/>
  <c r="Q78" i="21"/>
  <c r="P78" i="21"/>
  <c r="O78" i="21"/>
  <c r="N78" i="21"/>
  <c r="M78" i="21"/>
  <c r="L78" i="21"/>
  <c r="K78" i="21"/>
  <c r="J78" i="21"/>
  <c r="I78" i="21"/>
  <c r="H78" i="21"/>
  <c r="G78" i="21"/>
  <c r="F78" i="21"/>
  <c r="E78" i="21"/>
  <c r="D78" i="21"/>
  <c r="C78" i="21"/>
  <c r="W77" i="21"/>
  <c r="W76" i="21"/>
  <c r="W75" i="21"/>
  <c r="W74" i="21"/>
  <c r="V73" i="21"/>
  <c r="U73" i="21"/>
  <c r="U88" i="21" s="1"/>
  <c r="U97" i="21" s="1"/>
  <c r="T73" i="21"/>
  <c r="T88" i="21" s="1"/>
  <c r="T97" i="21" s="1"/>
  <c r="S73" i="21"/>
  <c r="R73" i="21"/>
  <c r="Q73" i="21"/>
  <c r="Q88" i="21" s="1"/>
  <c r="Q97" i="21" s="1"/>
  <c r="P73" i="21"/>
  <c r="O73" i="21"/>
  <c r="O88" i="21" s="1"/>
  <c r="O97" i="21" s="1"/>
  <c r="N73" i="21"/>
  <c r="M73" i="21"/>
  <c r="M88" i="21" s="1"/>
  <c r="M97" i="21" s="1"/>
  <c r="L73" i="21"/>
  <c r="L88" i="21" s="1"/>
  <c r="L97" i="21" s="1"/>
  <c r="K73" i="21"/>
  <c r="K88" i="21" s="1"/>
  <c r="K97" i="21" s="1"/>
  <c r="J73" i="21"/>
  <c r="I73" i="21"/>
  <c r="I88" i="21" s="1"/>
  <c r="I97" i="21" s="1"/>
  <c r="H73" i="21"/>
  <c r="G73" i="21"/>
  <c r="G88" i="21" s="1"/>
  <c r="G97" i="21" s="1"/>
  <c r="F73" i="21"/>
  <c r="E73" i="21"/>
  <c r="E88" i="21" s="1"/>
  <c r="E97" i="21" s="1"/>
  <c r="D73" i="21"/>
  <c r="C73" i="21"/>
  <c r="C88" i="21" s="1"/>
  <c r="W72" i="21"/>
  <c r="W71" i="21"/>
  <c r="W70" i="21"/>
  <c r="V68" i="21"/>
  <c r="U68" i="21"/>
  <c r="T68" i="21"/>
  <c r="S68" i="21"/>
  <c r="R68" i="21"/>
  <c r="Q68" i="21"/>
  <c r="P68" i="21"/>
  <c r="O68" i="21"/>
  <c r="N68" i="21"/>
  <c r="M68" i="21"/>
  <c r="L68" i="21"/>
  <c r="K68" i="21"/>
  <c r="J68" i="21"/>
  <c r="I68" i="21"/>
  <c r="H68" i="21"/>
  <c r="G68" i="21"/>
  <c r="F68" i="21"/>
  <c r="E68" i="21"/>
  <c r="D68" i="21"/>
  <c r="C68" i="21"/>
  <c r="W67" i="21"/>
  <c r="W66" i="21"/>
  <c r="W65" i="21"/>
  <c r="W64" i="21"/>
  <c r="W63" i="21"/>
  <c r="V62" i="21"/>
  <c r="U62" i="21"/>
  <c r="T62" i="21"/>
  <c r="S62" i="21"/>
  <c r="R62" i="21"/>
  <c r="Q62" i="21"/>
  <c r="P62" i="21"/>
  <c r="O62" i="21"/>
  <c r="N62" i="21"/>
  <c r="M62" i="21"/>
  <c r="L62" i="21"/>
  <c r="K62" i="21"/>
  <c r="J62" i="21"/>
  <c r="I62" i="21"/>
  <c r="H62" i="21"/>
  <c r="G62" i="21"/>
  <c r="F62" i="21"/>
  <c r="E62" i="21"/>
  <c r="D62" i="21"/>
  <c r="C62" i="21"/>
  <c r="W61" i="21"/>
  <c r="F62" i="3" s="1"/>
  <c r="W60" i="21"/>
  <c r="W59" i="21"/>
  <c r="W58" i="21"/>
  <c r="W57" i="21"/>
  <c r="V56" i="21"/>
  <c r="U56" i="21"/>
  <c r="T56" i="21"/>
  <c r="S56" i="21"/>
  <c r="R56" i="21"/>
  <c r="Q56" i="21"/>
  <c r="P56" i="21"/>
  <c r="O56" i="21"/>
  <c r="N56" i="21"/>
  <c r="M56" i="21"/>
  <c r="L56" i="21"/>
  <c r="K56" i="21"/>
  <c r="J56" i="21"/>
  <c r="I56" i="21"/>
  <c r="H56" i="21"/>
  <c r="G56" i="21"/>
  <c r="F56" i="21"/>
  <c r="E56" i="21"/>
  <c r="D56" i="21"/>
  <c r="C56" i="21"/>
  <c r="W55" i="21"/>
  <c r="W54" i="21"/>
  <c r="W53" i="21"/>
  <c r="W52" i="21"/>
  <c r="F53" i="3" s="1"/>
  <c r="W51" i="21"/>
  <c r="V50" i="21"/>
  <c r="G26" i="17" s="1"/>
  <c r="U50" i="21"/>
  <c r="T50" i="21"/>
  <c r="S50" i="21"/>
  <c r="G26" i="16" s="1"/>
  <c r="R50" i="21"/>
  <c r="Q50" i="21"/>
  <c r="P50" i="21"/>
  <c r="O50" i="21"/>
  <c r="N50" i="21"/>
  <c r="M50" i="21"/>
  <c r="L50" i="21"/>
  <c r="K50" i="21"/>
  <c r="J50" i="21"/>
  <c r="I50" i="21"/>
  <c r="H50" i="21"/>
  <c r="G50" i="21"/>
  <c r="F50" i="21"/>
  <c r="E50" i="21"/>
  <c r="D50" i="21"/>
  <c r="C50" i="21"/>
  <c r="W49" i="21"/>
  <c r="W48" i="21"/>
  <c r="W47" i="21"/>
  <c r="W46" i="21"/>
  <c r="F47" i="3" s="1"/>
  <c r="W45" i="21"/>
  <c r="W44" i="21"/>
  <c r="W43" i="21"/>
  <c r="W42" i="21"/>
  <c r="W41" i="21"/>
  <c r="W40" i="21"/>
  <c r="W39" i="21"/>
  <c r="P38" i="21"/>
  <c r="W37" i="21"/>
  <c r="V36" i="21"/>
  <c r="U36" i="21"/>
  <c r="T36" i="21"/>
  <c r="S36" i="21"/>
  <c r="R36" i="21"/>
  <c r="Q36" i="21"/>
  <c r="P36" i="21"/>
  <c r="O36" i="21"/>
  <c r="N36" i="21"/>
  <c r="M36" i="21"/>
  <c r="L36" i="21"/>
  <c r="K36" i="21"/>
  <c r="J36" i="21"/>
  <c r="I36" i="21"/>
  <c r="H36" i="21"/>
  <c r="G36" i="21"/>
  <c r="F36" i="21"/>
  <c r="E36" i="21"/>
  <c r="D36" i="21"/>
  <c r="C36" i="21"/>
  <c r="W35" i="21"/>
  <c r="W34" i="21"/>
  <c r="W33" i="21"/>
  <c r="W32" i="21"/>
  <c r="W31" i="21"/>
  <c r="W30" i="21"/>
  <c r="F31" i="3" s="1"/>
  <c r="W29" i="21"/>
  <c r="V28" i="21"/>
  <c r="U28" i="21"/>
  <c r="T28" i="21"/>
  <c r="S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W28" i="21" s="1"/>
  <c r="F29" i="3" s="1"/>
  <c r="W27" i="21"/>
  <c r="W26" i="21"/>
  <c r="V25" i="21"/>
  <c r="V38" i="21" s="1"/>
  <c r="U25" i="21"/>
  <c r="U38" i="21" s="1"/>
  <c r="T25" i="21"/>
  <c r="S25" i="21"/>
  <c r="R25" i="21"/>
  <c r="R38" i="21" s="1"/>
  <c r="Q25" i="21"/>
  <c r="Q38" i="21" s="1"/>
  <c r="P25" i="21"/>
  <c r="O25" i="21"/>
  <c r="N25" i="21"/>
  <c r="N38" i="21" s="1"/>
  <c r="M25" i="21"/>
  <c r="M38" i="21" s="1"/>
  <c r="L25" i="21"/>
  <c r="K25" i="21"/>
  <c r="J25" i="21"/>
  <c r="J38" i="21" s="1"/>
  <c r="I25" i="21"/>
  <c r="I38" i="21" s="1"/>
  <c r="H25" i="21"/>
  <c r="H38" i="21" s="1"/>
  <c r="G25" i="21"/>
  <c r="F25" i="21"/>
  <c r="F38" i="21" s="1"/>
  <c r="E25" i="21"/>
  <c r="E38" i="21" s="1"/>
  <c r="D25" i="21"/>
  <c r="C25" i="21"/>
  <c r="W24" i="21"/>
  <c r="W23" i="21"/>
  <c r="V22" i="21"/>
  <c r="U22" i="21"/>
  <c r="T22" i="21"/>
  <c r="S22" i="21"/>
  <c r="R22" i="21"/>
  <c r="Q22" i="21"/>
  <c r="P22" i="21"/>
  <c r="O22" i="21"/>
  <c r="N22" i="21"/>
  <c r="M22" i="21"/>
  <c r="L22" i="21"/>
  <c r="K22" i="21"/>
  <c r="J22" i="21"/>
  <c r="I22" i="21"/>
  <c r="H22" i="21"/>
  <c r="G22" i="21"/>
  <c r="F22" i="21"/>
  <c r="E22" i="21"/>
  <c r="D22" i="21"/>
  <c r="W22" i="21"/>
  <c r="F23" i="3" s="1"/>
  <c r="W21" i="21"/>
  <c r="W20" i="21"/>
  <c r="W19" i="21"/>
  <c r="W18" i="21"/>
  <c r="W17" i="21"/>
  <c r="F18" i="3" s="1"/>
  <c r="W15" i="21"/>
  <c r="W14" i="21"/>
  <c r="W13" i="21"/>
  <c r="F14" i="3" s="1"/>
  <c r="W12" i="21"/>
  <c r="W11" i="21"/>
  <c r="V10" i="21"/>
  <c r="V16" i="21" s="1"/>
  <c r="U10" i="21"/>
  <c r="U16" i="21" s="1"/>
  <c r="U69" i="21" s="1"/>
  <c r="T10" i="21"/>
  <c r="T16" i="21" s="1"/>
  <c r="S10" i="21"/>
  <c r="S16" i="21" s="1"/>
  <c r="R10" i="21"/>
  <c r="R16" i="21" s="1"/>
  <c r="Q10" i="21"/>
  <c r="Q16" i="21" s="1"/>
  <c r="Q69" i="21" s="1"/>
  <c r="P10" i="21"/>
  <c r="P16" i="21" s="1"/>
  <c r="O10" i="21"/>
  <c r="O16" i="21" s="1"/>
  <c r="N10" i="21"/>
  <c r="N16" i="21" s="1"/>
  <c r="M10" i="21"/>
  <c r="M16" i="21" s="1"/>
  <c r="M69" i="21" s="1"/>
  <c r="L10" i="21"/>
  <c r="L16" i="21" s="1"/>
  <c r="K10" i="21"/>
  <c r="K16" i="21" s="1"/>
  <c r="J10" i="21"/>
  <c r="J16" i="21" s="1"/>
  <c r="I10" i="21"/>
  <c r="I16" i="21" s="1"/>
  <c r="I69" i="21" s="1"/>
  <c r="H10" i="21"/>
  <c r="H16" i="21" s="1"/>
  <c r="G10" i="21"/>
  <c r="G16" i="21" s="1"/>
  <c r="F10" i="21"/>
  <c r="F16" i="21" s="1"/>
  <c r="E10" i="21"/>
  <c r="E16" i="21" s="1"/>
  <c r="E69" i="21" s="1"/>
  <c r="D10" i="21"/>
  <c r="D16" i="21" s="1"/>
  <c r="C10" i="21"/>
  <c r="C16" i="21" s="1"/>
  <c r="W9" i="21"/>
  <c r="W8" i="21"/>
  <c r="W7" i="21"/>
  <c r="F8" i="3" s="1"/>
  <c r="W6" i="21"/>
  <c r="W5" i="21"/>
  <c r="W4" i="21"/>
  <c r="AO121" i="20"/>
  <c r="AO120" i="20"/>
  <c r="AN119" i="20"/>
  <c r="AM119" i="20"/>
  <c r="AL119" i="20"/>
  <c r="AK119" i="20"/>
  <c r="AJ119" i="20"/>
  <c r="AI119" i="20"/>
  <c r="AH119" i="20"/>
  <c r="AG119" i="20"/>
  <c r="AF119" i="20"/>
  <c r="AE119" i="20"/>
  <c r="AD119" i="20"/>
  <c r="AC119" i="20"/>
  <c r="AB119" i="20"/>
  <c r="AA119" i="20"/>
  <c r="Z119" i="20"/>
  <c r="Y119" i="20"/>
  <c r="X119" i="20"/>
  <c r="W119" i="20"/>
  <c r="V119" i="20"/>
  <c r="U119" i="20"/>
  <c r="T119" i="20"/>
  <c r="S119" i="20"/>
  <c r="R119" i="20"/>
  <c r="Q119" i="20"/>
  <c r="P119" i="20"/>
  <c r="O119" i="20"/>
  <c r="N119" i="20"/>
  <c r="M119" i="20"/>
  <c r="L119" i="20"/>
  <c r="K119" i="20"/>
  <c r="J119" i="20"/>
  <c r="I119" i="20"/>
  <c r="H119" i="20"/>
  <c r="G119" i="20"/>
  <c r="F119" i="20"/>
  <c r="E119" i="20"/>
  <c r="D119" i="20"/>
  <c r="C119" i="20"/>
  <c r="AO118" i="20"/>
  <c r="AO117" i="20"/>
  <c r="AO116" i="20"/>
  <c r="AO115" i="20"/>
  <c r="AO114" i="20"/>
  <c r="AO112" i="20"/>
  <c r="AO111" i="20"/>
  <c r="AO110" i="20"/>
  <c r="AO109" i="20"/>
  <c r="AO108" i="20"/>
  <c r="AO107" i="20"/>
  <c r="AO106" i="20"/>
  <c r="AN105" i="20"/>
  <c r="AM105" i="20"/>
  <c r="AL105" i="20"/>
  <c r="AK105" i="20"/>
  <c r="AJ105" i="20"/>
  <c r="AI105" i="20"/>
  <c r="AH105" i="20"/>
  <c r="AG105" i="20"/>
  <c r="AF105" i="20"/>
  <c r="AE105" i="20"/>
  <c r="AD105" i="20"/>
  <c r="AC105" i="20"/>
  <c r="AB105" i="20"/>
  <c r="AA105" i="20"/>
  <c r="Z105" i="20"/>
  <c r="Y105" i="20"/>
  <c r="X105" i="20"/>
  <c r="W105" i="20"/>
  <c r="V105" i="20"/>
  <c r="U105" i="20"/>
  <c r="T105" i="20"/>
  <c r="S105" i="20"/>
  <c r="R105" i="20"/>
  <c r="Q105" i="20"/>
  <c r="P105" i="20"/>
  <c r="O105" i="20"/>
  <c r="N105" i="20"/>
  <c r="M105" i="20"/>
  <c r="L105" i="20"/>
  <c r="K105" i="20"/>
  <c r="J105" i="20"/>
  <c r="I105" i="20"/>
  <c r="H105" i="20"/>
  <c r="G105" i="20"/>
  <c r="F105" i="20"/>
  <c r="E105" i="20"/>
  <c r="D105" i="20"/>
  <c r="C105" i="20"/>
  <c r="AO104" i="20"/>
  <c r="AO103" i="20"/>
  <c r="AO102" i="20"/>
  <c r="AO101" i="20"/>
  <c r="AO100" i="20"/>
  <c r="AO99" i="20"/>
  <c r="AN98" i="20"/>
  <c r="AN113" i="20" s="1"/>
  <c r="AN122" i="20" s="1"/>
  <c r="AM98" i="20"/>
  <c r="AL98" i="20"/>
  <c r="AL113" i="20" s="1"/>
  <c r="AK98" i="20"/>
  <c r="AJ98" i="20"/>
  <c r="AJ113" i="20" s="1"/>
  <c r="AJ122" i="20" s="1"/>
  <c r="AI98" i="20"/>
  <c r="AH98" i="20"/>
  <c r="AH113" i="20" s="1"/>
  <c r="AG98" i="20"/>
  <c r="AF98" i="20"/>
  <c r="AF113" i="20" s="1"/>
  <c r="AF122" i="20" s="1"/>
  <c r="AE98" i="20"/>
  <c r="AD98" i="20"/>
  <c r="AD113" i="20" s="1"/>
  <c r="AC98" i="20"/>
  <c r="AB98" i="20"/>
  <c r="AB113" i="20" s="1"/>
  <c r="AB122" i="20" s="1"/>
  <c r="AA98" i="20"/>
  <c r="Z98" i="20"/>
  <c r="Z113" i="20" s="1"/>
  <c r="Y98" i="20"/>
  <c r="X98" i="20"/>
  <c r="X113" i="20" s="1"/>
  <c r="X122" i="20" s="1"/>
  <c r="W98" i="20"/>
  <c r="V98" i="20"/>
  <c r="V113" i="20" s="1"/>
  <c r="U98" i="20"/>
  <c r="T98" i="20"/>
  <c r="T113" i="20" s="1"/>
  <c r="T122" i="20" s="1"/>
  <c r="S98" i="20"/>
  <c r="R98" i="20"/>
  <c r="R113" i="20" s="1"/>
  <c r="Q98" i="20"/>
  <c r="P98" i="20"/>
  <c r="P113" i="20" s="1"/>
  <c r="P122" i="20" s="1"/>
  <c r="O98" i="20"/>
  <c r="N98" i="20"/>
  <c r="N113" i="20" s="1"/>
  <c r="M98" i="20"/>
  <c r="L98" i="20"/>
  <c r="L113" i="20" s="1"/>
  <c r="L122" i="20" s="1"/>
  <c r="K98" i="20"/>
  <c r="J98" i="20"/>
  <c r="J113" i="20" s="1"/>
  <c r="I98" i="20"/>
  <c r="H98" i="20"/>
  <c r="H113" i="20" s="1"/>
  <c r="H122" i="20" s="1"/>
  <c r="G98" i="20"/>
  <c r="F98" i="20"/>
  <c r="F113" i="20" s="1"/>
  <c r="E98" i="20"/>
  <c r="D98" i="20"/>
  <c r="D113" i="20" s="1"/>
  <c r="D122" i="20" s="1"/>
  <c r="C98" i="20"/>
  <c r="AO97" i="20"/>
  <c r="AO96" i="20"/>
  <c r="AO95" i="20"/>
  <c r="F5" i="4" s="1"/>
  <c r="AN93" i="20"/>
  <c r="AM93" i="20"/>
  <c r="AL93" i="20"/>
  <c r="AK93" i="20"/>
  <c r="AJ93" i="20"/>
  <c r="AI93" i="20"/>
  <c r="AH93" i="20"/>
  <c r="AG93" i="20"/>
  <c r="AF93" i="20"/>
  <c r="AE93" i="20"/>
  <c r="AD93" i="20"/>
  <c r="AC93" i="20"/>
  <c r="AB93" i="20"/>
  <c r="AA93" i="20"/>
  <c r="Z93" i="20"/>
  <c r="Y93" i="20"/>
  <c r="X93" i="20"/>
  <c r="W93" i="20"/>
  <c r="V93" i="20"/>
  <c r="U93" i="20"/>
  <c r="T93" i="20"/>
  <c r="S93" i="20"/>
  <c r="R93" i="20"/>
  <c r="Q93" i="20"/>
  <c r="P93" i="20"/>
  <c r="O93" i="20"/>
  <c r="N93" i="20"/>
  <c r="M93" i="20"/>
  <c r="L93" i="20"/>
  <c r="K93" i="20"/>
  <c r="J93" i="20"/>
  <c r="I93" i="20"/>
  <c r="H93" i="20"/>
  <c r="G93" i="20"/>
  <c r="F93" i="20"/>
  <c r="E93" i="20"/>
  <c r="D93" i="20"/>
  <c r="C93" i="20"/>
  <c r="AO92" i="20"/>
  <c r="AO90" i="20"/>
  <c r="AO89" i="20"/>
  <c r="AO88" i="20"/>
  <c r="AO87" i="20"/>
  <c r="AO86" i="20"/>
  <c r="AO85" i="20"/>
  <c r="AO84" i="20"/>
  <c r="AN83" i="20"/>
  <c r="AM83" i="20"/>
  <c r="AL83" i="20"/>
  <c r="AK83" i="20"/>
  <c r="AJ83" i="20"/>
  <c r="AI83" i="20"/>
  <c r="AH83" i="20"/>
  <c r="AG83" i="20"/>
  <c r="AF83" i="20"/>
  <c r="AE83" i="20"/>
  <c r="AD83" i="20"/>
  <c r="AC83" i="20"/>
  <c r="AB83" i="20"/>
  <c r="AA83" i="20"/>
  <c r="Z83" i="20"/>
  <c r="Y83" i="20"/>
  <c r="X83" i="20"/>
  <c r="W83" i="20"/>
  <c r="V83" i="20"/>
  <c r="U83" i="20"/>
  <c r="T83" i="20"/>
  <c r="S83" i="20"/>
  <c r="R83" i="20"/>
  <c r="Q83" i="20"/>
  <c r="P83" i="20"/>
  <c r="O83" i="20"/>
  <c r="N83" i="20"/>
  <c r="M83" i="20"/>
  <c r="L83" i="20"/>
  <c r="K83" i="20"/>
  <c r="J83" i="20"/>
  <c r="I83" i="20"/>
  <c r="H83" i="20"/>
  <c r="G83" i="20"/>
  <c r="F83" i="20"/>
  <c r="E83" i="20"/>
  <c r="D83" i="20"/>
  <c r="C83" i="20"/>
  <c r="AO82" i="20"/>
  <c r="AO81" i="20"/>
  <c r="AO80" i="20"/>
  <c r="AO79" i="20"/>
  <c r="F81" i="2" s="1"/>
  <c r="AN78" i="20"/>
  <c r="AM78" i="20"/>
  <c r="AL78" i="20"/>
  <c r="AK78" i="20"/>
  <c r="AJ78" i="20"/>
  <c r="AI78" i="20"/>
  <c r="AH78" i="20"/>
  <c r="AG78" i="20"/>
  <c r="AF78" i="20"/>
  <c r="AE78" i="20"/>
  <c r="AD78" i="20"/>
  <c r="AC78" i="20"/>
  <c r="AB78" i="20"/>
  <c r="AA78" i="20"/>
  <c r="Z78" i="20"/>
  <c r="Y78" i="20"/>
  <c r="X78" i="20"/>
  <c r="W78" i="20"/>
  <c r="V78" i="20"/>
  <c r="U78" i="20"/>
  <c r="T78" i="20"/>
  <c r="S78" i="20"/>
  <c r="R78" i="20"/>
  <c r="Q78" i="20"/>
  <c r="P78" i="20"/>
  <c r="O78" i="20"/>
  <c r="N78" i="20"/>
  <c r="M78" i="20"/>
  <c r="L78" i="20"/>
  <c r="K78" i="20"/>
  <c r="J78" i="20"/>
  <c r="I78" i="20"/>
  <c r="H78" i="20"/>
  <c r="G78" i="20"/>
  <c r="F78" i="20"/>
  <c r="E78" i="20"/>
  <c r="D78" i="20"/>
  <c r="C78" i="20"/>
  <c r="AO77" i="20"/>
  <c r="F79" i="2" s="1"/>
  <c r="AO76" i="20"/>
  <c r="AO75" i="20"/>
  <c r="AO74" i="20"/>
  <c r="AO73" i="20"/>
  <c r="AO72" i="20"/>
  <c r="F74" i="2" s="1"/>
  <c r="AO71" i="20"/>
  <c r="AN70" i="20"/>
  <c r="AM70" i="20"/>
  <c r="AL70" i="20"/>
  <c r="AK70" i="20"/>
  <c r="AJ70" i="20"/>
  <c r="AI70" i="20"/>
  <c r="AH70" i="20"/>
  <c r="AG70" i="20"/>
  <c r="AF70" i="20"/>
  <c r="AE70" i="20"/>
  <c r="AD70" i="20"/>
  <c r="AC70" i="20"/>
  <c r="AB70" i="20"/>
  <c r="AA70" i="20"/>
  <c r="Z70" i="20"/>
  <c r="Y70" i="20"/>
  <c r="X70" i="20"/>
  <c r="W70" i="20"/>
  <c r="V70" i="20"/>
  <c r="U70" i="20"/>
  <c r="T70" i="20"/>
  <c r="S70" i="20"/>
  <c r="R70" i="20"/>
  <c r="Q70" i="20"/>
  <c r="P70" i="20"/>
  <c r="O70" i="20"/>
  <c r="N70" i="20"/>
  <c r="M70" i="20"/>
  <c r="L70" i="20"/>
  <c r="K70" i="20"/>
  <c r="J70" i="20"/>
  <c r="I70" i="20"/>
  <c r="H70" i="20"/>
  <c r="G70" i="20"/>
  <c r="F70" i="20"/>
  <c r="E70" i="20"/>
  <c r="D70" i="20"/>
  <c r="C70" i="20"/>
  <c r="AO69" i="20"/>
  <c r="AO68" i="20"/>
  <c r="AO67" i="20"/>
  <c r="AO66" i="20"/>
  <c r="AO65" i="20"/>
  <c r="AO64" i="20"/>
  <c r="AO63" i="20"/>
  <c r="AO62" i="20"/>
  <c r="AO61" i="20"/>
  <c r="F62" i="2" s="1"/>
  <c r="AO60" i="20"/>
  <c r="AO59" i="20"/>
  <c r="AO58" i="20"/>
  <c r="AN57" i="20"/>
  <c r="AM57" i="20"/>
  <c r="AL57" i="20"/>
  <c r="AK57" i="20"/>
  <c r="AJ57" i="20"/>
  <c r="AI57" i="20"/>
  <c r="AH57" i="20"/>
  <c r="AG57" i="20"/>
  <c r="AF57" i="20"/>
  <c r="AE57" i="20"/>
  <c r="AD57" i="20"/>
  <c r="AC57" i="20"/>
  <c r="AB57" i="20"/>
  <c r="AA57" i="20"/>
  <c r="Z57" i="20"/>
  <c r="Y57" i="20"/>
  <c r="X57" i="20"/>
  <c r="W57" i="20"/>
  <c r="V57" i="20"/>
  <c r="U57" i="20"/>
  <c r="T57" i="20"/>
  <c r="S57" i="20"/>
  <c r="R57" i="20"/>
  <c r="Q57" i="20"/>
  <c r="P57" i="20"/>
  <c r="O57" i="20"/>
  <c r="N57" i="20"/>
  <c r="M57" i="20"/>
  <c r="L57" i="20"/>
  <c r="K57" i="20"/>
  <c r="J57" i="20"/>
  <c r="I57" i="20"/>
  <c r="H57" i="20"/>
  <c r="G57" i="20"/>
  <c r="F57" i="20"/>
  <c r="E57" i="20"/>
  <c r="D57" i="20"/>
  <c r="C57" i="20"/>
  <c r="AO56" i="20"/>
  <c r="AO55" i="20"/>
  <c r="AO54" i="20"/>
  <c r="AO53" i="20"/>
  <c r="AO52" i="20"/>
  <c r="AO51" i="20"/>
  <c r="AO50" i="20"/>
  <c r="AO49" i="20"/>
  <c r="AN47" i="20"/>
  <c r="AM47" i="20"/>
  <c r="AL47" i="20"/>
  <c r="AK47" i="20"/>
  <c r="AJ47" i="20"/>
  <c r="AI47" i="20"/>
  <c r="AH47" i="20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D47" i="20"/>
  <c r="C47" i="20"/>
  <c r="AO46" i="20"/>
  <c r="AO45" i="20"/>
  <c r="AO44" i="20"/>
  <c r="AO43" i="20"/>
  <c r="AO42" i="20"/>
  <c r="F43" i="2" s="1"/>
  <c r="AN41" i="20"/>
  <c r="AM41" i="20"/>
  <c r="AL41" i="20"/>
  <c r="AK41" i="20"/>
  <c r="AJ41" i="20"/>
  <c r="AI41" i="20"/>
  <c r="AH41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S41" i="20"/>
  <c r="R41" i="20"/>
  <c r="Q41" i="20"/>
  <c r="P41" i="20"/>
  <c r="O41" i="20"/>
  <c r="N41" i="20"/>
  <c r="M41" i="20"/>
  <c r="L41" i="20"/>
  <c r="K41" i="20"/>
  <c r="J41" i="20"/>
  <c r="I41" i="20"/>
  <c r="H41" i="20"/>
  <c r="G41" i="20"/>
  <c r="F41" i="20"/>
  <c r="E41" i="20"/>
  <c r="D41" i="20"/>
  <c r="C41" i="20"/>
  <c r="AO40" i="20"/>
  <c r="F41" i="2" s="1"/>
  <c r="AO39" i="20"/>
  <c r="F40" i="2" s="1"/>
  <c r="AN38" i="20"/>
  <c r="AM38" i="20"/>
  <c r="AL38" i="20"/>
  <c r="AK38" i="20"/>
  <c r="AJ38" i="20"/>
  <c r="AI38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V38" i="20"/>
  <c r="U38" i="20"/>
  <c r="T38" i="20"/>
  <c r="S38" i="20"/>
  <c r="R38" i="20"/>
  <c r="Q38" i="20"/>
  <c r="P38" i="20"/>
  <c r="O38" i="20"/>
  <c r="N38" i="20"/>
  <c r="M38" i="20"/>
  <c r="L38" i="20"/>
  <c r="K38" i="20"/>
  <c r="J38" i="20"/>
  <c r="I38" i="20"/>
  <c r="H38" i="20"/>
  <c r="G38" i="20"/>
  <c r="F38" i="20"/>
  <c r="E38" i="20"/>
  <c r="D38" i="20"/>
  <c r="C38" i="20"/>
  <c r="AO37" i="20"/>
  <c r="F38" i="2" s="1"/>
  <c r="AO36" i="20"/>
  <c r="AO35" i="20"/>
  <c r="AO34" i="20"/>
  <c r="AO33" i="20"/>
  <c r="F34" i="2" s="1"/>
  <c r="AO32" i="20"/>
  <c r="F33" i="2" s="1"/>
  <c r="AO31" i="20"/>
  <c r="AN30" i="20"/>
  <c r="AM30" i="20"/>
  <c r="AL30" i="20"/>
  <c r="AK30" i="20"/>
  <c r="AJ30" i="20"/>
  <c r="AI30" i="20"/>
  <c r="AH30" i="20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AO29" i="20"/>
  <c r="F30" i="2" s="1"/>
  <c r="AO28" i="20"/>
  <c r="AN27" i="20"/>
  <c r="AM27" i="20"/>
  <c r="AL27" i="20"/>
  <c r="AK27" i="20"/>
  <c r="AJ27" i="20"/>
  <c r="AI27" i="20"/>
  <c r="AH27" i="20"/>
  <c r="AG27" i="20"/>
  <c r="AF27" i="20"/>
  <c r="AE27" i="20"/>
  <c r="AD27" i="20"/>
  <c r="AC27" i="20"/>
  <c r="AB27" i="20"/>
  <c r="AA27" i="20"/>
  <c r="Z27" i="20"/>
  <c r="Y27" i="20"/>
  <c r="X27" i="20"/>
  <c r="W27" i="20"/>
  <c r="V27" i="20"/>
  <c r="U27" i="20"/>
  <c r="T27" i="20"/>
  <c r="S27" i="20"/>
  <c r="R27" i="20"/>
  <c r="Q27" i="20"/>
  <c r="P27" i="20"/>
  <c r="O27" i="20"/>
  <c r="N27" i="20"/>
  <c r="M27" i="20"/>
  <c r="L27" i="20"/>
  <c r="K27" i="20"/>
  <c r="J27" i="20"/>
  <c r="I27" i="20"/>
  <c r="H27" i="20"/>
  <c r="G27" i="20"/>
  <c r="F27" i="20"/>
  <c r="E27" i="20"/>
  <c r="D27" i="20"/>
  <c r="C27" i="20"/>
  <c r="AO26" i="20"/>
  <c r="AO25" i="20"/>
  <c r="F26" i="2" s="1"/>
  <c r="AO24" i="20"/>
  <c r="AO23" i="20"/>
  <c r="F24" i="2" s="1"/>
  <c r="Q22" i="20"/>
  <c r="I22" i="20"/>
  <c r="AN21" i="20"/>
  <c r="AM21" i="20"/>
  <c r="AM22" i="20" s="1"/>
  <c r="AL21" i="20"/>
  <c r="AK21" i="20"/>
  <c r="AJ21" i="20"/>
  <c r="AI21" i="20"/>
  <c r="AH21" i="20"/>
  <c r="AG21" i="20"/>
  <c r="AF21" i="20"/>
  <c r="AE21" i="20"/>
  <c r="AE22" i="20" s="1"/>
  <c r="AD21" i="20"/>
  <c r="AC21" i="20"/>
  <c r="AB21" i="20"/>
  <c r="AA21" i="20"/>
  <c r="Z21" i="20"/>
  <c r="Y21" i="20"/>
  <c r="X21" i="20"/>
  <c r="W21" i="20"/>
  <c r="W22" i="20" s="1"/>
  <c r="V21" i="20"/>
  <c r="U21" i="20"/>
  <c r="T21" i="20"/>
  <c r="S21" i="20"/>
  <c r="R21" i="20"/>
  <c r="Q21" i="20"/>
  <c r="P21" i="20"/>
  <c r="O21" i="20"/>
  <c r="O22" i="20" s="1"/>
  <c r="N21" i="20"/>
  <c r="M21" i="20"/>
  <c r="L21" i="20"/>
  <c r="K21" i="20"/>
  <c r="J21" i="20"/>
  <c r="I21" i="20"/>
  <c r="H21" i="20"/>
  <c r="G21" i="20"/>
  <c r="G22" i="20" s="1"/>
  <c r="F21" i="20"/>
  <c r="E21" i="20"/>
  <c r="D21" i="20"/>
  <c r="C21" i="20"/>
  <c r="AO20" i="20"/>
  <c r="F21" i="2" s="1"/>
  <c r="AO19" i="20"/>
  <c r="AO18" i="20"/>
  <c r="AN17" i="20"/>
  <c r="AM17" i="20"/>
  <c r="AL17" i="20"/>
  <c r="AK17" i="20"/>
  <c r="AJ17" i="20"/>
  <c r="AI17" i="20"/>
  <c r="AI22" i="20" s="1"/>
  <c r="AH17" i="20"/>
  <c r="AG17" i="20"/>
  <c r="AF17" i="20"/>
  <c r="AE17" i="20"/>
  <c r="AD17" i="20"/>
  <c r="AC17" i="20"/>
  <c r="AC22" i="20" s="1"/>
  <c r="AB17" i="20"/>
  <c r="AA17" i="20"/>
  <c r="AA22" i="20" s="1"/>
  <c r="Z17" i="20"/>
  <c r="Y17" i="20"/>
  <c r="Y22" i="20" s="1"/>
  <c r="X17" i="20"/>
  <c r="W17" i="20"/>
  <c r="V17" i="20"/>
  <c r="U17" i="20"/>
  <c r="U22" i="20" s="1"/>
  <c r="T17" i="20"/>
  <c r="S17" i="20"/>
  <c r="S22" i="20" s="1"/>
  <c r="R17" i="20"/>
  <c r="Q17" i="20"/>
  <c r="P17" i="20"/>
  <c r="O17" i="20"/>
  <c r="N17" i="20"/>
  <c r="M17" i="20"/>
  <c r="M22" i="20" s="1"/>
  <c r="L17" i="20"/>
  <c r="K17" i="20"/>
  <c r="K22" i="20" s="1"/>
  <c r="J17" i="20"/>
  <c r="I17" i="20"/>
  <c r="H17" i="20"/>
  <c r="G17" i="20"/>
  <c r="F17" i="20"/>
  <c r="E17" i="20"/>
  <c r="E22" i="20" s="1"/>
  <c r="D17" i="20"/>
  <c r="C17" i="20"/>
  <c r="C22" i="20" s="1"/>
  <c r="AO16" i="20"/>
  <c r="F17" i="2" s="1"/>
  <c r="AO15" i="20"/>
  <c r="AO14" i="20"/>
  <c r="AO13" i="20"/>
  <c r="AO12" i="20"/>
  <c r="F13" i="2" s="1"/>
  <c r="AO11" i="20"/>
  <c r="AO10" i="20"/>
  <c r="F11" i="2" s="1"/>
  <c r="AO9" i="20"/>
  <c r="AO8" i="20"/>
  <c r="AO7" i="20"/>
  <c r="AO6" i="20"/>
  <c r="AO5" i="20"/>
  <c r="AO4" i="20"/>
  <c r="BH97" i="19"/>
  <c r="BG97" i="19"/>
  <c r="BH96" i="19"/>
  <c r="BG96" i="19"/>
  <c r="BF95" i="19"/>
  <c r="BE95" i="19"/>
  <c r="BD95" i="19"/>
  <c r="BC95" i="19"/>
  <c r="BB95" i="19"/>
  <c r="BA95" i="19"/>
  <c r="AZ95" i="19"/>
  <c r="AY95" i="19"/>
  <c r="AX95" i="19"/>
  <c r="AW95" i="19"/>
  <c r="AV95" i="19"/>
  <c r="AU95" i="19"/>
  <c r="AT95" i="19"/>
  <c r="AS95" i="19"/>
  <c r="AR95" i="19"/>
  <c r="AQ95" i="19"/>
  <c r="AP95" i="19"/>
  <c r="AO95" i="19"/>
  <c r="AN95" i="19"/>
  <c r="AM95" i="19"/>
  <c r="AL95" i="19"/>
  <c r="AK95" i="19"/>
  <c r="AJ95" i="19"/>
  <c r="AI95" i="19"/>
  <c r="AH95" i="19"/>
  <c r="AG95" i="19"/>
  <c r="AF95" i="19"/>
  <c r="AE95" i="19"/>
  <c r="AD95" i="19"/>
  <c r="AC95" i="19"/>
  <c r="AB95" i="19"/>
  <c r="AA95" i="19"/>
  <c r="Z95" i="19"/>
  <c r="Y95" i="19"/>
  <c r="X95" i="19"/>
  <c r="W95" i="19"/>
  <c r="V95" i="19"/>
  <c r="U95" i="19"/>
  <c r="T95" i="19"/>
  <c r="S95" i="19"/>
  <c r="R95" i="19"/>
  <c r="Q95" i="19"/>
  <c r="P95" i="19"/>
  <c r="O95" i="19"/>
  <c r="N95" i="19"/>
  <c r="M95" i="19"/>
  <c r="L95" i="19"/>
  <c r="K95" i="19"/>
  <c r="J95" i="19"/>
  <c r="I95" i="19"/>
  <c r="H95" i="19"/>
  <c r="G95" i="19"/>
  <c r="F95" i="19"/>
  <c r="E95" i="19"/>
  <c r="D95" i="19"/>
  <c r="C95" i="19"/>
  <c r="BH94" i="19"/>
  <c r="BG94" i="19"/>
  <c r="BH93" i="19"/>
  <c r="BG93" i="19"/>
  <c r="BH92" i="19"/>
  <c r="BG92" i="19"/>
  <c r="BH91" i="19"/>
  <c r="BG91" i="19"/>
  <c r="BH90" i="19"/>
  <c r="BG90" i="19"/>
  <c r="BH88" i="19"/>
  <c r="BG88" i="19"/>
  <c r="BH87" i="19"/>
  <c r="BG87" i="19"/>
  <c r="BH86" i="19"/>
  <c r="BG86" i="19"/>
  <c r="BH85" i="19"/>
  <c r="BG85" i="19"/>
  <c r="BH84" i="19"/>
  <c r="BG84" i="19"/>
  <c r="BH83" i="19"/>
  <c r="BG83" i="19"/>
  <c r="BF82" i="19"/>
  <c r="BE82" i="19"/>
  <c r="BD82" i="19"/>
  <c r="BC82" i="19"/>
  <c r="BB82" i="19"/>
  <c r="BA82" i="19"/>
  <c r="AZ82" i="19"/>
  <c r="AY82" i="19"/>
  <c r="AX82" i="19"/>
  <c r="AW82" i="19"/>
  <c r="AV82" i="19"/>
  <c r="AU82" i="19"/>
  <c r="AT82" i="19"/>
  <c r="AS82" i="19"/>
  <c r="AR82" i="19"/>
  <c r="AQ82" i="19"/>
  <c r="AP82" i="19"/>
  <c r="AO82" i="19"/>
  <c r="AN82" i="19"/>
  <c r="AM82" i="19"/>
  <c r="AL82" i="19"/>
  <c r="AK82" i="19"/>
  <c r="AJ82" i="19"/>
  <c r="AI82" i="19"/>
  <c r="AH82" i="19"/>
  <c r="AG82" i="19"/>
  <c r="AF82" i="19"/>
  <c r="AE82" i="19"/>
  <c r="AD82" i="19"/>
  <c r="AC82" i="19"/>
  <c r="AB82" i="19"/>
  <c r="AA82" i="19"/>
  <c r="Z82" i="19"/>
  <c r="Y82" i="19"/>
  <c r="X82" i="19"/>
  <c r="W82" i="19"/>
  <c r="V82" i="19"/>
  <c r="U82" i="19"/>
  <c r="T82" i="19"/>
  <c r="S82" i="19"/>
  <c r="R82" i="19"/>
  <c r="Q82" i="19"/>
  <c r="P82" i="19"/>
  <c r="O82" i="19"/>
  <c r="N82" i="19"/>
  <c r="M82" i="19"/>
  <c r="L82" i="19"/>
  <c r="K82" i="19"/>
  <c r="J82" i="19"/>
  <c r="I82" i="19"/>
  <c r="H82" i="19"/>
  <c r="G82" i="19"/>
  <c r="F82" i="19"/>
  <c r="E82" i="19"/>
  <c r="D82" i="19"/>
  <c r="BH82" i="19" s="1"/>
  <c r="C82" i="19"/>
  <c r="BG82" i="19" s="1"/>
  <c r="BH81" i="19"/>
  <c r="BG81" i="19"/>
  <c r="BH80" i="19"/>
  <c r="BG80" i="19"/>
  <c r="BF79" i="19"/>
  <c r="BE79" i="19"/>
  <c r="BD79" i="19"/>
  <c r="BC79" i="19"/>
  <c r="BB79" i="19"/>
  <c r="BA79" i="19"/>
  <c r="AZ79" i="19"/>
  <c r="AY79" i="19"/>
  <c r="AX79" i="19"/>
  <c r="AW79" i="19"/>
  <c r="AV79" i="19"/>
  <c r="AU79" i="19"/>
  <c r="AT79" i="19"/>
  <c r="AS79" i="19"/>
  <c r="AR79" i="19"/>
  <c r="AQ79" i="19"/>
  <c r="AP79" i="19"/>
  <c r="AO79" i="19"/>
  <c r="AN79" i="19"/>
  <c r="AM79" i="19"/>
  <c r="AL79" i="19"/>
  <c r="AK79" i="19"/>
  <c r="AJ79" i="19"/>
  <c r="AI79" i="19"/>
  <c r="AH79" i="19"/>
  <c r="AG79" i="19"/>
  <c r="AF79" i="19"/>
  <c r="AE79" i="19"/>
  <c r="AD79" i="19"/>
  <c r="AC79" i="19"/>
  <c r="AB79" i="19"/>
  <c r="AA79" i="19"/>
  <c r="Z79" i="19"/>
  <c r="Y79" i="19"/>
  <c r="X79" i="19"/>
  <c r="W79" i="19"/>
  <c r="V79" i="19"/>
  <c r="U79" i="19"/>
  <c r="T79" i="19"/>
  <c r="S79" i="19"/>
  <c r="R79" i="19"/>
  <c r="Q79" i="19"/>
  <c r="P79" i="19"/>
  <c r="O79" i="19"/>
  <c r="N79" i="19"/>
  <c r="M79" i="19"/>
  <c r="L79" i="19"/>
  <c r="K79" i="19"/>
  <c r="J79" i="19"/>
  <c r="I79" i="19"/>
  <c r="H79" i="19"/>
  <c r="G79" i="19"/>
  <c r="F79" i="19"/>
  <c r="E79" i="19"/>
  <c r="D79" i="19"/>
  <c r="BH79" i="19" s="1"/>
  <c r="C79" i="19"/>
  <c r="BH78" i="19"/>
  <c r="BG78" i="19"/>
  <c r="BH77" i="19"/>
  <c r="BG77" i="19"/>
  <c r="BH76" i="19"/>
  <c r="BG76" i="19"/>
  <c r="BH75" i="19"/>
  <c r="BG75" i="19"/>
  <c r="BF74" i="19"/>
  <c r="BF89" i="19" s="1"/>
  <c r="BE74" i="19"/>
  <c r="BE89" i="19" s="1"/>
  <c r="BD74" i="19"/>
  <c r="BD89" i="19" s="1"/>
  <c r="BD98" i="19" s="1"/>
  <c r="BC74" i="19"/>
  <c r="BB74" i="19"/>
  <c r="BB89" i="19" s="1"/>
  <c r="BA74" i="19"/>
  <c r="BA89" i="19" s="1"/>
  <c r="AZ74" i="19"/>
  <c r="AZ89" i="19" s="1"/>
  <c r="AZ98" i="19" s="1"/>
  <c r="AY74" i="19"/>
  <c r="AX74" i="19"/>
  <c r="AX89" i="19" s="1"/>
  <c r="AW74" i="19"/>
  <c r="AW89" i="19" s="1"/>
  <c r="AV74" i="19"/>
  <c r="AV89" i="19" s="1"/>
  <c r="AV98" i="19" s="1"/>
  <c r="AU74" i="19"/>
  <c r="AT74" i="19"/>
  <c r="AT89" i="19" s="1"/>
  <c r="AS74" i="19"/>
  <c r="AS89" i="19" s="1"/>
  <c r="AR74" i="19"/>
  <c r="AR89" i="19" s="1"/>
  <c r="AR98" i="19" s="1"/>
  <c r="AQ74" i="19"/>
  <c r="AP74" i="19"/>
  <c r="AP89" i="19" s="1"/>
  <c r="AO74" i="19"/>
  <c r="AO89" i="19" s="1"/>
  <c r="AN74" i="19"/>
  <c r="AN89" i="19" s="1"/>
  <c r="AN98" i="19" s="1"/>
  <c r="AM74" i="19"/>
  <c r="AL74" i="19"/>
  <c r="AL89" i="19" s="1"/>
  <c r="AK74" i="19"/>
  <c r="AK89" i="19" s="1"/>
  <c r="AJ74" i="19"/>
  <c r="AJ89" i="19" s="1"/>
  <c r="AJ98" i="19" s="1"/>
  <c r="AI74" i="19"/>
  <c r="AH74" i="19"/>
  <c r="AH89" i="19" s="1"/>
  <c r="AG74" i="19"/>
  <c r="AG89" i="19" s="1"/>
  <c r="AF74" i="19"/>
  <c r="AF89" i="19" s="1"/>
  <c r="AF98" i="19" s="1"/>
  <c r="AE74" i="19"/>
  <c r="AD74" i="19"/>
  <c r="AD89" i="19" s="1"/>
  <c r="AC74" i="19"/>
  <c r="AC89" i="19" s="1"/>
  <c r="AB74" i="19"/>
  <c r="AB89" i="19" s="1"/>
  <c r="AB98" i="19" s="1"/>
  <c r="AA74" i="19"/>
  <c r="Z74" i="19"/>
  <c r="Z89" i="19" s="1"/>
  <c r="Y74" i="19"/>
  <c r="Y89" i="19" s="1"/>
  <c r="X74" i="19"/>
  <c r="X89" i="19" s="1"/>
  <c r="X98" i="19" s="1"/>
  <c r="W74" i="19"/>
  <c r="V74" i="19"/>
  <c r="V89" i="19" s="1"/>
  <c r="U74" i="19"/>
  <c r="U89" i="19" s="1"/>
  <c r="T74" i="19"/>
  <c r="T89" i="19" s="1"/>
  <c r="T98" i="19" s="1"/>
  <c r="S74" i="19"/>
  <c r="R74" i="19"/>
  <c r="R89" i="19" s="1"/>
  <c r="Q74" i="19"/>
  <c r="Q89" i="19" s="1"/>
  <c r="P74" i="19"/>
  <c r="P89" i="19" s="1"/>
  <c r="P98" i="19" s="1"/>
  <c r="O74" i="19"/>
  <c r="N74" i="19"/>
  <c r="N89" i="19" s="1"/>
  <c r="M74" i="19"/>
  <c r="M89" i="19" s="1"/>
  <c r="L74" i="19"/>
  <c r="L89" i="19" s="1"/>
  <c r="L98" i="19" s="1"/>
  <c r="K74" i="19"/>
  <c r="J74" i="19"/>
  <c r="J89" i="19" s="1"/>
  <c r="I74" i="19"/>
  <c r="I89" i="19" s="1"/>
  <c r="H74" i="19"/>
  <c r="H89" i="19" s="1"/>
  <c r="H98" i="19" s="1"/>
  <c r="G74" i="19"/>
  <c r="F74" i="19"/>
  <c r="F89" i="19" s="1"/>
  <c r="E74" i="19"/>
  <c r="E89" i="19" s="1"/>
  <c r="D74" i="19"/>
  <c r="D89" i="19" s="1"/>
  <c r="C74" i="19"/>
  <c r="BG74" i="19" s="1"/>
  <c r="BH73" i="19"/>
  <c r="BG73" i="19"/>
  <c r="BH72" i="19"/>
  <c r="BG72" i="19"/>
  <c r="BH71" i="19"/>
  <c r="BG71" i="19"/>
  <c r="BF69" i="19"/>
  <c r="BE69" i="19"/>
  <c r="BD69" i="19"/>
  <c r="BC69" i="19"/>
  <c r="BB69" i="19"/>
  <c r="BA69" i="19"/>
  <c r="AZ69" i="19"/>
  <c r="AY69" i="19"/>
  <c r="AX69" i="19"/>
  <c r="AW69" i="19"/>
  <c r="AV69" i="19"/>
  <c r="AU69" i="19"/>
  <c r="AT69" i="19"/>
  <c r="AS69" i="19"/>
  <c r="AR69" i="19"/>
  <c r="AQ69" i="19"/>
  <c r="AP69" i="19"/>
  <c r="AO69" i="19"/>
  <c r="AN69" i="19"/>
  <c r="AM69" i="19"/>
  <c r="AL69" i="19"/>
  <c r="AK69" i="19"/>
  <c r="AJ69" i="19"/>
  <c r="AI69" i="19"/>
  <c r="AH69" i="19"/>
  <c r="AG69" i="19"/>
  <c r="AF69" i="19"/>
  <c r="AE69" i="19"/>
  <c r="AD69" i="19"/>
  <c r="AC69" i="19"/>
  <c r="AB69" i="19"/>
  <c r="AA69" i="19"/>
  <c r="Z69" i="19"/>
  <c r="Y69" i="19"/>
  <c r="X69" i="19"/>
  <c r="W69" i="19"/>
  <c r="V69" i="19"/>
  <c r="U69" i="19"/>
  <c r="T69" i="19"/>
  <c r="S69" i="19"/>
  <c r="R69" i="19"/>
  <c r="Q69" i="19"/>
  <c r="P69" i="19"/>
  <c r="O69" i="19"/>
  <c r="N69" i="19"/>
  <c r="M69" i="19"/>
  <c r="L69" i="19"/>
  <c r="K69" i="19"/>
  <c r="J69" i="19"/>
  <c r="I69" i="19"/>
  <c r="H69" i="19"/>
  <c r="G69" i="19"/>
  <c r="F69" i="19"/>
  <c r="E69" i="19"/>
  <c r="D69" i="19"/>
  <c r="C69" i="19"/>
  <c r="BH68" i="19"/>
  <c r="BG68" i="19"/>
  <c r="BH67" i="19"/>
  <c r="BG67" i="19"/>
  <c r="BH66" i="19"/>
  <c r="BG66" i="19"/>
  <c r="BH65" i="19"/>
  <c r="BG65" i="19"/>
  <c r="BH64" i="19"/>
  <c r="BG64" i="19"/>
  <c r="BF63" i="19"/>
  <c r="BE63" i="19"/>
  <c r="BD63" i="19"/>
  <c r="BC63" i="19"/>
  <c r="BB63" i="19"/>
  <c r="BA63" i="19"/>
  <c r="AZ63" i="19"/>
  <c r="AY63" i="19"/>
  <c r="AX63" i="19"/>
  <c r="AW63" i="19"/>
  <c r="AV63" i="19"/>
  <c r="AU63" i="19"/>
  <c r="AT63" i="19"/>
  <c r="AS63" i="19"/>
  <c r="AR63" i="19"/>
  <c r="AQ63" i="19"/>
  <c r="AP63" i="19"/>
  <c r="AO63" i="19"/>
  <c r="AN63" i="19"/>
  <c r="AM63" i="19"/>
  <c r="AL63" i="19"/>
  <c r="AK63" i="19"/>
  <c r="AJ63" i="19"/>
  <c r="AI63" i="19"/>
  <c r="AH63" i="19"/>
  <c r="AG63" i="19"/>
  <c r="AF63" i="19"/>
  <c r="AE63" i="19"/>
  <c r="AD63" i="19"/>
  <c r="AC63" i="19"/>
  <c r="AB63" i="19"/>
  <c r="AA63" i="19"/>
  <c r="Z63" i="19"/>
  <c r="Y63" i="19"/>
  <c r="X63" i="19"/>
  <c r="W63" i="19"/>
  <c r="V63" i="19"/>
  <c r="U63" i="19"/>
  <c r="T63" i="19"/>
  <c r="S63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F63" i="19"/>
  <c r="E63" i="19"/>
  <c r="D63" i="19"/>
  <c r="BH63" i="19" s="1"/>
  <c r="C63" i="19"/>
  <c r="BG63" i="19" s="1"/>
  <c r="BH62" i="19"/>
  <c r="BG62" i="19"/>
  <c r="BH61" i="19"/>
  <c r="BG61" i="19"/>
  <c r="BH60" i="19"/>
  <c r="BG60" i="19"/>
  <c r="BH59" i="19"/>
  <c r="BG59" i="19"/>
  <c r="BH58" i="19"/>
  <c r="BG58" i="19"/>
  <c r="BF57" i="19"/>
  <c r="BE57" i="19"/>
  <c r="BD57" i="19"/>
  <c r="BC57" i="19"/>
  <c r="BB57" i="19"/>
  <c r="BA57" i="19"/>
  <c r="AZ57" i="19"/>
  <c r="AY57" i="19"/>
  <c r="AX57" i="19"/>
  <c r="AW57" i="19"/>
  <c r="AV57" i="19"/>
  <c r="AU57" i="19"/>
  <c r="AT57" i="19"/>
  <c r="AS57" i="19"/>
  <c r="AR57" i="19"/>
  <c r="AQ57" i="19"/>
  <c r="AP57" i="19"/>
  <c r="AO57" i="19"/>
  <c r="AN57" i="19"/>
  <c r="AM57" i="19"/>
  <c r="AL57" i="19"/>
  <c r="AK57" i="19"/>
  <c r="AJ57" i="19"/>
  <c r="AI57" i="19"/>
  <c r="AH57" i="19"/>
  <c r="AG57" i="19"/>
  <c r="AF57" i="19"/>
  <c r="AE57" i="19"/>
  <c r="AD57" i="19"/>
  <c r="AC57" i="19"/>
  <c r="AB57" i="19"/>
  <c r="AA57" i="19"/>
  <c r="Z57" i="19"/>
  <c r="Y57" i="19"/>
  <c r="X57" i="19"/>
  <c r="W57" i="19"/>
  <c r="V57" i="19"/>
  <c r="U57" i="19"/>
  <c r="T57" i="19"/>
  <c r="S57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F57" i="19"/>
  <c r="E57" i="19"/>
  <c r="D57" i="19"/>
  <c r="C57" i="19"/>
  <c r="BH56" i="19"/>
  <c r="BG56" i="19"/>
  <c r="BH55" i="19"/>
  <c r="BG55" i="19"/>
  <c r="BH54" i="19"/>
  <c r="BG54" i="19"/>
  <c r="BH53" i="19"/>
  <c r="BG53" i="19"/>
  <c r="BH52" i="19"/>
  <c r="BG52" i="19"/>
  <c r="BF51" i="19"/>
  <c r="BE51" i="19"/>
  <c r="BD51" i="19"/>
  <c r="BC51" i="19"/>
  <c r="BB51" i="19"/>
  <c r="BA51" i="19"/>
  <c r="AZ51" i="19"/>
  <c r="AY51" i="19"/>
  <c r="AX51" i="19"/>
  <c r="AW51" i="19"/>
  <c r="AV51" i="19"/>
  <c r="AU51" i="19"/>
  <c r="AT51" i="19"/>
  <c r="AS51" i="19"/>
  <c r="AR51" i="19"/>
  <c r="AQ51" i="19"/>
  <c r="AP51" i="19"/>
  <c r="AO51" i="19"/>
  <c r="AN51" i="19"/>
  <c r="AM51" i="19"/>
  <c r="AL51" i="19"/>
  <c r="AK51" i="19"/>
  <c r="AJ51" i="19"/>
  <c r="AI51" i="19"/>
  <c r="AH51" i="19"/>
  <c r="AG51" i="19"/>
  <c r="AF51" i="19"/>
  <c r="AE51" i="19"/>
  <c r="AD51" i="19"/>
  <c r="AC51" i="19"/>
  <c r="AB51" i="19"/>
  <c r="AA51" i="19"/>
  <c r="Z51" i="19"/>
  <c r="Y51" i="19"/>
  <c r="X51" i="19"/>
  <c r="W51" i="19"/>
  <c r="V51" i="19"/>
  <c r="U51" i="19"/>
  <c r="T51" i="19"/>
  <c r="S51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F51" i="19"/>
  <c r="E51" i="19"/>
  <c r="D51" i="19"/>
  <c r="BH51" i="19" s="1"/>
  <c r="C51" i="19"/>
  <c r="BG51" i="19" s="1"/>
  <c r="BH50" i="19"/>
  <c r="BG50" i="19"/>
  <c r="BH49" i="19"/>
  <c r="BG49" i="19"/>
  <c r="BH48" i="19"/>
  <c r="BG48" i="19"/>
  <c r="BH47" i="19"/>
  <c r="BG47" i="19"/>
  <c r="BH46" i="19"/>
  <c r="BG46" i="19"/>
  <c r="BH45" i="19"/>
  <c r="BG45" i="19"/>
  <c r="BH44" i="19"/>
  <c r="BG44" i="19"/>
  <c r="BH43" i="19"/>
  <c r="BG43" i="19"/>
  <c r="BH42" i="19"/>
  <c r="BG42" i="19"/>
  <c r="BH41" i="19"/>
  <c r="BG41" i="19"/>
  <c r="BH40" i="19"/>
  <c r="BG40" i="19"/>
  <c r="BH38" i="19"/>
  <c r="BG38" i="19"/>
  <c r="BF37" i="19"/>
  <c r="BE37" i="19"/>
  <c r="BD37" i="19"/>
  <c r="BC37" i="19"/>
  <c r="BB37" i="19"/>
  <c r="BA37" i="19"/>
  <c r="AZ37" i="19"/>
  <c r="AY37" i="19"/>
  <c r="AX37" i="19"/>
  <c r="AW37" i="19"/>
  <c r="AV37" i="19"/>
  <c r="AU37" i="19"/>
  <c r="AT37" i="19"/>
  <c r="AS37" i="19"/>
  <c r="AR37" i="19"/>
  <c r="AQ37" i="19"/>
  <c r="AP37" i="19"/>
  <c r="AO37" i="19"/>
  <c r="AN37" i="19"/>
  <c r="AM37" i="19"/>
  <c r="AL37" i="19"/>
  <c r="AK37" i="19"/>
  <c r="AJ37" i="19"/>
  <c r="AI37" i="19"/>
  <c r="AH37" i="19"/>
  <c r="AG37" i="19"/>
  <c r="AF37" i="19"/>
  <c r="AE37" i="19"/>
  <c r="AD37" i="19"/>
  <c r="AC37" i="19"/>
  <c r="AB37" i="19"/>
  <c r="AA37" i="19"/>
  <c r="Z37" i="19"/>
  <c r="Y37" i="19"/>
  <c r="X37" i="19"/>
  <c r="W37" i="19"/>
  <c r="V37" i="19"/>
  <c r="U37" i="19"/>
  <c r="T37" i="19"/>
  <c r="S37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F37" i="19"/>
  <c r="E37" i="19"/>
  <c r="D37" i="19"/>
  <c r="BH37" i="19" s="1"/>
  <c r="C37" i="19"/>
  <c r="BG37" i="19" s="1"/>
  <c r="BH36" i="19"/>
  <c r="BG36" i="19"/>
  <c r="BH35" i="19"/>
  <c r="BG35" i="19"/>
  <c r="BH34" i="19"/>
  <c r="BG34" i="19"/>
  <c r="BH33" i="19"/>
  <c r="BG33" i="19"/>
  <c r="BH32" i="19"/>
  <c r="BG32" i="19"/>
  <c r="BH31" i="19"/>
  <c r="BG31" i="19"/>
  <c r="BH30" i="19"/>
  <c r="BG30" i="19"/>
  <c r="BF29" i="19"/>
  <c r="BE29" i="19"/>
  <c r="BD29" i="19"/>
  <c r="BC29" i="19"/>
  <c r="BB29" i="19"/>
  <c r="BA29" i="19"/>
  <c r="AZ29" i="19"/>
  <c r="AY29" i="19"/>
  <c r="AX29" i="19"/>
  <c r="AW29" i="19"/>
  <c r="AV29" i="19"/>
  <c r="AU29" i="19"/>
  <c r="AT29" i="19"/>
  <c r="AS29" i="19"/>
  <c r="AR29" i="19"/>
  <c r="AQ29" i="19"/>
  <c r="AP29" i="19"/>
  <c r="AO29" i="19"/>
  <c r="AN29" i="19"/>
  <c r="AM29" i="19"/>
  <c r="AL29" i="19"/>
  <c r="AK29" i="19"/>
  <c r="AJ29" i="19"/>
  <c r="AI29" i="19"/>
  <c r="AH29" i="19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BH28" i="19"/>
  <c r="BG28" i="19"/>
  <c r="BH27" i="19"/>
  <c r="BG27" i="19"/>
  <c r="BF26" i="19"/>
  <c r="BF39" i="19" s="1"/>
  <c r="BE26" i="19"/>
  <c r="BD26" i="19"/>
  <c r="BC26" i="19"/>
  <c r="BB26" i="19"/>
  <c r="BB39" i="19" s="1"/>
  <c r="BA26" i="19"/>
  <c r="BA39" i="19" s="1"/>
  <c r="AZ26" i="19"/>
  <c r="AY26" i="19"/>
  <c r="AX26" i="19"/>
  <c r="AX39" i="19" s="1"/>
  <c r="AW26" i="19"/>
  <c r="AV26" i="19"/>
  <c r="AU26" i="19"/>
  <c r="AT26" i="19"/>
  <c r="AT39" i="19" s="1"/>
  <c r="AS26" i="19"/>
  <c r="AS39" i="19" s="1"/>
  <c r="AR26" i="19"/>
  <c r="AQ26" i="19"/>
  <c r="AP26" i="19"/>
  <c r="AP39" i="19" s="1"/>
  <c r="AO26" i="19"/>
  <c r="AN26" i="19"/>
  <c r="AM26" i="19"/>
  <c r="AL26" i="19"/>
  <c r="AL39" i="19" s="1"/>
  <c r="AK26" i="19"/>
  <c r="AK39" i="19" s="1"/>
  <c r="AJ26" i="19"/>
  <c r="AI26" i="19"/>
  <c r="AH26" i="19"/>
  <c r="AH39" i="19" s="1"/>
  <c r="AG26" i="19"/>
  <c r="AF26" i="19"/>
  <c r="AE26" i="19"/>
  <c r="AD26" i="19"/>
  <c r="AD39" i="19" s="1"/>
  <c r="AC26" i="19"/>
  <c r="AC39" i="19" s="1"/>
  <c r="AB26" i="19"/>
  <c r="AA26" i="19"/>
  <c r="Z26" i="19"/>
  <c r="Z39" i="19" s="1"/>
  <c r="Y26" i="19"/>
  <c r="X26" i="19"/>
  <c r="W26" i="19"/>
  <c r="V26" i="19"/>
  <c r="V39" i="19" s="1"/>
  <c r="U26" i="19"/>
  <c r="U39" i="19" s="1"/>
  <c r="T26" i="19"/>
  <c r="S26" i="19"/>
  <c r="R26" i="19"/>
  <c r="R39" i="19" s="1"/>
  <c r="Q26" i="19"/>
  <c r="P26" i="19"/>
  <c r="O26" i="19"/>
  <c r="N26" i="19"/>
  <c r="N39" i="19" s="1"/>
  <c r="M26" i="19"/>
  <c r="M39" i="19" s="1"/>
  <c r="L26" i="19"/>
  <c r="K26" i="19"/>
  <c r="J26" i="19"/>
  <c r="J39" i="19" s="1"/>
  <c r="I26" i="19"/>
  <c r="H26" i="19"/>
  <c r="G26" i="19"/>
  <c r="F26" i="19"/>
  <c r="F39" i="19" s="1"/>
  <c r="E26" i="19"/>
  <c r="E39" i="19" s="1"/>
  <c r="D26" i="19"/>
  <c r="C26" i="19"/>
  <c r="BH25" i="19"/>
  <c r="BG25" i="19"/>
  <c r="BH24" i="19"/>
  <c r="BG24" i="19"/>
  <c r="BF23" i="19"/>
  <c r="BE23" i="19"/>
  <c r="BD23" i="19"/>
  <c r="BC23" i="19"/>
  <c r="BB23" i="19"/>
  <c r="BA23" i="19"/>
  <c r="AZ23" i="19"/>
  <c r="AY23" i="19"/>
  <c r="AX23" i="19"/>
  <c r="AW23" i="19"/>
  <c r="AV23" i="19"/>
  <c r="AU23" i="19"/>
  <c r="AT23" i="19"/>
  <c r="AS23" i="19"/>
  <c r="AR23" i="19"/>
  <c r="AQ23" i="19"/>
  <c r="AP23" i="19"/>
  <c r="AO23" i="19"/>
  <c r="AN23" i="19"/>
  <c r="AM23" i="19"/>
  <c r="AL23" i="19"/>
  <c r="AK23" i="19"/>
  <c r="AJ23" i="19"/>
  <c r="AI23" i="19"/>
  <c r="AH23" i="19"/>
  <c r="AG23" i="19"/>
  <c r="AF23" i="19"/>
  <c r="AE23" i="19"/>
  <c r="AD23" i="19"/>
  <c r="AC23" i="19"/>
  <c r="AB23" i="19"/>
  <c r="AA23" i="19"/>
  <c r="Z23" i="19"/>
  <c r="Y23" i="19"/>
  <c r="X23" i="19"/>
  <c r="W23" i="19"/>
  <c r="V23" i="19"/>
  <c r="U23" i="19"/>
  <c r="T23" i="19"/>
  <c r="S23" i="19"/>
  <c r="Q23" i="19"/>
  <c r="P23" i="19"/>
  <c r="O23" i="19"/>
  <c r="N23" i="19"/>
  <c r="M23" i="19"/>
  <c r="L23" i="19"/>
  <c r="K23" i="19"/>
  <c r="J23" i="19"/>
  <c r="I23" i="19"/>
  <c r="H23" i="19"/>
  <c r="G23" i="19"/>
  <c r="F23" i="19"/>
  <c r="E23" i="19"/>
  <c r="D23" i="19"/>
  <c r="C23" i="19"/>
  <c r="BG22" i="19"/>
  <c r="R22" i="19"/>
  <c r="R23" i="19" s="1"/>
  <c r="BH21" i="19"/>
  <c r="BG21" i="19"/>
  <c r="BH20" i="19"/>
  <c r="BG20" i="19"/>
  <c r="BH19" i="19"/>
  <c r="BG19" i="19"/>
  <c r="BH18" i="19"/>
  <c r="BG18" i="19"/>
  <c r="BD17" i="19"/>
  <c r="AZ17" i="19"/>
  <c r="AV17" i="19"/>
  <c r="AR17" i="19"/>
  <c r="AN17" i="19"/>
  <c r="AJ17" i="19"/>
  <c r="AF17" i="19"/>
  <c r="AB17" i="19"/>
  <c r="X17" i="19"/>
  <c r="T17" i="19"/>
  <c r="P17" i="19"/>
  <c r="H17" i="19"/>
  <c r="BG16" i="19"/>
  <c r="L16" i="19"/>
  <c r="L17" i="19" s="1"/>
  <c r="BH15" i="19"/>
  <c r="BG15" i="19"/>
  <c r="BH14" i="19"/>
  <c r="BG14" i="19"/>
  <c r="BH13" i="19"/>
  <c r="BG13" i="19"/>
  <c r="BH12" i="19"/>
  <c r="BG12" i="19"/>
  <c r="BF11" i="19"/>
  <c r="BF17" i="19" s="1"/>
  <c r="BE11" i="19"/>
  <c r="BE17" i="19" s="1"/>
  <c r="BD11" i="19"/>
  <c r="BC11" i="19"/>
  <c r="BC17" i="19" s="1"/>
  <c r="BB11" i="19"/>
  <c r="BB17" i="19" s="1"/>
  <c r="BA11" i="19"/>
  <c r="BA17" i="19" s="1"/>
  <c r="AZ11" i="19"/>
  <c r="AY11" i="19"/>
  <c r="AY17" i="19" s="1"/>
  <c r="AX11" i="19"/>
  <c r="AX17" i="19" s="1"/>
  <c r="AW11" i="19"/>
  <c r="AW17" i="19" s="1"/>
  <c r="AV11" i="19"/>
  <c r="AU11" i="19"/>
  <c r="AU17" i="19" s="1"/>
  <c r="AT11" i="19"/>
  <c r="AT17" i="19" s="1"/>
  <c r="AS11" i="19"/>
  <c r="AS17" i="19" s="1"/>
  <c r="AR11" i="19"/>
  <c r="AQ11" i="19"/>
  <c r="AQ17" i="19" s="1"/>
  <c r="AP11" i="19"/>
  <c r="AP17" i="19" s="1"/>
  <c r="AO11" i="19"/>
  <c r="AO17" i="19" s="1"/>
  <c r="AN11" i="19"/>
  <c r="AM11" i="19"/>
  <c r="AM17" i="19" s="1"/>
  <c r="AL11" i="19"/>
  <c r="AL17" i="19" s="1"/>
  <c r="AK11" i="19"/>
  <c r="AK17" i="19" s="1"/>
  <c r="AJ11" i="19"/>
  <c r="AI11" i="19"/>
  <c r="AI17" i="19" s="1"/>
  <c r="AH11" i="19"/>
  <c r="AH17" i="19" s="1"/>
  <c r="AG11" i="19"/>
  <c r="AG17" i="19" s="1"/>
  <c r="AF11" i="19"/>
  <c r="AE11" i="19"/>
  <c r="AE17" i="19" s="1"/>
  <c r="AD11" i="19"/>
  <c r="AD17" i="19" s="1"/>
  <c r="AC11" i="19"/>
  <c r="AC17" i="19" s="1"/>
  <c r="AB11" i="19"/>
  <c r="AA11" i="19"/>
  <c r="AA17" i="19" s="1"/>
  <c r="Z11" i="19"/>
  <c r="Z17" i="19" s="1"/>
  <c r="Y11" i="19"/>
  <c r="Y17" i="19" s="1"/>
  <c r="X11" i="19"/>
  <c r="W11" i="19"/>
  <c r="W17" i="19" s="1"/>
  <c r="V11" i="19"/>
  <c r="V17" i="19" s="1"/>
  <c r="U11" i="19"/>
  <c r="U17" i="19" s="1"/>
  <c r="T11" i="19"/>
  <c r="S11" i="19"/>
  <c r="S17" i="19" s="1"/>
  <c r="R11" i="19"/>
  <c r="R17" i="19" s="1"/>
  <c r="Q11" i="19"/>
  <c r="Q17" i="19" s="1"/>
  <c r="P11" i="19"/>
  <c r="O11" i="19"/>
  <c r="O17" i="19" s="1"/>
  <c r="N11" i="19"/>
  <c r="N17" i="19" s="1"/>
  <c r="M11" i="19"/>
  <c r="M17" i="19" s="1"/>
  <c r="L11" i="19"/>
  <c r="K11" i="19"/>
  <c r="K17" i="19" s="1"/>
  <c r="I11" i="19"/>
  <c r="I17" i="19" s="1"/>
  <c r="H11" i="19"/>
  <c r="G11" i="19"/>
  <c r="G17" i="19" s="1"/>
  <c r="F11" i="19"/>
  <c r="F17" i="19" s="1"/>
  <c r="F70" i="19" s="1"/>
  <c r="E11" i="19"/>
  <c r="E17" i="19" s="1"/>
  <c r="D11" i="19"/>
  <c r="D17" i="19" s="1"/>
  <c r="C11" i="19"/>
  <c r="BH10" i="19"/>
  <c r="BG10" i="19"/>
  <c r="BH9" i="19"/>
  <c r="E9" i="3" s="1"/>
  <c r="BG9" i="19"/>
  <c r="BG8" i="19"/>
  <c r="BH8" i="19"/>
  <c r="BG7" i="19"/>
  <c r="BH7" i="19"/>
  <c r="BG6" i="19"/>
  <c r="BH6" i="19"/>
  <c r="BG5" i="19"/>
  <c r="CR123" i="18"/>
  <c r="CQ123" i="18"/>
  <c r="CP123" i="18"/>
  <c r="CO123" i="18"/>
  <c r="CL123" i="18"/>
  <c r="CN123" i="18" s="1"/>
  <c r="CK123" i="18"/>
  <c r="CM123" i="18" s="1"/>
  <c r="CR122" i="18"/>
  <c r="CQ122" i="18"/>
  <c r="CP122" i="18"/>
  <c r="CO122" i="18"/>
  <c r="CL122" i="18"/>
  <c r="CN122" i="18" s="1"/>
  <c r="CK122" i="18"/>
  <c r="CM122" i="18" s="1"/>
  <c r="CJ121" i="18"/>
  <c r="CI121" i="18"/>
  <c r="CH121" i="18"/>
  <c r="CG121" i="18"/>
  <c r="CF121" i="18"/>
  <c r="CP121" i="18" s="1"/>
  <c r="CE121" i="18"/>
  <c r="CO121" i="18" s="1"/>
  <c r="CD121" i="18"/>
  <c r="CC121" i="18"/>
  <c r="CB121" i="18"/>
  <c r="CA121" i="18"/>
  <c r="BZ121" i="18"/>
  <c r="BY121" i="18"/>
  <c r="BX121" i="18"/>
  <c r="CR121" i="18" s="1"/>
  <c r="BW121" i="18"/>
  <c r="CQ121" i="18" s="1"/>
  <c r="BV121" i="18"/>
  <c r="BU121" i="18"/>
  <c r="BT121" i="18"/>
  <c r="BS121" i="18"/>
  <c r="BR121" i="18"/>
  <c r="BQ121" i="18"/>
  <c r="BP121" i="18"/>
  <c r="BO121" i="18"/>
  <c r="BN121" i="18"/>
  <c r="BM121" i="18"/>
  <c r="BL121" i="18"/>
  <c r="BK121" i="18"/>
  <c r="BJ121" i="18"/>
  <c r="BI121" i="18"/>
  <c r="BH121" i="18"/>
  <c r="BG121" i="18"/>
  <c r="BF121" i="18"/>
  <c r="BE121" i="18"/>
  <c r="BD121" i="18"/>
  <c r="BC121" i="18"/>
  <c r="BB121" i="18"/>
  <c r="BA121" i="18"/>
  <c r="AZ121" i="18"/>
  <c r="AY121" i="18"/>
  <c r="AX121" i="18"/>
  <c r="AW121" i="18"/>
  <c r="AV121" i="18"/>
  <c r="AU121" i="18"/>
  <c r="AT121" i="18"/>
  <c r="AS121" i="18"/>
  <c r="AR121" i="18"/>
  <c r="AQ121" i="18"/>
  <c r="AP121" i="18"/>
  <c r="AO121" i="18"/>
  <c r="AN121" i="18"/>
  <c r="AM121" i="18"/>
  <c r="AL121" i="18"/>
  <c r="AK121" i="18"/>
  <c r="AJ121" i="18"/>
  <c r="AI121" i="18"/>
  <c r="AH121" i="18"/>
  <c r="AG121" i="18"/>
  <c r="AF121" i="18"/>
  <c r="AE121" i="18"/>
  <c r="AD121" i="18"/>
  <c r="AC121" i="18"/>
  <c r="AB121" i="18"/>
  <c r="AA121" i="18"/>
  <c r="Z121" i="18"/>
  <c r="Y121" i="18"/>
  <c r="X121" i="18"/>
  <c r="W121" i="18"/>
  <c r="V121" i="18"/>
  <c r="U121" i="18"/>
  <c r="T121" i="18"/>
  <c r="S121" i="18"/>
  <c r="R121" i="18"/>
  <c r="Q121" i="18"/>
  <c r="P121" i="18"/>
  <c r="O121" i="18"/>
  <c r="N121" i="18"/>
  <c r="M121" i="18"/>
  <c r="L121" i="18"/>
  <c r="K121" i="18"/>
  <c r="J121" i="18"/>
  <c r="I121" i="18"/>
  <c r="H121" i="18"/>
  <c r="G121" i="18"/>
  <c r="F121" i="18"/>
  <c r="E121" i="18"/>
  <c r="D121" i="18"/>
  <c r="CL121" i="18" s="1"/>
  <c r="CN121" i="18" s="1"/>
  <c r="C121" i="18"/>
  <c r="CK121" i="18" s="1"/>
  <c r="CM121" i="18" s="1"/>
  <c r="CR120" i="18"/>
  <c r="CQ120" i="18"/>
  <c r="CP120" i="18"/>
  <c r="CO120" i="18"/>
  <c r="CL120" i="18"/>
  <c r="CN120" i="18" s="1"/>
  <c r="CK120" i="18"/>
  <c r="CM120" i="18" s="1"/>
  <c r="CR119" i="18"/>
  <c r="CQ119" i="18"/>
  <c r="CP119" i="18"/>
  <c r="CO119" i="18"/>
  <c r="CL119" i="18"/>
  <c r="CN119" i="18" s="1"/>
  <c r="CK119" i="18"/>
  <c r="CM119" i="18" s="1"/>
  <c r="CR118" i="18"/>
  <c r="CQ118" i="18"/>
  <c r="CP118" i="18"/>
  <c r="CO118" i="18"/>
  <c r="CL118" i="18"/>
  <c r="CN118" i="18" s="1"/>
  <c r="CK118" i="18"/>
  <c r="CM118" i="18" s="1"/>
  <c r="CR117" i="18"/>
  <c r="CQ117" i="18"/>
  <c r="CP117" i="18"/>
  <c r="CO117" i="18"/>
  <c r="CL117" i="18"/>
  <c r="CN117" i="18" s="1"/>
  <c r="CK117" i="18"/>
  <c r="CM117" i="18" s="1"/>
  <c r="CR116" i="18"/>
  <c r="CQ116" i="18"/>
  <c r="CP116" i="18"/>
  <c r="CO116" i="18"/>
  <c r="CL116" i="18"/>
  <c r="CN116" i="18" s="1"/>
  <c r="CK116" i="18"/>
  <c r="CM116" i="18" s="1"/>
  <c r="CR114" i="18"/>
  <c r="CQ114" i="18"/>
  <c r="CP114" i="18"/>
  <c r="CO114" i="18"/>
  <c r="CL114" i="18"/>
  <c r="CN114" i="18" s="1"/>
  <c r="CK114" i="18"/>
  <c r="CM114" i="18" s="1"/>
  <c r="CR113" i="18"/>
  <c r="CQ113" i="18"/>
  <c r="CP113" i="18"/>
  <c r="CO113" i="18"/>
  <c r="CL113" i="18"/>
  <c r="CN113" i="18" s="1"/>
  <c r="CK113" i="18"/>
  <c r="CM113" i="18" s="1"/>
  <c r="CR112" i="18"/>
  <c r="CQ112" i="18"/>
  <c r="CP112" i="18"/>
  <c r="CO112" i="18"/>
  <c r="CL112" i="18"/>
  <c r="CN112" i="18" s="1"/>
  <c r="CK112" i="18"/>
  <c r="CM112" i="18" s="1"/>
  <c r="CR111" i="18"/>
  <c r="CQ111" i="18"/>
  <c r="CP111" i="18"/>
  <c r="CO111" i="18"/>
  <c r="CL111" i="18"/>
  <c r="CN111" i="18" s="1"/>
  <c r="CK111" i="18"/>
  <c r="CM111" i="18" s="1"/>
  <c r="CR110" i="18"/>
  <c r="CQ110" i="18"/>
  <c r="CP110" i="18"/>
  <c r="CO110" i="18"/>
  <c r="CL110" i="18"/>
  <c r="CN110" i="18" s="1"/>
  <c r="CK110" i="18"/>
  <c r="CM110" i="18" s="1"/>
  <c r="CR109" i="18"/>
  <c r="CQ109" i="18"/>
  <c r="CP109" i="18"/>
  <c r="CO109" i="18"/>
  <c r="CK109" i="18"/>
  <c r="CM109" i="18" s="1"/>
  <c r="L109" i="18"/>
  <c r="CL109" i="18" s="1"/>
  <c r="CN109" i="18" s="1"/>
  <c r="CR108" i="18"/>
  <c r="CQ108" i="18"/>
  <c r="CP108" i="18"/>
  <c r="CO108" i="18"/>
  <c r="CL108" i="18"/>
  <c r="CN108" i="18" s="1"/>
  <c r="CK108" i="18"/>
  <c r="CM108" i="18" s="1"/>
  <c r="CJ107" i="18"/>
  <c r="CI107" i="18"/>
  <c r="CH107" i="18"/>
  <c r="CG107" i="18"/>
  <c r="CF107" i="18"/>
  <c r="CE107" i="18"/>
  <c r="CD107" i="18"/>
  <c r="CC107" i="18"/>
  <c r="CB107" i="18"/>
  <c r="CA107" i="18"/>
  <c r="BZ107" i="18"/>
  <c r="BY107" i="18"/>
  <c r="BX107" i="18"/>
  <c r="BW107" i="18"/>
  <c r="BV107" i="18"/>
  <c r="BU107" i="18"/>
  <c r="BT107" i="18"/>
  <c r="BS107" i="18"/>
  <c r="BR107" i="18"/>
  <c r="BQ107" i="18"/>
  <c r="BP107" i="18"/>
  <c r="BO107" i="18"/>
  <c r="BN107" i="18"/>
  <c r="BM107" i="18"/>
  <c r="BL107" i="18"/>
  <c r="BK107" i="18"/>
  <c r="BJ107" i="18"/>
  <c r="BI107" i="18"/>
  <c r="BH107" i="18"/>
  <c r="BG107" i="18"/>
  <c r="BF107" i="18"/>
  <c r="BE107" i="18"/>
  <c r="BD107" i="18"/>
  <c r="BC107" i="18"/>
  <c r="BB107" i="18"/>
  <c r="BA107" i="18"/>
  <c r="AZ107" i="18"/>
  <c r="AY107" i="18"/>
  <c r="AX107" i="18"/>
  <c r="AW107" i="18"/>
  <c r="AV107" i="18"/>
  <c r="AU107" i="18"/>
  <c r="AT107" i="18"/>
  <c r="AS107" i="18"/>
  <c r="AR107" i="18"/>
  <c r="AQ107" i="18"/>
  <c r="AP107" i="18"/>
  <c r="AO107" i="18"/>
  <c r="AN107" i="18"/>
  <c r="AM107" i="18"/>
  <c r="AL107" i="18"/>
  <c r="AK107" i="18"/>
  <c r="AJ107" i="18"/>
  <c r="AI107" i="18"/>
  <c r="AH107" i="18"/>
  <c r="AG107" i="18"/>
  <c r="AF107" i="18"/>
  <c r="AE107" i="18"/>
  <c r="AD107" i="18"/>
  <c r="AC107" i="18"/>
  <c r="AB107" i="18"/>
  <c r="AA107" i="18"/>
  <c r="Z107" i="18"/>
  <c r="Y107" i="18"/>
  <c r="X107" i="18"/>
  <c r="W107" i="18"/>
  <c r="V107" i="18"/>
  <c r="U107" i="18"/>
  <c r="T107" i="18"/>
  <c r="S107" i="18"/>
  <c r="R107" i="18"/>
  <c r="Q107" i="18"/>
  <c r="P107" i="18"/>
  <c r="O107" i="18"/>
  <c r="N107" i="18"/>
  <c r="M107" i="18"/>
  <c r="L107" i="18"/>
  <c r="K107" i="18"/>
  <c r="J107" i="18"/>
  <c r="I107" i="18"/>
  <c r="H107" i="18"/>
  <c r="G107" i="18"/>
  <c r="F107" i="18"/>
  <c r="E107" i="18"/>
  <c r="D107" i="18"/>
  <c r="C107" i="18"/>
  <c r="CR106" i="18"/>
  <c r="CQ106" i="18"/>
  <c r="CP106" i="18"/>
  <c r="CO106" i="18"/>
  <c r="CL106" i="18"/>
  <c r="CN106" i="18" s="1"/>
  <c r="CK106" i="18"/>
  <c r="CM106" i="18" s="1"/>
  <c r="CR105" i="18"/>
  <c r="CQ105" i="18"/>
  <c r="CP105" i="18"/>
  <c r="CO105" i="18"/>
  <c r="CL105" i="18"/>
  <c r="CN105" i="18" s="1"/>
  <c r="CK105" i="18"/>
  <c r="CM105" i="18" s="1"/>
  <c r="CR104" i="18"/>
  <c r="CQ104" i="18"/>
  <c r="CP104" i="18"/>
  <c r="CO104" i="18"/>
  <c r="CL104" i="18"/>
  <c r="CN104" i="18" s="1"/>
  <c r="CK104" i="18"/>
  <c r="CM104" i="18" s="1"/>
  <c r="CR103" i="18"/>
  <c r="CQ103" i="18"/>
  <c r="CP103" i="18"/>
  <c r="CO103" i="18"/>
  <c r="CL103" i="18"/>
  <c r="CN103" i="18" s="1"/>
  <c r="CK103" i="18"/>
  <c r="CM103" i="18" s="1"/>
  <c r="CR102" i="18"/>
  <c r="CQ102" i="18"/>
  <c r="CP102" i="18"/>
  <c r="CO102" i="18"/>
  <c r="CL102" i="18"/>
  <c r="CN102" i="18" s="1"/>
  <c r="CK102" i="18"/>
  <c r="CM102" i="18" s="1"/>
  <c r="CR101" i="18"/>
  <c r="CQ101" i="18"/>
  <c r="CP101" i="18"/>
  <c r="CO101" i="18"/>
  <c r="CL101" i="18"/>
  <c r="CN101" i="18" s="1"/>
  <c r="CK101" i="18"/>
  <c r="CM101" i="18" s="1"/>
  <c r="CJ100" i="18"/>
  <c r="CJ115" i="18" s="1"/>
  <c r="CJ124" i="18" s="1"/>
  <c r="CI100" i="18"/>
  <c r="CI115" i="18" s="1"/>
  <c r="CI124" i="18" s="1"/>
  <c r="CH100" i="18"/>
  <c r="CG100" i="18"/>
  <c r="CF100" i="18"/>
  <c r="CF115" i="18" s="1"/>
  <c r="CE100" i="18"/>
  <c r="CE115" i="18" s="1"/>
  <c r="CD100" i="18"/>
  <c r="CC100" i="18"/>
  <c r="CB100" i="18"/>
  <c r="CB115" i="18" s="1"/>
  <c r="CB124" i="18" s="1"/>
  <c r="CA100" i="18"/>
  <c r="CA115" i="18" s="1"/>
  <c r="CA124" i="18" s="1"/>
  <c r="BZ100" i="18"/>
  <c r="BY100" i="18"/>
  <c r="BX100" i="18"/>
  <c r="BX115" i="18" s="1"/>
  <c r="BW100" i="18"/>
  <c r="BW115" i="18" s="1"/>
  <c r="BV100" i="18"/>
  <c r="BU100" i="18"/>
  <c r="BT100" i="18"/>
  <c r="BT115" i="18" s="1"/>
  <c r="BT124" i="18" s="1"/>
  <c r="BS100" i="18"/>
  <c r="BS115" i="18" s="1"/>
  <c r="BS124" i="18" s="1"/>
  <c r="BR100" i="18"/>
  <c r="BQ100" i="18"/>
  <c r="BP100" i="18"/>
  <c r="BP115" i="18" s="1"/>
  <c r="BP124" i="18" s="1"/>
  <c r="BO100" i="18"/>
  <c r="BO115" i="18" s="1"/>
  <c r="BO124" i="18" s="1"/>
  <c r="BN100" i="18"/>
  <c r="BM100" i="18"/>
  <c r="BL100" i="18"/>
  <c r="BL115" i="18" s="1"/>
  <c r="BL124" i="18" s="1"/>
  <c r="BK100" i="18"/>
  <c r="BK115" i="18" s="1"/>
  <c r="BK124" i="18" s="1"/>
  <c r="BJ100" i="18"/>
  <c r="BI100" i="18"/>
  <c r="BH100" i="18"/>
  <c r="BH115" i="18" s="1"/>
  <c r="BH124" i="18" s="1"/>
  <c r="BG100" i="18"/>
  <c r="BG115" i="18" s="1"/>
  <c r="BG124" i="18" s="1"/>
  <c r="BF100" i="18"/>
  <c r="BE100" i="18"/>
  <c r="BD100" i="18"/>
  <c r="BD115" i="18" s="1"/>
  <c r="BD124" i="18" s="1"/>
  <c r="BC100" i="18"/>
  <c r="BC115" i="18" s="1"/>
  <c r="BC124" i="18" s="1"/>
  <c r="BB100" i="18"/>
  <c r="BA100" i="18"/>
  <c r="AZ100" i="18"/>
  <c r="AZ115" i="18" s="1"/>
  <c r="AZ124" i="18" s="1"/>
  <c r="AY100" i="18"/>
  <c r="AY115" i="18" s="1"/>
  <c r="AY124" i="18" s="1"/>
  <c r="AX100" i="18"/>
  <c r="AW100" i="18"/>
  <c r="AV100" i="18"/>
  <c r="AV115" i="18" s="1"/>
  <c r="AV124" i="18" s="1"/>
  <c r="AU100" i="18"/>
  <c r="AU115" i="18" s="1"/>
  <c r="AU124" i="18" s="1"/>
  <c r="AT100" i="18"/>
  <c r="AS100" i="18"/>
  <c r="AR100" i="18"/>
  <c r="AR115" i="18" s="1"/>
  <c r="AR124" i="18" s="1"/>
  <c r="AQ100" i="18"/>
  <c r="AQ115" i="18" s="1"/>
  <c r="AQ124" i="18" s="1"/>
  <c r="AP100" i="18"/>
  <c r="AO100" i="18"/>
  <c r="AN100" i="18"/>
  <c r="AN115" i="18" s="1"/>
  <c r="AN124" i="18" s="1"/>
  <c r="AM100" i="18"/>
  <c r="AM115" i="18" s="1"/>
  <c r="AM124" i="18" s="1"/>
  <c r="AL100" i="18"/>
  <c r="AK100" i="18"/>
  <c r="AJ100" i="18"/>
  <c r="AJ115" i="18" s="1"/>
  <c r="AJ124" i="18" s="1"/>
  <c r="AI100" i="18"/>
  <c r="AI115" i="18" s="1"/>
  <c r="AI124" i="18" s="1"/>
  <c r="AH100" i="18"/>
  <c r="AG100" i="18"/>
  <c r="AF100" i="18"/>
  <c r="AF115" i="18" s="1"/>
  <c r="AF124" i="18" s="1"/>
  <c r="AE100" i="18"/>
  <c r="AE115" i="18" s="1"/>
  <c r="AE124" i="18" s="1"/>
  <c r="AD100" i="18"/>
  <c r="AC100" i="18"/>
  <c r="AB100" i="18"/>
  <c r="AB115" i="18" s="1"/>
  <c r="AB124" i="18" s="1"/>
  <c r="AA100" i="18"/>
  <c r="AA115" i="18" s="1"/>
  <c r="AA124" i="18" s="1"/>
  <c r="Z100" i="18"/>
  <c r="Y100" i="18"/>
  <c r="X100" i="18"/>
  <c r="X115" i="18" s="1"/>
  <c r="X124" i="18" s="1"/>
  <c r="W100" i="18"/>
  <c r="W115" i="18" s="1"/>
  <c r="W124" i="18" s="1"/>
  <c r="V100" i="18"/>
  <c r="U100" i="18"/>
  <c r="T100" i="18"/>
  <c r="T115" i="18" s="1"/>
  <c r="T124" i="18" s="1"/>
  <c r="S100" i="18"/>
  <c r="S115" i="18" s="1"/>
  <c r="S124" i="18" s="1"/>
  <c r="R100" i="18"/>
  <c r="Q100" i="18"/>
  <c r="P100" i="18"/>
  <c r="P115" i="18" s="1"/>
  <c r="P124" i="18" s="1"/>
  <c r="O100" i="18"/>
  <c r="O115" i="18" s="1"/>
  <c r="O124" i="18" s="1"/>
  <c r="N100" i="18"/>
  <c r="M100" i="18"/>
  <c r="L100" i="18"/>
  <c r="L115" i="18" s="1"/>
  <c r="L124" i="18" s="1"/>
  <c r="K100" i="18"/>
  <c r="K115" i="18" s="1"/>
  <c r="K124" i="18" s="1"/>
  <c r="J100" i="18"/>
  <c r="I100" i="18"/>
  <c r="H100" i="18"/>
  <c r="H115" i="18" s="1"/>
  <c r="H124" i="18" s="1"/>
  <c r="G100" i="18"/>
  <c r="G115" i="18" s="1"/>
  <c r="G124" i="18" s="1"/>
  <c r="F100" i="18"/>
  <c r="E100" i="18"/>
  <c r="D100" i="18"/>
  <c r="D115" i="18" s="1"/>
  <c r="C100" i="18"/>
  <c r="C115" i="18" s="1"/>
  <c r="CR99" i="18"/>
  <c r="CQ99" i="18"/>
  <c r="CP99" i="18"/>
  <c r="CO99" i="18"/>
  <c r="CL99" i="18"/>
  <c r="CN99" i="18" s="1"/>
  <c r="CK99" i="18"/>
  <c r="CM99" i="18" s="1"/>
  <c r="CR98" i="18"/>
  <c r="CQ98" i="18"/>
  <c r="CP98" i="18"/>
  <c r="CO98" i="18"/>
  <c r="CL98" i="18"/>
  <c r="CN98" i="18" s="1"/>
  <c r="CK98" i="18"/>
  <c r="CM98" i="18" s="1"/>
  <c r="CR97" i="18"/>
  <c r="CQ97" i="18"/>
  <c r="CP97" i="18"/>
  <c r="CO97" i="18"/>
  <c r="CL97" i="18"/>
  <c r="CN97" i="18" s="1"/>
  <c r="CK97" i="18"/>
  <c r="CM97" i="18" s="1"/>
  <c r="CJ95" i="18"/>
  <c r="CI95" i="18"/>
  <c r="CH95" i="18"/>
  <c r="CG95" i="18"/>
  <c r="CF95" i="18"/>
  <c r="CP95" i="18" s="1"/>
  <c r="CE95" i="18"/>
  <c r="CO95" i="18" s="1"/>
  <c r="CD95" i="18"/>
  <c r="CC95" i="18"/>
  <c r="CB95" i="18"/>
  <c r="CA95" i="18"/>
  <c r="BZ95" i="18"/>
  <c r="BY95" i="18"/>
  <c r="BX95" i="18"/>
  <c r="CR95" i="18" s="1"/>
  <c r="F15" i="16" s="1"/>
  <c r="BW95" i="18"/>
  <c r="CQ95" i="18" s="1"/>
  <c r="E15" i="16" s="1"/>
  <c r="BV95" i="18"/>
  <c r="BU95" i="18"/>
  <c r="BT95" i="18"/>
  <c r="BS95" i="18"/>
  <c r="BR95" i="18"/>
  <c r="BQ95" i="18"/>
  <c r="BP95" i="18"/>
  <c r="BO95" i="18"/>
  <c r="BN95" i="18"/>
  <c r="BM95" i="18"/>
  <c r="BL95" i="18"/>
  <c r="BK95" i="18"/>
  <c r="BJ95" i="18"/>
  <c r="BI95" i="18"/>
  <c r="BH95" i="18"/>
  <c r="BG95" i="18"/>
  <c r="BF95" i="18"/>
  <c r="BE95" i="18"/>
  <c r="BD95" i="18"/>
  <c r="BC95" i="18"/>
  <c r="BB95" i="18"/>
  <c r="BA95" i="18"/>
  <c r="AZ95" i="18"/>
  <c r="AY95" i="18"/>
  <c r="AX95" i="18"/>
  <c r="AW95" i="18"/>
  <c r="AV95" i="18"/>
  <c r="AU95" i="18"/>
  <c r="AT95" i="18"/>
  <c r="AS95" i="18"/>
  <c r="AR95" i="18"/>
  <c r="AQ95" i="18"/>
  <c r="AP95" i="18"/>
  <c r="AO95" i="18"/>
  <c r="AN95" i="18"/>
  <c r="AM95" i="18"/>
  <c r="AL95" i="18"/>
  <c r="AK95" i="18"/>
  <c r="AJ95" i="18"/>
  <c r="AI95" i="18"/>
  <c r="AH95" i="18"/>
  <c r="AG95" i="18"/>
  <c r="AF95" i="18"/>
  <c r="AE95" i="18"/>
  <c r="AD95" i="18"/>
  <c r="AC95" i="18"/>
  <c r="AB95" i="18"/>
  <c r="AA95" i="18"/>
  <c r="Z95" i="18"/>
  <c r="Y95" i="18"/>
  <c r="X95" i="18"/>
  <c r="W95" i="18"/>
  <c r="V95" i="18"/>
  <c r="U95" i="18"/>
  <c r="T95" i="18"/>
  <c r="S95" i="18"/>
  <c r="R95" i="18"/>
  <c r="Q95" i="18"/>
  <c r="P95" i="18"/>
  <c r="O95" i="18"/>
  <c r="N95" i="18"/>
  <c r="M95" i="18"/>
  <c r="L95" i="18"/>
  <c r="K95" i="18"/>
  <c r="J95" i="18"/>
  <c r="I95" i="18"/>
  <c r="H95" i="18"/>
  <c r="G95" i="18"/>
  <c r="F95" i="18"/>
  <c r="E95" i="18"/>
  <c r="D95" i="18"/>
  <c r="CL95" i="18" s="1"/>
  <c r="C95" i="18"/>
  <c r="CK95" i="18" s="1"/>
  <c r="CR94" i="18"/>
  <c r="CQ94" i="18"/>
  <c r="CP94" i="18"/>
  <c r="CO94" i="18"/>
  <c r="CL94" i="18"/>
  <c r="CN94" i="18" s="1"/>
  <c r="CK94" i="18"/>
  <c r="CM94" i="18" s="1"/>
  <c r="CR93" i="18"/>
  <c r="CQ93" i="18"/>
  <c r="CP93" i="18"/>
  <c r="CO93" i="18"/>
  <c r="CL93" i="18"/>
  <c r="CN93" i="18" s="1"/>
  <c r="CK93" i="18"/>
  <c r="CM93" i="18" s="1"/>
  <c r="CR92" i="18"/>
  <c r="CQ92" i="18"/>
  <c r="CP92" i="18"/>
  <c r="CO92" i="18"/>
  <c r="CL92" i="18"/>
  <c r="CN92" i="18" s="1"/>
  <c r="CK92" i="18"/>
  <c r="CM92" i="18" s="1"/>
  <c r="CR91" i="18"/>
  <c r="CQ91" i="18"/>
  <c r="CP91" i="18"/>
  <c r="CO91" i="18"/>
  <c r="CL91" i="18"/>
  <c r="CN91" i="18" s="1"/>
  <c r="CK91" i="18"/>
  <c r="CM91" i="18" s="1"/>
  <c r="CR90" i="18"/>
  <c r="CQ90" i="18"/>
  <c r="CP90" i="18"/>
  <c r="CO90" i="18"/>
  <c r="CL90" i="18"/>
  <c r="CN90" i="18" s="1"/>
  <c r="CK90" i="18"/>
  <c r="CM90" i="18" s="1"/>
  <c r="CR89" i="18"/>
  <c r="CQ89" i="18"/>
  <c r="CP89" i="18"/>
  <c r="CO89" i="18"/>
  <c r="CL89" i="18"/>
  <c r="CN89" i="18" s="1"/>
  <c r="CK89" i="18"/>
  <c r="CM89" i="18" s="1"/>
  <c r="CR88" i="18"/>
  <c r="CQ88" i="18"/>
  <c r="CP88" i="18"/>
  <c r="CO88" i="18"/>
  <c r="CL88" i="18"/>
  <c r="CN88" i="18" s="1"/>
  <c r="CK88" i="18"/>
  <c r="CM88" i="18" s="1"/>
  <c r="CR87" i="18"/>
  <c r="CQ87" i="18"/>
  <c r="CP87" i="18"/>
  <c r="CO87" i="18"/>
  <c r="CL87" i="18"/>
  <c r="CN87" i="18" s="1"/>
  <c r="CK87" i="18"/>
  <c r="CM87" i="18" s="1"/>
  <c r="CR86" i="18"/>
  <c r="CQ86" i="18"/>
  <c r="CP86" i="18"/>
  <c r="CO86" i="18"/>
  <c r="CL86" i="18"/>
  <c r="CN86" i="18" s="1"/>
  <c r="CK86" i="18"/>
  <c r="CM86" i="18" s="1"/>
  <c r="CJ85" i="18"/>
  <c r="CI85" i="18"/>
  <c r="CH85" i="18"/>
  <c r="CG85" i="18"/>
  <c r="CF85" i="18"/>
  <c r="CE85" i="18"/>
  <c r="CD85" i="18"/>
  <c r="CC85" i="18"/>
  <c r="CB85" i="18"/>
  <c r="CA85" i="18"/>
  <c r="BZ85" i="18"/>
  <c r="BY85" i="18"/>
  <c r="BX85" i="18"/>
  <c r="CR85" i="18" s="1"/>
  <c r="F14" i="16" s="1"/>
  <c r="BW85" i="18"/>
  <c r="CQ85" i="18" s="1"/>
  <c r="E14" i="16" s="1"/>
  <c r="BV85" i="18"/>
  <c r="BU85" i="18"/>
  <c r="BT85" i="18"/>
  <c r="BS85" i="18"/>
  <c r="BR85" i="18"/>
  <c r="BQ85" i="18"/>
  <c r="BP85" i="18"/>
  <c r="BO85" i="18"/>
  <c r="BN85" i="18"/>
  <c r="BM85" i="18"/>
  <c r="BL85" i="18"/>
  <c r="BK85" i="18"/>
  <c r="BJ85" i="18"/>
  <c r="BI85" i="18"/>
  <c r="BH85" i="18"/>
  <c r="BG85" i="18"/>
  <c r="BF85" i="18"/>
  <c r="BE85" i="18"/>
  <c r="BD85" i="18"/>
  <c r="BC85" i="18"/>
  <c r="BB85" i="18"/>
  <c r="BA85" i="18"/>
  <c r="AZ85" i="18"/>
  <c r="AY85" i="18"/>
  <c r="AX85" i="18"/>
  <c r="AW85" i="18"/>
  <c r="AV85" i="18"/>
  <c r="AU85" i="18"/>
  <c r="AT85" i="18"/>
  <c r="AS85" i="18"/>
  <c r="AR85" i="18"/>
  <c r="AQ85" i="18"/>
  <c r="AP85" i="18"/>
  <c r="AO85" i="18"/>
  <c r="AN85" i="18"/>
  <c r="AM85" i="18"/>
  <c r="AL85" i="18"/>
  <c r="AK85" i="18"/>
  <c r="AJ85" i="18"/>
  <c r="AI85" i="18"/>
  <c r="AH85" i="18"/>
  <c r="AG85" i="18"/>
  <c r="AF85" i="18"/>
  <c r="AE85" i="18"/>
  <c r="AD85" i="18"/>
  <c r="AC85" i="18"/>
  <c r="AB85" i="18"/>
  <c r="AA85" i="18"/>
  <c r="Z85" i="18"/>
  <c r="Y85" i="18"/>
  <c r="X85" i="18"/>
  <c r="W85" i="18"/>
  <c r="V85" i="18"/>
  <c r="U85" i="18"/>
  <c r="T85" i="18"/>
  <c r="S85" i="18"/>
  <c r="R85" i="18"/>
  <c r="Q85" i="18"/>
  <c r="P85" i="18"/>
  <c r="O85" i="18"/>
  <c r="N85" i="18"/>
  <c r="M85" i="18"/>
  <c r="L85" i="18"/>
  <c r="K85" i="18"/>
  <c r="J85" i="18"/>
  <c r="I85" i="18"/>
  <c r="H85" i="18"/>
  <c r="G85" i="18"/>
  <c r="F85" i="18"/>
  <c r="E85" i="18"/>
  <c r="D85" i="18"/>
  <c r="CL85" i="18" s="1"/>
  <c r="C85" i="18"/>
  <c r="CK85" i="18" s="1"/>
  <c r="CR84" i="18"/>
  <c r="CQ84" i="18"/>
  <c r="CP84" i="18"/>
  <c r="CO84" i="18"/>
  <c r="CL84" i="18"/>
  <c r="CN84" i="18" s="1"/>
  <c r="CK84" i="18"/>
  <c r="CM84" i="18" s="1"/>
  <c r="CR83" i="18"/>
  <c r="CQ83" i="18"/>
  <c r="CP83" i="18"/>
  <c r="CO83" i="18"/>
  <c r="CL83" i="18"/>
  <c r="CN83" i="18" s="1"/>
  <c r="CK83" i="18"/>
  <c r="CM83" i="18" s="1"/>
  <c r="CR82" i="18"/>
  <c r="CQ82" i="18"/>
  <c r="CP82" i="18"/>
  <c r="CO82" i="18"/>
  <c r="CL82" i="18"/>
  <c r="CN82" i="18" s="1"/>
  <c r="CK82" i="18"/>
  <c r="CM82" i="18" s="1"/>
  <c r="CR81" i="18"/>
  <c r="CQ81" i="18"/>
  <c r="CP81" i="18"/>
  <c r="CO81" i="18"/>
  <c r="CL81" i="18"/>
  <c r="CN81" i="18" s="1"/>
  <c r="CK81" i="18"/>
  <c r="CM81" i="18" s="1"/>
  <c r="CJ80" i="18"/>
  <c r="CI80" i="18"/>
  <c r="CH80" i="18"/>
  <c r="CG80" i="18"/>
  <c r="E13" i="17" s="1"/>
  <c r="CF80" i="18"/>
  <c r="CE80" i="18"/>
  <c r="CD80" i="18"/>
  <c r="CC80" i="18"/>
  <c r="CB80" i="18"/>
  <c r="CA80" i="18"/>
  <c r="BZ80" i="18"/>
  <c r="BY80" i="18"/>
  <c r="BX80" i="18"/>
  <c r="BW80" i="18"/>
  <c r="BV80" i="18"/>
  <c r="BU80" i="18"/>
  <c r="BT80" i="18"/>
  <c r="BS80" i="18"/>
  <c r="BR80" i="18"/>
  <c r="BQ80" i="18"/>
  <c r="BP80" i="18"/>
  <c r="BO80" i="18"/>
  <c r="BN80" i="18"/>
  <c r="BM80" i="18"/>
  <c r="BL80" i="18"/>
  <c r="BK80" i="18"/>
  <c r="BJ80" i="18"/>
  <c r="BI80" i="18"/>
  <c r="BH80" i="18"/>
  <c r="BG80" i="18"/>
  <c r="BF80" i="18"/>
  <c r="BE80" i="18"/>
  <c r="BD80" i="18"/>
  <c r="BC80" i="18"/>
  <c r="BB80" i="18"/>
  <c r="BA80" i="18"/>
  <c r="AZ80" i="18"/>
  <c r="AY80" i="18"/>
  <c r="AX80" i="18"/>
  <c r="AW80" i="18"/>
  <c r="AV80" i="18"/>
  <c r="AU80" i="18"/>
  <c r="AT80" i="18"/>
  <c r="AS80" i="18"/>
  <c r="AR80" i="18"/>
  <c r="AQ80" i="18"/>
  <c r="AP80" i="18"/>
  <c r="AO80" i="18"/>
  <c r="AN80" i="18"/>
  <c r="AM80" i="18"/>
  <c r="AL80" i="18"/>
  <c r="AK80" i="18"/>
  <c r="AJ80" i="18"/>
  <c r="AI80" i="18"/>
  <c r="AH80" i="18"/>
  <c r="AG80" i="18"/>
  <c r="AF80" i="18"/>
  <c r="AE80" i="18"/>
  <c r="AD80" i="18"/>
  <c r="AC80" i="18"/>
  <c r="AB80" i="18"/>
  <c r="AA80" i="18"/>
  <c r="Z80" i="18"/>
  <c r="Y80" i="18"/>
  <c r="X80" i="18"/>
  <c r="W80" i="18"/>
  <c r="V80" i="18"/>
  <c r="U80" i="18"/>
  <c r="T80" i="18"/>
  <c r="S80" i="18"/>
  <c r="R80" i="18"/>
  <c r="Q80" i="18"/>
  <c r="P80" i="18"/>
  <c r="O80" i="18"/>
  <c r="N80" i="18"/>
  <c r="M80" i="18"/>
  <c r="L80" i="18"/>
  <c r="K80" i="18"/>
  <c r="J80" i="18"/>
  <c r="I80" i="18"/>
  <c r="H80" i="18"/>
  <c r="G80" i="18"/>
  <c r="F80" i="18"/>
  <c r="E80" i="18"/>
  <c r="D80" i="18"/>
  <c r="C80" i="18"/>
  <c r="CR79" i="18"/>
  <c r="CQ79" i="18"/>
  <c r="CP79" i="18"/>
  <c r="CO79" i="18"/>
  <c r="CL79" i="18"/>
  <c r="CN79" i="18" s="1"/>
  <c r="CK79" i="18"/>
  <c r="CM79" i="18" s="1"/>
  <c r="CR78" i="18"/>
  <c r="CQ78" i="18"/>
  <c r="CP78" i="18"/>
  <c r="CO78" i="18"/>
  <c r="CL78" i="18"/>
  <c r="CN78" i="18" s="1"/>
  <c r="CK78" i="18"/>
  <c r="CM78" i="18" s="1"/>
  <c r="CR77" i="18"/>
  <c r="CQ77" i="18"/>
  <c r="CP77" i="18"/>
  <c r="CO77" i="18"/>
  <c r="CL77" i="18"/>
  <c r="CN77" i="18" s="1"/>
  <c r="CK77" i="18"/>
  <c r="CM77" i="18" s="1"/>
  <c r="CR76" i="18"/>
  <c r="CQ76" i="18"/>
  <c r="CP76" i="18"/>
  <c r="CO76" i="18"/>
  <c r="CL76" i="18"/>
  <c r="CN76" i="18" s="1"/>
  <c r="CK76" i="18"/>
  <c r="CM76" i="18" s="1"/>
  <c r="CR75" i="18"/>
  <c r="CQ75" i="18"/>
  <c r="CP75" i="18"/>
  <c r="CO75" i="18"/>
  <c r="CL75" i="18"/>
  <c r="CN75" i="18" s="1"/>
  <c r="CK75" i="18"/>
  <c r="CM75" i="18" s="1"/>
  <c r="CR74" i="18"/>
  <c r="CQ74" i="18"/>
  <c r="CP74" i="18"/>
  <c r="CO74" i="18"/>
  <c r="CL74" i="18"/>
  <c r="CN74" i="18" s="1"/>
  <c r="CK74" i="18"/>
  <c r="CM74" i="18" s="1"/>
  <c r="CR73" i="18"/>
  <c r="CQ73" i="18"/>
  <c r="CP73" i="18"/>
  <c r="CO73" i="18"/>
  <c r="CL73" i="18"/>
  <c r="CN73" i="18" s="1"/>
  <c r="CK73" i="18"/>
  <c r="CM73" i="18" s="1"/>
  <c r="CJ72" i="18"/>
  <c r="CI72" i="18"/>
  <c r="CH72" i="18"/>
  <c r="CG72" i="18"/>
  <c r="E10" i="17" s="1"/>
  <c r="CF72" i="18"/>
  <c r="CE72" i="18"/>
  <c r="CD72" i="18"/>
  <c r="CC72" i="18"/>
  <c r="CB72" i="18"/>
  <c r="CA72" i="18"/>
  <c r="BZ72" i="18"/>
  <c r="BY72" i="18"/>
  <c r="BX72" i="18"/>
  <c r="BW72" i="18"/>
  <c r="BV72" i="18"/>
  <c r="BU72" i="18"/>
  <c r="BT72" i="18"/>
  <c r="BS72" i="18"/>
  <c r="BR72" i="18"/>
  <c r="BQ72" i="18"/>
  <c r="BP72" i="18"/>
  <c r="BO72" i="18"/>
  <c r="BN72" i="18"/>
  <c r="BM72" i="18"/>
  <c r="BL72" i="18"/>
  <c r="BK72" i="18"/>
  <c r="BJ72" i="18"/>
  <c r="BI72" i="18"/>
  <c r="BH72" i="18"/>
  <c r="BG72" i="18"/>
  <c r="BF72" i="18"/>
  <c r="BE72" i="18"/>
  <c r="BD72" i="18"/>
  <c r="BC72" i="18"/>
  <c r="BB72" i="18"/>
  <c r="BA72" i="18"/>
  <c r="AZ72" i="18"/>
  <c r="AY72" i="18"/>
  <c r="AX72" i="18"/>
  <c r="AW72" i="18"/>
  <c r="AV72" i="18"/>
  <c r="AU72" i="18"/>
  <c r="AT72" i="18"/>
  <c r="AS72" i="18"/>
  <c r="AR72" i="18"/>
  <c r="AQ72" i="18"/>
  <c r="AP72" i="18"/>
  <c r="AO72" i="18"/>
  <c r="AN72" i="18"/>
  <c r="AM72" i="18"/>
  <c r="AL72" i="18"/>
  <c r="AK72" i="18"/>
  <c r="AJ72" i="18"/>
  <c r="AI72" i="18"/>
  <c r="AH72" i="18"/>
  <c r="AG72" i="18"/>
  <c r="AF72" i="18"/>
  <c r="AE72" i="18"/>
  <c r="AD72" i="18"/>
  <c r="AC72" i="18"/>
  <c r="AB72" i="18"/>
  <c r="AA72" i="18"/>
  <c r="Z72" i="18"/>
  <c r="Y72" i="18"/>
  <c r="X72" i="18"/>
  <c r="W72" i="18"/>
  <c r="V72" i="18"/>
  <c r="U72" i="18"/>
  <c r="T72" i="18"/>
  <c r="S72" i="18"/>
  <c r="R72" i="18"/>
  <c r="Q72" i="18"/>
  <c r="P72" i="18"/>
  <c r="O72" i="18"/>
  <c r="N72" i="18"/>
  <c r="M72" i="18"/>
  <c r="L72" i="18"/>
  <c r="K72" i="18"/>
  <c r="J72" i="18"/>
  <c r="I72" i="18"/>
  <c r="H72" i="18"/>
  <c r="G72" i="18"/>
  <c r="F72" i="18"/>
  <c r="E72" i="18"/>
  <c r="D72" i="18"/>
  <c r="C72" i="18"/>
  <c r="CR71" i="18"/>
  <c r="CQ71" i="18"/>
  <c r="CP71" i="18"/>
  <c r="CO71" i="18"/>
  <c r="CL71" i="18"/>
  <c r="CN71" i="18" s="1"/>
  <c r="CK71" i="18"/>
  <c r="CM71" i="18" s="1"/>
  <c r="CR70" i="18"/>
  <c r="CQ70" i="18"/>
  <c r="CP70" i="18"/>
  <c r="CO70" i="18"/>
  <c r="CL70" i="18"/>
  <c r="CN70" i="18" s="1"/>
  <c r="CK70" i="18"/>
  <c r="CM70" i="18" s="1"/>
  <c r="CM69" i="18"/>
  <c r="CR68" i="18"/>
  <c r="CQ68" i="18"/>
  <c r="CP68" i="18"/>
  <c r="CO68" i="18"/>
  <c r="CL68" i="18"/>
  <c r="CN68" i="18" s="1"/>
  <c r="CK68" i="18"/>
  <c r="CM68" i="18" s="1"/>
  <c r="CR67" i="18"/>
  <c r="CQ67" i="18"/>
  <c r="CP67" i="18"/>
  <c r="CO67" i="18"/>
  <c r="CL67" i="18"/>
  <c r="CN67" i="18" s="1"/>
  <c r="CK67" i="18"/>
  <c r="CM67" i="18" s="1"/>
  <c r="CR66" i="18"/>
  <c r="CQ66" i="18"/>
  <c r="CP66" i="18"/>
  <c r="CO66" i="18"/>
  <c r="CL66" i="18"/>
  <c r="CN66" i="18" s="1"/>
  <c r="CK66" i="18"/>
  <c r="CM66" i="18" s="1"/>
  <c r="CR65" i="18"/>
  <c r="CQ65" i="18"/>
  <c r="CP65" i="18"/>
  <c r="CO65" i="18"/>
  <c r="CL65" i="18"/>
  <c r="CN65" i="18" s="1"/>
  <c r="CK65" i="18"/>
  <c r="CM65" i="18" s="1"/>
  <c r="CR64" i="18"/>
  <c r="CQ64" i="18"/>
  <c r="CP64" i="18"/>
  <c r="CO64" i="18"/>
  <c r="CL64" i="18"/>
  <c r="CN64" i="18" s="1"/>
  <c r="CK64" i="18"/>
  <c r="CM64" i="18" s="1"/>
  <c r="CR63" i="18"/>
  <c r="CQ63" i="18"/>
  <c r="CP63" i="18"/>
  <c r="CO63" i="18"/>
  <c r="CL63" i="18"/>
  <c r="CN63" i="18" s="1"/>
  <c r="CK63" i="18"/>
  <c r="CM63" i="18" s="1"/>
  <c r="CR62" i="18"/>
  <c r="CQ62" i="18"/>
  <c r="CP62" i="18"/>
  <c r="CO62" i="18"/>
  <c r="CL62" i="18"/>
  <c r="CN62" i="18" s="1"/>
  <c r="CK62" i="18"/>
  <c r="CM62" i="18" s="1"/>
  <c r="CR61" i="18"/>
  <c r="CQ61" i="18"/>
  <c r="CP61" i="18"/>
  <c r="CO61" i="18"/>
  <c r="CL61" i="18"/>
  <c r="CN61" i="18" s="1"/>
  <c r="CK61" i="18"/>
  <c r="CM61" i="18" s="1"/>
  <c r="CR60" i="18"/>
  <c r="CQ60" i="18"/>
  <c r="CP60" i="18"/>
  <c r="CO60" i="18"/>
  <c r="CL60" i="18"/>
  <c r="CN60" i="18" s="1"/>
  <c r="CK60" i="18"/>
  <c r="CM60" i="18" s="1"/>
  <c r="CR59" i="18"/>
  <c r="CQ59" i="18"/>
  <c r="CP59" i="18"/>
  <c r="CO59" i="18"/>
  <c r="CL59" i="18"/>
  <c r="CN59" i="18" s="1"/>
  <c r="CK59" i="18"/>
  <c r="CM59" i="18" s="1"/>
  <c r="CJ58" i="18"/>
  <c r="CI58" i="18"/>
  <c r="CH58" i="18"/>
  <c r="CG58" i="18"/>
  <c r="E11" i="17" s="1"/>
  <c r="CF58" i="18"/>
  <c r="CE58" i="18"/>
  <c r="CD58" i="18"/>
  <c r="CC58" i="18"/>
  <c r="CB58" i="18"/>
  <c r="CA58" i="18"/>
  <c r="BZ58" i="18"/>
  <c r="BY58" i="18"/>
  <c r="BX58" i="18"/>
  <c r="CR58" i="18" s="1"/>
  <c r="F11" i="16" s="1"/>
  <c r="BW58" i="18"/>
  <c r="BV58" i="18"/>
  <c r="BU58" i="18"/>
  <c r="BT58" i="18"/>
  <c r="BS58" i="18"/>
  <c r="BR58" i="18"/>
  <c r="BQ58" i="18"/>
  <c r="BP58" i="18"/>
  <c r="BO58" i="18"/>
  <c r="BN58" i="18"/>
  <c r="BM58" i="18"/>
  <c r="BL58" i="18"/>
  <c r="BK58" i="18"/>
  <c r="BJ58" i="18"/>
  <c r="BI58" i="18"/>
  <c r="BH58" i="18"/>
  <c r="BG58" i="18"/>
  <c r="BF58" i="18"/>
  <c r="BE58" i="18"/>
  <c r="BD58" i="18"/>
  <c r="BC58" i="18"/>
  <c r="BB58" i="18"/>
  <c r="BA58" i="18"/>
  <c r="AZ58" i="18"/>
  <c r="AY58" i="18"/>
  <c r="AX58" i="18"/>
  <c r="AW58" i="18"/>
  <c r="AV58" i="18"/>
  <c r="AU58" i="18"/>
  <c r="AT58" i="18"/>
  <c r="AS58" i="18"/>
  <c r="AR58" i="18"/>
  <c r="AQ58" i="18"/>
  <c r="AP58" i="18"/>
  <c r="AO58" i="18"/>
  <c r="AN58" i="18"/>
  <c r="AM58" i="18"/>
  <c r="AL58" i="18"/>
  <c r="AK58" i="18"/>
  <c r="AJ58" i="18"/>
  <c r="AI58" i="18"/>
  <c r="AH58" i="18"/>
  <c r="AG58" i="18"/>
  <c r="AF58" i="18"/>
  <c r="AE58" i="18"/>
  <c r="AD58" i="18"/>
  <c r="AC58" i="18"/>
  <c r="AB58" i="18"/>
  <c r="AA58" i="18"/>
  <c r="Z58" i="18"/>
  <c r="Y58" i="18"/>
  <c r="X58" i="18"/>
  <c r="W58" i="18"/>
  <c r="V58" i="18"/>
  <c r="U58" i="18"/>
  <c r="T58" i="18"/>
  <c r="S58" i="18"/>
  <c r="R58" i="18"/>
  <c r="Q58" i="18"/>
  <c r="P58" i="18"/>
  <c r="O58" i="18"/>
  <c r="N58" i="18"/>
  <c r="M58" i="18"/>
  <c r="L58" i="18"/>
  <c r="K58" i="18"/>
  <c r="J58" i="18"/>
  <c r="I58" i="18"/>
  <c r="H58" i="18"/>
  <c r="G58" i="18"/>
  <c r="F58" i="18"/>
  <c r="E58" i="18"/>
  <c r="D58" i="18"/>
  <c r="CL58" i="18" s="1"/>
  <c r="C58" i="18"/>
  <c r="CR57" i="18"/>
  <c r="CQ57" i="18"/>
  <c r="CP57" i="18"/>
  <c r="CO57" i="18"/>
  <c r="CL57" i="18"/>
  <c r="CN57" i="18" s="1"/>
  <c r="CK57" i="18"/>
  <c r="CM57" i="18" s="1"/>
  <c r="CR56" i="18"/>
  <c r="CQ56" i="18"/>
  <c r="CP56" i="18"/>
  <c r="CO56" i="18"/>
  <c r="CL56" i="18"/>
  <c r="CN56" i="18" s="1"/>
  <c r="CK56" i="18"/>
  <c r="CM56" i="18" s="1"/>
  <c r="CR55" i="18"/>
  <c r="CQ55" i="18"/>
  <c r="CP55" i="18"/>
  <c r="CO55" i="18"/>
  <c r="CL55" i="18"/>
  <c r="CN55" i="18" s="1"/>
  <c r="CK55" i="18"/>
  <c r="CM55" i="18" s="1"/>
  <c r="CR54" i="18"/>
  <c r="CQ54" i="18"/>
  <c r="CP54" i="18"/>
  <c r="CO54" i="18"/>
  <c r="CL54" i="18"/>
  <c r="CN54" i="18" s="1"/>
  <c r="CK54" i="18"/>
  <c r="CM54" i="18" s="1"/>
  <c r="CR53" i="18"/>
  <c r="CQ53" i="18"/>
  <c r="CP53" i="18"/>
  <c r="CO53" i="18"/>
  <c r="CL53" i="18"/>
  <c r="CN53" i="18" s="1"/>
  <c r="CK53" i="18"/>
  <c r="CM53" i="18" s="1"/>
  <c r="CR52" i="18"/>
  <c r="CQ52" i="18"/>
  <c r="CP52" i="18"/>
  <c r="CO52" i="18"/>
  <c r="CL52" i="18"/>
  <c r="CN52" i="18" s="1"/>
  <c r="CK52" i="18"/>
  <c r="CM52" i="18" s="1"/>
  <c r="CR51" i="18"/>
  <c r="CQ51" i="18"/>
  <c r="CP51" i="18"/>
  <c r="CO51" i="18"/>
  <c r="CL51" i="18"/>
  <c r="CN51" i="18" s="1"/>
  <c r="CK51" i="18"/>
  <c r="CM51" i="18" s="1"/>
  <c r="CR50" i="18"/>
  <c r="CQ50" i="18"/>
  <c r="CP50" i="18"/>
  <c r="CO50" i="18"/>
  <c r="CL50" i="18"/>
  <c r="CN50" i="18" s="1"/>
  <c r="CK50" i="18"/>
  <c r="CM50" i="18" s="1"/>
  <c r="CJ48" i="18"/>
  <c r="CI48" i="18"/>
  <c r="CH48" i="18"/>
  <c r="CG48" i="18"/>
  <c r="CF48" i="18"/>
  <c r="CE48" i="18"/>
  <c r="CO48" i="18" s="1"/>
  <c r="CD48" i="18"/>
  <c r="CC48" i="18"/>
  <c r="CB48" i="18"/>
  <c r="CA48" i="18"/>
  <c r="BZ48" i="18"/>
  <c r="BY48" i="18"/>
  <c r="BX48" i="18"/>
  <c r="BW48" i="18"/>
  <c r="CQ48" i="18" s="1"/>
  <c r="BV48" i="18"/>
  <c r="BU48" i="18"/>
  <c r="BT48" i="18"/>
  <c r="BS48" i="18"/>
  <c r="BR48" i="18"/>
  <c r="BQ48" i="18"/>
  <c r="BP48" i="18"/>
  <c r="BO48" i="18"/>
  <c r="BN48" i="18"/>
  <c r="BM48" i="18"/>
  <c r="BL48" i="18"/>
  <c r="BK48" i="18"/>
  <c r="BJ48" i="18"/>
  <c r="BI48" i="18"/>
  <c r="BH48" i="18"/>
  <c r="BG48" i="18"/>
  <c r="BF48" i="18"/>
  <c r="BE48" i="18"/>
  <c r="BD48" i="18"/>
  <c r="BC48" i="18"/>
  <c r="BB48" i="18"/>
  <c r="BA48" i="18"/>
  <c r="AZ48" i="18"/>
  <c r="AY48" i="18"/>
  <c r="AX48" i="18"/>
  <c r="AW48" i="18"/>
  <c r="AV48" i="18"/>
  <c r="AU48" i="18"/>
  <c r="AT48" i="18"/>
  <c r="AS48" i="18"/>
  <c r="AR48" i="18"/>
  <c r="AQ48" i="18"/>
  <c r="AP48" i="18"/>
  <c r="AO48" i="18"/>
  <c r="AN48" i="18"/>
  <c r="AM48" i="18"/>
  <c r="AL48" i="18"/>
  <c r="AK48" i="18"/>
  <c r="AJ48" i="18"/>
  <c r="AI48" i="18"/>
  <c r="AH48" i="18"/>
  <c r="AG48" i="18"/>
  <c r="AF48" i="18"/>
  <c r="AE48" i="18"/>
  <c r="AD48" i="18"/>
  <c r="AC48" i="18"/>
  <c r="AB48" i="18"/>
  <c r="AA48" i="18"/>
  <c r="Z48" i="18"/>
  <c r="Y48" i="18"/>
  <c r="X48" i="18"/>
  <c r="W48" i="18"/>
  <c r="V48" i="18"/>
  <c r="U48" i="18"/>
  <c r="T48" i="18"/>
  <c r="S48" i="18"/>
  <c r="R48" i="18"/>
  <c r="Q48" i="18"/>
  <c r="P48" i="18"/>
  <c r="O48" i="18"/>
  <c r="N48" i="18"/>
  <c r="M48" i="18"/>
  <c r="L48" i="18"/>
  <c r="K48" i="18"/>
  <c r="J48" i="18"/>
  <c r="I48" i="18"/>
  <c r="H48" i="18"/>
  <c r="G48" i="18"/>
  <c r="F48" i="18"/>
  <c r="E48" i="18"/>
  <c r="D48" i="18"/>
  <c r="C48" i="18"/>
  <c r="CK48" i="18" s="1"/>
  <c r="CR47" i="18"/>
  <c r="CQ47" i="18"/>
  <c r="CP47" i="18"/>
  <c r="CO47" i="18"/>
  <c r="CL47" i="18"/>
  <c r="CN47" i="18" s="1"/>
  <c r="CK47" i="18"/>
  <c r="CM47" i="18" s="1"/>
  <c r="CR46" i="18"/>
  <c r="CQ46" i="18"/>
  <c r="CP46" i="18"/>
  <c r="CO46" i="18"/>
  <c r="CL46" i="18"/>
  <c r="CN46" i="18" s="1"/>
  <c r="CK46" i="18"/>
  <c r="CM46" i="18" s="1"/>
  <c r="CR45" i="18"/>
  <c r="CQ45" i="18"/>
  <c r="CP45" i="18"/>
  <c r="CO45" i="18"/>
  <c r="CL45" i="18"/>
  <c r="CN45" i="18" s="1"/>
  <c r="CK45" i="18"/>
  <c r="CM45" i="18" s="1"/>
  <c r="CR44" i="18"/>
  <c r="CQ44" i="18"/>
  <c r="CP44" i="18"/>
  <c r="CO44" i="18"/>
  <c r="CL44" i="18"/>
  <c r="CN44" i="18" s="1"/>
  <c r="CK44" i="18"/>
  <c r="CM44" i="18" s="1"/>
  <c r="CR43" i="18"/>
  <c r="CQ43" i="18"/>
  <c r="CP43" i="18"/>
  <c r="CO43" i="18"/>
  <c r="CL43" i="18"/>
  <c r="CN43" i="18" s="1"/>
  <c r="CK43" i="18"/>
  <c r="CM43" i="18" s="1"/>
  <c r="CJ42" i="18"/>
  <c r="CI42" i="18"/>
  <c r="CH42" i="18"/>
  <c r="CG42" i="18"/>
  <c r="CF42" i="18"/>
  <c r="CE42" i="18"/>
  <c r="CO42" i="18" s="1"/>
  <c r="CD42" i="18"/>
  <c r="CC42" i="18"/>
  <c r="CB42" i="18"/>
  <c r="CA42" i="18"/>
  <c r="BZ42" i="18"/>
  <c r="BY42" i="18"/>
  <c r="BX42" i="18"/>
  <c r="BW42" i="18"/>
  <c r="CQ42" i="18" s="1"/>
  <c r="BV42" i="18"/>
  <c r="BU42" i="18"/>
  <c r="BT42" i="18"/>
  <c r="BS42" i="18"/>
  <c r="BR42" i="18"/>
  <c r="BQ42" i="18"/>
  <c r="BP42" i="18"/>
  <c r="BO42" i="18"/>
  <c r="BN42" i="18"/>
  <c r="BM42" i="18"/>
  <c r="BL42" i="18"/>
  <c r="BK42" i="18"/>
  <c r="BJ42" i="18"/>
  <c r="BI42" i="18"/>
  <c r="BH42" i="18"/>
  <c r="BG42" i="18"/>
  <c r="BF42" i="18"/>
  <c r="BE42" i="18"/>
  <c r="BD42" i="18"/>
  <c r="BC42" i="18"/>
  <c r="BB42" i="18"/>
  <c r="BA42" i="18"/>
  <c r="AZ42" i="18"/>
  <c r="AY42" i="18"/>
  <c r="AX42" i="18"/>
  <c r="AW42" i="18"/>
  <c r="AV42" i="18"/>
  <c r="AU42" i="18"/>
  <c r="AT42" i="18"/>
  <c r="AS42" i="18"/>
  <c r="AR42" i="18"/>
  <c r="AQ42" i="18"/>
  <c r="AP42" i="18"/>
  <c r="AO42" i="18"/>
  <c r="AN42" i="18"/>
  <c r="AM42" i="18"/>
  <c r="AL42" i="18"/>
  <c r="AK42" i="18"/>
  <c r="AJ42" i="18"/>
  <c r="AI42" i="18"/>
  <c r="AH42" i="18"/>
  <c r="AG42" i="18"/>
  <c r="AF42" i="18"/>
  <c r="AE42" i="18"/>
  <c r="AD42" i="18"/>
  <c r="AC42" i="18"/>
  <c r="AB42" i="18"/>
  <c r="AA42" i="18"/>
  <c r="Z42" i="18"/>
  <c r="Y42" i="18"/>
  <c r="X42" i="18"/>
  <c r="W42" i="18"/>
  <c r="V42" i="18"/>
  <c r="U42" i="18"/>
  <c r="T42" i="18"/>
  <c r="S42" i="18"/>
  <c r="R42" i="18"/>
  <c r="Q42" i="18"/>
  <c r="P42" i="18"/>
  <c r="O42" i="18"/>
  <c r="N42" i="18"/>
  <c r="M42" i="18"/>
  <c r="L42" i="18"/>
  <c r="K42" i="18"/>
  <c r="J42" i="18"/>
  <c r="I42" i="18"/>
  <c r="H42" i="18"/>
  <c r="G42" i="18"/>
  <c r="F42" i="18"/>
  <c r="E42" i="18"/>
  <c r="D42" i="18"/>
  <c r="C42" i="18"/>
  <c r="CK42" i="18" s="1"/>
  <c r="CR41" i="18"/>
  <c r="CQ41" i="18"/>
  <c r="CP41" i="18"/>
  <c r="CO41" i="18"/>
  <c r="CL41" i="18"/>
  <c r="CN41" i="18" s="1"/>
  <c r="CK41" i="18"/>
  <c r="CM41" i="18" s="1"/>
  <c r="CR40" i="18"/>
  <c r="CQ40" i="18"/>
  <c r="CP40" i="18"/>
  <c r="CO40" i="18"/>
  <c r="CL40" i="18"/>
  <c r="CN40" i="18" s="1"/>
  <c r="CK40" i="18"/>
  <c r="CM40" i="18" s="1"/>
  <c r="CJ39" i="18"/>
  <c r="CI39" i="18"/>
  <c r="CH39" i="18"/>
  <c r="CG39" i="18"/>
  <c r="CF39" i="18"/>
  <c r="CE39" i="18"/>
  <c r="CD39" i="18"/>
  <c r="CC39" i="18"/>
  <c r="CB39" i="18"/>
  <c r="CA39" i="18"/>
  <c r="BZ39" i="18"/>
  <c r="BY39" i="18"/>
  <c r="BX39" i="18"/>
  <c r="CR39" i="18" s="1"/>
  <c r="BW39" i="18"/>
  <c r="BV39" i="18"/>
  <c r="BU39" i="18"/>
  <c r="BT39" i="18"/>
  <c r="BS39" i="18"/>
  <c r="BR39" i="18"/>
  <c r="BQ39" i="18"/>
  <c r="BP39" i="18"/>
  <c r="BO39" i="18"/>
  <c r="BN39" i="18"/>
  <c r="BM39" i="18"/>
  <c r="BL39" i="18"/>
  <c r="BK39" i="18"/>
  <c r="BJ39" i="18"/>
  <c r="BI39" i="18"/>
  <c r="BH39" i="18"/>
  <c r="BG39" i="18"/>
  <c r="BF39" i="18"/>
  <c r="BE39" i="18"/>
  <c r="BD39" i="18"/>
  <c r="BC39" i="18"/>
  <c r="BB39" i="18"/>
  <c r="BA39" i="18"/>
  <c r="AZ39" i="18"/>
  <c r="AY39" i="18"/>
  <c r="AX39" i="18"/>
  <c r="AW39" i="18"/>
  <c r="AV39" i="18"/>
  <c r="AU39" i="18"/>
  <c r="AT39" i="18"/>
  <c r="AS39" i="18"/>
  <c r="AR39" i="18"/>
  <c r="AQ39" i="18"/>
  <c r="AP39" i="18"/>
  <c r="AO39" i="18"/>
  <c r="AN39" i="18"/>
  <c r="AM39" i="18"/>
  <c r="AL39" i="18"/>
  <c r="AK39" i="18"/>
  <c r="AJ39" i="18"/>
  <c r="AI39" i="18"/>
  <c r="AH39" i="18"/>
  <c r="AG39" i="18"/>
  <c r="AF39" i="18"/>
  <c r="AE39" i="18"/>
  <c r="AD39" i="18"/>
  <c r="AC39" i="18"/>
  <c r="AB39" i="18"/>
  <c r="AA39" i="18"/>
  <c r="Z39" i="18"/>
  <c r="Y39" i="18"/>
  <c r="X39" i="18"/>
  <c r="W39" i="18"/>
  <c r="V39" i="18"/>
  <c r="U39" i="18"/>
  <c r="T39" i="18"/>
  <c r="S39" i="18"/>
  <c r="R39" i="18"/>
  <c r="Q39" i="18"/>
  <c r="P39" i="18"/>
  <c r="O39" i="18"/>
  <c r="N39" i="18"/>
  <c r="M39" i="18"/>
  <c r="L39" i="18"/>
  <c r="K39" i="18"/>
  <c r="J39" i="18"/>
  <c r="I39" i="18"/>
  <c r="H39" i="18"/>
  <c r="G39" i="18"/>
  <c r="F39" i="18"/>
  <c r="E39" i="18"/>
  <c r="D39" i="18"/>
  <c r="C39" i="18"/>
  <c r="CR38" i="18"/>
  <c r="CQ38" i="18"/>
  <c r="CP38" i="18"/>
  <c r="CO38" i="18"/>
  <c r="CL38" i="18"/>
  <c r="CN38" i="18" s="1"/>
  <c r="CK38" i="18"/>
  <c r="CM38" i="18" s="1"/>
  <c r="CR37" i="18"/>
  <c r="CQ37" i="18"/>
  <c r="CP37" i="18"/>
  <c r="CO37" i="18"/>
  <c r="CL37" i="18"/>
  <c r="CN37" i="18" s="1"/>
  <c r="CK37" i="18"/>
  <c r="CM37" i="18" s="1"/>
  <c r="CR36" i="18"/>
  <c r="CQ36" i="18"/>
  <c r="CP36" i="18"/>
  <c r="CO36" i="18"/>
  <c r="CL36" i="18"/>
  <c r="CN36" i="18" s="1"/>
  <c r="CK36" i="18"/>
  <c r="CM36" i="18" s="1"/>
  <c r="CR35" i="18"/>
  <c r="CQ35" i="18"/>
  <c r="CP35" i="18"/>
  <c r="CO35" i="18"/>
  <c r="CL35" i="18"/>
  <c r="CN35" i="18" s="1"/>
  <c r="CK35" i="18"/>
  <c r="CM35" i="18" s="1"/>
  <c r="CR34" i="18"/>
  <c r="CQ34" i="18"/>
  <c r="CP34" i="18"/>
  <c r="CO34" i="18"/>
  <c r="CL34" i="18"/>
  <c r="CN34" i="18" s="1"/>
  <c r="CK34" i="18"/>
  <c r="CM34" i="18" s="1"/>
  <c r="CR33" i="18"/>
  <c r="CQ33" i="18"/>
  <c r="CP33" i="18"/>
  <c r="CO33" i="18"/>
  <c r="CL33" i="18"/>
  <c r="CN33" i="18" s="1"/>
  <c r="CK33" i="18"/>
  <c r="CM33" i="18" s="1"/>
  <c r="CR32" i="18"/>
  <c r="CQ32" i="18"/>
  <c r="CP32" i="18"/>
  <c r="CO32" i="18"/>
  <c r="CL32" i="18"/>
  <c r="CN32" i="18" s="1"/>
  <c r="CK32" i="18"/>
  <c r="CM32" i="18" s="1"/>
  <c r="CJ31" i="18"/>
  <c r="CI31" i="18"/>
  <c r="CH31" i="18"/>
  <c r="CG31" i="18"/>
  <c r="CF31" i="18"/>
  <c r="CE31" i="18"/>
  <c r="CD31" i="18"/>
  <c r="CC31" i="18"/>
  <c r="CB31" i="18"/>
  <c r="CA31" i="18"/>
  <c r="BZ31" i="18"/>
  <c r="BY31" i="18"/>
  <c r="BX31" i="18"/>
  <c r="CR31" i="18" s="1"/>
  <c r="BW31" i="18"/>
  <c r="BV31" i="18"/>
  <c r="BU31" i="18"/>
  <c r="BT31" i="18"/>
  <c r="BS31" i="18"/>
  <c r="BR31" i="18"/>
  <c r="BQ31" i="18"/>
  <c r="BP31" i="18"/>
  <c r="BO31" i="18"/>
  <c r="BN31" i="18"/>
  <c r="BM31" i="18"/>
  <c r="BL31" i="18"/>
  <c r="BK31" i="18"/>
  <c r="BJ31" i="18"/>
  <c r="BI31" i="18"/>
  <c r="BH31" i="18"/>
  <c r="BG31" i="18"/>
  <c r="BF31" i="18"/>
  <c r="BE31" i="18"/>
  <c r="BD31" i="18"/>
  <c r="BC31" i="18"/>
  <c r="BB31" i="18"/>
  <c r="BA31" i="18"/>
  <c r="AZ31" i="18"/>
  <c r="AY31" i="18"/>
  <c r="AX31" i="18"/>
  <c r="AW31" i="18"/>
  <c r="AV31" i="18"/>
  <c r="AU31" i="18"/>
  <c r="AT31" i="18"/>
  <c r="AS31" i="18"/>
  <c r="AR31" i="18"/>
  <c r="AQ31" i="18"/>
  <c r="AP31" i="18"/>
  <c r="AO31" i="18"/>
  <c r="AN31" i="18"/>
  <c r="AM31" i="18"/>
  <c r="AL31" i="18"/>
  <c r="AK31" i="18"/>
  <c r="AJ31" i="18"/>
  <c r="AI31" i="18"/>
  <c r="AH31" i="18"/>
  <c r="AG31" i="18"/>
  <c r="AF31" i="18"/>
  <c r="AE31" i="18"/>
  <c r="AD31" i="18"/>
  <c r="AC31" i="18"/>
  <c r="AB31" i="18"/>
  <c r="AA31" i="18"/>
  <c r="Z31" i="18"/>
  <c r="Y31" i="18"/>
  <c r="X31" i="18"/>
  <c r="W31" i="18"/>
  <c r="V31" i="18"/>
  <c r="U31" i="18"/>
  <c r="T31" i="18"/>
  <c r="S31" i="18"/>
  <c r="R31" i="18"/>
  <c r="Q31" i="18"/>
  <c r="P31" i="18"/>
  <c r="O31" i="18"/>
  <c r="N31" i="18"/>
  <c r="M31" i="18"/>
  <c r="L31" i="18"/>
  <c r="K31" i="18"/>
  <c r="J31" i="18"/>
  <c r="I31" i="18"/>
  <c r="H31" i="18"/>
  <c r="G31" i="18"/>
  <c r="F31" i="18"/>
  <c r="E31" i="18"/>
  <c r="D31" i="18"/>
  <c r="CL31" i="18" s="1"/>
  <c r="C31" i="18"/>
  <c r="CR30" i="18"/>
  <c r="CQ30" i="18"/>
  <c r="CP30" i="18"/>
  <c r="CO30" i="18"/>
  <c r="CL30" i="18"/>
  <c r="CN30" i="18" s="1"/>
  <c r="CK30" i="18"/>
  <c r="CM30" i="18" s="1"/>
  <c r="CR29" i="18"/>
  <c r="CQ29" i="18"/>
  <c r="CP29" i="18"/>
  <c r="CO29" i="18"/>
  <c r="CL29" i="18"/>
  <c r="CN29" i="18" s="1"/>
  <c r="CK29" i="18"/>
  <c r="CM29" i="18" s="1"/>
  <c r="CJ28" i="18"/>
  <c r="CI28" i="18"/>
  <c r="CI49" i="18" s="1"/>
  <c r="CH28" i="18"/>
  <c r="CH49" i="18" s="1"/>
  <c r="CG28" i="18"/>
  <c r="CF28" i="18"/>
  <c r="CE28" i="18"/>
  <c r="CE49" i="18" s="1"/>
  <c r="CD28" i="18"/>
  <c r="CD49" i="18" s="1"/>
  <c r="CC28" i="18"/>
  <c r="CB28" i="18"/>
  <c r="CA28" i="18"/>
  <c r="CA49" i="18" s="1"/>
  <c r="BZ28" i="18"/>
  <c r="BZ49" i="18" s="1"/>
  <c r="BY28" i="18"/>
  <c r="BX28" i="18"/>
  <c r="BW28" i="18"/>
  <c r="BW49" i="18" s="1"/>
  <c r="BV28" i="18"/>
  <c r="BV49" i="18" s="1"/>
  <c r="BU28" i="18"/>
  <c r="BT28" i="18"/>
  <c r="BS28" i="18"/>
  <c r="BS49" i="18" s="1"/>
  <c r="BR28" i="18"/>
  <c r="BR49" i="18" s="1"/>
  <c r="BQ28" i="18"/>
  <c r="BP28" i="18"/>
  <c r="BO28" i="18"/>
  <c r="BO49" i="18" s="1"/>
  <c r="BN28" i="18"/>
  <c r="BN49" i="18" s="1"/>
  <c r="BM28" i="18"/>
  <c r="BL28" i="18"/>
  <c r="BK28" i="18"/>
  <c r="BK49" i="18" s="1"/>
  <c r="BJ28" i="18"/>
  <c r="BJ49" i="18" s="1"/>
  <c r="BI28" i="18"/>
  <c r="BH28" i="18"/>
  <c r="BG28" i="18"/>
  <c r="BG49" i="18" s="1"/>
  <c r="BF28" i="18"/>
  <c r="BF49" i="18" s="1"/>
  <c r="BE28" i="18"/>
  <c r="BD28" i="18"/>
  <c r="BC28" i="18"/>
  <c r="BC49" i="18" s="1"/>
  <c r="BB28" i="18"/>
  <c r="BB49" i="18" s="1"/>
  <c r="BA28" i="18"/>
  <c r="AZ28" i="18"/>
  <c r="AY28" i="18"/>
  <c r="AY49" i="18" s="1"/>
  <c r="AX28" i="18"/>
  <c r="AX49" i="18" s="1"/>
  <c r="AW28" i="18"/>
  <c r="AV28" i="18"/>
  <c r="AU28" i="18"/>
  <c r="AU49" i="18" s="1"/>
  <c r="AT28" i="18"/>
  <c r="AT49" i="18" s="1"/>
  <c r="AS28" i="18"/>
  <c r="AR28" i="18"/>
  <c r="AQ28" i="18"/>
  <c r="AQ49" i="18" s="1"/>
  <c r="AP28" i="18"/>
  <c r="AP49" i="18" s="1"/>
  <c r="AO28" i="18"/>
  <c r="AN28" i="18"/>
  <c r="AM28" i="18"/>
  <c r="AM49" i="18" s="1"/>
  <c r="AL28" i="18"/>
  <c r="AL49" i="18" s="1"/>
  <c r="AK28" i="18"/>
  <c r="AJ28" i="18"/>
  <c r="AI28" i="18"/>
  <c r="AI49" i="18" s="1"/>
  <c r="AH28" i="18"/>
  <c r="AH49" i="18" s="1"/>
  <c r="AG28" i="18"/>
  <c r="AF28" i="18"/>
  <c r="AE28" i="18"/>
  <c r="AE49" i="18" s="1"/>
  <c r="AD28" i="18"/>
  <c r="AD49" i="18" s="1"/>
  <c r="AC28" i="18"/>
  <c r="AB28" i="18"/>
  <c r="AA28" i="18"/>
  <c r="AA49" i="18" s="1"/>
  <c r="Z28" i="18"/>
  <c r="Z49" i="18" s="1"/>
  <c r="Y28" i="18"/>
  <c r="X28" i="18"/>
  <c r="W28" i="18"/>
  <c r="W49" i="18" s="1"/>
  <c r="V28" i="18"/>
  <c r="V49" i="18" s="1"/>
  <c r="U28" i="18"/>
  <c r="T28" i="18"/>
  <c r="S28" i="18"/>
  <c r="S49" i="18" s="1"/>
  <c r="R28" i="18"/>
  <c r="R49" i="18" s="1"/>
  <c r="Q28" i="18"/>
  <c r="P28" i="18"/>
  <c r="O28" i="18"/>
  <c r="O49" i="18" s="1"/>
  <c r="N28" i="18"/>
  <c r="N49" i="18" s="1"/>
  <c r="M28" i="18"/>
  <c r="L28" i="18"/>
  <c r="K28" i="18"/>
  <c r="K49" i="18" s="1"/>
  <c r="J28" i="18"/>
  <c r="J49" i="18" s="1"/>
  <c r="I28" i="18"/>
  <c r="H28" i="18"/>
  <c r="G28" i="18"/>
  <c r="G49" i="18" s="1"/>
  <c r="F28" i="18"/>
  <c r="F49" i="18" s="1"/>
  <c r="E28" i="18"/>
  <c r="D28" i="18"/>
  <c r="C28" i="18"/>
  <c r="C49" i="18" s="1"/>
  <c r="CR27" i="18"/>
  <c r="CQ27" i="18"/>
  <c r="CP27" i="18"/>
  <c r="CO27" i="18"/>
  <c r="CL27" i="18"/>
  <c r="CN27" i="18" s="1"/>
  <c r="CK27" i="18"/>
  <c r="CM27" i="18" s="1"/>
  <c r="CR26" i="18"/>
  <c r="CQ26" i="18"/>
  <c r="CP26" i="18"/>
  <c r="CO26" i="18"/>
  <c r="CL26" i="18"/>
  <c r="CN26" i="18" s="1"/>
  <c r="CK26" i="18"/>
  <c r="CM26" i="18" s="1"/>
  <c r="CR25" i="18"/>
  <c r="CQ25" i="18"/>
  <c r="CP25" i="18"/>
  <c r="CO25" i="18"/>
  <c r="CL25" i="18"/>
  <c r="CN25" i="18" s="1"/>
  <c r="CK25" i="18"/>
  <c r="CM25" i="18" s="1"/>
  <c r="CR24" i="18"/>
  <c r="F8" i="16" s="1"/>
  <c r="CQ24" i="18"/>
  <c r="E8" i="16" s="1"/>
  <c r="CP24" i="18"/>
  <c r="CO24" i="18"/>
  <c r="AL24" i="18"/>
  <c r="CL24" i="18" s="1"/>
  <c r="AK24" i="18"/>
  <c r="CK24" i="18" s="1"/>
  <c r="CJ22" i="18"/>
  <c r="CI22" i="18"/>
  <c r="CH22" i="18"/>
  <c r="CG22" i="18"/>
  <c r="CF22" i="18"/>
  <c r="CP22" i="18" s="1"/>
  <c r="CE22" i="18"/>
  <c r="CD22" i="18"/>
  <c r="CC22" i="18"/>
  <c r="CB22" i="18"/>
  <c r="CA22" i="18"/>
  <c r="BZ22" i="18"/>
  <c r="BY22" i="18"/>
  <c r="BX22" i="18"/>
  <c r="CR22" i="18" s="1"/>
  <c r="BW22" i="18"/>
  <c r="BV22" i="18"/>
  <c r="BU22" i="18"/>
  <c r="BT22" i="18"/>
  <c r="BS22" i="18"/>
  <c r="BR22" i="18"/>
  <c r="BQ22" i="18"/>
  <c r="BP22" i="18"/>
  <c r="BO22" i="18"/>
  <c r="BN22" i="18"/>
  <c r="BM22" i="18"/>
  <c r="BL22" i="18"/>
  <c r="BK22" i="18"/>
  <c r="BJ22" i="18"/>
  <c r="BI22" i="18"/>
  <c r="BH22" i="18"/>
  <c r="BG22" i="18"/>
  <c r="BF22" i="18"/>
  <c r="BE22" i="18"/>
  <c r="BD22" i="18"/>
  <c r="BC22" i="18"/>
  <c r="BB22" i="18"/>
  <c r="BA22" i="18"/>
  <c r="AZ22" i="18"/>
  <c r="AY22" i="18"/>
  <c r="AX22" i="18"/>
  <c r="AW22" i="18"/>
  <c r="AV22" i="18"/>
  <c r="AU22" i="18"/>
  <c r="AT22" i="18"/>
  <c r="AS22" i="18"/>
  <c r="AR22" i="18"/>
  <c r="AQ22" i="18"/>
  <c r="AP22" i="18"/>
  <c r="AO22" i="18"/>
  <c r="AN22" i="18"/>
  <c r="AM22" i="18"/>
  <c r="AL22" i="18"/>
  <c r="AK22" i="18"/>
  <c r="AJ22" i="18"/>
  <c r="AI22" i="18"/>
  <c r="AH22" i="18"/>
  <c r="AG22" i="18"/>
  <c r="AF22" i="18"/>
  <c r="AE22" i="18"/>
  <c r="AD22" i="18"/>
  <c r="AC22" i="18"/>
  <c r="AB22" i="18"/>
  <c r="AA22" i="18"/>
  <c r="Z22" i="18"/>
  <c r="Y22" i="18"/>
  <c r="X22" i="18"/>
  <c r="W22" i="18"/>
  <c r="V22" i="18"/>
  <c r="U22" i="18"/>
  <c r="T22" i="18"/>
  <c r="S22" i="18"/>
  <c r="R22" i="18"/>
  <c r="Q22" i="18"/>
  <c r="P22" i="18"/>
  <c r="O22" i="18"/>
  <c r="N22" i="18"/>
  <c r="M22" i="18"/>
  <c r="L22" i="18"/>
  <c r="K22" i="18"/>
  <c r="J22" i="18"/>
  <c r="I22" i="18"/>
  <c r="H22" i="18"/>
  <c r="G22" i="18"/>
  <c r="F22" i="18"/>
  <c r="E22" i="18"/>
  <c r="D22" i="18"/>
  <c r="C22" i="18"/>
  <c r="CR21" i="18"/>
  <c r="CQ21" i="18"/>
  <c r="CP21" i="18"/>
  <c r="CO21" i="18"/>
  <c r="CL21" i="18"/>
  <c r="CN21" i="18" s="1"/>
  <c r="CK21" i="18"/>
  <c r="CM21" i="18" s="1"/>
  <c r="CR20" i="18"/>
  <c r="CQ20" i="18"/>
  <c r="CP20" i="18"/>
  <c r="CO20" i="18"/>
  <c r="CL20" i="18"/>
  <c r="CN20" i="18" s="1"/>
  <c r="CK20" i="18"/>
  <c r="CM20" i="18" s="1"/>
  <c r="CR19" i="18"/>
  <c r="CQ19" i="18"/>
  <c r="CP19" i="18"/>
  <c r="CO19" i="18"/>
  <c r="CL19" i="18"/>
  <c r="CN19" i="18" s="1"/>
  <c r="CK19" i="18"/>
  <c r="CM19" i="18" s="1"/>
  <c r="CJ18" i="18"/>
  <c r="CJ23" i="18" s="1"/>
  <c r="CI18" i="18"/>
  <c r="CI23" i="18" s="1"/>
  <c r="CH18" i="18"/>
  <c r="CH23" i="18" s="1"/>
  <c r="CG18" i="18"/>
  <c r="CG23" i="18" s="1"/>
  <c r="CF18" i="18"/>
  <c r="CF23" i="18" s="1"/>
  <c r="CE18" i="18"/>
  <c r="CE23" i="18" s="1"/>
  <c r="CD18" i="18"/>
  <c r="CD23" i="18" s="1"/>
  <c r="CC18" i="18"/>
  <c r="CC23" i="18" s="1"/>
  <c r="CB18" i="18"/>
  <c r="CB23" i="18" s="1"/>
  <c r="CA18" i="18"/>
  <c r="CA23" i="18" s="1"/>
  <c r="BZ18" i="18"/>
  <c r="BZ23" i="18" s="1"/>
  <c r="BY18" i="18"/>
  <c r="BY23" i="18" s="1"/>
  <c r="BX18" i="18"/>
  <c r="BX23" i="18" s="1"/>
  <c r="BW18" i="18"/>
  <c r="BW23" i="18" s="1"/>
  <c r="BV18" i="18"/>
  <c r="BV23" i="18" s="1"/>
  <c r="BU18" i="18"/>
  <c r="BU23" i="18" s="1"/>
  <c r="BT18" i="18"/>
  <c r="BT23" i="18" s="1"/>
  <c r="BS18" i="18"/>
  <c r="BS23" i="18" s="1"/>
  <c r="BR18" i="18"/>
  <c r="BR23" i="18" s="1"/>
  <c r="BQ18" i="18"/>
  <c r="BQ23" i="18" s="1"/>
  <c r="BP18" i="18"/>
  <c r="BP23" i="18" s="1"/>
  <c r="BO18" i="18"/>
  <c r="BO23" i="18" s="1"/>
  <c r="BN18" i="18"/>
  <c r="BN23" i="18" s="1"/>
  <c r="BM18" i="18"/>
  <c r="BM23" i="18" s="1"/>
  <c r="BL18" i="18"/>
  <c r="BL23" i="18" s="1"/>
  <c r="BK18" i="18"/>
  <c r="BK23" i="18" s="1"/>
  <c r="BJ18" i="18"/>
  <c r="BJ23" i="18" s="1"/>
  <c r="BI18" i="18"/>
  <c r="BI23" i="18" s="1"/>
  <c r="BH18" i="18"/>
  <c r="BH23" i="18" s="1"/>
  <c r="BG18" i="18"/>
  <c r="BG23" i="18" s="1"/>
  <c r="BF18" i="18"/>
  <c r="BF23" i="18" s="1"/>
  <c r="BE18" i="18"/>
  <c r="BE23" i="18" s="1"/>
  <c r="BD18" i="18"/>
  <c r="BD23" i="18" s="1"/>
  <c r="BC18" i="18"/>
  <c r="BC23" i="18" s="1"/>
  <c r="BB18" i="18"/>
  <c r="BA18" i="18"/>
  <c r="BA23" i="18" s="1"/>
  <c r="AZ18" i="18"/>
  <c r="AZ23" i="18" s="1"/>
  <c r="AY18" i="18"/>
  <c r="AY23" i="18" s="1"/>
  <c r="AX18" i="18"/>
  <c r="AX23" i="18" s="1"/>
  <c r="AW18" i="18"/>
  <c r="AW23" i="18" s="1"/>
  <c r="AV18" i="18"/>
  <c r="AV23" i="18" s="1"/>
  <c r="AU18" i="18"/>
  <c r="AU23" i="18" s="1"/>
  <c r="AT18" i="18"/>
  <c r="AT23" i="18" s="1"/>
  <c r="AS18" i="18"/>
  <c r="AS23" i="18" s="1"/>
  <c r="AR18" i="18"/>
  <c r="AR23" i="18" s="1"/>
  <c r="AQ18" i="18"/>
  <c r="AQ23" i="18" s="1"/>
  <c r="AP18" i="18"/>
  <c r="AP23" i="18" s="1"/>
  <c r="AO18" i="18"/>
  <c r="AO23" i="18" s="1"/>
  <c r="AN18" i="18"/>
  <c r="AN23" i="18" s="1"/>
  <c r="AM18" i="18"/>
  <c r="AM23" i="18" s="1"/>
  <c r="AL18" i="18"/>
  <c r="AL23" i="18" s="1"/>
  <c r="AK18" i="18"/>
  <c r="AK23" i="18" s="1"/>
  <c r="AJ18" i="18"/>
  <c r="AJ23" i="18" s="1"/>
  <c r="AI18" i="18"/>
  <c r="AI23" i="18" s="1"/>
  <c r="AH18" i="18"/>
  <c r="AH23" i="18" s="1"/>
  <c r="AG18" i="18"/>
  <c r="AG23" i="18" s="1"/>
  <c r="AF18" i="18"/>
  <c r="AF23" i="18" s="1"/>
  <c r="AE18" i="18"/>
  <c r="AE23" i="18" s="1"/>
  <c r="AD18" i="18"/>
  <c r="AD23" i="18" s="1"/>
  <c r="AC18" i="18"/>
  <c r="AC23" i="18" s="1"/>
  <c r="AB18" i="18"/>
  <c r="AB23" i="18" s="1"/>
  <c r="AA18" i="18"/>
  <c r="AA23" i="18" s="1"/>
  <c r="Z18" i="18"/>
  <c r="Z23" i="18" s="1"/>
  <c r="Y18" i="18"/>
  <c r="Y23" i="18" s="1"/>
  <c r="X18" i="18"/>
  <c r="X23" i="18" s="1"/>
  <c r="W18" i="18"/>
  <c r="W23" i="18" s="1"/>
  <c r="V18" i="18"/>
  <c r="V23" i="18" s="1"/>
  <c r="U18" i="18"/>
  <c r="U23" i="18" s="1"/>
  <c r="T18" i="18"/>
  <c r="T23" i="18" s="1"/>
  <c r="S18" i="18"/>
  <c r="S23" i="18" s="1"/>
  <c r="R18" i="18"/>
  <c r="R23" i="18" s="1"/>
  <c r="Q18" i="18"/>
  <c r="Q23" i="18" s="1"/>
  <c r="P18" i="18"/>
  <c r="P23" i="18" s="1"/>
  <c r="O18" i="18"/>
  <c r="O23" i="18" s="1"/>
  <c r="N18" i="18"/>
  <c r="N23" i="18" s="1"/>
  <c r="M18" i="18"/>
  <c r="M23" i="18" s="1"/>
  <c r="L18" i="18"/>
  <c r="L23" i="18" s="1"/>
  <c r="K18" i="18"/>
  <c r="K23" i="18" s="1"/>
  <c r="J18" i="18"/>
  <c r="J23" i="18" s="1"/>
  <c r="I18" i="18"/>
  <c r="I23" i="18" s="1"/>
  <c r="H18" i="18"/>
  <c r="H23" i="18" s="1"/>
  <c r="G18" i="18"/>
  <c r="G23" i="18" s="1"/>
  <c r="F18" i="18"/>
  <c r="F23" i="18" s="1"/>
  <c r="E18" i="18"/>
  <c r="E23" i="18" s="1"/>
  <c r="D18" i="18"/>
  <c r="C18" i="18"/>
  <c r="C23" i="18" s="1"/>
  <c r="CR17" i="18"/>
  <c r="CQ17" i="18"/>
  <c r="CP17" i="18"/>
  <c r="CO17" i="18"/>
  <c r="CL17" i="18"/>
  <c r="CN17" i="18" s="1"/>
  <c r="CK17" i="18"/>
  <c r="CM17" i="18" s="1"/>
  <c r="CR16" i="18"/>
  <c r="CQ16" i="18"/>
  <c r="CP16" i="18"/>
  <c r="CO16" i="18"/>
  <c r="CL16" i="18"/>
  <c r="CN16" i="18" s="1"/>
  <c r="CK16" i="18"/>
  <c r="CM16" i="18" s="1"/>
  <c r="CR15" i="18"/>
  <c r="CQ15" i="18"/>
  <c r="CP15" i="18"/>
  <c r="CO15" i="18"/>
  <c r="CL15" i="18"/>
  <c r="CN15" i="18" s="1"/>
  <c r="CK15" i="18"/>
  <c r="CM15" i="18" s="1"/>
  <c r="CR14" i="18"/>
  <c r="CQ14" i="18"/>
  <c r="CP14" i="18"/>
  <c r="CO14" i="18"/>
  <c r="CL14" i="18"/>
  <c r="CN14" i="18" s="1"/>
  <c r="CK14" i="18"/>
  <c r="CM14" i="18" s="1"/>
  <c r="CR13" i="18"/>
  <c r="CQ13" i="18"/>
  <c r="CP13" i="18"/>
  <c r="CO13" i="18"/>
  <c r="CL13" i="18"/>
  <c r="CN13" i="18" s="1"/>
  <c r="CK13" i="18"/>
  <c r="CM13" i="18" s="1"/>
  <c r="CR12" i="18"/>
  <c r="CQ12" i="18"/>
  <c r="CP12" i="18"/>
  <c r="CO12" i="18"/>
  <c r="CL12" i="18"/>
  <c r="CN12" i="18" s="1"/>
  <c r="CK12" i="18"/>
  <c r="CM12" i="18" s="1"/>
  <c r="CR11" i="18"/>
  <c r="CQ11" i="18"/>
  <c r="CP11" i="18"/>
  <c r="CO11" i="18"/>
  <c r="CL11" i="18"/>
  <c r="CN11" i="18" s="1"/>
  <c r="CK11" i="18"/>
  <c r="CM11" i="18" s="1"/>
  <c r="CR10" i="18"/>
  <c r="CQ10" i="18"/>
  <c r="CP10" i="18"/>
  <c r="CO10" i="18"/>
  <c r="CL10" i="18"/>
  <c r="CN10" i="18" s="1"/>
  <c r="CK10" i="18"/>
  <c r="CM10" i="18" s="1"/>
  <c r="CR9" i="18"/>
  <c r="CQ9" i="18"/>
  <c r="CP9" i="18"/>
  <c r="CO9" i="18"/>
  <c r="CL9" i="18"/>
  <c r="CN9" i="18" s="1"/>
  <c r="CK9" i="18"/>
  <c r="CM9" i="18" s="1"/>
  <c r="CR8" i="18"/>
  <c r="CQ8" i="18"/>
  <c r="CP8" i="18"/>
  <c r="CO8" i="18"/>
  <c r="CL8" i="18"/>
  <c r="CN8" i="18" s="1"/>
  <c r="CK8" i="18"/>
  <c r="CM8" i="18" s="1"/>
  <c r="CR7" i="18"/>
  <c r="CQ7" i="18"/>
  <c r="CP7" i="18"/>
  <c r="CO7" i="18"/>
  <c r="CL7" i="18"/>
  <c r="CN7" i="18" s="1"/>
  <c r="CK7" i="18"/>
  <c r="CM7" i="18" s="1"/>
  <c r="CR6" i="18"/>
  <c r="CQ6" i="18"/>
  <c r="CP6" i="18"/>
  <c r="CO6" i="18"/>
  <c r="CL6" i="18"/>
  <c r="CN6" i="18" s="1"/>
  <c r="CK6" i="18"/>
  <c r="CM6" i="18" s="1"/>
  <c r="CR5" i="18"/>
  <c r="CQ5" i="18"/>
  <c r="CP5" i="18"/>
  <c r="CO5" i="18"/>
  <c r="CL5" i="18"/>
  <c r="CN5" i="18" s="1"/>
  <c r="CK5" i="18"/>
  <c r="CM5" i="18" s="1"/>
  <c r="D42" i="17"/>
  <c r="F39" i="17"/>
  <c r="E39" i="17"/>
  <c r="F38" i="17"/>
  <c r="E38" i="17"/>
  <c r="D38" i="17"/>
  <c r="G31" i="17"/>
  <c r="F31" i="17"/>
  <c r="E31" i="17"/>
  <c r="G30" i="17"/>
  <c r="F30" i="17"/>
  <c r="E30" i="17"/>
  <c r="G29" i="17"/>
  <c r="G28" i="17" s="1"/>
  <c r="F29" i="17"/>
  <c r="E29" i="17"/>
  <c r="E28" i="17"/>
  <c r="D28" i="17"/>
  <c r="G27" i="17"/>
  <c r="F27" i="17"/>
  <c r="E27" i="17"/>
  <c r="F26" i="17"/>
  <c r="E26" i="17"/>
  <c r="G25" i="17"/>
  <c r="F25" i="17"/>
  <c r="G24" i="17"/>
  <c r="F24" i="17"/>
  <c r="F23" i="17" s="1"/>
  <c r="E24" i="17"/>
  <c r="D23" i="17"/>
  <c r="D33" i="17" s="1"/>
  <c r="G15" i="17"/>
  <c r="F15" i="17"/>
  <c r="E15" i="17"/>
  <c r="G14" i="17"/>
  <c r="G13" i="17"/>
  <c r="G12" i="17" s="1"/>
  <c r="F13" i="17"/>
  <c r="G11" i="17"/>
  <c r="G10" i="17"/>
  <c r="F10" i="17"/>
  <c r="G8" i="17"/>
  <c r="F8" i="17"/>
  <c r="E8" i="17"/>
  <c r="D43" i="16"/>
  <c r="D42" i="16"/>
  <c r="F39" i="16"/>
  <c r="E39" i="16"/>
  <c r="E38" i="16" s="1"/>
  <c r="F38" i="16"/>
  <c r="D38" i="16"/>
  <c r="D35" i="16"/>
  <c r="G31" i="16"/>
  <c r="F31" i="16"/>
  <c r="E31" i="16"/>
  <c r="G30" i="16"/>
  <c r="F30" i="16"/>
  <c r="E30" i="16"/>
  <c r="G29" i="16"/>
  <c r="F29" i="16"/>
  <c r="E29" i="16"/>
  <c r="E28" i="16" s="1"/>
  <c r="G27" i="16"/>
  <c r="F27" i="16"/>
  <c r="E27" i="16"/>
  <c r="F26" i="16"/>
  <c r="E26" i="16"/>
  <c r="F25" i="16"/>
  <c r="G24" i="16"/>
  <c r="F24" i="16"/>
  <c r="E24" i="16"/>
  <c r="F23" i="16"/>
  <c r="G15" i="16"/>
  <c r="G14" i="16"/>
  <c r="G13" i="16"/>
  <c r="G12" i="16" s="1"/>
  <c r="G11" i="16"/>
  <c r="G10" i="16"/>
  <c r="G8" i="16"/>
  <c r="H24" i="15"/>
  <c r="G24" i="15"/>
  <c r="F24" i="15"/>
  <c r="E24" i="15"/>
  <c r="D24" i="15"/>
  <c r="C24" i="15"/>
  <c r="B24" i="15"/>
  <c r="H13" i="15"/>
  <c r="G13" i="15"/>
  <c r="F13" i="15"/>
  <c r="E13" i="15"/>
  <c r="D13" i="15"/>
  <c r="C13" i="15"/>
  <c r="B13" i="15"/>
  <c r="H9" i="13"/>
  <c r="H6" i="13"/>
  <c r="D6" i="13"/>
  <c r="C6" i="13"/>
  <c r="C5" i="13"/>
  <c r="D7" i="11"/>
  <c r="D10" i="11" s="1"/>
  <c r="C7" i="11"/>
  <c r="C10" i="11" s="1"/>
  <c r="F14" i="10"/>
  <c r="E14" i="10"/>
  <c r="D14" i="10"/>
  <c r="C14" i="10"/>
  <c r="B14" i="10"/>
  <c r="F8" i="10"/>
  <c r="F15" i="10" s="1"/>
  <c r="E8" i="10"/>
  <c r="E15" i="10" s="1"/>
  <c r="D8" i="10"/>
  <c r="D15" i="10" s="1"/>
  <c r="C8" i="10"/>
  <c r="B4" i="10"/>
  <c r="B8" i="10" s="1"/>
  <c r="B15" i="10" s="1"/>
  <c r="C10" i="9"/>
  <c r="B10" i="9"/>
  <c r="D9" i="9"/>
  <c r="D8" i="9"/>
  <c r="D7" i="9"/>
  <c r="D6" i="9"/>
  <c r="C22" i="8"/>
  <c r="B22" i="8"/>
  <c r="F9" i="8"/>
  <c r="E9" i="8"/>
  <c r="C9" i="8"/>
  <c r="B9" i="8"/>
  <c r="I8" i="8"/>
  <c r="H8" i="8"/>
  <c r="I7" i="8"/>
  <c r="H7" i="8"/>
  <c r="I6" i="8"/>
  <c r="H6" i="8"/>
  <c r="E21" i="7"/>
  <c r="D21" i="7"/>
  <c r="F21" i="7"/>
  <c r="D10" i="6"/>
  <c r="C10" i="6"/>
  <c r="F31" i="5"/>
  <c r="E31" i="5"/>
  <c r="D31" i="5"/>
  <c r="F30" i="5"/>
  <c r="E30" i="5"/>
  <c r="D30" i="5"/>
  <c r="F28" i="5"/>
  <c r="E28" i="5"/>
  <c r="D28" i="5"/>
  <c r="F27" i="5"/>
  <c r="E27" i="5"/>
  <c r="D27" i="5"/>
  <c r="F26" i="5"/>
  <c r="E26" i="5"/>
  <c r="D26" i="5"/>
  <c r="F25" i="5"/>
  <c r="E25" i="5"/>
  <c r="D25" i="5"/>
  <c r="F24" i="5"/>
  <c r="E24" i="5"/>
  <c r="D24" i="5"/>
  <c r="F22" i="5"/>
  <c r="E22" i="5"/>
  <c r="D22" i="5"/>
  <c r="F21" i="5"/>
  <c r="E21" i="5"/>
  <c r="D21" i="5"/>
  <c r="F20" i="5"/>
  <c r="E20" i="5"/>
  <c r="D20" i="5"/>
  <c r="F19" i="5"/>
  <c r="E19" i="5"/>
  <c r="D19" i="5"/>
  <c r="F18" i="5"/>
  <c r="E18" i="5"/>
  <c r="D18" i="5"/>
  <c r="F17" i="5"/>
  <c r="E17" i="5"/>
  <c r="D17" i="5"/>
  <c r="E16" i="5"/>
  <c r="D16" i="5"/>
  <c r="F15" i="5"/>
  <c r="E15" i="5"/>
  <c r="D15" i="5"/>
  <c r="F14" i="5"/>
  <c r="E14" i="5"/>
  <c r="D14" i="5"/>
  <c r="E13" i="5"/>
  <c r="F12" i="5"/>
  <c r="E12" i="5"/>
  <c r="D12" i="5"/>
  <c r="F11" i="5"/>
  <c r="E11" i="5"/>
  <c r="D11" i="5"/>
  <c r="F10" i="5"/>
  <c r="E10" i="5"/>
  <c r="D10" i="5"/>
  <c r="F9" i="5"/>
  <c r="E9" i="5"/>
  <c r="D9" i="5"/>
  <c r="D8" i="5"/>
  <c r="F7" i="5"/>
  <c r="E7" i="5"/>
  <c r="D7" i="5"/>
  <c r="F6" i="5"/>
  <c r="E6" i="5"/>
  <c r="D6" i="5"/>
  <c r="F5" i="5"/>
  <c r="E5" i="5"/>
  <c r="D5" i="5"/>
  <c r="F31" i="4"/>
  <c r="E31" i="4"/>
  <c r="D31" i="4"/>
  <c r="F30" i="4"/>
  <c r="E30" i="4"/>
  <c r="D30" i="4"/>
  <c r="E29" i="4"/>
  <c r="D29" i="4"/>
  <c r="F28" i="4"/>
  <c r="E28" i="4"/>
  <c r="D28" i="4"/>
  <c r="F27" i="4"/>
  <c r="E27" i="4"/>
  <c r="D27" i="4"/>
  <c r="F26" i="4"/>
  <c r="E26" i="4"/>
  <c r="D26" i="4"/>
  <c r="F25" i="4"/>
  <c r="E25" i="4"/>
  <c r="D25" i="4"/>
  <c r="F24" i="4"/>
  <c r="E24" i="4"/>
  <c r="D24" i="4"/>
  <c r="F22" i="4"/>
  <c r="E22" i="4"/>
  <c r="D22" i="4"/>
  <c r="F21" i="4"/>
  <c r="E21" i="4"/>
  <c r="D21" i="4"/>
  <c r="F20" i="4"/>
  <c r="E20" i="4"/>
  <c r="D20" i="4"/>
  <c r="F19" i="4"/>
  <c r="E19" i="4"/>
  <c r="D19" i="4"/>
  <c r="F18" i="4"/>
  <c r="E18" i="4"/>
  <c r="D18" i="4"/>
  <c r="F17" i="4"/>
  <c r="E17" i="4"/>
  <c r="D17" i="4"/>
  <c r="F16" i="4"/>
  <c r="E16" i="4"/>
  <c r="D16" i="4"/>
  <c r="F14" i="4"/>
  <c r="E14" i="4"/>
  <c r="D14" i="4"/>
  <c r="F13" i="4"/>
  <c r="E13" i="4"/>
  <c r="D13" i="4"/>
  <c r="F12" i="4"/>
  <c r="E12" i="4"/>
  <c r="D12" i="4"/>
  <c r="F11" i="4"/>
  <c r="E11" i="4"/>
  <c r="D11" i="4"/>
  <c r="F10" i="4"/>
  <c r="E10" i="4"/>
  <c r="D10" i="4"/>
  <c r="F9" i="4"/>
  <c r="E9" i="4"/>
  <c r="D9" i="4"/>
  <c r="F7" i="4"/>
  <c r="E7" i="4"/>
  <c r="D7" i="4"/>
  <c r="F6" i="4"/>
  <c r="E6" i="4"/>
  <c r="D6" i="4"/>
  <c r="E5" i="4"/>
  <c r="D5" i="4"/>
  <c r="F68" i="3"/>
  <c r="E68" i="3"/>
  <c r="D68" i="3"/>
  <c r="F67" i="3"/>
  <c r="E67" i="3"/>
  <c r="D67" i="3"/>
  <c r="F66" i="3"/>
  <c r="E66" i="3"/>
  <c r="D66" i="3"/>
  <c r="F65" i="3"/>
  <c r="E65" i="3"/>
  <c r="D5" i="13" s="1"/>
  <c r="D65" i="3"/>
  <c r="F64" i="3"/>
  <c r="E64" i="3"/>
  <c r="D64" i="3"/>
  <c r="E63" i="3"/>
  <c r="D63" i="3"/>
  <c r="E62" i="3"/>
  <c r="D62" i="3"/>
  <c r="F61" i="3"/>
  <c r="E61" i="3"/>
  <c r="D61" i="3"/>
  <c r="F60" i="3"/>
  <c r="E60" i="3"/>
  <c r="D60" i="3"/>
  <c r="F59" i="3"/>
  <c r="E59" i="3"/>
  <c r="D59" i="3"/>
  <c r="F58" i="3"/>
  <c r="E58" i="3"/>
  <c r="D58" i="3"/>
  <c r="F56" i="3"/>
  <c r="E56" i="3"/>
  <c r="D56" i="3"/>
  <c r="F55" i="3"/>
  <c r="E55" i="3"/>
  <c r="D55" i="3"/>
  <c r="F54" i="3"/>
  <c r="E54" i="3"/>
  <c r="D54" i="3"/>
  <c r="E53" i="3"/>
  <c r="D53" i="3"/>
  <c r="F52" i="3"/>
  <c r="E52" i="3"/>
  <c r="D52" i="3"/>
  <c r="E51" i="3"/>
  <c r="D51" i="3"/>
  <c r="F50" i="3"/>
  <c r="E50" i="3"/>
  <c r="D50" i="3"/>
  <c r="F49" i="3"/>
  <c r="E49" i="3"/>
  <c r="D49" i="3"/>
  <c r="F48" i="3"/>
  <c r="E48" i="3"/>
  <c r="D48" i="3"/>
  <c r="E47" i="3"/>
  <c r="D47" i="3"/>
  <c r="F46" i="3"/>
  <c r="E46" i="3"/>
  <c r="D46" i="3"/>
  <c r="F45" i="3"/>
  <c r="E45" i="3"/>
  <c r="D45" i="3"/>
  <c r="F44" i="3"/>
  <c r="E44" i="3"/>
  <c r="D4" i="13" s="1"/>
  <c r="D44" i="3"/>
  <c r="C4" i="13" s="1"/>
  <c r="F43" i="3"/>
  <c r="E43" i="3"/>
  <c r="D43" i="3"/>
  <c r="F42" i="3"/>
  <c r="E42" i="3"/>
  <c r="D42" i="3"/>
  <c r="F41" i="3"/>
  <c r="E41" i="3"/>
  <c r="D41" i="3"/>
  <c r="F40" i="3"/>
  <c r="E40" i="3"/>
  <c r="D40" i="3"/>
  <c r="F38" i="3"/>
  <c r="E38" i="3"/>
  <c r="D38" i="3"/>
  <c r="E37" i="3"/>
  <c r="D37" i="3"/>
  <c r="F36" i="3"/>
  <c r="E36" i="3"/>
  <c r="D11" i="13" s="1"/>
  <c r="D36" i="3"/>
  <c r="C11" i="13" s="1"/>
  <c r="F35" i="3"/>
  <c r="E35" i="3"/>
  <c r="D15" i="13" s="1"/>
  <c r="D14" i="13" s="1"/>
  <c r="D35" i="3"/>
  <c r="C15" i="13" s="1"/>
  <c r="C14" i="13" s="1"/>
  <c r="F34" i="3"/>
  <c r="E34" i="3"/>
  <c r="D34" i="3"/>
  <c r="F33" i="3"/>
  <c r="E33" i="3"/>
  <c r="D33" i="3"/>
  <c r="F32" i="3"/>
  <c r="E32" i="3"/>
  <c r="D12" i="13" s="1"/>
  <c r="D32" i="3"/>
  <c r="C12" i="13" s="1"/>
  <c r="E31" i="3"/>
  <c r="D13" i="13" s="1"/>
  <c r="D31" i="3"/>
  <c r="C13" i="13" s="1"/>
  <c r="F30" i="3"/>
  <c r="E30" i="3"/>
  <c r="D10" i="13" s="1"/>
  <c r="D30" i="3"/>
  <c r="C10" i="13" s="1"/>
  <c r="F28" i="3"/>
  <c r="E28" i="3"/>
  <c r="D28" i="3"/>
  <c r="F27" i="3"/>
  <c r="E27" i="3"/>
  <c r="D27" i="3"/>
  <c r="F25" i="3"/>
  <c r="E25" i="3"/>
  <c r="D25" i="3"/>
  <c r="F24" i="3"/>
  <c r="E24" i="3"/>
  <c r="D24" i="3"/>
  <c r="F22" i="3"/>
  <c r="D22" i="3"/>
  <c r="F21" i="3"/>
  <c r="E21" i="3"/>
  <c r="D21" i="3"/>
  <c r="F20" i="3"/>
  <c r="E20" i="3"/>
  <c r="D20" i="3"/>
  <c r="F19" i="3"/>
  <c r="E19" i="3"/>
  <c r="D19" i="3"/>
  <c r="E18" i="3"/>
  <c r="D18" i="3"/>
  <c r="F16" i="3"/>
  <c r="D16" i="3"/>
  <c r="F15" i="3"/>
  <c r="E15" i="3"/>
  <c r="D15" i="3"/>
  <c r="E14" i="3"/>
  <c r="D14" i="3"/>
  <c r="F13" i="3"/>
  <c r="E13" i="3"/>
  <c r="D13" i="3"/>
  <c r="F12" i="3"/>
  <c r="E12" i="3"/>
  <c r="D12" i="3"/>
  <c r="F10" i="3"/>
  <c r="E10" i="3"/>
  <c r="D10" i="3"/>
  <c r="F9" i="3"/>
  <c r="D9" i="3"/>
  <c r="E8" i="3"/>
  <c r="D8" i="3"/>
  <c r="F7" i="3"/>
  <c r="E7" i="3"/>
  <c r="D7" i="3"/>
  <c r="F6" i="3"/>
  <c r="E6" i="3"/>
  <c r="D6" i="3"/>
  <c r="F5" i="3"/>
  <c r="D5" i="3"/>
  <c r="F94" i="2"/>
  <c r="E94" i="2"/>
  <c r="D94" i="2"/>
  <c r="F93" i="2"/>
  <c r="E93" i="2"/>
  <c r="D93" i="2"/>
  <c r="F92" i="2"/>
  <c r="E92" i="2"/>
  <c r="D92" i="2"/>
  <c r="F91" i="2"/>
  <c r="E91" i="2"/>
  <c r="D91" i="2"/>
  <c r="F90" i="2"/>
  <c r="E90" i="2"/>
  <c r="D90" i="2"/>
  <c r="F89" i="2"/>
  <c r="E89" i="2"/>
  <c r="D89" i="2"/>
  <c r="F88" i="2"/>
  <c r="E88" i="2"/>
  <c r="D88" i="2"/>
  <c r="F87" i="2"/>
  <c r="E87" i="2"/>
  <c r="D87" i="2"/>
  <c r="F86" i="2"/>
  <c r="E86" i="2"/>
  <c r="D86" i="2"/>
  <c r="F84" i="2"/>
  <c r="E84" i="2"/>
  <c r="D84" i="2"/>
  <c r="F83" i="2"/>
  <c r="E83" i="2"/>
  <c r="D83" i="2"/>
  <c r="F82" i="2"/>
  <c r="E82" i="2"/>
  <c r="D82" i="2"/>
  <c r="E81" i="2"/>
  <c r="D81" i="2"/>
  <c r="E79" i="2"/>
  <c r="D79" i="2"/>
  <c r="F78" i="2"/>
  <c r="E78" i="2"/>
  <c r="D78" i="2"/>
  <c r="F77" i="2"/>
  <c r="E77" i="2"/>
  <c r="D77" i="2"/>
  <c r="F76" i="2"/>
  <c r="D76" i="2"/>
  <c r="F75" i="2"/>
  <c r="D75" i="2"/>
  <c r="E74" i="2"/>
  <c r="D74" i="2"/>
  <c r="F73" i="2"/>
  <c r="E73" i="2"/>
  <c r="D73" i="2"/>
  <c r="F71" i="2"/>
  <c r="E71" i="2"/>
  <c r="D71" i="2"/>
  <c r="F70" i="2"/>
  <c r="E70" i="2"/>
  <c r="D70" i="2"/>
  <c r="D69" i="2"/>
  <c r="F68" i="2"/>
  <c r="D68" i="2"/>
  <c r="F67" i="2"/>
  <c r="E67" i="2"/>
  <c r="F66" i="2"/>
  <c r="E66" i="2"/>
  <c r="D66" i="2"/>
  <c r="F65" i="2"/>
  <c r="E65" i="2"/>
  <c r="D65" i="2"/>
  <c r="F64" i="2"/>
  <c r="D64" i="2"/>
  <c r="F63" i="2"/>
  <c r="E63" i="2"/>
  <c r="E62" i="2"/>
  <c r="D62" i="2"/>
  <c r="F61" i="2"/>
  <c r="E61" i="2"/>
  <c r="D61" i="2"/>
  <c r="F60" i="2"/>
  <c r="D60" i="2"/>
  <c r="F59" i="2"/>
  <c r="E59" i="2"/>
  <c r="F57" i="2"/>
  <c r="E57" i="2"/>
  <c r="F56" i="2"/>
  <c r="E56" i="2"/>
  <c r="D56" i="2"/>
  <c r="F55" i="2"/>
  <c r="E55" i="2"/>
  <c r="D55" i="2"/>
  <c r="F54" i="2"/>
  <c r="D54" i="2"/>
  <c r="F53" i="2"/>
  <c r="E53" i="2"/>
  <c r="F52" i="2"/>
  <c r="E52" i="2"/>
  <c r="D52" i="2"/>
  <c r="F51" i="2"/>
  <c r="E51" i="2"/>
  <c r="D51" i="2"/>
  <c r="F50" i="2"/>
  <c r="D50" i="2"/>
  <c r="F47" i="2"/>
  <c r="D47" i="2"/>
  <c r="F46" i="2"/>
  <c r="E46" i="2"/>
  <c r="F45" i="2"/>
  <c r="E45" i="2"/>
  <c r="D45" i="2"/>
  <c r="F44" i="2"/>
  <c r="E44" i="2"/>
  <c r="D44" i="2"/>
  <c r="D43" i="2"/>
  <c r="E41" i="2"/>
  <c r="D41" i="2"/>
  <c r="D40" i="2"/>
  <c r="E38" i="2"/>
  <c r="D38" i="2"/>
  <c r="F37" i="2"/>
  <c r="D37" i="2"/>
  <c r="F36" i="2"/>
  <c r="E36" i="2"/>
  <c r="D36" i="2"/>
  <c r="F35" i="2"/>
  <c r="E35" i="2"/>
  <c r="D35" i="2"/>
  <c r="E34" i="2"/>
  <c r="D34" i="2"/>
  <c r="E33" i="2"/>
  <c r="D33" i="2"/>
  <c r="F32" i="2"/>
  <c r="E32" i="2"/>
  <c r="D32" i="2"/>
  <c r="F29" i="2"/>
  <c r="E29" i="2"/>
  <c r="D29" i="2"/>
  <c r="F27" i="2"/>
  <c r="E27" i="2"/>
  <c r="D27" i="2"/>
  <c r="E26" i="2"/>
  <c r="D26" i="2"/>
  <c r="F25" i="2"/>
  <c r="D25" i="2"/>
  <c r="E21" i="2"/>
  <c r="D21" i="2"/>
  <c r="F20" i="2"/>
  <c r="D20" i="2"/>
  <c r="F19" i="2"/>
  <c r="E17" i="2"/>
  <c r="D17" i="2"/>
  <c r="F16" i="2"/>
  <c r="E16" i="2"/>
  <c r="D16" i="2"/>
  <c r="F15" i="2"/>
  <c r="E15" i="2"/>
  <c r="D15" i="2"/>
  <c r="F14" i="2"/>
  <c r="E14" i="2"/>
  <c r="D14" i="2"/>
  <c r="E13" i="2"/>
  <c r="D13" i="2"/>
  <c r="F12" i="2"/>
  <c r="D12" i="2"/>
  <c r="E11" i="2"/>
  <c r="D11" i="2"/>
  <c r="F10" i="2"/>
  <c r="E10" i="2"/>
  <c r="D10" i="2"/>
  <c r="F9" i="2"/>
  <c r="E9" i="2"/>
  <c r="D9" i="2"/>
  <c r="F8" i="2"/>
  <c r="D8" i="2"/>
  <c r="F7" i="2"/>
  <c r="E7" i="2"/>
  <c r="D7" i="2"/>
  <c r="F6" i="2"/>
  <c r="E6" i="2"/>
  <c r="D6" i="2"/>
  <c r="F5" i="2"/>
  <c r="E5" i="2"/>
  <c r="D5" i="2"/>
  <c r="AO70" i="20" l="1"/>
  <c r="F72" i="2" s="1"/>
  <c r="S88" i="21"/>
  <c r="S97" i="21" s="1"/>
  <c r="AG22" i="20"/>
  <c r="G7" i="16" s="1"/>
  <c r="AO47" i="20"/>
  <c r="F48" i="2" s="1"/>
  <c r="AO27" i="20"/>
  <c r="F28" i="2" s="1"/>
  <c r="AK22" i="20"/>
  <c r="G7" i="17" s="1"/>
  <c r="BB23" i="18"/>
  <c r="CL22" i="18"/>
  <c r="E19" i="2"/>
  <c r="D23" i="18"/>
  <c r="E76" i="2"/>
  <c r="E40" i="2"/>
  <c r="CL39" i="18"/>
  <c r="E37" i="2"/>
  <c r="CP39" i="18"/>
  <c r="E30" i="2"/>
  <c r="CP31" i="18"/>
  <c r="E75" i="2"/>
  <c r="P96" i="18"/>
  <c r="P125" i="18" s="1"/>
  <c r="AF96" i="18"/>
  <c r="AF125" i="18" s="1"/>
  <c r="AV96" i="18"/>
  <c r="AV125" i="18" s="1"/>
  <c r="BL96" i="18"/>
  <c r="BL125" i="18" s="1"/>
  <c r="CJ96" i="18"/>
  <c r="CJ125" i="18" s="1"/>
  <c r="CP58" i="18"/>
  <c r="F11" i="17"/>
  <c r="CO85" i="18"/>
  <c r="E14" i="17"/>
  <c r="E12" i="17" s="1"/>
  <c r="G28" i="16"/>
  <c r="D10" i="9"/>
  <c r="CP85" i="18"/>
  <c r="F14" i="17"/>
  <c r="F12" i="17" s="1"/>
  <c r="C9" i="13"/>
  <c r="F28" i="16"/>
  <c r="E8" i="2"/>
  <c r="E12" i="2"/>
  <c r="H9" i="8"/>
  <c r="B14" i="8" s="1"/>
  <c r="BI96" i="18"/>
  <c r="BI125" i="18" s="1"/>
  <c r="D19" i="2"/>
  <c r="E20" i="2"/>
  <c r="E25" i="2"/>
  <c r="D30" i="2"/>
  <c r="E43" i="2"/>
  <c r="D46" i="2"/>
  <c r="E47" i="2"/>
  <c r="E50" i="2"/>
  <c r="D53" i="2"/>
  <c r="E54" i="2"/>
  <c r="D57" i="2"/>
  <c r="D59" i="2"/>
  <c r="E60" i="2"/>
  <c r="D63" i="2"/>
  <c r="E64" i="2"/>
  <c r="D67" i="2"/>
  <c r="E68" i="2"/>
  <c r="I9" i="8"/>
  <c r="C14" i="8" s="1"/>
  <c r="C15" i="10"/>
  <c r="H17" i="13"/>
  <c r="G23" i="17"/>
  <c r="G33" i="17" s="1"/>
  <c r="G43" i="17" s="1"/>
  <c r="AJ70" i="19"/>
  <c r="AJ99" i="19" s="1"/>
  <c r="K94" i="20"/>
  <c r="AA94" i="20"/>
  <c r="E23" i="16"/>
  <c r="E33" i="16" s="1"/>
  <c r="F96" i="18"/>
  <c r="J96" i="18"/>
  <c r="J125" i="18" s="1"/>
  <c r="N96" i="18"/>
  <c r="R96" i="18"/>
  <c r="V96" i="18"/>
  <c r="Z96" i="18"/>
  <c r="Z125" i="18" s="1"/>
  <c r="AD96" i="18"/>
  <c r="AH96" i="18"/>
  <c r="AL96" i="18"/>
  <c r="AP96" i="18"/>
  <c r="AP125" i="18" s="1"/>
  <c r="AT96" i="18"/>
  <c r="AX96" i="18"/>
  <c r="BB96" i="18"/>
  <c r="BF96" i="18"/>
  <c r="BF125" i="18" s="1"/>
  <c r="BJ96" i="18"/>
  <c r="BN96" i="18"/>
  <c r="BN125" i="18" s="1"/>
  <c r="BR96" i="18"/>
  <c r="BV96" i="18"/>
  <c r="BV125" i="18" s="1"/>
  <c r="BZ96" i="18"/>
  <c r="CD96" i="18"/>
  <c r="CD125" i="18" s="1"/>
  <c r="CH96" i="18"/>
  <c r="D49" i="18"/>
  <c r="H49" i="18"/>
  <c r="H96" i="18" s="1"/>
  <c r="H125" i="18" s="1"/>
  <c r="L49" i="18"/>
  <c r="L96" i="18" s="1"/>
  <c r="L125" i="18" s="1"/>
  <c r="P49" i="18"/>
  <c r="T49" i="18"/>
  <c r="T96" i="18" s="1"/>
  <c r="T125" i="18" s="1"/>
  <c r="X49" i="18"/>
  <c r="X96" i="18" s="1"/>
  <c r="X125" i="18" s="1"/>
  <c r="AB49" i="18"/>
  <c r="AB96" i="18" s="1"/>
  <c r="AB125" i="18" s="1"/>
  <c r="AF49" i="18"/>
  <c r="AJ49" i="18"/>
  <c r="AJ96" i="18" s="1"/>
  <c r="AJ125" i="18" s="1"/>
  <c r="AN49" i="18"/>
  <c r="AN96" i="18" s="1"/>
  <c r="AN125" i="18" s="1"/>
  <c r="AR49" i="18"/>
  <c r="AR96" i="18" s="1"/>
  <c r="AR125" i="18" s="1"/>
  <c r="AV49" i="18"/>
  <c r="AZ49" i="18"/>
  <c r="AZ96" i="18" s="1"/>
  <c r="AZ125" i="18" s="1"/>
  <c r="BD49" i="18"/>
  <c r="BD96" i="18" s="1"/>
  <c r="BD125" i="18" s="1"/>
  <c r="BH49" i="18"/>
  <c r="BH96" i="18" s="1"/>
  <c r="BH125" i="18" s="1"/>
  <c r="BL49" i="18"/>
  <c r="BP49" i="18"/>
  <c r="BP96" i="18" s="1"/>
  <c r="BP125" i="18" s="1"/>
  <c r="BT49" i="18"/>
  <c r="BT96" i="18" s="1"/>
  <c r="BT125" i="18" s="1"/>
  <c r="BX49" i="18"/>
  <c r="CR49" i="18" s="1"/>
  <c r="F9" i="16" s="1"/>
  <c r="CB49" i="18"/>
  <c r="CB96" i="18" s="1"/>
  <c r="CB125" i="18" s="1"/>
  <c r="CF49" i="18"/>
  <c r="CF96" i="18" s="1"/>
  <c r="CJ49" i="18"/>
  <c r="CL42" i="18"/>
  <c r="CR42" i="18"/>
  <c r="CP42" i="18"/>
  <c r="CL48" i="18"/>
  <c r="CR48" i="18"/>
  <c r="CP48" i="18"/>
  <c r="CK72" i="18"/>
  <c r="CM72" i="18" s="1"/>
  <c r="CQ72" i="18"/>
  <c r="E10" i="16" s="1"/>
  <c r="CO72" i="18"/>
  <c r="CK80" i="18"/>
  <c r="CQ80" i="18"/>
  <c r="E13" i="16" s="1"/>
  <c r="E12" i="16" s="1"/>
  <c r="CO80" i="18"/>
  <c r="E115" i="18"/>
  <c r="E124" i="18" s="1"/>
  <c r="I115" i="18"/>
  <c r="I124" i="18" s="1"/>
  <c r="M115" i="18"/>
  <c r="M124" i="18" s="1"/>
  <c r="Q115" i="18"/>
  <c r="Q124" i="18" s="1"/>
  <c r="U115" i="18"/>
  <c r="U124" i="18" s="1"/>
  <c r="Y115" i="18"/>
  <c r="Y124" i="18" s="1"/>
  <c r="AC115" i="18"/>
  <c r="AC124" i="18" s="1"/>
  <c r="F28" i="17"/>
  <c r="G96" i="18"/>
  <c r="G125" i="18" s="1"/>
  <c r="K96" i="18"/>
  <c r="K125" i="18" s="1"/>
  <c r="O96" i="18"/>
  <c r="O125" i="18" s="1"/>
  <c r="S96" i="18"/>
  <c r="S125" i="18" s="1"/>
  <c r="W96" i="18"/>
  <c r="W125" i="18" s="1"/>
  <c r="AA96" i="18"/>
  <c r="AA125" i="18" s="1"/>
  <c r="AE96" i="18"/>
  <c r="AE125" i="18" s="1"/>
  <c r="AI96" i="18"/>
  <c r="AI125" i="18" s="1"/>
  <c r="AM96" i="18"/>
  <c r="AM125" i="18" s="1"/>
  <c r="AQ96" i="18"/>
  <c r="AQ125" i="18" s="1"/>
  <c r="AU96" i="18"/>
  <c r="AU125" i="18" s="1"/>
  <c r="AY96" i="18"/>
  <c r="AY125" i="18" s="1"/>
  <c r="BC96" i="18"/>
  <c r="BC125" i="18" s="1"/>
  <c r="BG96" i="18"/>
  <c r="BG125" i="18" s="1"/>
  <c r="BK96" i="18"/>
  <c r="BK125" i="18" s="1"/>
  <c r="BO96" i="18"/>
  <c r="BO125" i="18" s="1"/>
  <c r="BS96" i="18"/>
  <c r="BS125" i="18" s="1"/>
  <c r="CA96" i="18"/>
  <c r="CA125" i="18" s="1"/>
  <c r="CI96" i="18"/>
  <c r="CI125" i="18" s="1"/>
  <c r="CK22" i="18"/>
  <c r="CQ22" i="18"/>
  <c r="CO22" i="18"/>
  <c r="E49" i="18"/>
  <c r="CK49" i="18" s="1"/>
  <c r="I49" i="18"/>
  <c r="I96" i="18" s="1"/>
  <c r="I125" i="18" s="1"/>
  <c r="M49" i="18"/>
  <c r="M96" i="18" s="1"/>
  <c r="M125" i="18" s="1"/>
  <c r="Q49" i="18"/>
  <c r="Q96" i="18" s="1"/>
  <c r="Q125" i="18" s="1"/>
  <c r="U49" i="18"/>
  <c r="U96" i="18" s="1"/>
  <c r="U125" i="18" s="1"/>
  <c r="Y49" i="18"/>
  <c r="Y96" i="18" s="1"/>
  <c r="Y125" i="18" s="1"/>
  <c r="AC49" i="18"/>
  <c r="AC96" i="18" s="1"/>
  <c r="AC125" i="18" s="1"/>
  <c r="AG49" i="18"/>
  <c r="AG96" i="18" s="1"/>
  <c r="AG125" i="18" s="1"/>
  <c r="AK49" i="18"/>
  <c r="AK96" i="18" s="1"/>
  <c r="AK125" i="18" s="1"/>
  <c r="AO49" i="18"/>
  <c r="AO96" i="18" s="1"/>
  <c r="AO125" i="18" s="1"/>
  <c r="AS49" i="18"/>
  <c r="AS96" i="18" s="1"/>
  <c r="AS125" i="18" s="1"/>
  <c r="AW49" i="18"/>
  <c r="AW96" i="18" s="1"/>
  <c r="AW125" i="18" s="1"/>
  <c r="BA49" i="18"/>
  <c r="BA96" i="18" s="1"/>
  <c r="BA125" i="18" s="1"/>
  <c r="BE49" i="18"/>
  <c r="BE96" i="18" s="1"/>
  <c r="BE125" i="18" s="1"/>
  <c r="BI49" i="18"/>
  <c r="BM49" i="18"/>
  <c r="BM96" i="18" s="1"/>
  <c r="BM125" i="18" s="1"/>
  <c r="BQ49" i="18"/>
  <c r="BQ96" i="18" s="1"/>
  <c r="BQ125" i="18" s="1"/>
  <c r="BU49" i="18"/>
  <c r="BU96" i="18" s="1"/>
  <c r="BU125" i="18" s="1"/>
  <c r="BY49" i="18"/>
  <c r="CQ49" i="18" s="1"/>
  <c r="E9" i="16" s="1"/>
  <c r="CC49" i="18"/>
  <c r="CC96" i="18" s="1"/>
  <c r="CC125" i="18" s="1"/>
  <c r="CG49" i="18"/>
  <c r="CG96" i="18" s="1"/>
  <c r="CG125" i="18" s="1"/>
  <c r="CK31" i="18"/>
  <c r="CQ31" i="18"/>
  <c r="CO31" i="18"/>
  <c r="CK39" i="18"/>
  <c r="CQ39" i="18"/>
  <c r="CO39" i="18"/>
  <c r="CK58" i="18"/>
  <c r="CM58" i="18" s="1"/>
  <c r="CQ58" i="18"/>
  <c r="E11" i="16" s="1"/>
  <c r="CO58" i="18"/>
  <c r="CL72" i="18"/>
  <c r="CR72" i="18"/>
  <c r="F10" i="16" s="1"/>
  <c r="CP72" i="18"/>
  <c r="CL80" i="18"/>
  <c r="CN80" i="18" s="1"/>
  <c r="CR80" i="18"/>
  <c r="F13" i="16" s="1"/>
  <c r="F12" i="16" s="1"/>
  <c r="CP80" i="18"/>
  <c r="F115" i="18"/>
  <c r="F124" i="18" s="1"/>
  <c r="J115" i="18"/>
  <c r="J124" i="18" s="1"/>
  <c r="N115" i="18"/>
  <c r="N124" i="18" s="1"/>
  <c r="R115" i="18"/>
  <c r="R124" i="18" s="1"/>
  <c r="V115" i="18"/>
  <c r="V124" i="18" s="1"/>
  <c r="Z115" i="18"/>
  <c r="Z124" i="18" s="1"/>
  <c r="AD115" i="18"/>
  <c r="AD124" i="18" s="1"/>
  <c r="AH115" i="18"/>
  <c r="AH124" i="18" s="1"/>
  <c r="AL115" i="18"/>
  <c r="AL124" i="18" s="1"/>
  <c r="AP115" i="18"/>
  <c r="AP124" i="18" s="1"/>
  <c r="AT115" i="18"/>
  <c r="AT124" i="18" s="1"/>
  <c r="AX115" i="18"/>
  <c r="AX124" i="18" s="1"/>
  <c r="BB115" i="18"/>
  <c r="BB124" i="18" s="1"/>
  <c r="D70" i="19"/>
  <c r="AB70" i="19"/>
  <c r="AB99" i="19" s="1"/>
  <c r="N70" i="19"/>
  <c r="V70" i="19"/>
  <c r="Z70" i="19"/>
  <c r="Z99" i="19" s="1"/>
  <c r="AD70" i="19"/>
  <c r="AH70" i="19"/>
  <c r="AH99" i="19" s="1"/>
  <c r="AL70" i="19"/>
  <c r="AP70" i="19"/>
  <c r="AP99" i="19" s="1"/>
  <c r="AT70" i="19"/>
  <c r="AX70" i="19"/>
  <c r="AX99" i="19" s="1"/>
  <c r="BB70" i="19"/>
  <c r="BF70" i="19"/>
  <c r="BF99" i="19" s="1"/>
  <c r="C48" i="20"/>
  <c r="C94" i="20" s="1"/>
  <c r="G48" i="20"/>
  <c r="G94" i="20" s="1"/>
  <c r="G123" i="20" s="1"/>
  <c r="K48" i="20"/>
  <c r="O48" i="20"/>
  <c r="O94" i="20" s="1"/>
  <c r="O123" i="20" s="1"/>
  <c r="S48" i="20"/>
  <c r="S94" i="20" s="1"/>
  <c r="S123" i="20" s="1"/>
  <c r="W48" i="20"/>
  <c r="W94" i="20" s="1"/>
  <c r="W123" i="20" s="1"/>
  <c r="AA48" i="20"/>
  <c r="AE48" i="20"/>
  <c r="AE94" i="20" s="1"/>
  <c r="AE123" i="20" s="1"/>
  <c r="AI48" i="20"/>
  <c r="AI94" i="20" s="1"/>
  <c r="AI123" i="20" s="1"/>
  <c r="AM48" i="20"/>
  <c r="AM94" i="20" s="1"/>
  <c r="AM123" i="20" s="1"/>
  <c r="E113" i="20"/>
  <c r="E122" i="20" s="1"/>
  <c r="I113" i="20"/>
  <c r="I122" i="20" s="1"/>
  <c r="M113" i="20"/>
  <c r="M122" i="20" s="1"/>
  <c r="Q113" i="20"/>
  <c r="Q122" i="20" s="1"/>
  <c r="U113" i="20"/>
  <c r="U122" i="20" s="1"/>
  <c r="Y113" i="20"/>
  <c r="Y122" i="20" s="1"/>
  <c r="AC113" i="20"/>
  <c r="AC122" i="20" s="1"/>
  <c r="AG113" i="20"/>
  <c r="AG122" i="20" s="1"/>
  <c r="AK113" i="20"/>
  <c r="AK122" i="20" s="1"/>
  <c r="AG115" i="18"/>
  <c r="AG124" i="18" s="1"/>
  <c r="AK115" i="18"/>
  <c r="AK124" i="18" s="1"/>
  <c r="AO115" i="18"/>
  <c r="AO124" i="18" s="1"/>
  <c r="AS115" i="18"/>
  <c r="AS124" i="18" s="1"/>
  <c r="AW115" i="18"/>
  <c r="AW124" i="18" s="1"/>
  <c r="BA115" i="18"/>
  <c r="BA124" i="18" s="1"/>
  <c r="BE115" i="18"/>
  <c r="BE124" i="18" s="1"/>
  <c r="BI115" i="18"/>
  <c r="BI124" i="18" s="1"/>
  <c r="BM115" i="18"/>
  <c r="BM124" i="18" s="1"/>
  <c r="BQ115" i="18"/>
  <c r="BQ124" i="18" s="1"/>
  <c r="BU115" i="18"/>
  <c r="BU124" i="18" s="1"/>
  <c r="BY115" i="18"/>
  <c r="BY124" i="18" s="1"/>
  <c r="CC115" i="18"/>
  <c r="CC124" i="18" s="1"/>
  <c r="CG115" i="18"/>
  <c r="CG124" i="18" s="1"/>
  <c r="CK107" i="18"/>
  <c r="CQ107" i="18"/>
  <c r="CO107" i="18"/>
  <c r="BG29" i="19"/>
  <c r="D29" i="3" s="1"/>
  <c r="I39" i="19"/>
  <c r="Q39" i="19"/>
  <c r="Y39" i="19"/>
  <c r="Y70" i="19" s="1"/>
  <c r="Y99" i="19" s="1"/>
  <c r="AG39" i="19"/>
  <c r="AO39" i="19"/>
  <c r="AW39" i="19"/>
  <c r="E25" i="16" s="1"/>
  <c r="BE39" i="19"/>
  <c r="E25" i="17" s="1"/>
  <c r="E23" i="17" s="1"/>
  <c r="E33" i="17" s="1"/>
  <c r="E43" i="17" s="1"/>
  <c r="BG57" i="19"/>
  <c r="D57" i="3" s="1"/>
  <c r="BG69" i="19"/>
  <c r="D69" i="3" s="1"/>
  <c r="E98" i="19"/>
  <c r="I98" i="19"/>
  <c r="M98" i="19"/>
  <c r="Q98" i="19"/>
  <c r="U98" i="19"/>
  <c r="Y98" i="19"/>
  <c r="AC98" i="19"/>
  <c r="AG98" i="19"/>
  <c r="AK98" i="19"/>
  <c r="AO98" i="19"/>
  <c r="AS98" i="19"/>
  <c r="AW98" i="19"/>
  <c r="BA98" i="19"/>
  <c r="BE98" i="19"/>
  <c r="BG95" i="19"/>
  <c r="D29" i="5" s="1"/>
  <c r="F22" i="20"/>
  <c r="J22" i="20"/>
  <c r="N22" i="20"/>
  <c r="R22" i="20"/>
  <c r="V22" i="20"/>
  <c r="Z22" i="20"/>
  <c r="AD22" i="20"/>
  <c r="AH22" i="20"/>
  <c r="AL22" i="20"/>
  <c r="AO38" i="20"/>
  <c r="F39" i="2" s="1"/>
  <c r="AO78" i="20"/>
  <c r="F80" i="2" s="1"/>
  <c r="AO93" i="20"/>
  <c r="F95" i="2" s="1"/>
  <c r="F122" i="20"/>
  <c r="J122" i="20"/>
  <c r="N122" i="20"/>
  <c r="R122" i="20"/>
  <c r="V122" i="20"/>
  <c r="Z122" i="20"/>
  <c r="AD122" i="20"/>
  <c r="AH122" i="20"/>
  <c r="AL122" i="20"/>
  <c r="D38" i="21"/>
  <c r="L38" i="21"/>
  <c r="T38" i="21"/>
  <c r="W68" i="21"/>
  <c r="F69" i="3" s="1"/>
  <c r="H88" i="21"/>
  <c r="H97" i="21" s="1"/>
  <c r="P88" i="21"/>
  <c r="P97" i="21" s="1"/>
  <c r="BF115" i="18"/>
  <c r="BF124" i="18" s="1"/>
  <c r="BJ115" i="18"/>
  <c r="BJ124" i="18" s="1"/>
  <c r="BN115" i="18"/>
  <c r="BN124" i="18" s="1"/>
  <c r="BR115" i="18"/>
  <c r="BR124" i="18" s="1"/>
  <c r="BV115" i="18"/>
  <c r="BV124" i="18" s="1"/>
  <c r="BZ115" i="18"/>
  <c r="BZ124" i="18" s="1"/>
  <c r="CD115" i="18"/>
  <c r="CD124" i="18" s="1"/>
  <c r="CH115" i="18"/>
  <c r="CH124" i="18" s="1"/>
  <c r="CL107" i="18"/>
  <c r="CR107" i="18"/>
  <c r="CP107" i="18"/>
  <c r="P70" i="19"/>
  <c r="P99" i="19" s="1"/>
  <c r="AV70" i="19"/>
  <c r="AV99" i="19" s="1"/>
  <c r="BG23" i="19"/>
  <c r="D23" i="3" s="1"/>
  <c r="D39" i="19"/>
  <c r="H39" i="19"/>
  <c r="H70" i="19" s="1"/>
  <c r="L39" i="19"/>
  <c r="L70" i="19" s="1"/>
  <c r="L99" i="19" s="1"/>
  <c r="P39" i="19"/>
  <c r="T39" i="19"/>
  <c r="T70" i="19" s="1"/>
  <c r="T99" i="19" s="1"/>
  <c r="X39" i="19"/>
  <c r="X70" i="19" s="1"/>
  <c r="X99" i="19" s="1"/>
  <c r="AB39" i="19"/>
  <c r="AF39" i="19"/>
  <c r="AF70" i="19" s="1"/>
  <c r="AF99" i="19" s="1"/>
  <c r="AJ39" i="19"/>
  <c r="AN39" i="19"/>
  <c r="AN70" i="19" s="1"/>
  <c r="AN99" i="19" s="1"/>
  <c r="AR39" i="19"/>
  <c r="AR70" i="19" s="1"/>
  <c r="AR99" i="19" s="1"/>
  <c r="AV39" i="19"/>
  <c r="AZ39" i="19"/>
  <c r="AZ70" i="19" s="1"/>
  <c r="AZ99" i="19" s="1"/>
  <c r="BD39" i="19"/>
  <c r="BD70" i="19" s="1"/>
  <c r="BD99" i="19" s="1"/>
  <c r="BH29" i="19"/>
  <c r="E29" i="3" s="1"/>
  <c r="BH57" i="19"/>
  <c r="E57" i="3" s="1"/>
  <c r="BH69" i="19"/>
  <c r="E69" i="3" s="1"/>
  <c r="F98" i="19"/>
  <c r="F99" i="19" s="1"/>
  <c r="J98" i="19"/>
  <c r="N98" i="19"/>
  <c r="R98" i="19"/>
  <c r="V98" i="19"/>
  <c r="Z98" i="19"/>
  <c r="AD98" i="19"/>
  <c r="AH98" i="19"/>
  <c r="AL98" i="19"/>
  <c r="AP98" i="19"/>
  <c r="AT98" i="19"/>
  <c r="AX98" i="19"/>
  <c r="BB98" i="19"/>
  <c r="BF98" i="19"/>
  <c r="BH95" i="19"/>
  <c r="E29" i="5" s="1"/>
  <c r="E48" i="20"/>
  <c r="I48" i="20"/>
  <c r="M48" i="20"/>
  <c r="Q48" i="20"/>
  <c r="U48" i="20"/>
  <c r="Y48" i="20"/>
  <c r="AC48" i="20"/>
  <c r="AG48" i="20"/>
  <c r="G9" i="16" s="1"/>
  <c r="G6" i="16" s="1"/>
  <c r="G18" i="16" s="1"/>
  <c r="G42" i="16" s="1"/>
  <c r="AK48" i="20"/>
  <c r="G9" i="17" s="1"/>
  <c r="G6" i="17" s="1"/>
  <c r="G18" i="17" s="1"/>
  <c r="AO57" i="20"/>
  <c r="F58" i="2" s="1"/>
  <c r="AO98" i="20"/>
  <c r="F8" i="4" s="1"/>
  <c r="C113" i="20"/>
  <c r="G113" i="20"/>
  <c r="G122" i="20" s="1"/>
  <c r="K113" i="20"/>
  <c r="K122" i="20" s="1"/>
  <c r="O113" i="20"/>
  <c r="O122" i="20" s="1"/>
  <c r="S113" i="20"/>
  <c r="S122" i="20" s="1"/>
  <c r="W113" i="20"/>
  <c r="W122" i="20" s="1"/>
  <c r="AA113" i="20"/>
  <c r="AA122" i="20" s="1"/>
  <c r="AE113" i="20"/>
  <c r="AE122" i="20" s="1"/>
  <c r="AI113" i="20"/>
  <c r="AI122" i="20" s="1"/>
  <c r="AM113" i="20"/>
  <c r="AM122" i="20" s="1"/>
  <c r="E98" i="21"/>
  <c r="M98" i="21"/>
  <c r="U98" i="21"/>
  <c r="W81" i="21"/>
  <c r="F16" i="5" s="1"/>
  <c r="C89" i="19"/>
  <c r="C98" i="19" s="1"/>
  <c r="BG98" i="19" s="1"/>
  <c r="D32" i="5" s="1"/>
  <c r="G89" i="19"/>
  <c r="G98" i="19" s="1"/>
  <c r="K89" i="19"/>
  <c r="K98" i="19" s="1"/>
  <c r="O89" i="19"/>
  <c r="O98" i="19" s="1"/>
  <c r="S89" i="19"/>
  <c r="S98" i="19" s="1"/>
  <c r="W89" i="19"/>
  <c r="W98" i="19" s="1"/>
  <c r="AA89" i="19"/>
  <c r="AA98" i="19" s="1"/>
  <c r="AE89" i="19"/>
  <c r="AE98" i="19" s="1"/>
  <c r="AI89" i="19"/>
  <c r="AI98" i="19" s="1"/>
  <c r="AM89" i="19"/>
  <c r="AM98" i="19" s="1"/>
  <c r="AQ89" i="19"/>
  <c r="AQ98" i="19" s="1"/>
  <c r="AU89" i="19"/>
  <c r="AU98" i="19" s="1"/>
  <c r="AY89" i="19"/>
  <c r="AY98" i="19" s="1"/>
  <c r="BC89" i="19"/>
  <c r="BC98" i="19" s="1"/>
  <c r="D22" i="20"/>
  <c r="H22" i="20"/>
  <c r="AO22" i="20" s="1"/>
  <c r="F23" i="2" s="1"/>
  <c r="L22" i="20"/>
  <c r="P22" i="20"/>
  <c r="T22" i="20"/>
  <c r="X22" i="20"/>
  <c r="AB22" i="20"/>
  <c r="AF22" i="20"/>
  <c r="AJ22" i="20"/>
  <c r="AN22" i="20"/>
  <c r="AO21" i="20"/>
  <c r="F22" i="2" s="1"/>
  <c r="W56" i="21"/>
  <c r="F57" i="3" s="1"/>
  <c r="F88" i="21"/>
  <c r="F97" i="21" s="1"/>
  <c r="J88" i="21"/>
  <c r="J97" i="21" s="1"/>
  <c r="N88" i="21"/>
  <c r="N97" i="21" s="1"/>
  <c r="R88" i="21"/>
  <c r="R97" i="21" s="1"/>
  <c r="V88" i="21"/>
  <c r="V97" i="21" s="1"/>
  <c r="AO119" i="20"/>
  <c r="F29" i="4" s="1"/>
  <c r="G69" i="21"/>
  <c r="G98" i="21" s="1"/>
  <c r="C38" i="21"/>
  <c r="C69" i="21" s="1"/>
  <c r="G38" i="21"/>
  <c r="K38" i="21"/>
  <c r="K69" i="21" s="1"/>
  <c r="K98" i="21" s="1"/>
  <c r="O38" i="21"/>
  <c r="O69" i="21" s="1"/>
  <c r="O98" i="21" s="1"/>
  <c r="S38" i="21"/>
  <c r="G25" i="16" s="1"/>
  <c r="G23" i="16" s="1"/>
  <c r="G33" i="16" s="1"/>
  <c r="G43" i="16" s="1"/>
  <c r="F33" i="16"/>
  <c r="D9" i="13"/>
  <c r="D17" i="13" s="1"/>
  <c r="C17" i="13"/>
  <c r="E43" i="16"/>
  <c r="D43" i="17"/>
  <c r="D35" i="17"/>
  <c r="F33" i="17"/>
  <c r="CL23" i="18"/>
  <c r="BX96" i="18"/>
  <c r="CR23" i="18"/>
  <c r="F7" i="16" s="1"/>
  <c r="F6" i="16" s="1"/>
  <c r="CP23" i="18"/>
  <c r="F7" i="17"/>
  <c r="E22" i="2"/>
  <c r="CN22" i="18"/>
  <c r="E24" i="2"/>
  <c r="CN24" i="18"/>
  <c r="E31" i="2"/>
  <c r="CN31" i="18"/>
  <c r="E39" i="2"/>
  <c r="CN39" i="18"/>
  <c r="E42" i="2"/>
  <c r="CN42" i="18"/>
  <c r="E48" i="2"/>
  <c r="CN48" i="18"/>
  <c r="E58" i="2"/>
  <c r="CN58" i="18"/>
  <c r="D80" i="2"/>
  <c r="CM80" i="18"/>
  <c r="D85" i="2"/>
  <c r="CM85" i="18"/>
  <c r="D95" i="2"/>
  <c r="CM95" i="18"/>
  <c r="CM107" i="18"/>
  <c r="D15" i="4"/>
  <c r="CK23" i="18"/>
  <c r="C96" i="18"/>
  <c r="CQ23" i="18"/>
  <c r="E7" i="16" s="1"/>
  <c r="BW96" i="18"/>
  <c r="CO23" i="18"/>
  <c r="E7" i="17"/>
  <c r="CE96" i="18"/>
  <c r="CM22" i="18"/>
  <c r="D22" i="2"/>
  <c r="CM24" i="18"/>
  <c r="D24" i="2"/>
  <c r="CO49" i="18"/>
  <c r="E9" i="17"/>
  <c r="CM31" i="18"/>
  <c r="D31" i="2"/>
  <c r="CM39" i="18"/>
  <c r="D39" i="2"/>
  <c r="CM42" i="18"/>
  <c r="D42" i="2"/>
  <c r="CM48" i="18"/>
  <c r="D48" i="2"/>
  <c r="D58" i="2"/>
  <c r="CN72" i="18"/>
  <c r="E72" i="2"/>
  <c r="CN85" i="18"/>
  <c r="E85" i="2"/>
  <c r="CN95" i="18"/>
  <c r="E95" i="2"/>
  <c r="CL18" i="18"/>
  <c r="CP18" i="18"/>
  <c r="CR18" i="18"/>
  <c r="CL28" i="18"/>
  <c r="CP28" i="18"/>
  <c r="CR28" i="18"/>
  <c r="C124" i="18"/>
  <c r="CK115" i="18"/>
  <c r="BW124" i="18"/>
  <c r="CE124" i="18"/>
  <c r="CO124" i="18" s="1"/>
  <c r="CO115" i="18"/>
  <c r="CK100" i="18"/>
  <c r="CO100" i="18"/>
  <c r="CQ100" i="18"/>
  <c r="CK18" i="18"/>
  <c r="CO18" i="18"/>
  <c r="CQ18" i="18"/>
  <c r="CK28" i="18"/>
  <c r="CO28" i="18"/>
  <c r="CQ28" i="18"/>
  <c r="D124" i="18"/>
  <c r="CL115" i="18"/>
  <c r="BX124" i="18"/>
  <c r="CR124" i="18" s="1"/>
  <c r="CR115" i="18"/>
  <c r="CF124" i="18"/>
  <c r="CP115" i="18"/>
  <c r="CL100" i="18"/>
  <c r="CP100" i="18"/>
  <c r="CR100" i="18"/>
  <c r="M70" i="19"/>
  <c r="M99" i="19" s="1"/>
  <c r="Q70" i="19"/>
  <c r="Q99" i="19" s="1"/>
  <c r="U70" i="19"/>
  <c r="U99" i="19" s="1"/>
  <c r="AC70" i="19"/>
  <c r="AC99" i="19" s="1"/>
  <c r="AG70" i="19"/>
  <c r="AG99" i="19" s="1"/>
  <c r="AK70" i="19"/>
  <c r="AK99" i="19" s="1"/>
  <c r="AO70" i="19"/>
  <c r="AS70" i="19"/>
  <c r="AS99" i="19" s="1"/>
  <c r="AW70" i="19"/>
  <c r="AW99" i="19" s="1"/>
  <c r="BA70" i="19"/>
  <c r="BA99" i="19" s="1"/>
  <c r="BH16" i="19"/>
  <c r="E16" i="3" s="1"/>
  <c r="J11" i="19"/>
  <c r="J17" i="19" s="1"/>
  <c r="J70" i="19" s="1"/>
  <c r="J99" i="19" s="1"/>
  <c r="BH5" i="19"/>
  <c r="E5" i="3" s="1"/>
  <c r="C17" i="19"/>
  <c r="BG11" i="19"/>
  <c r="D11" i="3" s="1"/>
  <c r="E70" i="19"/>
  <c r="E99" i="19" s="1"/>
  <c r="I70" i="19"/>
  <c r="I99" i="19" s="1"/>
  <c r="R70" i="19"/>
  <c r="R99" i="19" s="1"/>
  <c r="C39" i="19"/>
  <c r="G39" i="19"/>
  <c r="G70" i="19" s="1"/>
  <c r="G99" i="19" s="1"/>
  <c r="K39" i="19"/>
  <c r="K70" i="19" s="1"/>
  <c r="K99" i="19" s="1"/>
  <c r="O39" i="19"/>
  <c r="O70" i="19" s="1"/>
  <c r="S39" i="19"/>
  <c r="S70" i="19" s="1"/>
  <c r="W39" i="19"/>
  <c r="W70" i="19" s="1"/>
  <c r="W99" i="19" s="1"/>
  <c r="AA39" i="19"/>
  <c r="AA70" i="19" s="1"/>
  <c r="AA99" i="19" s="1"/>
  <c r="AE39" i="19"/>
  <c r="AE70" i="19" s="1"/>
  <c r="AI39" i="19"/>
  <c r="AI70" i="19" s="1"/>
  <c r="AM39" i="19"/>
  <c r="AM70" i="19" s="1"/>
  <c r="AM99" i="19" s="1"/>
  <c r="AQ39" i="19"/>
  <c r="AQ70" i="19" s="1"/>
  <c r="AQ99" i="19" s="1"/>
  <c r="AU39" i="19"/>
  <c r="AU70" i="19" s="1"/>
  <c r="AY39" i="19"/>
  <c r="AY70" i="19" s="1"/>
  <c r="BC39" i="19"/>
  <c r="BC70" i="19" s="1"/>
  <c r="BC99" i="19" s="1"/>
  <c r="BG26" i="19"/>
  <c r="D26" i="3" s="1"/>
  <c r="BH23" i="19"/>
  <c r="E23" i="3" s="1"/>
  <c r="AO30" i="20"/>
  <c r="F31" i="2" s="1"/>
  <c r="D98" i="19"/>
  <c r="BH89" i="19"/>
  <c r="E23" i="5" s="1"/>
  <c r="BG79" i="19"/>
  <c r="D13" i="5" s="1"/>
  <c r="C122" i="20"/>
  <c r="AO113" i="20"/>
  <c r="F23" i="4" s="1"/>
  <c r="W16" i="21"/>
  <c r="F17" i="3" s="1"/>
  <c r="AO105" i="20"/>
  <c r="F15" i="4" s="1"/>
  <c r="I98" i="21"/>
  <c r="Q98" i="21"/>
  <c r="W10" i="21"/>
  <c r="F11" i="3" s="1"/>
  <c r="BH22" i="19"/>
  <c r="E22" i="3" s="1"/>
  <c r="BH26" i="19"/>
  <c r="E26" i="3" s="1"/>
  <c r="BH74" i="19"/>
  <c r="E8" i="5" s="1"/>
  <c r="AO17" i="20"/>
  <c r="F18" i="2" s="1"/>
  <c r="E94" i="20"/>
  <c r="E123" i="20" s="1"/>
  <c r="I94" i="20"/>
  <c r="I123" i="20" s="1"/>
  <c r="M94" i="20"/>
  <c r="M123" i="20" s="1"/>
  <c r="Q94" i="20"/>
  <c r="Q123" i="20" s="1"/>
  <c r="U94" i="20"/>
  <c r="U123" i="20" s="1"/>
  <c r="Y94" i="20"/>
  <c r="Y123" i="20" s="1"/>
  <c r="AC94" i="20"/>
  <c r="AC123" i="20" s="1"/>
  <c r="D48" i="20"/>
  <c r="D94" i="20" s="1"/>
  <c r="D123" i="20" s="1"/>
  <c r="F48" i="20"/>
  <c r="F94" i="20" s="1"/>
  <c r="F123" i="20" s="1"/>
  <c r="H48" i="20"/>
  <c r="J48" i="20"/>
  <c r="J94" i="20" s="1"/>
  <c r="J123" i="20" s="1"/>
  <c r="L48" i="20"/>
  <c r="L94" i="20" s="1"/>
  <c r="L123" i="20" s="1"/>
  <c r="N48" i="20"/>
  <c r="P48" i="20"/>
  <c r="P94" i="20" s="1"/>
  <c r="P123" i="20" s="1"/>
  <c r="R48" i="20"/>
  <c r="R94" i="20" s="1"/>
  <c r="R123" i="20" s="1"/>
  <c r="T48" i="20"/>
  <c r="T94" i="20" s="1"/>
  <c r="T123" i="20" s="1"/>
  <c r="V48" i="20"/>
  <c r="V94" i="20" s="1"/>
  <c r="V123" i="20" s="1"/>
  <c r="X48" i="20"/>
  <c r="Z48" i="20"/>
  <c r="Z94" i="20" s="1"/>
  <c r="Z123" i="20" s="1"/>
  <c r="AB48" i="20"/>
  <c r="AB94" i="20" s="1"/>
  <c r="AB123" i="20" s="1"/>
  <c r="AD48" i="20"/>
  <c r="AF48" i="20"/>
  <c r="AF94" i="20" s="1"/>
  <c r="AF123" i="20" s="1"/>
  <c r="AH48" i="20"/>
  <c r="AH94" i="20" s="1"/>
  <c r="AH123" i="20" s="1"/>
  <c r="AJ48" i="20"/>
  <c r="AJ94" i="20" s="1"/>
  <c r="AJ123" i="20" s="1"/>
  <c r="AL48" i="20"/>
  <c r="AL94" i="20" s="1"/>
  <c r="AL123" i="20" s="1"/>
  <c r="AN48" i="20"/>
  <c r="AO41" i="20"/>
  <c r="F42" i="2" s="1"/>
  <c r="AO83" i="20"/>
  <c r="F85" i="2" s="1"/>
  <c r="C97" i="21"/>
  <c r="W73" i="21"/>
  <c r="F8" i="5" s="1"/>
  <c r="D69" i="21"/>
  <c r="D98" i="21" s="1"/>
  <c r="F69" i="21"/>
  <c r="F98" i="21" s="1"/>
  <c r="H69" i="21"/>
  <c r="H98" i="21" s="1"/>
  <c r="J69" i="21"/>
  <c r="J98" i="21" s="1"/>
  <c r="L69" i="21"/>
  <c r="L98" i="21" s="1"/>
  <c r="N69" i="21"/>
  <c r="P69" i="21"/>
  <c r="R69" i="21"/>
  <c r="R98" i="21" s="1"/>
  <c r="T69" i="21"/>
  <c r="T98" i="21" s="1"/>
  <c r="V69" i="21"/>
  <c r="W36" i="21"/>
  <c r="F37" i="3" s="1"/>
  <c r="W50" i="21"/>
  <c r="F51" i="3" s="1"/>
  <c r="W62" i="21"/>
  <c r="F63" i="3" s="1"/>
  <c r="W78" i="21"/>
  <c r="F13" i="5" s="1"/>
  <c r="W94" i="21"/>
  <c r="F29" i="5" s="1"/>
  <c r="W25" i="21"/>
  <c r="F26" i="3" s="1"/>
  <c r="AG94" i="20" l="1"/>
  <c r="AG123" i="20" s="1"/>
  <c r="V98" i="21"/>
  <c r="AK94" i="20"/>
  <c r="AK123" i="20" s="1"/>
  <c r="G42" i="17"/>
  <c r="G35" i="17"/>
  <c r="E80" i="2"/>
  <c r="BH17" i="19"/>
  <c r="E17" i="3" s="1"/>
  <c r="F18" i="16"/>
  <c r="F42" i="16" s="1"/>
  <c r="G35" i="16"/>
  <c r="H99" i="19"/>
  <c r="BH70" i="19"/>
  <c r="E70" i="3" s="1"/>
  <c r="CM49" i="18"/>
  <c r="D49" i="2"/>
  <c r="AO122" i="20"/>
  <c r="F32" i="4" s="1"/>
  <c r="AO99" i="19"/>
  <c r="CP124" i="18"/>
  <c r="W38" i="21"/>
  <c r="F39" i="3" s="1"/>
  <c r="X94" i="20"/>
  <c r="X123" i="20" s="1"/>
  <c r="H94" i="20"/>
  <c r="H123" i="20" s="1"/>
  <c r="BH98" i="19"/>
  <c r="E32" i="5" s="1"/>
  <c r="AY99" i="19"/>
  <c r="S99" i="19"/>
  <c r="CQ115" i="18"/>
  <c r="E6" i="16"/>
  <c r="E18" i="16" s="1"/>
  <c r="E42" i="16" s="1"/>
  <c r="D72" i="2"/>
  <c r="CP49" i="18"/>
  <c r="N99" i="19"/>
  <c r="AX125" i="18"/>
  <c r="AH125" i="18"/>
  <c r="R125" i="18"/>
  <c r="K123" i="20"/>
  <c r="CL49" i="18"/>
  <c r="AA123" i="20"/>
  <c r="BE70" i="19"/>
  <c r="BE99" i="19" s="1"/>
  <c r="F9" i="17"/>
  <c r="F6" i="17" s="1"/>
  <c r="F18" i="17" s="1"/>
  <c r="F42" i="17" s="1"/>
  <c r="S69" i="21"/>
  <c r="S98" i="21" s="1"/>
  <c r="P98" i="21"/>
  <c r="W97" i="21"/>
  <c r="F32" i="5" s="1"/>
  <c r="AN94" i="20"/>
  <c r="AN123" i="20" s="1"/>
  <c r="AI99" i="19"/>
  <c r="BG89" i="19"/>
  <c r="D23" i="5" s="1"/>
  <c r="N98" i="21"/>
  <c r="W88" i="21"/>
  <c r="F23" i="5" s="1"/>
  <c r="AD94" i="20"/>
  <c r="AD123" i="20" s="1"/>
  <c r="N94" i="20"/>
  <c r="N123" i="20" s="1"/>
  <c r="BH11" i="19"/>
  <c r="E11" i="3" s="1"/>
  <c r="AU99" i="19"/>
  <c r="AE99" i="19"/>
  <c r="O99" i="19"/>
  <c r="CQ124" i="18"/>
  <c r="D96" i="18"/>
  <c r="D125" i="18" s="1"/>
  <c r="CN107" i="18"/>
  <c r="E15" i="4"/>
  <c r="AT99" i="19"/>
  <c r="AD99" i="19"/>
  <c r="BZ125" i="18"/>
  <c r="BJ125" i="18"/>
  <c r="AT125" i="18"/>
  <c r="AD125" i="18"/>
  <c r="N125" i="18"/>
  <c r="BY96" i="18"/>
  <c r="BY125" i="18" s="1"/>
  <c r="E96" i="18"/>
  <c r="E125" i="18" s="1"/>
  <c r="BH39" i="19"/>
  <c r="E39" i="3" s="1"/>
  <c r="BB99" i="19"/>
  <c r="AL99" i="19"/>
  <c r="V99" i="19"/>
  <c r="CH125" i="18"/>
  <c r="BR125" i="18"/>
  <c r="BB125" i="18"/>
  <c r="AL125" i="18"/>
  <c r="V125" i="18"/>
  <c r="F125" i="18"/>
  <c r="C123" i="20"/>
  <c r="AO48" i="20"/>
  <c r="F49" i="2" s="1"/>
  <c r="D99" i="19"/>
  <c r="BH99" i="19" s="1"/>
  <c r="BG39" i="19"/>
  <c r="D39" i="3" s="1"/>
  <c r="BG17" i="19"/>
  <c r="D17" i="3" s="1"/>
  <c r="C70" i="19"/>
  <c r="CN100" i="18"/>
  <c r="E8" i="4"/>
  <c r="CL124" i="18"/>
  <c r="CM18" i="18"/>
  <c r="D18" i="2"/>
  <c r="D8" i="4"/>
  <c r="CM100" i="18"/>
  <c r="CK124" i="18"/>
  <c r="E18" i="2"/>
  <c r="CN18" i="18"/>
  <c r="E6" i="17"/>
  <c r="E18" i="17" s="1"/>
  <c r="BW125" i="18"/>
  <c r="CQ125" i="18" s="1"/>
  <c r="CQ96" i="18"/>
  <c r="C125" i="18"/>
  <c r="CK96" i="18"/>
  <c r="CF125" i="18"/>
  <c r="CP96" i="18"/>
  <c r="BX125" i="18"/>
  <c r="CR125" i="18" s="1"/>
  <c r="CR96" i="18"/>
  <c r="E35" i="16"/>
  <c r="F35" i="16"/>
  <c r="F43" i="16"/>
  <c r="C98" i="21"/>
  <c r="CN115" i="18"/>
  <c r="E23" i="4"/>
  <c r="CM28" i="18"/>
  <c r="D28" i="2"/>
  <c r="CM115" i="18"/>
  <c r="D23" i="4"/>
  <c r="E28" i="2"/>
  <c r="CN28" i="18"/>
  <c r="CE125" i="18"/>
  <c r="CO125" i="18" s="1"/>
  <c r="CO96" i="18"/>
  <c r="CM23" i="18"/>
  <c r="D23" i="2"/>
  <c r="E23" i="2"/>
  <c r="CN23" i="18"/>
  <c r="F43" i="17"/>
  <c r="AO123" i="20" l="1"/>
  <c r="AO94" i="20"/>
  <c r="F96" i="2" s="1"/>
  <c r="W69" i="21"/>
  <c r="F70" i="3" s="1"/>
  <c r="W98" i="21"/>
  <c r="CL96" i="18"/>
  <c r="CN96" i="18" s="1"/>
  <c r="CP125" i="18"/>
  <c r="F35" i="17"/>
  <c r="CN49" i="18"/>
  <c r="E49" i="2"/>
  <c r="CK125" i="18"/>
  <c r="CM125" i="18" s="1"/>
  <c r="D96" i="2"/>
  <c r="CM96" i="18"/>
  <c r="E42" i="17"/>
  <c r="E35" i="17"/>
  <c r="CN124" i="18"/>
  <c r="E32" i="4"/>
  <c r="CM124" i="18"/>
  <c r="D32" i="4"/>
  <c r="BG70" i="19"/>
  <c r="D70" i="3" s="1"/>
  <c r="C99" i="19"/>
  <c r="BG99" i="19" s="1"/>
  <c r="CL125" i="18" l="1"/>
  <c r="CN125" i="18" s="1"/>
  <c r="E96" i="2"/>
</calcChain>
</file>

<file path=xl/sharedStrings.xml><?xml version="1.0" encoding="utf-8"?>
<sst xmlns="http://schemas.openxmlformats.org/spreadsheetml/2006/main" count="6000" uniqueCount="2432">
  <si>
    <t>Az önkormányzat önállóan működő és gazdálkodó költségvetési szervei</t>
  </si>
  <si>
    <t>I. Kőröshegyi Közös Önkormányzati Hivatal</t>
  </si>
  <si>
    <t>Az önkormányzat nem önállóan működő és gazdálkodó költségvetési szervei</t>
  </si>
  <si>
    <t>II. Az Önkormányzat költségvetésében szereplő nem intézményi kiadások és bevételek</t>
  </si>
  <si>
    <t>III. Kőröshegyi Szivárvány Művészeti Modellóvoda</t>
  </si>
  <si>
    <t>K1-K8. Költségvetési kiadások</t>
  </si>
  <si>
    <t>adatok Ft-ban</t>
  </si>
  <si>
    <t>Megnevezés</t>
  </si>
  <si>
    <t>Módosított előirányzat 2019</t>
  </si>
  <si>
    <t>Eredeti előirányzat 2020</t>
  </si>
  <si>
    <t>Módosított előirányzat 2020</t>
  </si>
  <si>
    <t>01</t>
  </si>
  <si>
    <t>Törvény szerinti illetmények, munkabérek (K1101)</t>
  </si>
  <si>
    <t>02</t>
  </si>
  <si>
    <t>Normatív jutalmak (K1102)</t>
  </si>
  <si>
    <t>03</t>
  </si>
  <si>
    <t>Céljuttatás, projektprémium (K1103)</t>
  </si>
  <si>
    <t>04</t>
  </si>
  <si>
    <t>Készenléti, ügyeleti, helyettesítési díj, túlóra, túlszolgálat (K1104)</t>
  </si>
  <si>
    <t>05</t>
  </si>
  <si>
    <t>Végkielégítés (K1105)</t>
  </si>
  <si>
    <t>06</t>
  </si>
  <si>
    <t>Jubileumi jutalom (K1106)</t>
  </si>
  <si>
    <t>07</t>
  </si>
  <si>
    <t>Béren kívüli juttatások (K1107)</t>
  </si>
  <si>
    <t>08</t>
  </si>
  <si>
    <t>Ruházati költségtérítés (K1108)</t>
  </si>
  <si>
    <t>09</t>
  </si>
  <si>
    <t>Közlekedési költségtérítés (K1109)</t>
  </si>
  <si>
    <t>10</t>
  </si>
  <si>
    <t>Egyéb költségtérítések (K1110)</t>
  </si>
  <si>
    <t>11</t>
  </si>
  <si>
    <t>Lakhatási támogatások (K1111)</t>
  </si>
  <si>
    <t>12</t>
  </si>
  <si>
    <t>Szociális támogatások (K1112)</t>
  </si>
  <si>
    <t>13</t>
  </si>
  <si>
    <t>Foglalkoztatottak egyéb személyi juttatásai (K1113)</t>
  </si>
  <si>
    <t>14</t>
  </si>
  <si>
    <t>Foglalkoztatottak személyi juttatásai (=01+…+13) (K11)</t>
  </si>
  <si>
    <t>15</t>
  </si>
  <si>
    <t>Választott tisztségviselők juttatásai (K121)</t>
  </si>
  <si>
    <t>16</t>
  </si>
  <si>
    <t>Munkavégzésre irányuló egyéb jogviszonyban nem saját foglalkoztatottnak fizetett juttatások (K122)</t>
  </si>
  <si>
    <t>17</t>
  </si>
  <si>
    <t>Egyéb külső személyi juttatások (K123)</t>
  </si>
  <si>
    <t>18</t>
  </si>
  <si>
    <t>Külső személyi juttatások (=15+16+17) (K12)</t>
  </si>
  <si>
    <t>19</t>
  </si>
  <si>
    <t>Személyi juttatások (=14+18) (K1)</t>
  </si>
  <si>
    <t>20</t>
  </si>
  <si>
    <t>Munkaadókat terhelő járulékok és szociális hozzájárulási adó (K2)</t>
  </si>
  <si>
    <t>21</t>
  </si>
  <si>
    <t>Szakmai anyagok beszerzése (K311)</t>
  </si>
  <si>
    <t>22</t>
  </si>
  <si>
    <t>Üzemeltetési anyagok beszerzése (K312)</t>
  </si>
  <si>
    <t>23</t>
  </si>
  <si>
    <t>Árubeszerzés (K313)</t>
  </si>
  <si>
    <t>24</t>
  </si>
  <si>
    <t>Készletbeszerzés (=21+22+23) (K31)</t>
  </si>
  <si>
    <t>25</t>
  </si>
  <si>
    <t>Informatikai szolgáltatások igénybevétele (K321)</t>
  </si>
  <si>
    <t>26</t>
  </si>
  <si>
    <t>Egyéb kommunikációs szolgáltatások (K322)</t>
  </si>
  <si>
    <t>27</t>
  </si>
  <si>
    <t>Kommunikációs szolgáltatások (=25+26) (K32)</t>
  </si>
  <si>
    <t>28</t>
  </si>
  <si>
    <t>Közüzemi díjak (K331)</t>
  </si>
  <si>
    <t>29</t>
  </si>
  <si>
    <t>Vásárolt élelmezés (K332)</t>
  </si>
  <si>
    <t>30</t>
  </si>
  <si>
    <t>Bérleti és lízing díjak (K333)</t>
  </si>
  <si>
    <t>31</t>
  </si>
  <si>
    <t>Karbantartási, kisjavítási szolgáltatások (K334)</t>
  </si>
  <si>
    <t>32</t>
  </si>
  <si>
    <t>Közvetített szolgáltatások (K335)</t>
  </si>
  <si>
    <t>33</t>
  </si>
  <si>
    <t>Szakmai tevékenységet segítő szolgáltatások  (K336)</t>
  </si>
  <si>
    <t>34</t>
  </si>
  <si>
    <t>Egyéb szolgáltatások (K337)</t>
  </si>
  <si>
    <t>35</t>
  </si>
  <si>
    <t>Szolgáltatási kiadások (=28+…+34) (K33)</t>
  </si>
  <si>
    <t>36</t>
  </si>
  <si>
    <t>Kiküldetések kiadásai (K341)</t>
  </si>
  <si>
    <t>37</t>
  </si>
  <si>
    <t>Reklám- és propagandakiadások (K342)</t>
  </si>
  <si>
    <t>38</t>
  </si>
  <si>
    <t>Kiküldetések, reklám- és propagandakiadások (=36+37) (K34)</t>
  </si>
  <si>
    <t>39</t>
  </si>
  <si>
    <t>Működési célú előzetesen felszámított általános forgalmi adó (K351)</t>
  </si>
  <si>
    <t>40</t>
  </si>
  <si>
    <t>Fizetendő általános forgalmi adó  (K352)</t>
  </si>
  <si>
    <t>41</t>
  </si>
  <si>
    <t>Kamatkiadások  (K353)</t>
  </si>
  <si>
    <t>42</t>
  </si>
  <si>
    <t>Egyéb pénzügyi műveletek kiadásai (K354)</t>
  </si>
  <si>
    <t>43</t>
  </si>
  <si>
    <t>Egyéb dologi kiadások (K355)</t>
  </si>
  <si>
    <t>44</t>
  </si>
  <si>
    <t>Különféle befizetések és egyéb dologi kiadások (=39+…+43) (K35)</t>
  </si>
  <si>
    <t>45</t>
  </si>
  <si>
    <t>Dologi kiadások (=24+27+35+38+44) (K3)</t>
  </si>
  <si>
    <t>46</t>
  </si>
  <si>
    <t>Társadalombiztosítási ellátások (K41)</t>
  </si>
  <si>
    <t>47</t>
  </si>
  <si>
    <t>Családi támogatások (K42)</t>
  </si>
  <si>
    <t>48</t>
  </si>
  <si>
    <t>Pénzbeli kárpótlások, kártérítések (K43)</t>
  </si>
  <si>
    <t>49</t>
  </si>
  <si>
    <t>Betegséggel kapcsolatos (nem tb.) ellátások (K44)</t>
  </si>
  <si>
    <t>50</t>
  </si>
  <si>
    <t>Foglalkoztatással, munkanélküliséggel kapcsolatos ellátások (K45)</t>
  </si>
  <si>
    <t>51</t>
  </si>
  <si>
    <t>Lakhatással kapcsolatos ellátások (K46)</t>
  </si>
  <si>
    <t>52</t>
  </si>
  <si>
    <t>Intézményi ellátottak pénzbeli juttatásai (K47)</t>
  </si>
  <si>
    <t>53</t>
  </si>
  <si>
    <t>Egyéb nem intézményi ellátások (K48)</t>
  </si>
  <si>
    <t>54</t>
  </si>
  <si>
    <t>Ellátottak pénzbeli juttatásai (=46+...+53) (K4)</t>
  </si>
  <si>
    <t>55</t>
  </si>
  <si>
    <t>Nemzetközi kötelezettségek (K501)</t>
  </si>
  <si>
    <t>56</t>
  </si>
  <si>
    <t>Elvonások és befizetések (K502)</t>
  </si>
  <si>
    <t>57</t>
  </si>
  <si>
    <t>Működési célú garancia- és kezességvállalásból származó kifizetés államháztartáson belülre (K503)</t>
  </si>
  <si>
    <t>58</t>
  </si>
  <si>
    <t>Működési célú visszatérítendő támogatások, kölcsönök nyújtása államháztartáson belülre (K504)</t>
  </si>
  <si>
    <t>59</t>
  </si>
  <si>
    <t>Működési célú visszatérítendő támogatások, kölcsönök törlesztése államháztartáson belülre (K505)</t>
  </si>
  <si>
    <t>60</t>
  </si>
  <si>
    <t>Egyéb működési célú támogatások államháztartáson belülre (K506)</t>
  </si>
  <si>
    <t>61</t>
  </si>
  <si>
    <t>Működési célú garancia- és kezességvállalásból származó kifizetés államháztartáson kívülre (K507)</t>
  </si>
  <si>
    <t>62</t>
  </si>
  <si>
    <t>Működési célú visszatérítendő támogatások, kölcsönök nyújtása államháztartáson kívülre (K508)</t>
  </si>
  <si>
    <t>63</t>
  </si>
  <si>
    <t>Árkiegészítések, ártámogatások (K509)</t>
  </si>
  <si>
    <t>64</t>
  </si>
  <si>
    <t>Kamattámogatások (K510)</t>
  </si>
  <si>
    <t>65</t>
  </si>
  <si>
    <t>Működési célú támogatások az Európai Uniónak (K511)</t>
  </si>
  <si>
    <t>66</t>
  </si>
  <si>
    <t>Egyéb működési célú támogatások államháztartáson kívülre (K512)</t>
  </si>
  <si>
    <t>67</t>
  </si>
  <si>
    <t>Tartalékok (K513)</t>
  </si>
  <si>
    <t>68</t>
  </si>
  <si>
    <t>Egyéb működési célú kiadások (=55+…+67) (K5)</t>
  </si>
  <si>
    <t>69</t>
  </si>
  <si>
    <t>Immateriális javak beszerzése, létesítése (K61)</t>
  </si>
  <si>
    <t>70</t>
  </si>
  <si>
    <t>Ingatlanok beszerzése, létesítése (K62)</t>
  </si>
  <si>
    <t>71</t>
  </si>
  <si>
    <t>Informatikai eszközök beszerzése, létesítése (K63)</t>
  </si>
  <si>
    <t>72</t>
  </si>
  <si>
    <t>Egyéb tárgyi eszközök beszerzése, létesítése (K64)</t>
  </si>
  <si>
    <t>73</t>
  </si>
  <si>
    <t>Részesedések beszerzése (K65)</t>
  </si>
  <si>
    <t>74</t>
  </si>
  <si>
    <t>Meglévő részesedések növeléséhez kapcsolódó kiadások (K66)</t>
  </si>
  <si>
    <t>75</t>
  </si>
  <si>
    <t>Beruházási célú előzetesen felszámított általános forgalmi adó (K67)</t>
  </si>
  <si>
    <t>76</t>
  </si>
  <si>
    <t>Beruházások (=69+…+75) (K6)</t>
  </si>
  <si>
    <t>77</t>
  </si>
  <si>
    <t>Ingatlanok felújítása (K71)</t>
  </si>
  <si>
    <t>78</t>
  </si>
  <si>
    <t>Informatikai eszközök felújítása (K72)</t>
  </si>
  <si>
    <t>79</t>
  </si>
  <si>
    <t>Egyéb tárgyi eszközök felújítása  (K73)</t>
  </si>
  <si>
    <t>80</t>
  </si>
  <si>
    <t>Felújítási célú előzetesen felszámított általános forgalmi adó (K74)</t>
  </si>
  <si>
    <t>81</t>
  </si>
  <si>
    <t>Felújítások (=77+...+80) (K7)</t>
  </si>
  <si>
    <t>82</t>
  </si>
  <si>
    <t>Felhalmozási célú garancia- és kezességvállalásból származó kifizetés államháztartáson belülre (K81)</t>
  </si>
  <si>
    <t>83</t>
  </si>
  <si>
    <t>Felhalmozási célú visszatérítendő támogatások, kölcsönök nyújtása államháztartáson belülre (K82)</t>
  </si>
  <si>
    <t>84</t>
  </si>
  <si>
    <t>Felhalmozási célú visszatérítendő támogatások, kölcsönök törlesztése államháztartáson belülre (K83)</t>
  </si>
  <si>
    <t>85</t>
  </si>
  <si>
    <t>Egyéb felhalmozási célú támogatások államháztartáson belülre (K84)</t>
  </si>
  <si>
    <t>86</t>
  </si>
  <si>
    <t>Felhalmozási célú garancia- és kezességvállalásból származó kifizetés államháztartáson kívülre (K85)</t>
  </si>
  <si>
    <t>87</t>
  </si>
  <si>
    <t>Felhalmozási célú visszatérítendő támogatások, kölcsönök nyújtása államháztartáson kívülre (K86)</t>
  </si>
  <si>
    <t>88</t>
  </si>
  <si>
    <t>Lakástámogatás (K87)</t>
  </si>
  <si>
    <t>89</t>
  </si>
  <si>
    <t>Felhalmozási célú támogatások az Európai Uniónak (K88)</t>
  </si>
  <si>
    <t>90</t>
  </si>
  <si>
    <t>Egyéb felhalmozási célú támogatások államháztartáson kívülre  (K89)</t>
  </si>
  <si>
    <t>91</t>
  </si>
  <si>
    <t>Egyéb felhalmozási célú kiadások (=82+…+90) (K8)</t>
  </si>
  <si>
    <t>92</t>
  </si>
  <si>
    <t>Költségvetési kiadások (=19+20+45+54+68+76+81+91) (K1-K8)</t>
  </si>
  <si>
    <t>B1-B7. Költségvetési bevételek</t>
  </si>
  <si>
    <t>Teljesítés 2020</t>
  </si>
  <si>
    <t>Helyi önkormányzatok működésének általános támogatása (B111)</t>
  </si>
  <si>
    <t>Települési önkormányzatok egyes köznevelési feladatainak támogatása (B112)</t>
  </si>
  <si>
    <t>Települési önkormányzatok szociális gyermekjóléti és gyermekétkeztetési  feladatainak támogatása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</si>
  <si>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</si>
  <si>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</si>
  <si>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</si>
  <si>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Önkormányzatok működési támogatásai (=01+…+06) (B11)</t>
  </si>
  <si>
    <t>Elvonások és befizetések bevételei (B12)</t>
  </si>
  <si>
    <t>Működési célú garancia- és kezességvállalásból származó megtérülések államháztartáson belülről (B13)</t>
  </si>
  <si>
    <t>Működési célú visszatérítendő támogatások, kölcsönök visszatérülése államháztartáson belülről (B14)</t>
  </si>
  <si>
    <t>Működési célú visszatérítendő támogatások, kölcsönök igénybevétele államháztartáson belülről (B15)</t>
  </si>
  <si>
    <t>Egyéb működési célú támogatások bevételei államháztartáson belülről (B16)</t>
  </si>
  <si>
    <t>Működési célú támogatások államháztartáson belülről (=07+…+12) (B1)</t>
  </si>
  <si>
    <t>Felhalmozási célú önkormányzati támogatások (B21)</t>
  </si>
  <si>
    <t>Felhalmozási célú garancia- és kezességvállalásból származó megtérülések államháztartáson belülről (B22)</t>
  </si>
  <si>
    <t>Felhalmozási célú visszatérítendő támogatások, kölcsönök visszatérülése államháztartáson belülről (B23)</t>
  </si>
  <si>
    <t>Felhalmozási célú visszatérítendő támogatások, kölcsönök igénybevétele államháztartáson belülről (B24)</t>
  </si>
  <si>
    <t>Egyéb felhalmozási célú támogatások bevételei államháztartáson belülről (B25)</t>
  </si>
  <si>
    <t>Felhalmozási célú támogatások államháztartáson belülről (=14+…+18) (B2)</t>
  </si>
  <si>
    <t>Magánszemélyek jövedelemadói (B311)</t>
  </si>
  <si>
    <t>Társaságok jövedelemadói  (B312)</t>
  </si>
  <si>
    <t>Jövedelemadók (=20+21) (B31)</t>
  </si>
  <si>
    <t>Szociális hozzájárulási adó és járulékok (B32)</t>
  </si>
  <si>
    <t>Bérhez és foglalkoztatáshoz kapcsolódó adók (B33)</t>
  </si>
  <si>
    <t>Vagyoni tipusú adók  (B34)</t>
  </si>
  <si>
    <t>-ebből építményadó</t>
  </si>
  <si>
    <t>-ebből magánszemélyek kommunális adója</t>
  </si>
  <si>
    <t>Értékesítési és forgalmi adók  (B351) (Iparűzési adó)</t>
  </si>
  <si>
    <t>Fogyasztási adók  (B352)</t>
  </si>
  <si>
    <t>Pénzügyi monopóliumok nyereségét terhelő adók  (B353)</t>
  </si>
  <si>
    <t>Gépjárműadók (B354)</t>
  </si>
  <si>
    <t>Egyéb áruhasználati és szolgáltatási adók  (B355) (Idegenforgalmi adó)</t>
  </si>
  <si>
    <t>Termékek és szolgáltatások adói (=26+…+30)  (B35)</t>
  </si>
  <si>
    <t>Egyéb közhatalmi bevételek  (B36)</t>
  </si>
  <si>
    <t>Közhatalmi bevételek (=22+...+25+31+32) (B3)</t>
  </si>
  <si>
    <t>Készletértékesítés ellenértéke (B401)</t>
  </si>
  <si>
    <t>Szolgáltatások ellenértéke (B402)</t>
  </si>
  <si>
    <t>Közvetített szolgáltatások ellenértéke (B403)</t>
  </si>
  <si>
    <t>Tulajdonosi bevételek (B404)</t>
  </si>
  <si>
    <t>Ellátási díjak (B405)</t>
  </si>
  <si>
    <t>Kiszámlázott általános forgalmi adó (B406)</t>
  </si>
  <si>
    <t>Általános forgalmi adó visszatérítése (B407)</t>
  </si>
  <si>
    <t>Kamatbevételek (B408)</t>
  </si>
  <si>
    <t>Egyéb pénzügyi műveletek bevételei (B409)</t>
  </si>
  <si>
    <t>Biztosító által fizetett kártérítés (B410)</t>
  </si>
  <si>
    <t>Egyéb működési bevételek (B411)</t>
  </si>
  <si>
    <t>Működési bevételek (=34+…+44) (B4)</t>
  </si>
  <si>
    <t>Immateriális javak értékesítése (B51)</t>
  </si>
  <si>
    <t>Ingatlanok értékesítése (B52)</t>
  </si>
  <si>
    <t>Egyéb tárgyi eszközök értékesítése (B53)</t>
  </si>
  <si>
    <t>Részesedések értékesítése (B54)</t>
  </si>
  <si>
    <t>Részesedések megszűnéséhez kapcsolódó bevételek (B55)</t>
  </si>
  <si>
    <t>Felhalmozási bevételek (=46+…+50) (B5)</t>
  </si>
  <si>
    <t>Működési célú garancia- és kezességvállalásból származó megtérülések államháztartáson kívülről (B61)</t>
  </si>
  <si>
    <t>Működési célú visszatérítendő támogatások, kölcsönök visszatérülése az EU-tól (B62)</t>
  </si>
  <si>
    <t>Működési célú visszatérítendő támogatások, kölcsönök visszatérülése kormánytól és más nemz. szervezetektől (B63)</t>
  </si>
  <si>
    <t>Működési célú visszatérítendő támogatások, kölcsönök visszatérülése államháztartáson kívülről (B64)</t>
  </si>
  <si>
    <t>Egyéb működési célú átvett pénzeszközök (B65)</t>
  </si>
  <si>
    <t>Működési célú átvett pénzeszközök (=52+...+56) (B6)</t>
  </si>
  <si>
    <t>Felh. célú garancia- és kezességvállalásból származó megtérülések államháztartáson kívülről (B71)</t>
  </si>
  <si>
    <t>Felh. célú visszatérítendő támogatások, kölcsönök visszatérülése az EU-tól (B72)</t>
  </si>
  <si>
    <t>Felh. célú visszatérítendő támogatások, kölcsönök visszatérülése kormánytól és más nemz. szervezetektől (B73)</t>
  </si>
  <si>
    <t>Felh. célú visszatérítendő támogatások, kölcsönök visszatérülése államháztartáson kívülről (B74)</t>
  </si>
  <si>
    <t>Egyéb felhalmozási célú átvett pénzeszközök (B75)</t>
  </si>
  <si>
    <t>Felhalmozási célú átvett pénzeszközök (=58+...+62) (B7)</t>
  </si>
  <si>
    <t>Költségvetési bevételek (=13+19+33+45+51+57+63) (B1-B7)</t>
  </si>
  <si>
    <t>K9. Finanszírozási kiadások</t>
  </si>
  <si>
    <t>Hosszú lejáratú hitelek, kölcsönök törlesztése pü-i vállalkozásnak  (K9111)</t>
  </si>
  <si>
    <t>Likviditási célú hitelek, kölcsönök törlesztése pü-i vállalkozásnak (K9112)</t>
  </si>
  <si>
    <t>Rövid lejáratú hitelek, kölcsönök törlesztése  (K9113)</t>
  </si>
  <si>
    <t>Hitel-, kölcsöntörlesztés államháztartáson kívülre (=01+02+03) (K911)</t>
  </si>
  <si>
    <t>Forgatási célú belföldi értékpapírok vásárlása (K9121)</t>
  </si>
  <si>
    <t>Befektetési célú belföldi értékpapírok vásárlása (K9122)</t>
  </si>
  <si>
    <t>Kincstárjegyek beváltása (K9123)</t>
  </si>
  <si>
    <t>Éven belüli lejáratú belföldi értékpapírok beváltása (K9124)</t>
  </si>
  <si>
    <t>Belföldi kötvények beváltása (K9125)</t>
  </si>
  <si>
    <t>Éven túli lejáratú belföldi értékpapírok beváltása (K9126)</t>
  </si>
  <si>
    <t>Belföldi értékpapírok kiadásai (=05+…+10) (K912)</t>
  </si>
  <si>
    <t>Államháztartáson belüli megelőlegezések folyósítása (K913)</t>
  </si>
  <si>
    <t>Államháztartáson belüli megelőlegezések visszafizetése (K914)</t>
  </si>
  <si>
    <t>Központi, irányító szervi támogatások folyósítása (K915)</t>
  </si>
  <si>
    <t>Pénzeszközök lekötött bankbetétként elhelyezése (K916)</t>
  </si>
  <si>
    <t>Pénzügyi lízing kiadásai (K917)</t>
  </si>
  <si>
    <t>Központi költségvetés sajátos finanszírozási kiadásai (K918)</t>
  </si>
  <si>
    <t>Tulajdonosi kölcsönök kiadásai (K919)</t>
  </si>
  <si>
    <t>Belföldi finanszírozás kiadásai (=04+11+…+18) (K91)</t>
  </si>
  <si>
    <t>Forgatási célú külföldi értékpapírok vásárlása (K921)</t>
  </si>
  <si>
    <t>Befektetési célú külföldi értékpapírok vásárlása (K922)</t>
  </si>
  <si>
    <t>Külföldi értékpapírok beváltása (K923)</t>
  </si>
  <si>
    <t>Hitelek, kölcsönök törl. külf. kormányoknak és nemz. szervezeteknek (K924)</t>
  </si>
  <si>
    <t>Hitelek, kölcsönök törlesztése külf. pénzintézeteknek (K925)</t>
  </si>
  <si>
    <t>Külföldi finanszírozás kiadásai (=20+…+24) (K92)</t>
  </si>
  <si>
    <t>Adóssághoz nem kapcsolódó származékos ügyletek kiadásai (K93)</t>
  </si>
  <si>
    <t>Váltókiadások (K94)</t>
  </si>
  <si>
    <t>Finanszírozási kiadások (=19+25+26+27) (K9)</t>
  </si>
  <si>
    <t>B8. Finanszírozási bevételek</t>
  </si>
  <si>
    <t>Hosszú lejáratú hitelek, kölcsönök felvétele  (B8111)</t>
  </si>
  <si>
    <t>Likviditási célú hitelek, kölcsönök felvétele pénzügyi vállalkozástól (B8112)</t>
  </si>
  <si>
    <t>Rövid lejáratú hitelek, kölcsönök felvétele   (B8113)</t>
  </si>
  <si>
    <t>Hitel-, kölcsönfelvétel államháztartáson kívülről (=01+02+03) (B811)</t>
  </si>
  <si>
    <t>Forgatási célú belföldi értékpapírok beváltása, értékesítése (B8121)</t>
  </si>
  <si>
    <t>Éven belüli lejáratú belföldi értékpapírok kibocsátása (B8122)</t>
  </si>
  <si>
    <t>Befektetési célú belföldi értékpapírok beváltása,  értékesítése (B8123)</t>
  </si>
  <si>
    <t>Éven túli lejáratú belföldi értékpapírok kibocsátása (B8124)</t>
  </si>
  <si>
    <t>Belföldi értékpapírok bevételei (=05+..+08) (B812)</t>
  </si>
  <si>
    <t>Előző év költségvetési maradványának igénybevétele (B8131)</t>
  </si>
  <si>
    <t>Előző év vállalkozási maradványának igénybevétele (B8132)</t>
  </si>
  <si>
    <t>Maradvány igénybevétele (=10+11) (B813)</t>
  </si>
  <si>
    <t>Államháztartáson belüli megelőlegezések (B814)</t>
  </si>
  <si>
    <t>Államháztartáson belüli megelőlegezések törlesztése (B815)</t>
  </si>
  <si>
    <t>Központi, irányító szervi támogatás (B816)</t>
  </si>
  <si>
    <t>Lekötött bankbetétek megszüntetése (B817)</t>
  </si>
  <si>
    <t>Központi költségvetés sajátos finanszírozási bevételei (B818)</t>
  </si>
  <si>
    <t>Tulajdonosi kölcsönök bevételei (B819)</t>
  </si>
  <si>
    <t>Belföldi finanszírozás bevételei (=04+09+12+…+18) (B81)</t>
  </si>
  <si>
    <t>Forgatási célú külföldi értékpapírok beváltása,  értékesítése (B821)</t>
  </si>
  <si>
    <t>Befektetési célú külföldi értékpapírok beváltása, értékesítése (B822)</t>
  </si>
  <si>
    <t>Külföldi értékpapírok kibocsátása (B823)</t>
  </si>
  <si>
    <t>Hitelek, kölcsönök felvétele külf.kormányoktól és nemz. szervez.  (B824)</t>
  </si>
  <si>
    <t>Hitelek, kölcsönök felvétele külföldi pénzintézetektől (B825)</t>
  </si>
  <si>
    <t>Külföldi finanszírozás bevételei (=20+…+24) (B82)</t>
  </si>
  <si>
    <t>Adóssághoz nem kapcsolódó származékos ügyletek bevételei (B83)</t>
  </si>
  <si>
    <t>Váltóbevételek (B84)</t>
  </si>
  <si>
    <t>Finanszírozási bevételek (=19+25+26+27) (B8)</t>
  </si>
  <si>
    <t>Az önkormányzat és költségvetési szerveinek 2020. évi felújítási előirányzatai célonként</t>
  </si>
  <si>
    <t>Felújítási cél megnevezése</t>
  </si>
  <si>
    <t>2020. évi eredeti előirányzat</t>
  </si>
  <si>
    <t>2020. évi módosított előirányzat</t>
  </si>
  <si>
    <t>1.</t>
  </si>
  <si>
    <t>TOP-3.2.1-15-SO1-2016-00043 Faluház felújítása</t>
  </si>
  <si>
    <t>2.</t>
  </si>
  <si>
    <t>Utak felújítása</t>
  </si>
  <si>
    <t>3.</t>
  </si>
  <si>
    <t>TOP-4.1.1-15-SO1-2016-00025 Orvosi rendelő felújítása pótmunkák</t>
  </si>
  <si>
    <t>Összesen:</t>
  </si>
  <si>
    <t>Az önkormányzat és költségvetési szerveinek 2020. évi fejlesztési előirányzatai célonként</t>
  </si>
  <si>
    <t>Intézmény</t>
  </si>
  <si>
    <t>Fejlesztési cél megnevezése</t>
  </si>
  <si>
    <t>Önkormányzat</t>
  </si>
  <si>
    <t>TOP-3.1.1-16-SO1-2017-00006 Szántód-Kőröshegy-Kereki községek kerékpárút fejlesztése</t>
  </si>
  <si>
    <t>Vízgerinc építése (József A. u., Reőthy F. u., Kertekalja u.)</t>
  </si>
  <si>
    <t>Eszközbeszerzés orvosi rendelőbe Magyar Falu Program keretében</t>
  </si>
  <si>
    <t>4.</t>
  </si>
  <si>
    <t>Eszközbeszerzés kertészetnek</t>
  </si>
  <si>
    <t>5.</t>
  </si>
  <si>
    <t>Eszközbeszerzés stúdióba</t>
  </si>
  <si>
    <t>6.</t>
  </si>
  <si>
    <t>Eszközbeszerzés Faluházba</t>
  </si>
  <si>
    <t>7.</t>
  </si>
  <si>
    <t>Eszközbeszerzés orvosi rendelőbe</t>
  </si>
  <si>
    <t>8.</t>
  </si>
  <si>
    <t>Eszközbeszerzés mezőőri szolgálatnak</t>
  </si>
  <si>
    <t>9.</t>
  </si>
  <si>
    <t>Eszközbeszerzés közutakhoz</t>
  </si>
  <si>
    <t>10.</t>
  </si>
  <si>
    <t>Eszközbeszerzés igazgatási feladatokhoz</t>
  </si>
  <si>
    <t>11.</t>
  </si>
  <si>
    <t>Közös Hivatal</t>
  </si>
  <si>
    <t>Eszközbeszerzés Közös Hivatalba</t>
  </si>
  <si>
    <t>12.</t>
  </si>
  <si>
    <t>Óvoda</t>
  </si>
  <si>
    <t>Eszközbeszerzés óvodába</t>
  </si>
  <si>
    <t>A) Az Önkormányzat költségvetési szerveinél foglalkoztatottak létszám-előirányzata a 2020. évre</t>
  </si>
  <si>
    <t>Költségvetési szerv</t>
  </si>
  <si>
    <t>Létszámelőirányzat</t>
  </si>
  <si>
    <t>Teljes munkaidős</t>
  </si>
  <si>
    <t>Részmunkaidős</t>
  </si>
  <si>
    <t>Összesen</t>
  </si>
  <si>
    <t>Eredeti</t>
  </si>
  <si>
    <t>Módosított</t>
  </si>
  <si>
    <t>Módosított ei.</t>
  </si>
  <si>
    <t>Kőröshegyi Közös Önkormányzati Hivatal</t>
  </si>
  <si>
    <t>Önkormányzathoz tartozó szakfeladatok</t>
  </si>
  <si>
    <t>Kőröshegyi Szivárvány Művészeti Modellóvoda</t>
  </si>
  <si>
    <t>Önkormányzat összesen:</t>
  </si>
  <si>
    <t>Állományba nem tartozó létszám:</t>
  </si>
  <si>
    <t>Eredeti ei.</t>
  </si>
  <si>
    <t>Helyi önkormányzati képviselők</t>
  </si>
  <si>
    <t>fő</t>
  </si>
  <si>
    <t>Létszám mindösszesen:</t>
  </si>
  <si>
    <t>-ebből be nem töltött álláshelyek száma:</t>
  </si>
  <si>
    <t>B) A közfoglalkoztatottak létszám-előirányzata a 2020. évre</t>
  </si>
  <si>
    <t>Rövid időtartamú közfoglalkoztatás</t>
  </si>
  <si>
    <t>Hosszabb időtartamú közfoglalkoztatás</t>
  </si>
  <si>
    <r>
      <rPr>
        <b/>
        <sz val="12"/>
        <rFont val="Times New Roman"/>
        <family val="1"/>
        <charset val="238"/>
      </rPr>
      <t>EU támogatással megvalósuló programok, projektek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kiadásai</t>
    </r>
  </si>
  <si>
    <t>EU program, projekt megnevezése</t>
  </si>
  <si>
    <t>EU forrás</t>
  </si>
  <si>
    <t>Saját forrás</t>
  </si>
  <si>
    <t>TOP-3.1.1-16-SO1-2017-00006 "Szántód-Kőröshegy-Kereki községek kerékpárút fejlesztése"</t>
  </si>
  <si>
    <t>TOP-3.2.1-15-SO1-2016-00043 "Kőröshegyi Faluház épület energetikai korszerűsítése"</t>
  </si>
  <si>
    <t>Ft</t>
  </si>
  <si>
    <t>Összesen előirányzat</t>
  </si>
  <si>
    <t>2021. év előirányzat</t>
  </si>
  <si>
    <t>2022. év előirányzat</t>
  </si>
  <si>
    <t>2022. év után előirányzat</t>
  </si>
  <si>
    <t>Megjegyzés                (döntés száma)</t>
  </si>
  <si>
    <t>Fejlesztési kiadások</t>
  </si>
  <si>
    <t>103/2011. (VIII.29.) KT hat., 95/2015. (X.19.) KT hat., 89/2016. (VI.27.) KT hat.</t>
  </si>
  <si>
    <t>Közvilágítás korszerűsítése</t>
  </si>
  <si>
    <t>Fejlesztési kiadások összesen:</t>
  </si>
  <si>
    <t>Kezességvállalások</t>
  </si>
  <si>
    <t>Kezességvállalások összesen:</t>
  </si>
  <si>
    <t>Mindösszesen:</t>
  </si>
  <si>
    <t>Az önkormányzat általános és céltartalékának 2020. évi felosztása</t>
  </si>
  <si>
    <t>Cél megnevezése</t>
  </si>
  <si>
    <t>Általános tartalék</t>
  </si>
  <si>
    <t>Működési céltartalék</t>
  </si>
  <si>
    <t>Felhalmozási céltartalék</t>
  </si>
  <si>
    <t>3/a.</t>
  </si>
  <si>
    <t xml:space="preserve">  - ebből egyéb fejlesztési céltartalék</t>
  </si>
  <si>
    <t>3/b.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</si>
  <si>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</si>
  <si>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</si>
  <si>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</si>
  <si>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</si>
  <si>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</si>
  <si>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</si>
  <si>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</si>
  <si>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</si>
  <si>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</si>
  <si>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</si>
  <si>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</si>
  <si>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</si>
  <si>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Működési bevételek</t>
  </si>
  <si>
    <t>Felhalmozási bevételek</t>
  </si>
  <si>
    <t>Bevételek összesen:</t>
  </si>
  <si>
    <t>Az önkormányzat bevételei</t>
  </si>
  <si>
    <t>Közvetett támogatás</t>
  </si>
  <si>
    <t>I.</t>
  </si>
  <si>
    <t xml:space="preserve">Intézményi térítési díjak </t>
  </si>
  <si>
    <t>Ellátottak térítési díjának méltányossági alapon történő elengedése</t>
  </si>
  <si>
    <t>II.</t>
  </si>
  <si>
    <t>Lakásépítési kölcsön visszafizetése</t>
  </si>
  <si>
    <t>Lakosság részére lakásépítéshez, lakásfelújításhoz nyújtott kölcsön elengedése</t>
  </si>
  <si>
    <t>III.</t>
  </si>
  <si>
    <t>Helyiségek hasznosításának bevétele</t>
  </si>
  <si>
    <t>Helyiségek, eszközök hasznosításából származó bevételből nyújtott kedvezmény</t>
  </si>
  <si>
    <t>Helyiségek bérbeadásának díja</t>
  </si>
  <si>
    <t xml:space="preserve"> Helyiségek bérbead. díjának elengedése és kedvezménye</t>
  </si>
  <si>
    <t>Helyiségek eseti bérbeadásának díja</t>
  </si>
  <si>
    <t>Helyiségek eseti bérbead. díjának elengedése, kedv.</t>
  </si>
  <si>
    <t>IV.</t>
  </si>
  <si>
    <t>Helyi adó bevétel</t>
  </si>
  <si>
    <t>Helyi adó bevételhez tartozó közvetett támogatások</t>
  </si>
  <si>
    <t>Építményadó</t>
  </si>
  <si>
    <t>Idegenforgalmi adó</t>
  </si>
  <si>
    <t>Iparűzési adó</t>
  </si>
  <si>
    <t>Kommunális adó</t>
  </si>
  <si>
    <t>V.</t>
  </si>
  <si>
    <t>Átengedett központi adók</t>
  </si>
  <si>
    <t>Átengedett központi adókhoz tartozó közvetett támogatások</t>
  </si>
  <si>
    <t xml:space="preserve"> Gépjárműadó</t>
  </si>
  <si>
    <t>Gépjárműadó elengedés és kedvezmény</t>
  </si>
  <si>
    <t>VI.</t>
  </si>
  <si>
    <t>Egyéb sajátos bevételek</t>
  </si>
  <si>
    <t>Egyéb nyújtott kedvezmény vagy kölcsön elengedés</t>
  </si>
  <si>
    <t>Közvetett tám. összesen:</t>
  </si>
  <si>
    <t>A saját bevételek és az adósságot keletkeztető ügyletekből és kezességvállalásokból fennálló kötelezettségek aránya</t>
  </si>
  <si>
    <t xml:space="preserve"> Saját bevételek</t>
  </si>
  <si>
    <t>Helyi adóból származó bevétel</t>
  </si>
  <si>
    <t>Tulajdonosi bevételek</t>
  </si>
  <si>
    <t>Díjak, pótlékok, bírságok, települési adók</t>
  </si>
  <si>
    <t>Immateriális javak, ingatlanok, és egyéb tárgyi eszközök értékesítése</t>
  </si>
  <si>
    <t>Részesedések értékesítése és részesedések megszűnéséhez kapcsolódó bevételek</t>
  </si>
  <si>
    <t>Privatizációból származó bevételek</t>
  </si>
  <si>
    <t>Garancia- és kezességvállalásból származó megtérülések</t>
  </si>
  <si>
    <t>Adósságot keletkeztető ügyletek</t>
  </si>
  <si>
    <t>Hitelből, kölcsönből eredő fizetési kötelezettség</t>
  </si>
  <si>
    <t>Hitelviszonyt megtestesítő értékpapírból eredő fizetési kötelezettség</t>
  </si>
  <si>
    <t>Váltóból eredő fizetési kötelezettség</t>
  </si>
  <si>
    <t>Pénzügyi lízingből eredő fizetési kötelezettség</t>
  </si>
  <si>
    <t>Szerződésben kikötött visszavásárlási kötelezettség</t>
  </si>
  <si>
    <t>Halasztott fizetés, részletfizetés fizetési kötelezettsége</t>
  </si>
  <si>
    <t>Kezesség-, és garanciavállalásból eredő fizetési kötelezettség</t>
  </si>
  <si>
    <t>A Kőröshegyi Közös Önkormányzati Hivatal költségvetése</t>
  </si>
  <si>
    <t>A) Költségvetési kiadások</t>
  </si>
  <si>
    <t>2019. évi mód.</t>
  </si>
  <si>
    <t>2020. évi terv</t>
  </si>
  <si>
    <t>2020. évi mód.</t>
  </si>
  <si>
    <t>I. Működési kiadások</t>
  </si>
  <si>
    <t>1. Személyi juttatások</t>
  </si>
  <si>
    <t>2. Munkaadót terhelő járulékok</t>
  </si>
  <si>
    <t>3. Dologi kiadások</t>
  </si>
  <si>
    <t>4. Egyéb működési kiadások</t>
  </si>
  <si>
    <t>5. Ellátottak pénzbeli juttatásai</t>
  </si>
  <si>
    <t>II. Felhalmozási kiadások</t>
  </si>
  <si>
    <t>1. Beruházási kiadások ÁFA-val</t>
  </si>
  <si>
    <t>2. Felújítási kiadások ÁFA-val</t>
  </si>
  <si>
    <t>3. Egyéb felhalmozási kiadások</t>
  </si>
  <si>
    <t>III. Támogatási kölcsönök nyújtása, törlesztése</t>
  </si>
  <si>
    <t>IV. Pénzforgalom nélküli kiadások</t>
  </si>
  <si>
    <t>Költségvetési kiadások összesen (I.-IV.):</t>
  </si>
  <si>
    <t>B) Költségvetési bevételek</t>
  </si>
  <si>
    <t>I. Működési bevételek</t>
  </si>
  <si>
    <t>1.Működési célú támogatások államháztartáson belülről</t>
  </si>
  <si>
    <t>2.Közhatalmi bevételek</t>
  </si>
  <si>
    <t>3.Működési bevételek</t>
  </si>
  <si>
    <t>4.Működési célú átvett pénzeszközök</t>
  </si>
  <si>
    <t>II. Felhalmozási bevételek</t>
  </si>
  <si>
    <t>1.Felhalmozási célú támogatások államháztartáson belülről</t>
  </si>
  <si>
    <t>2.Felhalmozási bevételek</t>
  </si>
  <si>
    <t>3.Felhalmozási célú átvett pénzeszközök</t>
  </si>
  <si>
    <t>III. Támogatási kölcsönök visszatérülése</t>
  </si>
  <si>
    <t>Költségvetési bevételek összesen (I.-III.):</t>
  </si>
  <si>
    <t>A. Költségvetési kiadások és B. költségvetési bevételek egyenlege:</t>
  </si>
  <si>
    <t>C) Finanszírozási kiadások</t>
  </si>
  <si>
    <t>D) Finanszírozási bevételek</t>
  </si>
  <si>
    <t>I. Maradvány igénybevétele</t>
  </si>
  <si>
    <t>II. Irányító szervtől kapott támogatás</t>
  </si>
  <si>
    <t>Költségvetési+finanszírozási kiadások (A.+C.)</t>
  </si>
  <si>
    <t>Költségvetési+finanszírozási bevételek (B.+D.)</t>
  </si>
  <si>
    <t>A Kőröshegyi Szivárvány Művészeti Modellóvoda költségvetése</t>
  </si>
  <si>
    <t>3. Dologi és egyéb folyó kiadások</t>
  </si>
  <si>
    <t>Költségvetési kiadások összesen (I.-V.):</t>
  </si>
  <si>
    <t>K1-K9. Kiadások</t>
  </si>
  <si>
    <t>011130 - Önkormányzatok és önkormányzati hivatalok jogalkotó és általános igazgatási tevékenysége</t>
  </si>
  <si>
    <t>013320 - Köztemető-fenntartás és -működtetés</t>
  </si>
  <si>
    <t>013350 - Az önkormányzati vagyonnal való gazdálkodással kapcsolatos feladatok</t>
  </si>
  <si>
    <t>016080 - Kiemelt állami és önkormányzati rendezvények</t>
  </si>
  <si>
    <t>018010 - Önkormányzatok elszámolásai a központi költségvetéssel</t>
  </si>
  <si>
    <t>018020 - Központi költségvetési befizetések</t>
  </si>
  <si>
    <t>013370 - Informatikai fejlesztések</t>
  </si>
  <si>
    <t>047410 - Ár- és belvízvédelemmel összefüggő tevékenységek</t>
  </si>
  <si>
    <t>031030 - Közterület rendjének fenntartása</t>
  </si>
  <si>
    <t>041233 - Hosszabb időtartamú közfoglalkoztatás</t>
  </si>
  <si>
    <t>045160 - Közutak, hidak, alagutak üzemeltetése, fenntartása</t>
  </si>
  <si>
    <t>VP Hivatal felújítás</t>
  </si>
  <si>
    <t>052020 - Szennyvíz gyűjtése, tisztítása, elhelyezése</t>
  </si>
  <si>
    <t>063080 - Vízellátással kapcsolatos közmű építése, fenntartása, üzemeltetése</t>
  </si>
  <si>
    <t>064010 - Közvilágítás</t>
  </si>
  <si>
    <t>066010 - Zöldterület-kezelés</t>
  </si>
  <si>
    <t>066020 - Város-, községgazdálkodási egyéb szolgáltatások</t>
  </si>
  <si>
    <t>072111 - Háziorvosi alapellátás</t>
  </si>
  <si>
    <t>072112 - Háziorvosi ügyeleti ellátás</t>
  </si>
  <si>
    <t>074031 - Család és nővédelmi egészségügyi gondozás</t>
  </si>
  <si>
    <t>082091 - Közművelődés – közösségi és társadalmi részvétel fejlesztése</t>
  </si>
  <si>
    <t>082092 - Közművelődés – hagyományos közösségi kulturális értékek gondozása</t>
  </si>
  <si>
    <t>083050 - Televízió-műsor szolgáltatása és támogatása</t>
  </si>
  <si>
    <t>084031 - Civil szervezetek működési támogatása</t>
  </si>
  <si>
    <t>TOP Faluház</t>
  </si>
  <si>
    <t>TOP kerékpárút</t>
  </si>
  <si>
    <t>096015 - Gyermekétkeztetés köznevelési intézményben</t>
  </si>
  <si>
    <t>096020 - Iskolai intézményi étkeztetés</t>
  </si>
  <si>
    <t>TOP orvosi r.</t>
  </si>
  <si>
    <t>106020 - Lakásfenntartással, lakhatással összefüggő ellátások</t>
  </si>
  <si>
    <t>107051 - Szociális étkeztetés</t>
  </si>
  <si>
    <t>107052 - Házi segítségnyújtás</t>
  </si>
  <si>
    <t>107054 - Családsegítés</t>
  </si>
  <si>
    <t>107060 - Egyéb szociális pénzbeli és természetbeni ellátások, támogatások</t>
  </si>
  <si>
    <t>900060 - Forgatási és befektetési célú finanszírozási műveletek</t>
  </si>
  <si>
    <t>900070 - Fejezeti és általános tartalékok elszámolása</t>
  </si>
  <si>
    <t>104051 - Gyermekvédelmi pénzbeli és természetbeni ellátások</t>
  </si>
  <si>
    <t>016020 - Országos és helyi népszavazással kapcsolatos tevékenységek</t>
  </si>
  <si>
    <t>091110 - Óvodai nevelés, ellátás szakmai feladatai</t>
  </si>
  <si>
    <t>091140 - Óvodai nevelés, ellátás működtetési feladatai</t>
  </si>
  <si>
    <t>önk</t>
  </si>
  <si>
    <t>óvoda</t>
  </si>
  <si>
    <t>KH</t>
  </si>
  <si>
    <t>Mód.</t>
  </si>
  <si>
    <t>eredeti</t>
  </si>
  <si>
    <t>mód</t>
  </si>
  <si>
    <t>Egyéb működési célú kiadások (=55+…+66) (K5)</t>
  </si>
  <si>
    <t>Beruházások (=68+…+74) (K6)</t>
  </si>
  <si>
    <t>Felújítások (=76+...+79) (K7)</t>
  </si>
  <si>
    <t>Egyéb felhalmozási célú kiadások (=81+…+89) (K8)</t>
  </si>
  <si>
    <t>Költségvetési kiadások (=19+20+45+54+67+75+80+90) (K1-K8)</t>
  </si>
  <si>
    <t>93</t>
  </si>
  <si>
    <t>Hosszú lejáratú hitelek, kölcsönök törlesztése pénzügyi vállalkozásnak  (K9111)</t>
  </si>
  <si>
    <t>94</t>
  </si>
  <si>
    <t>Likviditási célú hitelek, kölcsönök törlesztése pénzügyi vállalkozásnak (K9112)</t>
  </si>
  <si>
    <t>95</t>
  </si>
  <si>
    <t>Rövid lejáratú hitelek, kölcsönök törlesztése pénzügyi vállalkozásnak  (K9113)</t>
  </si>
  <si>
    <t>96</t>
  </si>
  <si>
    <t>Hitel-, kölcsöntörlesztés államháztartáson kívülre (=92+93+94) (K911)</t>
  </si>
  <si>
    <t>97</t>
  </si>
  <si>
    <t>98</t>
  </si>
  <si>
    <t>99</t>
  </si>
  <si>
    <t>100</t>
  </si>
  <si>
    <t>101</t>
  </si>
  <si>
    <t>102</t>
  </si>
  <si>
    <t>103</t>
  </si>
  <si>
    <t>Belföldi értékpapírok kiadásai (=96+…+101) (K912)</t>
  </si>
  <si>
    <t>104</t>
  </si>
  <si>
    <t>105</t>
  </si>
  <si>
    <t>106</t>
  </si>
  <si>
    <t>107</t>
  </si>
  <si>
    <t>108</t>
  </si>
  <si>
    <t>109</t>
  </si>
  <si>
    <t>110</t>
  </si>
  <si>
    <t>111</t>
  </si>
  <si>
    <t>Belföldi finanszírozás kiadásai (=95+102+…+109) (K91)</t>
  </si>
  <si>
    <t>112</t>
  </si>
  <si>
    <t>113</t>
  </si>
  <si>
    <t>114</t>
  </si>
  <si>
    <t>115</t>
  </si>
  <si>
    <t>Hitelek, kölcsönök törlesztése külf. kormányoknak és nemz. szervezeteknek (K924)</t>
  </si>
  <si>
    <t>116</t>
  </si>
  <si>
    <t>117</t>
  </si>
  <si>
    <t>Külföldi finanszírozás kiadásai (=111+…+115) (K92)</t>
  </si>
  <si>
    <t>118</t>
  </si>
  <si>
    <t>119</t>
  </si>
  <si>
    <t>120</t>
  </si>
  <si>
    <t>Finanszírozási kiadások (=110+116+117+118) (K9)</t>
  </si>
  <si>
    <t>121</t>
  </si>
  <si>
    <t>Kiadások összesen (=91+119)</t>
  </si>
  <si>
    <t>B1-B8. Költségvetési bevételek</t>
  </si>
  <si>
    <t>018030 - Támogatási célú finanszírozási műveletek</t>
  </si>
  <si>
    <t>TOP óvoda</t>
  </si>
  <si>
    <t>061030 - Lakáshoz jutást segítő támogatások</t>
  </si>
  <si>
    <t>105010 - Munkanélküli aktív korúak ellátásai</t>
  </si>
  <si>
    <t>900020 - Önkormányzatok funkcióra nem sorolható bevételei államháztartáson kívülről</t>
  </si>
  <si>
    <t>Működési célú költségvetési támogatások és kieg. támogatások (B115)</t>
  </si>
  <si>
    <t>Értékesítési és forgalmi adók  (B351)</t>
  </si>
  <si>
    <t>Egyéb áruhasználati és szolgáltatási adók  (B355)</t>
  </si>
  <si>
    <t>Hosszú lejáratú hitelek, kölcsönök felvétele pü-i vállalkozástól  (B8111)</t>
  </si>
  <si>
    <t>Rövid lejáratú hitelek, kölcsönök felvétele pü-i vállalkozástól  (B8113)</t>
  </si>
  <si>
    <t>Hitel-, kölcsönfelvétel államháztartáson kívülről (=60+61+62) (B811)</t>
  </si>
  <si>
    <t>Befektetési célú belföldi értékpapírok kibocsátása (B8124)</t>
  </si>
  <si>
    <t>Belföldi értékpapírok bevételei (=64+..+67) (B812)</t>
  </si>
  <si>
    <t>Maradvány igénybevétele (=69+70) (B813)</t>
  </si>
  <si>
    <t>Belföldi finanszírozás bevételei (=68+73+76+…+82) (B81)</t>
  </si>
  <si>
    <t>Külföldi finanszírozás bevételei (=84…+88) (B82)</t>
  </si>
  <si>
    <t>Finanszírozási bevételek (=83+89+90+91) (B8)</t>
  </si>
  <si>
    <t>Szivárvány Műv. Modellóvoda</t>
  </si>
  <si>
    <t xml:space="preserve">011130 - Önkormányzatok és önk. hivatalok jogalkotó és ált. igazg.tev. </t>
  </si>
  <si>
    <t>016080 - Kiemelt állami és önkorm. rendezv.</t>
  </si>
  <si>
    <t>018010 - Önkormányzatok elszámolásai a kp-i ktgv.</t>
  </si>
  <si>
    <t>022010 - Polgári honvédelem ágazati feladatai</t>
  </si>
  <si>
    <t>041232 - Start munka program - Téli közfoglalkoztatás</t>
  </si>
  <si>
    <t>041233 - Hosszabb időtartamú közfoglal-koztatás</t>
  </si>
  <si>
    <t>064010 – Közvilágí-tás</t>
  </si>
  <si>
    <t>066010 – Zöldterület-kezelés</t>
  </si>
  <si>
    <t>066020 - Város-, községgazdál-kodási egyéb szolgáltatások</t>
  </si>
  <si>
    <t>074031 - Család és nővédelmi eü. gondozás</t>
  </si>
  <si>
    <t>091250 - Alapfokú műv.okt. összefüggő működtetési feladatok</t>
  </si>
  <si>
    <t>094260 - Hallgatói és oktatói ösztöndíjak, egyéb juttatások</t>
  </si>
  <si>
    <t>101150 - Betegséggel kapcs. pénzbeli ellátások</t>
  </si>
  <si>
    <t>106020 – Lakásfenn-tartással, lakhatással összefüggő ellátások</t>
  </si>
  <si>
    <t>900060 - Forgatási és bef. célú finansz. műveletek</t>
  </si>
  <si>
    <t>Munkav. irányuló egyéb jogviszonyban nem saját fogl. fizetett juttatások (K122)</t>
  </si>
  <si>
    <t>Felh. c. garancia- és kezességváll. származó kifizetés áht-on kívülre (K85)</t>
  </si>
  <si>
    <t>Hosszú lejáratú hitelek, kölcsönök törlesztése pénzügyi vállakozásnak (K9111)</t>
  </si>
  <si>
    <t>B1-B8. Bevételek</t>
  </si>
  <si>
    <t>018010 - Önkormányzatok elszámolásai a kp-i költségvetéssel</t>
  </si>
  <si>
    <t>041232 - Start-munka program - téli közfoglalkoztatás</t>
  </si>
  <si>
    <t>082091 - Közművelődés - közösségi és társadalmi részvétel fejlesztése</t>
  </si>
  <si>
    <t>Települési önk. szociális gyermekjóléti és gyermekétkeztetési  feladatainak támogatása (B113)</t>
  </si>
  <si>
    <t>Működési c. garancia- és kezességvállalásból származó megtérülések államháztartáson belülről (B13)</t>
  </si>
  <si>
    <t>Felhalm. c. garancia- és kezességvállalásból származó megtérülések államháztartáson belülről (B22)</t>
  </si>
  <si>
    <t>Felhalm. c. visszatérítendő támogatások, kölcsönök visszatérülése államháztartáson belülről (B23)</t>
  </si>
  <si>
    <t>Felhalm. c. visszatérítendő támogatások, kölcsönök igénybevétele államháztartáson belülről (B24)</t>
  </si>
  <si>
    <t>Külföldi finanszírozás bevételei (=84+…+88) (B82)</t>
  </si>
  <si>
    <t>Bevételek összesen (=64+92)</t>
  </si>
  <si>
    <t>Eszközbeszerzés védőnői szolgálatnak</t>
  </si>
  <si>
    <t>Eszközbeszerzés családsegítő szolgálatnak</t>
  </si>
  <si>
    <t>Az önkormányzat összevont költségvetési mérlege</t>
  </si>
  <si>
    <t>BEVÉTELEK</t>
  </si>
  <si>
    <t>KIADÁSOK</t>
  </si>
  <si>
    <t>KÖLTSÉGVETÉSI BEVÉTELEK</t>
  </si>
  <si>
    <t>KÖLTSÉGVETÉSI KIADÁSOK</t>
  </si>
  <si>
    <t>Működési célú</t>
  </si>
  <si>
    <t>Működési célú támogatások államháztartáson belülről (B1)</t>
  </si>
  <si>
    <t>Személyi juttatások (K1)</t>
  </si>
  <si>
    <t>Közhatalmi bevételek (B3)</t>
  </si>
  <si>
    <t>Munkaadót terhelő járulékok és szochó (K2)</t>
  </si>
  <si>
    <t>Működési bevételek (B4)</t>
  </si>
  <si>
    <t>Dologi kiadások (K3)</t>
  </si>
  <si>
    <t>Működési célú átvett pénzeszközök (B6)</t>
  </si>
  <si>
    <t>Ellátottak pénzbeli juttatásai (K4)</t>
  </si>
  <si>
    <t>Egyéb működési célú kiadások (K5)</t>
  </si>
  <si>
    <t>Felhalmozási célú</t>
  </si>
  <si>
    <t>Felhalmozási célú támogatások államháztartáson belülről (B2)</t>
  </si>
  <si>
    <t>Beruházások (K6)</t>
  </si>
  <si>
    <t>Felhalmozási bevételek (B5)</t>
  </si>
  <si>
    <t>Felújítások (K7)</t>
  </si>
  <si>
    <t>Felhalmozási célú átvett pénzeszközök (B7)</t>
  </si>
  <si>
    <t>Egyéb felhalmozási célú kiadások (K8)</t>
  </si>
  <si>
    <t>KÖLTSÉGVETÉSI TÖBBLET</t>
  </si>
  <si>
    <t>KÖLTSÉGVETÉSI HIÁNY</t>
  </si>
  <si>
    <t>Működési többlet</t>
  </si>
  <si>
    <t xml:space="preserve">Működési hiány </t>
  </si>
  <si>
    <t>Felhalmozási többlet</t>
  </si>
  <si>
    <t>Felhalmozási hiány</t>
  </si>
  <si>
    <t>FINANSZÍROZÁSI BEVÉTELEK</t>
  </si>
  <si>
    <t>FINANSZÍROZÁSI KIADÁSOK</t>
  </si>
  <si>
    <t>Belső forrásból</t>
  </si>
  <si>
    <t>Működési célú hiteltörlesztés</t>
  </si>
  <si>
    <t>Működési c. pénzmaradv. igénybevétele</t>
  </si>
  <si>
    <t>Felhalmozási célú hiteltörlesztés</t>
  </si>
  <si>
    <t>Felhalmozási c. pénzmaradv. igénybevétele</t>
  </si>
  <si>
    <t>Államháztartáson belüli megelőlegezések visszafizetése</t>
  </si>
  <si>
    <t>Külső forrásból</t>
  </si>
  <si>
    <t>Működési célú hitelfelvétel</t>
  </si>
  <si>
    <t>Felhalmozási célú hitelfelvétel</t>
  </si>
  <si>
    <t>Államháztartáson belüli megelőlegezések</t>
  </si>
  <si>
    <t>BEVÉTELEK ÖSSZESEN</t>
  </si>
  <si>
    <t>KIADÁSOK ÖSSZESEN</t>
  </si>
  <si>
    <t>Eredménykimutatás</t>
  </si>
  <si>
    <t>Önk.</t>
  </si>
  <si>
    <t>Össz.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</si>
  <si>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</si>
  <si>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</si>
  <si>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</si>
  <si>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 xml:space="preserve">I Tevékenység nettó eredményszemléletű bevétele (=01+02+03) </t>
  </si>
  <si>
    <t>04 Saját termelésű készletek állományváltozása</t>
  </si>
  <si>
    <t>05 Saját előállítású eszközök aktivált értéke</t>
  </si>
  <si>
    <t>II Aktivált saját teljesítmények értéke (=±04+05)</t>
  </si>
  <si>
    <t>06 Központi műk.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</si>
  <si>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</si>
  <si>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</si>
  <si>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</si>
  <si>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</si>
  <si>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</si>
  <si>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</si>
  <si>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12 Eladott áruk beszerzési értéke</t>
  </si>
  <si>
    <t>13 Eladott (közvetített) szolgáltatások értéke</t>
  </si>
  <si>
    <t xml:space="preserve">IV Anyagjellegű ráfordítások (=10+11+12+13) 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</si>
  <si>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</si>
  <si>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</si>
  <si>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</si>
  <si>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</si>
  <si>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</si>
  <si>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</si>
  <si>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TEVÉKENYSÉGEK EREDMÉNYE (=I±II+III-IV-V-VI-VII)</t>
  </si>
  <si>
    <t>17 Kapott (járó) osztalék és részesedés</t>
  </si>
  <si>
    <t>18 Részesedésekből szárm.eredményszemléletű bev., árf.nyereségek</t>
  </si>
  <si>
    <t>19 Befektetett pü-i eszk. szárm. Eredményszeml. bev., árf.nyereségek</t>
  </si>
  <si>
    <t>20 Egyéb kapott (járó) kamatok és kamatjell. eredményszeml. bev.</t>
  </si>
  <si>
    <t>21 Pénzügyi műveletek egyéb eredményszemléletű bevételei</t>
  </si>
  <si>
    <t>18a        - ebből: árfolyamnyereség</t>
  </si>
  <si>
    <t>VIII Pénzügyi műveletek eredményszemléletű bevételei (=17+….+21)</t>
  </si>
  <si>
    <t>22 Részesedésekből származó ráfordítások, árfolyamnyereségek</t>
  </si>
  <si>
    <t>23 Befektetett pü-i eszközökből származó  ráford., árf.veszteségek</t>
  </si>
  <si>
    <t>24 Fizetendő kamatok és kamatjellegű ráfordítások</t>
  </si>
  <si>
    <t>25 Részesedések, értékpapírok, pénzeszközök értékvesztése</t>
  </si>
  <si>
    <t>26 Pénzügyi műveletek egyéb ráfordításai</t>
  </si>
  <si>
    <t>21a        - ebből: árfolyamveszteség</t>
  </si>
  <si>
    <t xml:space="preserve">IX Pénzügyi műveletek ráfordításai (=22+….+26) </t>
  </si>
  <si>
    <t>B) PÉNZÜGYI MŰVELETEK EREDMÉNYE (=VIII-IX)</t>
  </si>
  <si>
    <t xml:space="preserve">C) MÉRLEG SZERINTI EREDMÉNY (=±A±B) </t>
  </si>
  <si>
    <t>Maradványkimutatás</t>
  </si>
  <si>
    <t>Önkorm.</t>
  </si>
  <si>
    <t>Alaptevékenység költségvetési bevételei</t>
  </si>
  <si>
    <t>Alaptevékenység költségvetési kiadásai</t>
  </si>
  <si>
    <t>I. Alaptevékenység költségvetési egyenlege (=01-02)</t>
  </si>
  <si>
    <t>Alaptevékenység finanszírozási bevételei</t>
  </si>
  <si>
    <t>Alaptevékenység finanszírozási kiadásai</t>
  </si>
  <si>
    <t>II. Alaptevékenység finanszírozási egyenlege (=04-05)</t>
  </si>
  <si>
    <t>A) Alaptevékenység maradványa (=±I±II)</t>
  </si>
  <si>
    <t>Vállalkozási tevékenység költségvetési bevételei</t>
  </si>
  <si>
    <t>Vállalkozási tevékenység költségvetési kiadásai</t>
  </si>
  <si>
    <t>III.Vállalkozási tevékenység költségvetési egyenlege (=08-09)</t>
  </si>
  <si>
    <t>Vállalkozási tevékenység finanszírozási bevételei</t>
  </si>
  <si>
    <t>Vállalkozási tevékenység finanszírozási kiadásai</t>
  </si>
  <si>
    <t>IV.Vállalkozási tevékenység finanszírozási egyenlege (=11-12)</t>
  </si>
  <si>
    <t>B) Vállalkozási tevékenység maradványa (=±III±IV)</t>
  </si>
  <si>
    <t>C) Összes maradvány (=A+B)</t>
  </si>
  <si>
    <t>D) Alaptevékenység kötelezettségvállalással terhelt maradványa</t>
  </si>
  <si>
    <t>E) Alaptevékenység szabad maradványa (=A-D)</t>
  </si>
  <si>
    <t>F) Vállalkozási tevékenységet terhelő befizetési kötelezettség (=B*0,09)</t>
  </si>
  <si>
    <t>G) Vállalkozási tevékenység felhasználható maradványa (=B-F)</t>
  </si>
  <si>
    <t>Mérleg</t>
  </si>
  <si>
    <t>ESZKÖZÖK</t>
  </si>
  <si>
    <t>A/I/1 Vagyoni értékű jogok</t>
  </si>
  <si>
    <t>A/I/2 Szellemi termékek</t>
  </si>
  <si>
    <t>A/I/3 Immateriális javak értékhelyesbítése</t>
  </si>
  <si>
    <t>A/I Immateriális javak  (=A/I/1+A/I/2+A/I/3)</t>
  </si>
  <si>
    <t>A/II/1 Ingatlanok és a kapcsolódó vagyoni értékű jogok</t>
  </si>
  <si>
    <t>A/II/2 Gépek, berendezések, felszerelések, járművek</t>
  </si>
  <si>
    <t>A/II/3 Tenyészállatok</t>
  </si>
  <si>
    <t>A/II/4 Beruházások, felújítások</t>
  </si>
  <si>
    <t>A/II/5 Tárgyi eszközök értékhelyesbítése</t>
  </si>
  <si>
    <t>A/II Tárgyi eszközök  (=A/II/1+...+A/II/5)</t>
  </si>
  <si>
    <t>A/III/1 Tartós részesedések</t>
  </si>
  <si>
    <t>A/III/2 Tartós hitelviszonyt megtestesítő értékpapírok</t>
  </si>
  <si>
    <t>A/III/3 Befektetett pénzügyi eszközök értékhelyesbítése</t>
  </si>
  <si>
    <t>A/III Befektetett pénzügyi eszközök (=A/III/1+A/III/2+A/III/3)</t>
  </si>
  <si>
    <t>A/IV/1 Koncesszióba, vagyonkezelésbe adott eszközök</t>
  </si>
  <si>
    <t>A/IV/2 Koncesszióba, vagyonkezelésbe adott eszközök értékhelyesbítése</t>
  </si>
  <si>
    <t>A/IV Koncesszióba, vagyonkezelésbe adott eszközök  (=A/IV/1+A/IV/2)</t>
  </si>
  <si>
    <t>A) NEMZETI VAGYONBA TARTOZÓ BEFEKTETETT ESZKÖZÖK (=A/I+A/II+A/III+A/IV)</t>
  </si>
  <si>
    <t>B/I/1 Vásárolt készletek</t>
  </si>
  <si>
    <t>B/I/2 Átsorolt, követelés fejében átvett készletek</t>
  </si>
  <si>
    <t>B/I/3 Egyéb készletek</t>
  </si>
  <si>
    <t>B/I/4 Befejezetlen termelés, félkész termékek, késztermékek</t>
  </si>
  <si>
    <t>B/I/5 Növendék-, hízó és egyéb állatok</t>
  </si>
  <si>
    <t>B/I Készletek (=B/I/1+…+B/I/5)</t>
  </si>
  <si>
    <t>B/II/1 Nem tartós részesedések</t>
  </si>
  <si>
    <t>B/II/2 Forgatási célú hitelviszonyt megtestesítő értékpapírok</t>
  </si>
  <si>
    <t>B/II Értékpapírok (=B/II/1+B/II/2)</t>
  </si>
  <si>
    <t>B) NEMZETI VAGYONBA TARTOZÓ FORGÓESZKÖZÖK (= B/I+B/II)</t>
  </si>
  <si>
    <t>C/I Lekötött bankbetétek</t>
  </si>
  <si>
    <t>C/II Pénztárak, csekkek, betétkönyvek</t>
  </si>
  <si>
    <t>C/III Forintszámlák</t>
  </si>
  <si>
    <t>C/IV Devizaszámlák</t>
  </si>
  <si>
    <t>C) PÉNZESZKÖZÖK (=C/I+…+C/IV)</t>
  </si>
  <si>
    <t>D/I/1 Ktgv. évben esedékes köv. műk. c. tám. bevételeire áh-on belülről</t>
  </si>
  <si>
    <t>D/I/2 Ktgv. évben esedékes köv. felh. c. tám. bevételeire áh-on belülről</t>
  </si>
  <si>
    <t>D/I/3 Költségvetési évben esedékes követelések közhatalmi bevételre</t>
  </si>
  <si>
    <t>D/I/4 Költségvetési évben esedékes követelések működési bevételre</t>
  </si>
  <si>
    <t>D/I/5 Költségvetési évben esedékes követelések felhalmozási bevételre</t>
  </si>
  <si>
    <t>D/I/6 Ktgv. évben esedékes követelések műk. c. átvett pénzeszközre</t>
  </si>
  <si>
    <t>D/I/7 Költségvetési évben esedékes köv. felh. célú átvett pénzeszközre</t>
  </si>
  <si>
    <t>D/I/8 Költségvetési évben esedékes követelések finanszírozási bevételekre</t>
  </si>
  <si>
    <t>D/I Költségvetési évben esedékes követelések (=D/I/1+…+D/I/8)</t>
  </si>
  <si>
    <t>D/II/1 Ktgv. évet köv. esedékes köv. műk. c. tám. bevételre áh-on belülről</t>
  </si>
  <si>
    <t>D/II/2 Ktgv. évet köv. esedékes köv. felh. c. tám. bevételre áh-on belülről</t>
  </si>
  <si>
    <t>D/II/3 Költségvetési évet követően esedékes köv. közhatalmi bevételre</t>
  </si>
  <si>
    <t>D/II/4 Ktgv. évet követően esedékes követelések működési bevételre</t>
  </si>
  <si>
    <t>D/II/5 Költségvetési évet követően esedékes köv. felhalmozási bevételre</t>
  </si>
  <si>
    <t>D/II/6 Költségvetési évet köv.esedékes köv. műk. c. átvett pénzeszközre</t>
  </si>
  <si>
    <t>D/II/7 Költségvetési évet köv. esedékes köv. felh. c. átvett pénzeszközre</t>
  </si>
  <si>
    <t>D/II/8 Költségvetési évet követően esedékes köv. finansz. bevételekre</t>
  </si>
  <si>
    <t>D/II Költségvetési évet követően esedékes követelések (=D/II/1+…+D/II/8)</t>
  </si>
  <si>
    <t>D/III/1 Adott előlegek</t>
  </si>
  <si>
    <t>D/III/2 Továbbadási célból folyósított támogatások, ellátások elszámolása</t>
  </si>
  <si>
    <t>D/III/3 Más által beszedett bevételek elszámolása</t>
  </si>
  <si>
    <t>D/III/4 Forgótőke elszámolása</t>
  </si>
  <si>
    <t>D/III/5 Vagyonkezelésbe adott eszk. kapcs. visszapótlási követelés elsz.</t>
  </si>
  <si>
    <t>D/III/6 Nem tb. pü-i alapjait terhelő kifiz. ellátások megtérítésének elsz.</t>
  </si>
  <si>
    <t>D/III/7 Folyósított, megelőlegezett tb és családtámogatási ellátások elsz.</t>
  </si>
  <si>
    <t>D/III/8 Részesedésszerzés esetén átadott eszközök</t>
  </si>
  <si>
    <t>D/III/9 Letétre, megőrzésre, fedezetkezelésre átadott pénz., biztosítékok</t>
  </si>
  <si>
    <t>D/III Követelés jellegű sajátos elszámolások (=D/III/1+…+D/III/9)</t>
  </si>
  <si>
    <t>D) KÖVETELÉSEK  (=D/I+D/II+D/III)</t>
  </si>
  <si>
    <t>E) EGYÉB SAJÁTOS ESZKÖZOLDALI  ELSZÁMOLÁSOK</t>
  </si>
  <si>
    <t>F/1 Eredményszemléletű bevételek aktív időbeli elhatárolása</t>
  </si>
  <si>
    <t>F/2 Költségek, ráfordítások aktív időbeli elhatárolása</t>
  </si>
  <si>
    <t>F/3 Halasztott ráfordítások</t>
  </si>
  <si>
    <t>F) AKTÍV IDŐBELI  ELHATÁROLÁSOK  (=F/1+F/2+F/3)</t>
  </si>
  <si>
    <t>ESZKÖZÖK ÖSSZESEN (=A+B+C+D+E+F)</t>
  </si>
  <si>
    <t>FORRÁSOK</t>
  </si>
  <si>
    <t>G/I Nemzeti vagyon induláskori értéke</t>
  </si>
  <si>
    <t>G/II Nemzeti vagyon változásai</t>
  </si>
  <si>
    <t>G/III Egyéb eszközök induláskori értéke és változásai</t>
  </si>
  <si>
    <t>G/IV Felhalmozott eredmény</t>
  </si>
  <si>
    <t>G/V Eszközök értékhelyesbítésének forrása</t>
  </si>
  <si>
    <t>G/VI Mérleg szerinti eredmény</t>
  </si>
  <si>
    <t>G) SAJÁT TŐKE (=G/I+…+G/VI)</t>
  </si>
  <si>
    <t>H/I/1 Költségvetési évben esedékes kötelezettségek személyi juttatásokra</t>
  </si>
  <si>
    <t>H/I/2 Ktgv. évben esedékes köt. munkaadókat terh. jár. és szocho adóra</t>
  </si>
  <si>
    <t>H/I/3 Költségvetési évben esedékes kötelezettségek dologi kiadásokra</t>
  </si>
  <si>
    <t>H/I/4 Költségvetési évben esedékes kötelezettségek ellátottak pénzbeli jutt.</t>
  </si>
  <si>
    <t>H/I/5 Költségvetési évben esedékes köt. egyéb működési célú kiadásokra</t>
  </si>
  <si>
    <t>H/I/6 Költségvetési évben esedékes kötelezettségek beruházásokra</t>
  </si>
  <si>
    <t>H/I/7 Költségvetési évben esedékes kötelezettségek felújításokra</t>
  </si>
  <si>
    <t>H/I/8 Költségvetési évben esedékes köt. egyéb felhalmozási célú kiadásokra</t>
  </si>
  <si>
    <t>H/I/9 Költségvetési évben esedékes kötelezettségek finansz. kiadásokra</t>
  </si>
  <si>
    <t>H/I Költségvetési évben esedékes kötelezettségek (=H/I/1+…+H/I/9)</t>
  </si>
  <si>
    <t>H/II/1 Költségvetési évet követően esedékes köt. szem. juttatásokra</t>
  </si>
  <si>
    <t>H/II/2 Ktgv. évet köv. esedékes köt. munkaadókat terh. járulékokra és szocho adóra</t>
  </si>
  <si>
    <t>H/II/3 Ktgv. évet követően esedékes kötelezettségek dologi kiadásokra</t>
  </si>
  <si>
    <t>H/II/4 Ktgv. évet követően esedékes köt. ellátottak pénzbeli juttatásaira</t>
  </si>
  <si>
    <t>H/II/5 Ktgv. évet követően esedékes köt. egyéb működési célú kiadásokra</t>
  </si>
  <si>
    <t>H/II/6 Ktgv. évet követően esedékes kötelezettségek beruházásokra</t>
  </si>
  <si>
    <t>H/II/7 Ktgv. évet követően esedékes kötelezettségek felújításokra</t>
  </si>
  <si>
    <t>H/II/8 Ktgv. évet követően esedékes köt. egyéb felh. célú kiadásokra</t>
  </si>
  <si>
    <t>H/II/9 Ktgv. évet követően esedékes köt. finanszírozási kiadásokra</t>
  </si>
  <si>
    <t>H/II Költségvetési évet követően esedékes kötelezettségek (=H/II/1+…+H/II/9)</t>
  </si>
  <si>
    <t>H/III/1 Kapott előlegek</t>
  </si>
  <si>
    <t>H/III/2 Továbbadási célból folyósított támogatások, ellátások elszámolása</t>
  </si>
  <si>
    <t>H/III/3 Más szervezetet megillető bevételek elszámolása</t>
  </si>
  <si>
    <t>H/III/4 Forgótőke elszámolása (Kincstár)</t>
  </si>
  <si>
    <t>H/III/5 Nemzeti vagyonba tartozó befektetett eszközökkel kapcsolatos egyes kötelezettség jellegű sajátos elszámolások</t>
  </si>
  <si>
    <t>H/III/6 Nem tb pü-i alapjait terhelő kifizetett ellátások megtérítésének elszámolása</t>
  </si>
  <si>
    <t>H/III/7 Munkáltató által koreng. nyugdíjhoz megfizetett hj. elszámolása</t>
  </si>
  <si>
    <t>H/III/8 Letétre, megőrzésre, fedezetkezelésre átvett pénz., biztosítékok</t>
  </si>
  <si>
    <t>H/III/9 Nemzetközi támogatási programok pénzeszközei</t>
  </si>
  <si>
    <t>H/III/10 ÁKK Zrt.-nél elhelyezett fedezeti betétek</t>
  </si>
  <si>
    <t>H/III Kötelezettség jellegű sajátos elszámolások (=H)/III/1+…+H)/III/10)</t>
  </si>
  <si>
    <t>H) KÖTELEZETTSÉGEK (=H/I+H/II+H/III)</t>
  </si>
  <si>
    <t>I) KINCSTÁRI SZÁMLAVEZETÉSSEL KAPCSOLATOS ELSZÁMOLÁSOK</t>
  </si>
  <si>
    <t>J/1 Eredményszemléletű bevételek passzív időbeli elhatárolása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</si>
  <si>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</si>
  <si>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</si>
  <si>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</si>
  <si>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</si>
  <si>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 xml:space="preserve">A költségvetési évet követő három év tervezett bevételei és kiadásai </t>
  </si>
  <si>
    <t>Működési bevételek és kiadások</t>
  </si>
  <si>
    <t>2021. évre</t>
  </si>
  <si>
    <t>2022. évre</t>
  </si>
  <si>
    <t>Működési támogatások államháztartáson belülről</t>
  </si>
  <si>
    <t>Közhatalmi bevételek</t>
  </si>
  <si>
    <t xml:space="preserve">   -ebből helyi adóból származó bevétel</t>
  </si>
  <si>
    <t xml:space="preserve">   -ebből díjak, pótlékok, bírságok bevétele</t>
  </si>
  <si>
    <t xml:space="preserve">   -ebből önkormányzati vagyon hasznosításából származó bev.</t>
  </si>
  <si>
    <t>Működési célú átvett pénzeszközök</t>
  </si>
  <si>
    <t>Működési célú bevételek összesen:</t>
  </si>
  <si>
    <t>Személyi juttatások</t>
  </si>
  <si>
    <t>Munkaadót terhelő járulékok és szoc.hozzájárulási adó</t>
  </si>
  <si>
    <t>Dologi kiadások</t>
  </si>
  <si>
    <t>Ellátottak pénzbeli juttatása</t>
  </si>
  <si>
    <t>Egyéb működési célú kiadások</t>
  </si>
  <si>
    <t>Működési célú kiadások összesen:</t>
  </si>
  <si>
    <t>Felhalmozási  bevételek és kiadások</t>
  </si>
  <si>
    <t>Felhalmozási támogatások államháztartáson belülről</t>
  </si>
  <si>
    <t>-ebből immat.javak, ingatlanok és tárgyi eszközök értékesítése</t>
  </si>
  <si>
    <t>Felhalmozási célú átvett pénzeszköz</t>
  </si>
  <si>
    <t>Felhalmozási célú bevételek összesen:</t>
  </si>
  <si>
    <t>Beruházások</t>
  </si>
  <si>
    <t>Felújítások</t>
  </si>
  <si>
    <t>Egyéb felhalmozási célú kiadások</t>
  </si>
  <si>
    <t>Felhalmozási célú kiadások összesen:</t>
  </si>
  <si>
    <t>Finanszírozási  bevételek és kiadások</t>
  </si>
  <si>
    <t>Belföldi finanszírozás bevételei</t>
  </si>
  <si>
    <t xml:space="preserve">   -ebből maradvány igénybevétele</t>
  </si>
  <si>
    <t xml:space="preserve">   -ebből hitelek, kölcsönök felvétele</t>
  </si>
  <si>
    <t>Külföldi finanszírozás bevételei</t>
  </si>
  <si>
    <t>Finanszírozási bevételek összesen:</t>
  </si>
  <si>
    <t>Belföldi finanszírozás kiadásai</t>
  </si>
  <si>
    <t xml:space="preserve">   -ebből hitelek, kölcsönök törlesztése</t>
  </si>
  <si>
    <t>Külföldi finanszírozás kiadásai</t>
  </si>
  <si>
    <t>Finanszírozási kiadások összesen:</t>
  </si>
  <si>
    <t>Önkormányzat bevételei összesen:</t>
  </si>
  <si>
    <t>Önkormányzat kiadásai összesen:</t>
  </si>
  <si>
    <t>Részesedés típusa</t>
  </si>
  <si>
    <t>Összeg</t>
  </si>
  <si>
    <t>DRV törzsrészvény</t>
  </si>
  <si>
    <t>részvény</t>
  </si>
  <si>
    <t>KÖGÁZ részvény</t>
  </si>
  <si>
    <t xml:space="preserve">Koppány-Völgye Kistérség Egészségfejlesztő Központ </t>
  </si>
  <si>
    <t>tulajdonosi hozzájárulás</t>
  </si>
  <si>
    <t>2020. évi mód</t>
  </si>
  <si>
    <t>2020. évi telj.</t>
  </si>
  <si>
    <t>Előző év adatai (2019)</t>
  </si>
  <si>
    <t>Tárgyév adatai (2020)</t>
  </si>
  <si>
    <t>2020. év</t>
  </si>
  <si>
    <t>2020. évi teljesítés</t>
  </si>
  <si>
    <t>Teljesítés*</t>
  </si>
  <si>
    <t>Önkormányzathoz tartozó szakfeladatok**</t>
  </si>
  <si>
    <t>*átlagos statisztikai állományi létszám</t>
  </si>
  <si>
    <t>**közfoglalkoztatottakkal együtt</t>
  </si>
  <si>
    <t>C) Munkajogi zárólétszám 2020.12.31-én:</t>
  </si>
  <si>
    <t>TOP-4.1.1-15-SO1-2016-00025 "Kőröshegy község egészségügy alapellátó-rendszerének komplex infrastrukturális fejlesztése"</t>
  </si>
  <si>
    <t>VP-6-7.4.1.1-16 "Kőröshegyi Közös Önkormányzati Hivatal épületének felújítása és energetikai korszerűsítése"</t>
  </si>
  <si>
    <t>2020. év teljesítés</t>
  </si>
  <si>
    <t>Nyitó pénzkészlet</t>
  </si>
  <si>
    <t xml:space="preserve">  -ebből pénztár</t>
  </si>
  <si>
    <t xml:space="preserve">  -ebből forintszámlák</t>
  </si>
  <si>
    <t>Változás</t>
  </si>
  <si>
    <t>Záró pénzkészlet</t>
  </si>
  <si>
    <t>Pénzeszközök változása 2020-ban</t>
  </si>
  <si>
    <t>Belföldi kötelezettségek</t>
  </si>
  <si>
    <t>Hitelből, kölcsönből eredő fizetési kötelezettség*</t>
  </si>
  <si>
    <t>Hitelintézetek által származékos műveletek különbözeteként az ÁKK Zrt.-nél elhelyezett fedezeti betétek</t>
  </si>
  <si>
    <t>Külföldi kötelezettségek</t>
  </si>
  <si>
    <t>Kötelezettségek összesen:</t>
  </si>
  <si>
    <t>*Járdafelújításhoz felvett hitel. Lejárat 2024.09.30.</t>
  </si>
  <si>
    <t>Az önkormányzat adósságának állománya 2020.12.31-én</t>
  </si>
  <si>
    <t>2023. évre</t>
  </si>
  <si>
    <t>Az önkormányzat részesedéseinek állománya 2020.12.31-én</t>
  </si>
  <si>
    <t>2020. évi telj</t>
  </si>
  <si>
    <t>Korlátozottan forgalomképes immateriális javak</t>
  </si>
  <si>
    <t>Azonosítók</t>
  </si>
  <si>
    <t>Bruttó
érték (Ft)</t>
  </si>
  <si>
    <t>Érték-
csökkenés (Ft)</t>
  </si>
  <si>
    <t>Nettó
érték (Ft)</t>
  </si>
  <si>
    <t>Település Arculati Kézikönyv</t>
  </si>
  <si>
    <t>Önk</t>
  </si>
  <si>
    <t>Forgalomképes immateriális javak</t>
  </si>
  <si>
    <t>Canopus Edius</t>
  </si>
  <si>
    <t>0-ra leírt korlátozottan forgalomképes immateriális javak</t>
  </si>
  <si>
    <t>Óvoda átalakítás engedélyezési terve</t>
  </si>
  <si>
    <t>310</t>
  </si>
  <si>
    <t>Kőröshegy alaptérkép</t>
  </si>
  <si>
    <t>0-ra leírt forgalomképes immateriális javak</t>
  </si>
  <si>
    <t>283</t>
  </si>
  <si>
    <t>Polgármesteri hivatal átalakítási terv</t>
  </si>
  <si>
    <t>244</t>
  </si>
  <si>
    <t>Temető környezetrendezési kiviteli terve</t>
  </si>
  <si>
    <t>Microsoft Office 2016 Home&amp;Business</t>
  </si>
  <si>
    <t>216</t>
  </si>
  <si>
    <t>WinSzoc rendszer</t>
  </si>
  <si>
    <t>TeacherNet</t>
  </si>
  <si>
    <t>Javítószoftver Konica fénymásolóhoz</t>
  </si>
  <si>
    <t>164</t>
  </si>
  <si>
    <t>Viktória védőnői program</t>
  </si>
  <si>
    <t>Matematika számok nélkül</t>
  </si>
  <si>
    <t>Taninform szoftver</t>
  </si>
  <si>
    <t>DOKI program</t>
  </si>
  <si>
    <t>Tisztaszoftver</t>
  </si>
  <si>
    <t>9</t>
  </si>
  <si>
    <t>Kőröshegy honlap</t>
  </si>
  <si>
    <t>8</t>
  </si>
  <si>
    <t>Photo News Pro</t>
  </si>
  <si>
    <t>Tanulói nyilvántartó műv.okt.</t>
  </si>
  <si>
    <t>215</t>
  </si>
  <si>
    <t>EPER pénzügyi rendszer</t>
  </si>
  <si>
    <t>Lapoda oktatószoftver</t>
  </si>
  <si>
    <t>284</t>
  </si>
  <si>
    <t>Orvosi rendelő átalakítási terve</t>
  </si>
  <si>
    <t>2</t>
  </si>
  <si>
    <t>Microsoft Office 2003 BE OEM</t>
  </si>
  <si>
    <t>KÖH</t>
  </si>
  <si>
    <t>Ingatlanvagyon-kataszter</t>
  </si>
  <si>
    <t>3</t>
  </si>
  <si>
    <t>Microsoft Office 2003 SBE OEM</t>
  </si>
  <si>
    <t>6</t>
  </si>
  <si>
    <t>ÉTKEZÉS program</t>
  </si>
  <si>
    <t>Település-rendezési terv</t>
  </si>
  <si>
    <t>199</t>
  </si>
  <si>
    <t>Microsoft Windows 7</t>
  </si>
  <si>
    <t>202</t>
  </si>
  <si>
    <t>204</t>
  </si>
  <si>
    <t>Microsoft Office 2010</t>
  </si>
  <si>
    <t>197</t>
  </si>
  <si>
    <t>WinSzoc program</t>
  </si>
  <si>
    <t>203</t>
  </si>
  <si>
    <t>198</t>
  </si>
  <si>
    <t>E-Iktat iratkezelő szoftver</t>
  </si>
  <si>
    <t>196</t>
  </si>
  <si>
    <t>Microsoft Office Basic</t>
  </si>
  <si>
    <t>201</t>
  </si>
  <si>
    <t>205</t>
  </si>
  <si>
    <t>200</t>
  </si>
  <si>
    <t>7</t>
  </si>
  <si>
    <t>KONYHA program</t>
  </si>
  <si>
    <t>1</t>
  </si>
  <si>
    <t>Windows XP Pro SP2 HU OEM</t>
  </si>
  <si>
    <t>Windows 98 SE OEM</t>
  </si>
  <si>
    <t>4</t>
  </si>
  <si>
    <t>Stratégiai terv</t>
  </si>
  <si>
    <t>Windows 98 SE</t>
  </si>
  <si>
    <t>A/I. IMMATERIÁLIS JAVAK ÖSSZESEN</t>
  </si>
  <si>
    <t>Forgalomképtelen ingatlanok</t>
  </si>
  <si>
    <t>Helyrajzi szám</t>
  </si>
  <si>
    <t>Utcanév</t>
  </si>
  <si>
    <t>Könyv szerinti bruttó érték (Ft)</t>
  </si>
  <si>
    <t>Becsült érték (Ft)</t>
  </si>
  <si>
    <t>1/  1/ /</t>
  </si>
  <si>
    <t>Árok</t>
  </si>
  <si>
    <t>8617 Kőröshegy, NINCS UTCANÉV</t>
  </si>
  <si>
    <t>1/ 15/ /</t>
  </si>
  <si>
    <t>Földút</t>
  </si>
  <si>
    <t>1/ 18/ /</t>
  </si>
  <si>
    <t>1/ 80/ /</t>
  </si>
  <si>
    <t>310/  1/ /</t>
  </si>
  <si>
    <t>József A. utca</t>
  </si>
  <si>
    <t>8617 Kőröshegy, JÓZSEF A UTCA</t>
  </si>
  <si>
    <t>328/  1/ /</t>
  </si>
  <si>
    <t>Dózsa Gy. utca</t>
  </si>
  <si>
    <t>8617 Kőröshegy, DÓZSA GY UTCA</t>
  </si>
  <si>
    <t>328/  2/ /</t>
  </si>
  <si>
    <t>370/   / /</t>
  </si>
  <si>
    <t>371/   / /</t>
  </si>
  <si>
    <t>424/   / /</t>
  </si>
  <si>
    <t>425/  1/ /</t>
  </si>
  <si>
    <t>Gyár utca</t>
  </si>
  <si>
    <t>8617 Kőröshegy, GYÁR UTCA</t>
  </si>
  <si>
    <t>425/  2/ /</t>
  </si>
  <si>
    <t>437/   / /</t>
  </si>
  <si>
    <t>Közút</t>
  </si>
  <si>
    <t>448/   / /</t>
  </si>
  <si>
    <t>449/  1/ /</t>
  </si>
  <si>
    <t>450/   / /</t>
  </si>
  <si>
    <t>451/  1/ /</t>
  </si>
  <si>
    <t>Beépítetlen terület</t>
  </si>
  <si>
    <t>456/   / /</t>
  </si>
  <si>
    <t>457/  3/ /</t>
  </si>
  <si>
    <t>Földsáv</t>
  </si>
  <si>
    <t>464/   / /</t>
  </si>
  <si>
    <t>470/  3/ /</t>
  </si>
  <si>
    <t>470/  5/ /</t>
  </si>
  <si>
    <t>481/   / /</t>
  </si>
  <si>
    <t>485/  1/ /</t>
  </si>
  <si>
    <t>8617 Kőröshegy, Széchenyi UTCA</t>
  </si>
  <si>
    <t>485/  2/ /</t>
  </si>
  <si>
    <t>486/   / /</t>
  </si>
  <si>
    <t>498/  1/ /</t>
  </si>
  <si>
    <t>8617 Kőröshegy, REőTHY FERENC UTCA</t>
  </si>
  <si>
    <t>498/  3/ /</t>
  </si>
  <si>
    <t>498/ 22/ /</t>
  </si>
  <si>
    <t>Széchenyi utca</t>
  </si>
  <si>
    <t>499/  3/ /</t>
  </si>
  <si>
    <t>Közterület</t>
  </si>
  <si>
    <t>8617 Kőröshegy, DÓZSA GY UTCA 2/A</t>
  </si>
  <si>
    <t>513/  9/ /</t>
  </si>
  <si>
    <t>8617 Kőröshegy, Széchenyi UTCA 1</t>
  </si>
  <si>
    <t>519/   / /</t>
  </si>
  <si>
    <t>579/  2/ /</t>
  </si>
  <si>
    <t>Árpád utca</t>
  </si>
  <si>
    <t>8617 Kőröshegy, Árpád UTCA</t>
  </si>
  <si>
    <t>579/  3/ /</t>
  </si>
  <si>
    <t>582/   / /</t>
  </si>
  <si>
    <t>584/   / /</t>
  </si>
  <si>
    <t>606/   / /</t>
  </si>
  <si>
    <t>Kossuth L. utca</t>
  </si>
  <si>
    <t>8617 Kőröshegy, KOSSUTH L UTCA</t>
  </si>
  <si>
    <t>629/   / /</t>
  </si>
  <si>
    <t>642/   / /</t>
  </si>
  <si>
    <t>662/  1/ /</t>
  </si>
  <si>
    <t>Járda</t>
  </si>
  <si>
    <t>8617 Kőröshegy, PETŐFI UTCA</t>
  </si>
  <si>
    <t>662/  2/ /</t>
  </si>
  <si>
    <t>666/   / /</t>
  </si>
  <si>
    <t>Erdei földút</t>
  </si>
  <si>
    <t>668/  1/ /</t>
  </si>
  <si>
    <t>8617 Kőröshegy, Kaposvári UTCA</t>
  </si>
  <si>
    <t>673/   / /</t>
  </si>
  <si>
    <t>Bercsényi utca</t>
  </si>
  <si>
    <t>8617 Kőröshegy, Bercsényi UTCA</t>
  </si>
  <si>
    <t>695/   / /</t>
  </si>
  <si>
    <t>696/   / /</t>
  </si>
  <si>
    <t>720/   / /</t>
  </si>
  <si>
    <t>735/   / /</t>
  </si>
  <si>
    <t>739/  2/ /</t>
  </si>
  <si>
    <t>8617 Kőröshegy, PETŐFI UTCA 1/L</t>
  </si>
  <si>
    <t>740/   / /</t>
  </si>
  <si>
    <t>747/   / /</t>
  </si>
  <si>
    <t>Temető</t>
  </si>
  <si>
    <t>749/   / /</t>
  </si>
  <si>
    <t>Földút/temető</t>
  </si>
  <si>
    <t>753/   / /</t>
  </si>
  <si>
    <t>755/   / /</t>
  </si>
  <si>
    <t>Temető(lezárt)</t>
  </si>
  <si>
    <t>8617 Kőröshegy, PETőFI KÖZ</t>
  </si>
  <si>
    <t>756/   / /</t>
  </si>
  <si>
    <t>759/   / /</t>
  </si>
  <si>
    <t>783/   / /</t>
  </si>
  <si>
    <t>794/   / /</t>
  </si>
  <si>
    <t>813/   / /</t>
  </si>
  <si>
    <t>838/   / /</t>
  </si>
  <si>
    <t>839/   / /</t>
  </si>
  <si>
    <t>8617 Kőröshegy, KERTEKALJA UTCA</t>
  </si>
  <si>
    <t>864/   / /</t>
  </si>
  <si>
    <t>874/   / /</t>
  </si>
  <si>
    <t>Borkút utca</t>
  </si>
  <si>
    <t>8617 Kőröshegy, Borkút UTCA</t>
  </si>
  <si>
    <t>899/   / /</t>
  </si>
  <si>
    <t>950/   / /</t>
  </si>
  <si>
    <t>2358/   / /</t>
  </si>
  <si>
    <t>2362/   / /</t>
  </si>
  <si>
    <t>2366/  1/ /</t>
  </si>
  <si>
    <t>2374/  5/ /</t>
  </si>
  <si>
    <t>2378/   / /</t>
  </si>
  <si>
    <t>2403/  1/ /</t>
  </si>
  <si>
    <t>2417/  6/ /</t>
  </si>
  <si>
    <t>Öreghegyi közút</t>
  </si>
  <si>
    <t>2419/   / /</t>
  </si>
  <si>
    <t>2422/   / /</t>
  </si>
  <si>
    <t>2429/   / /</t>
  </si>
  <si>
    <t>2434/  3/ /</t>
  </si>
  <si>
    <t>2444/   / /</t>
  </si>
  <si>
    <t>2468/   / /</t>
  </si>
  <si>
    <t>2469/   / /</t>
  </si>
  <si>
    <t>2487/  1/ /</t>
  </si>
  <si>
    <t>2492/   / /</t>
  </si>
  <si>
    <t>2494/   / /</t>
  </si>
  <si>
    <t>2515/   / /</t>
  </si>
  <si>
    <t>2528/   / /</t>
  </si>
  <si>
    <t>2530/  2/ /</t>
  </si>
  <si>
    <t>2535/   / /</t>
  </si>
  <si>
    <t>2571/   / /</t>
  </si>
  <si>
    <t>2575/   / /</t>
  </si>
  <si>
    <t>2580/   / /</t>
  </si>
  <si>
    <t>Vízfolyás</t>
  </si>
  <si>
    <t>2596/   / /</t>
  </si>
  <si>
    <t>2598/   / /</t>
  </si>
  <si>
    <t>2719/  1/ /</t>
  </si>
  <si>
    <t>Kishegyi Közút</t>
  </si>
  <si>
    <t>2727/  1/ /</t>
  </si>
  <si>
    <t>2728/   / /</t>
  </si>
  <si>
    <t>2732/  1/ /</t>
  </si>
  <si>
    <t>Fásított terület</t>
  </si>
  <si>
    <t>2737/   / /</t>
  </si>
  <si>
    <t>2748/   / /</t>
  </si>
  <si>
    <t>2754/   / /</t>
  </si>
  <si>
    <t>012/   / /</t>
  </si>
  <si>
    <t>020/   / /</t>
  </si>
  <si>
    <t>022/  2/ /</t>
  </si>
  <si>
    <t>037/   / /</t>
  </si>
  <si>
    <t>040/   / /</t>
  </si>
  <si>
    <t>045/   / /</t>
  </si>
  <si>
    <t>048/   / /</t>
  </si>
  <si>
    <t>083/   / /</t>
  </si>
  <si>
    <t>0116/   / /</t>
  </si>
  <si>
    <t>0154/  3/ /</t>
  </si>
  <si>
    <t>0154/  5/ /</t>
  </si>
  <si>
    <t>0154/  8/ /</t>
  </si>
  <si>
    <t>0165/   / /</t>
  </si>
  <si>
    <t>0166/  2/ /</t>
  </si>
  <si>
    <t>0166/  4/ /</t>
  </si>
  <si>
    <t>0167/   / /</t>
  </si>
  <si>
    <t>0170/   / /</t>
  </si>
  <si>
    <t>0171/ 15/ /</t>
  </si>
  <si>
    <t>0177/   / /</t>
  </si>
  <si>
    <t>0179/   / /</t>
  </si>
  <si>
    <t>0180/  1/ /</t>
  </si>
  <si>
    <t>0181/ 18/ /</t>
  </si>
  <si>
    <t>Út</t>
  </si>
  <si>
    <t>0198/   / /</t>
  </si>
  <si>
    <t>0205/   / /</t>
  </si>
  <si>
    <t>0206/ 31/ /</t>
  </si>
  <si>
    <t>0232/  1/ /</t>
  </si>
  <si>
    <t>0232/  2/ /</t>
  </si>
  <si>
    <t>0232/  3/ /</t>
  </si>
  <si>
    <t>0232/  4/ /</t>
  </si>
  <si>
    <t>0232/  5/ /</t>
  </si>
  <si>
    <t>0234/ 10/ /</t>
  </si>
  <si>
    <t>0234/ 11/ /</t>
  </si>
  <si>
    <t>0234/ 12/ /</t>
  </si>
  <si>
    <t>0236/  1/ /</t>
  </si>
  <si>
    <t>0236/  2/ /</t>
  </si>
  <si>
    <t>0236/  3/ /</t>
  </si>
  <si>
    <t>578/  7/ /</t>
  </si>
  <si>
    <t>0106/ 26/ /</t>
  </si>
  <si>
    <t>097/  1/ /</t>
  </si>
  <si>
    <t>514/   / /</t>
  </si>
  <si>
    <t>Széchenyi u-i köz</t>
  </si>
  <si>
    <t>667/  3/ /</t>
  </si>
  <si>
    <t>298/   / /</t>
  </si>
  <si>
    <t>ÁFÉSZ ABC előtti tér, parkoló</t>
  </si>
  <si>
    <t>0225/   / /</t>
  </si>
  <si>
    <t>470/  2/ /</t>
  </si>
  <si>
    <t>Kivett Közút</t>
  </si>
  <si>
    <t>013/  5/ /</t>
  </si>
  <si>
    <t>Kerékpárút</t>
  </si>
  <si>
    <t>8617 Kőröshegy, SZÁNTÓDI ÚT</t>
  </si>
  <si>
    <t>06/  8/ /</t>
  </si>
  <si>
    <t>914/   / /</t>
  </si>
  <si>
    <t>Gyalogút</t>
  </si>
  <si>
    <t>8617 Kőröshegy, CIMBORA-KÖZ</t>
  </si>
  <si>
    <t>0202/   / /</t>
  </si>
  <si>
    <t>8617 Kőröshegy, PERSEVÖLGYE DŰLŐ</t>
  </si>
  <si>
    <t>750/  2/ /</t>
  </si>
  <si>
    <t>8617 Kőröshegy, BOROCHEGY</t>
  </si>
  <si>
    <t>323/  2/ /</t>
  </si>
  <si>
    <t>513/  1/ /</t>
  </si>
  <si>
    <t>515/  1/ /</t>
  </si>
  <si>
    <t>449/ 11/ /</t>
  </si>
  <si>
    <t>Kivett út, árok</t>
  </si>
  <si>
    <t>310/  2/ /</t>
  </si>
  <si>
    <t>310/  3/ /</t>
  </si>
  <si>
    <t>664/  2/ /</t>
  </si>
  <si>
    <t>750/  6/ /</t>
  </si>
  <si>
    <t>750/  7/ /</t>
  </si>
  <si>
    <t>863/  1/ /</t>
  </si>
  <si>
    <t>8617 Kőröshegy, KOZMA SáNDOR UTCA</t>
  </si>
  <si>
    <t>951/  2/ /</t>
  </si>
  <si>
    <t>951/  3/ /</t>
  </si>
  <si>
    <t>951/ 13/ /</t>
  </si>
  <si>
    <t>951/ 21/ /</t>
  </si>
  <si>
    <t>951/ 22/ /</t>
  </si>
  <si>
    <t>03/   / /</t>
  </si>
  <si>
    <t>05/   / /</t>
  </si>
  <si>
    <t>08/  2/ /</t>
  </si>
  <si>
    <t>08/  7/ /</t>
  </si>
  <si>
    <t>08/ 16/ /</t>
  </si>
  <si>
    <t>08/174/ /</t>
  </si>
  <si>
    <t>010/  2/ /</t>
  </si>
  <si>
    <t>015/  2/ /</t>
  </si>
  <si>
    <t>017/  2/ /</t>
  </si>
  <si>
    <t>018/  2/ /</t>
  </si>
  <si>
    <t>023/   / /</t>
  </si>
  <si>
    <t>025/   / /</t>
  </si>
  <si>
    <t>026/  1/ /</t>
  </si>
  <si>
    <t>029/   / /</t>
  </si>
  <si>
    <t>030/  2/ /</t>
  </si>
  <si>
    <t>030/  8/ /</t>
  </si>
  <si>
    <t>033/   / /</t>
  </si>
  <si>
    <t>039/  6/ /</t>
  </si>
  <si>
    <t>042/ 17/ /</t>
  </si>
  <si>
    <t>Saját használatú út</t>
  </si>
  <si>
    <t>046/   / /</t>
  </si>
  <si>
    <t>050/  1/ /</t>
  </si>
  <si>
    <t>051/   / /</t>
  </si>
  <si>
    <t>053/  9/ /</t>
  </si>
  <si>
    <t>053/ 23/ /</t>
  </si>
  <si>
    <t>053/ 38/ /</t>
  </si>
  <si>
    <t>055/   / /</t>
  </si>
  <si>
    <t>056/   / /</t>
  </si>
  <si>
    <t>Vízmosás</t>
  </si>
  <si>
    <t>058/  4/ /</t>
  </si>
  <si>
    <t>060/ 17/ /</t>
  </si>
  <si>
    <t>060/ 19/ /</t>
  </si>
  <si>
    <t>060/ 28/ /</t>
  </si>
  <si>
    <t>060/ 30/ /</t>
  </si>
  <si>
    <t>060/ 36/ /</t>
  </si>
  <si>
    <t>060/ 38/ /</t>
  </si>
  <si>
    <t>060/ 39/ /</t>
  </si>
  <si>
    <t>061/ 13/ /</t>
  </si>
  <si>
    <t>Árok, saját használatú út</t>
  </si>
  <si>
    <t>062/  1/ /</t>
  </si>
  <si>
    <t>062/  3/ /</t>
  </si>
  <si>
    <t>062/  6/ /</t>
  </si>
  <si>
    <t>062/  8/ /</t>
  </si>
  <si>
    <t>065/  2/ /</t>
  </si>
  <si>
    <t>067/   / /</t>
  </si>
  <si>
    <t>070/   / /</t>
  </si>
  <si>
    <t>072/   / /</t>
  </si>
  <si>
    <t>075/   / /</t>
  </si>
  <si>
    <t>080/   / /</t>
  </si>
  <si>
    <t>085/   / /</t>
  </si>
  <si>
    <t>086/  5/ /</t>
  </si>
  <si>
    <t>090/   / /</t>
  </si>
  <si>
    <t>092/  2/ /</t>
  </si>
  <si>
    <t>092/  3/ /</t>
  </si>
  <si>
    <t>092/  5/ /</t>
  </si>
  <si>
    <t>093/  1/ /</t>
  </si>
  <si>
    <t>093/  3/ /</t>
  </si>
  <si>
    <t>096/ 37/ /</t>
  </si>
  <si>
    <t>0106/ 19/ /</t>
  </si>
  <si>
    <t>0107/  5/ /</t>
  </si>
  <si>
    <t>0108/  3/ /</t>
  </si>
  <si>
    <t>0108/  5/ /</t>
  </si>
  <si>
    <t>0120/   / /</t>
  </si>
  <si>
    <t>0130/   / /</t>
  </si>
  <si>
    <t>0131/  3/ /</t>
  </si>
  <si>
    <t>0131/  5/ /</t>
  </si>
  <si>
    <t>0134/   / /</t>
  </si>
  <si>
    <t>0138/  1/ /</t>
  </si>
  <si>
    <t>0141/   / /</t>
  </si>
  <si>
    <t>0148/  5/ /</t>
  </si>
  <si>
    <t>0148/  7/ /</t>
  </si>
  <si>
    <t>0153/  1/ /</t>
  </si>
  <si>
    <t>0154/ 12/ /</t>
  </si>
  <si>
    <t>0154/ 14/ /</t>
  </si>
  <si>
    <t>0164/  4/ /</t>
  </si>
  <si>
    <t>0166/  5/ /</t>
  </si>
  <si>
    <t>0178/ 16/ /</t>
  </si>
  <si>
    <t>0168/   / /</t>
  </si>
  <si>
    <t>0182/   / /</t>
  </si>
  <si>
    <t>0185/ 11/ /</t>
  </si>
  <si>
    <t>0186/  2/ /</t>
  </si>
  <si>
    <t>0189/  2/ /</t>
  </si>
  <si>
    <t>0187/   / /</t>
  </si>
  <si>
    <t>0190/  1/ /</t>
  </si>
  <si>
    <t>0166/  7/ /</t>
  </si>
  <si>
    <t>0169/   / /</t>
  </si>
  <si>
    <t>0173/ 17/ /</t>
  </si>
  <si>
    <t>0173/ 18/ /</t>
  </si>
  <si>
    <t>Patak</t>
  </si>
  <si>
    <t>0174/   / /</t>
  </si>
  <si>
    <t>0190/ 52/ /</t>
  </si>
  <si>
    <t>0191/  5/ /</t>
  </si>
  <si>
    <t>0193/ 30/ /</t>
  </si>
  <si>
    <t>0200/   / /</t>
  </si>
  <si>
    <t>0211/   / /</t>
  </si>
  <si>
    <t>0214/   / /</t>
  </si>
  <si>
    <t>0217/  2/ /</t>
  </si>
  <si>
    <t>0217/  5/ /</t>
  </si>
  <si>
    <t>0218/   / /</t>
  </si>
  <si>
    <t>0217/  1/ /</t>
  </si>
  <si>
    <t>0220/ 63/ /</t>
  </si>
  <si>
    <t>0223/   / /</t>
  </si>
  <si>
    <t>0224/  1/ /</t>
  </si>
  <si>
    <t>0224/  4/ /</t>
  </si>
  <si>
    <t>0227/   / /</t>
  </si>
  <si>
    <t>0228/  1/ /</t>
  </si>
  <si>
    <t>0228/ 23/ /</t>
  </si>
  <si>
    <t>0228/ 24/ /</t>
  </si>
  <si>
    <t>0228/ 54/ /</t>
  </si>
  <si>
    <t>0228/ 55/ /</t>
  </si>
  <si>
    <t>0228/ 56/ /</t>
  </si>
  <si>
    <t>0228/204/ /</t>
  </si>
  <si>
    <t>0228/205/ /</t>
  </si>
  <si>
    <t>Séd-patak</t>
  </si>
  <si>
    <t>0228/206/ /</t>
  </si>
  <si>
    <t>0228/207/ /</t>
  </si>
  <si>
    <t>0228/208/ /</t>
  </si>
  <si>
    <t>Rét</t>
  </si>
  <si>
    <t>0229/   / /</t>
  </si>
  <si>
    <t>0230/   / /</t>
  </si>
  <si>
    <t>0231/  5/ /</t>
  </si>
  <si>
    <t>0231/ 10/ /</t>
  </si>
  <si>
    <t>0231/ 12/ /</t>
  </si>
  <si>
    <t>0238/   / /</t>
  </si>
  <si>
    <t>0239/  1/ /</t>
  </si>
  <si>
    <t>2327/  1/ /</t>
  </si>
  <si>
    <t>2327/  2/ /</t>
  </si>
  <si>
    <t>2341/   / /</t>
  </si>
  <si>
    <t>2386/   / /</t>
  </si>
  <si>
    <t>2396/   / /</t>
  </si>
  <si>
    <t>2406/   / /</t>
  </si>
  <si>
    <t>2413/   / /</t>
  </si>
  <si>
    <t>2484/   / /</t>
  </si>
  <si>
    <t>2507/ 24/ /</t>
  </si>
  <si>
    <t>2508/  1/ /</t>
  </si>
  <si>
    <t>2539/ 32/ /</t>
  </si>
  <si>
    <t>2559/   / /</t>
  </si>
  <si>
    <t>2716/   / /</t>
  </si>
  <si>
    <t>2735/   / /</t>
  </si>
  <si>
    <t>2744/  2/ /</t>
  </si>
  <si>
    <t>2744/  7/ /</t>
  </si>
  <si>
    <t>2753/ 11/ /</t>
  </si>
  <si>
    <t>011/  2/ /</t>
  </si>
  <si>
    <t>011/ 13/ /</t>
  </si>
  <si>
    <t>1427/   / /</t>
  </si>
  <si>
    <t>8617 Szántód, SZÁNTÓDI ÚT</t>
  </si>
  <si>
    <t>1413/  1/ /</t>
  </si>
  <si>
    <t>1413/  2/ /</t>
  </si>
  <si>
    <t>043/1//</t>
  </si>
  <si>
    <t>8617 Kőröshegy,</t>
  </si>
  <si>
    <t>754/   / /</t>
  </si>
  <si>
    <t>Korlátozottan forgalomképes ingatlanok</t>
  </si>
  <si>
    <t>295/   / /</t>
  </si>
  <si>
    <t>Polgármesteri hivatal</t>
  </si>
  <si>
    <t>8617 Kőröshegy, PETŐFI UTCA 71</t>
  </si>
  <si>
    <t>299/   / /</t>
  </si>
  <si>
    <t>ÓVODA</t>
  </si>
  <si>
    <t>8617 KŐRÖSHEGY, PETŐFI SÁNDOR UTCA 77.</t>
  </si>
  <si>
    <t>323/  1/ /</t>
  </si>
  <si>
    <t>Faluház</t>
  </si>
  <si>
    <t>8617 Kőröshegy, Kozma S TÉR 1</t>
  </si>
  <si>
    <t>615/   / /</t>
  </si>
  <si>
    <t>Táncterem</t>
  </si>
  <si>
    <t>8617 Kőröshegy, KOSSUTH L UTCA 16</t>
  </si>
  <si>
    <t>661/   / /</t>
  </si>
  <si>
    <t>Park</t>
  </si>
  <si>
    <t>748/   / /</t>
  </si>
  <si>
    <t>793/1/ /</t>
  </si>
  <si>
    <t>Orvosi rendelő, gazdasági épület</t>
  </si>
  <si>
    <t>8617 Kőröshegy, Petőfi Sándor utca 126.</t>
  </si>
  <si>
    <t>2588/   / /</t>
  </si>
  <si>
    <t>Fásított terület, közút, rét</t>
  </si>
  <si>
    <t>0106/  4/ /</t>
  </si>
  <si>
    <t>Vízmű</t>
  </si>
  <si>
    <t>Forgalomképes ingatlanok</t>
  </si>
  <si>
    <t>231/   / /</t>
  </si>
  <si>
    <t>296/   / /</t>
  </si>
  <si>
    <t>Általános iskola/alsó</t>
  </si>
  <si>
    <t>8617 Kőröshegy, PETŐFI UTCA 73</t>
  </si>
  <si>
    <t>498/ 21/ /</t>
  </si>
  <si>
    <t>Lakóház</t>
  </si>
  <si>
    <t>8617 Kőröshegy, Széchenyi utca 33.</t>
  </si>
  <si>
    <t>527/   / /</t>
  </si>
  <si>
    <t>528/   / /</t>
  </si>
  <si>
    <t>530/   / /</t>
  </si>
  <si>
    <t>547/   / /</t>
  </si>
  <si>
    <t>550/   / /</t>
  </si>
  <si>
    <t>553/   / /</t>
  </si>
  <si>
    <t>570/   / /</t>
  </si>
  <si>
    <t>571/   / /</t>
  </si>
  <si>
    <t>580/  2/ /</t>
  </si>
  <si>
    <t>580/  3/ /</t>
  </si>
  <si>
    <t>616/   / /</t>
  </si>
  <si>
    <t>618/   / /</t>
  </si>
  <si>
    <t>Általános iskola/felső</t>
  </si>
  <si>
    <t>8617 Kőröshegy, PETŐFI UTCA 87</t>
  </si>
  <si>
    <t>640/  1/ /</t>
  </si>
  <si>
    <t>640/  3/ /</t>
  </si>
  <si>
    <t>746/   / /</t>
  </si>
  <si>
    <t>750/  1/ /</t>
  </si>
  <si>
    <t>Sportszertár</t>
  </si>
  <si>
    <t>751/   / /</t>
  </si>
  <si>
    <t>Sportpálya</t>
  </si>
  <si>
    <t>752/  1/ /</t>
  </si>
  <si>
    <t>Vásártér</t>
  </si>
  <si>
    <t>903/   / /</t>
  </si>
  <si>
    <t>946/  1/ /</t>
  </si>
  <si>
    <t>8617 Kőröshegy, PETŐFI UTCA 6</t>
  </si>
  <si>
    <t>2441/   / /</t>
  </si>
  <si>
    <t>Rét és út</t>
  </si>
  <si>
    <t>2529/   / /</t>
  </si>
  <si>
    <t>0206/  1/ /</t>
  </si>
  <si>
    <t>0206/ 54/ /</t>
  </si>
  <si>
    <t>Szőlő</t>
  </si>
  <si>
    <t>0208/  2/ /</t>
  </si>
  <si>
    <t>Erdő</t>
  </si>
  <si>
    <t>0213/ 59/ /</t>
  </si>
  <si>
    <t>578/  2/ /</t>
  </si>
  <si>
    <t>578/ 16/ /</t>
  </si>
  <si>
    <t>0106/ 25/ /</t>
  </si>
  <si>
    <t>Legelő és út</t>
  </si>
  <si>
    <t>830/   / /</t>
  </si>
  <si>
    <t>Borozó telke</t>
  </si>
  <si>
    <t>8617 Kőröshegy, PETŐFI UTCA 58</t>
  </si>
  <si>
    <t>321/  1/ /</t>
  </si>
  <si>
    <t>8617 Kőröshegy, JÓZSEF A UTCA 3</t>
  </si>
  <si>
    <t>524/  2/ /</t>
  </si>
  <si>
    <t>502/  1/ /</t>
  </si>
  <si>
    <t>320/  3/ /</t>
  </si>
  <si>
    <t>320/  4/ /</t>
  </si>
  <si>
    <t>08/ 15/ /</t>
  </si>
  <si>
    <t>Legelő</t>
  </si>
  <si>
    <t>322/   / /</t>
  </si>
  <si>
    <t>8617 Kőröshegy, JÓZSEF A UTCA 2/A</t>
  </si>
  <si>
    <t>750/  3/ /</t>
  </si>
  <si>
    <t>750/  4/ /</t>
  </si>
  <si>
    <t>750/  5/ /</t>
  </si>
  <si>
    <t>0106/ 30/ /</t>
  </si>
  <si>
    <t>0178/ 17/ /</t>
  </si>
  <si>
    <t>Szántó</t>
  </si>
  <si>
    <t>A/II.1 Ingatlanok</t>
  </si>
  <si>
    <t>Érték-csökkenés (Ft)</t>
  </si>
  <si>
    <t>Nettó érték (Ft)</t>
  </si>
  <si>
    <t>Forgalomképes eszközök</t>
  </si>
  <si>
    <t>Bruttó érték (Ft)</t>
  </si>
  <si>
    <t>Nettó (Ft)
érték</t>
  </si>
  <si>
    <t>2021/31/249/1</t>
  </si>
  <si>
    <t>LED világítótestek</t>
  </si>
  <si>
    <t>Ovi</t>
  </si>
  <si>
    <t>2020/31/235/1</t>
  </si>
  <si>
    <t>Hangtechnikai rendszer</t>
  </si>
  <si>
    <t>2019/31/22/1</t>
  </si>
  <si>
    <t>Közvilágítás LED lámpatest, Hofeka Tweet S1 68W</t>
  </si>
  <si>
    <t>2019/32/216/1</t>
  </si>
  <si>
    <t>Külső HDD, 1TB Maxtor USB 3.0</t>
  </si>
  <si>
    <t>2019/31/28/1</t>
  </si>
  <si>
    <t>Fűnyíró traktor, Kubota GR2100</t>
  </si>
  <si>
    <t>2019/31/229/1</t>
  </si>
  <si>
    <t>Horganyzott utcanév tábla csomag</t>
  </si>
  <si>
    <t>341</t>
  </si>
  <si>
    <t>Közvilágítás LED lámpatest</t>
  </si>
  <si>
    <t>2018/31/231/1</t>
  </si>
  <si>
    <t>Mosogatógép, Electrolux EUC3DP2</t>
  </si>
  <si>
    <t>242</t>
  </si>
  <si>
    <t>Játszóvár mászókával</t>
  </si>
  <si>
    <t>226</t>
  </si>
  <si>
    <t>Hármas nyújtó</t>
  </si>
  <si>
    <t>225</t>
  </si>
  <si>
    <t>Álló mérleghinta</t>
  </si>
  <si>
    <t>Festmény</t>
  </si>
  <si>
    <t>Kozma Sándor szobor</t>
  </si>
  <si>
    <t>Címer</t>
  </si>
  <si>
    <t>Széchenyi Zsigmond bronz portré</t>
  </si>
  <si>
    <t>Kozma Sándor emléktábla</t>
  </si>
  <si>
    <t>312</t>
  </si>
  <si>
    <t>Fűkasza Stihl FS-360</t>
  </si>
  <si>
    <t>234</t>
  </si>
  <si>
    <t>Védőháló</t>
  </si>
  <si>
    <t>298</t>
  </si>
  <si>
    <t>Kamera Sony DSR-250P</t>
  </si>
  <si>
    <t>297</t>
  </si>
  <si>
    <t>Fűkasza Stihl FS410 C-E</t>
  </si>
  <si>
    <t>232</t>
  </si>
  <si>
    <t>Átemelő szivattyú</t>
  </si>
  <si>
    <t>Korlátozottan forgalomképes eszközök</t>
  </si>
  <si>
    <t>2019/31/228/1</t>
  </si>
  <si>
    <t>Szekrénysor, Fanni III</t>
  </si>
  <si>
    <t>2019/31/22/8</t>
  </si>
  <si>
    <t>Csillag rugós játék</t>
  </si>
  <si>
    <t>2019/31/22/7</t>
  </si>
  <si>
    <t>Paci rugós játék</t>
  </si>
  <si>
    <t>2019/31/22/6</t>
  </si>
  <si>
    <t>Bogár kisautó rugós játék</t>
  </si>
  <si>
    <t>2019/31/22/5</t>
  </si>
  <si>
    <t>Kétüléses rugós játék</t>
  </si>
  <si>
    <t>2019/31/22/4</t>
  </si>
  <si>
    <t>2019/31/22/3</t>
  </si>
  <si>
    <t>Mérleghinta</t>
  </si>
  <si>
    <t>2019/31/22/2</t>
  </si>
  <si>
    <t>Kettes hinta 2 db laphintával</t>
  </si>
  <si>
    <t>0-ra leírt eszközök</t>
  </si>
  <si>
    <t>2020/32/228/1</t>
  </si>
  <si>
    <t>Falifogas, Korado KV11 fehér</t>
  </si>
  <si>
    <t>2020/32/22/14</t>
  </si>
  <si>
    <t>Légtisztító, AquaGlobe Diamond</t>
  </si>
  <si>
    <t>2020/32/22/13</t>
  </si>
  <si>
    <t>2020/32/22/11</t>
  </si>
  <si>
    <t>2020/32/249/5</t>
  </si>
  <si>
    <t>LED reflektor, 200W</t>
  </si>
  <si>
    <t>2020/32/249/4</t>
  </si>
  <si>
    <t>2020/32/249/3</t>
  </si>
  <si>
    <t>LED reflektor, 20W</t>
  </si>
  <si>
    <t>2020/32/249/2</t>
  </si>
  <si>
    <t>LED reflektor, 20W mozgásérzékelős</t>
  </si>
  <si>
    <t>2020/32/249/1</t>
  </si>
  <si>
    <t>LED reflektor, 30W mozgásérzékelős</t>
  </si>
  <si>
    <t>2020/32/206/2</t>
  </si>
  <si>
    <t>Monitor, Dell P2419H</t>
  </si>
  <si>
    <t>2020/32/206/1</t>
  </si>
  <si>
    <t>2020/32/200/1</t>
  </si>
  <si>
    <t>Számítógép, Lenovo M93p MT</t>
  </si>
  <si>
    <t>2020/32/228/56</t>
  </si>
  <si>
    <t>Szekrény, Koko eszköztároló</t>
  </si>
  <si>
    <t>2020/32/228/55</t>
  </si>
  <si>
    <t>Szekrény, Ecset gurulós</t>
  </si>
  <si>
    <t>2020/32/228/54</t>
  </si>
  <si>
    <t>Szekrény, Mozaik 105 H Barack</t>
  </si>
  <si>
    <t>2020/32/228/53</t>
  </si>
  <si>
    <t>Szekrény, ajtós 3 juhar</t>
  </si>
  <si>
    <t>2020/32/228/52</t>
  </si>
  <si>
    <t>Szekrény, ajtós 9 juhar</t>
  </si>
  <si>
    <t>2020/32/228/51</t>
  </si>
  <si>
    <t>2020/32/228/50</t>
  </si>
  <si>
    <t>Olvasósarok, Marci 112x38x92</t>
  </si>
  <si>
    <t>2020/32/228/49</t>
  </si>
  <si>
    <t>Térelválasztó, Marci 90x42x100</t>
  </si>
  <si>
    <t>2020/32/228/48</t>
  </si>
  <si>
    <t>Tálalószekrény, fiókos juhar</t>
  </si>
  <si>
    <t>2020/32/228/47</t>
  </si>
  <si>
    <t>2020/32/228/46</t>
  </si>
  <si>
    <t>2020/32/228/45</t>
  </si>
  <si>
    <t>2020/32/228/44</t>
  </si>
  <si>
    <t>Iratszekrény, fiókos zárható</t>
  </si>
  <si>
    <t>2020/32/22/10</t>
  </si>
  <si>
    <t>Homokozó háló</t>
  </si>
  <si>
    <t>2020/32/243/1</t>
  </si>
  <si>
    <t>Kávégép, Philips EP5331/10</t>
  </si>
  <si>
    <t>2020/32/228/43</t>
  </si>
  <si>
    <t>Fektetőágy, 133x58</t>
  </si>
  <si>
    <t>2020/32/22/9</t>
  </si>
  <si>
    <t>Gurulós tároló fektetőágyhoz</t>
  </si>
  <si>
    <t>2020/32/216/1</t>
  </si>
  <si>
    <t>Külső HDD, Seagate 1TB USB3</t>
  </si>
  <si>
    <t>2020/32/239/2</t>
  </si>
  <si>
    <t>Kamera, Panasonic HC-V380EP-K</t>
  </si>
  <si>
    <t>2020/32/239/1</t>
  </si>
  <si>
    <t>Fényképezőgép, Canon PowerShot SX430 IS</t>
  </si>
  <si>
    <t>2020/32/231/3</t>
  </si>
  <si>
    <t>Porszívó, Kaercher MV2</t>
  </si>
  <si>
    <t>2020/32/228/42</t>
  </si>
  <si>
    <t>Játék fésülködő asztal, Cili-8</t>
  </si>
  <si>
    <t>2020/32/228/41</t>
  </si>
  <si>
    <t>Játék tűzhely, Cili-6</t>
  </si>
  <si>
    <t>2020/32/228/40</t>
  </si>
  <si>
    <t>Játék mosogató, Cili-4</t>
  </si>
  <si>
    <t>2020/32/228/39</t>
  </si>
  <si>
    <t>Játék konyhabútor, Cili-szett</t>
  </si>
  <si>
    <t>2020/32/228/38</t>
  </si>
  <si>
    <t>Szekrény, Niko-7001, juhar</t>
  </si>
  <si>
    <t>2020/32/228/37</t>
  </si>
  <si>
    <t>Szekrény, Niko-7004, juhar</t>
  </si>
  <si>
    <t>2020/32/228/36</t>
  </si>
  <si>
    <t>Szekrény, irodai kétajtós, juhar</t>
  </si>
  <si>
    <t>2020/32/228/35</t>
  </si>
  <si>
    <t>2020/32/22/8</t>
  </si>
  <si>
    <t>RillaGym Mászóháló</t>
  </si>
  <si>
    <t>2020/32/22/7</t>
  </si>
  <si>
    <t>RillaGym Érzékelő ösvény</t>
  </si>
  <si>
    <t>2020/32/22/6</t>
  </si>
  <si>
    <t>RillaGym Csúszda</t>
  </si>
  <si>
    <t>2020/32/22/5</t>
  </si>
  <si>
    <t>RillaGym Sűrű fokú Létra</t>
  </si>
  <si>
    <t>2020/32/22/4</t>
  </si>
  <si>
    <t>RillaGym Center</t>
  </si>
  <si>
    <t>2020/32/22/3</t>
  </si>
  <si>
    <t>RillaGym Multiplus-Billentő</t>
  </si>
  <si>
    <t>2020/32/22/2</t>
  </si>
  <si>
    <t>RillaGym Háromszög</t>
  </si>
  <si>
    <t>2020/32/228/34</t>
  </si>
  <si>
    <t>Szék, Hokki</t>
  </si>
  <si>
    <t>2020/32/228/33</t>
  </si>
  <si>
    <t>2020/32/228/32</t>
  </si>
  <si>
    <t>2020/32/228/31</t>
  </si>
  <si>
    <t>2020/32/228/30</t>
  </si>
  <si>
    <t>2020/32/228/29</t>
  </si>
  <si>
    <t>2020/32/228/28</t>
  </si>
  <si>
    <t>Szék, Piroska</t>
  </si>
  <si>
    <t>2020/32/228/27</t>
  </si>
  <si>
    <t>2020/32/228/26</t>
  </si>
  <si>
    <t>2020/32/228/25</t>
  </si>
  <si>
    <t>2020/32/228/24</t>
  </si>
  <si>
    <t>2020/32/228/23</t>
  </si>
  <si>
    <t>2020/32/228/22</t>
  </si>
  <si>
    <t>2020/32/228/21</t>
  </si>
  <si>
    <t>2020/32/228/20</t>
  </si>
  <si>
    <t>2020/32/228/19</t>
  </si>
  <si>
    <t>2020/32/228/18</t>
  </si>
  <si>
    <t>2020/32/228/17</t>
  </si>
  <si>
    <t>2020/32/228/16</t>
  </si>
  <si>
    <t>2020/32/228/15</t>
  </si>
  <si>
    <t>2020/32/228/14</t>
  </si>
  <si>
    <t>2020/32/228/13</t>
  </si>
  <si>
    <t>2020/32/228/12</t>
  </si>
  <si>
    <t>2020/32/228/11</t>
  </si>
  <si>
    <t>2020/32/228/10</t>
  </si>
  <si>
    <t>2020/32/228/9</t>
  </si>
  <si>
    <t>2020/32/228/8</t>
  </si>
  <si>
    <t>2020/32/228/7</t>
  </si>
  <si>
    <t>2020/32/228/6</t>
  </si>
  <si>
    <t>2020/32/228/5</t>
  </si>
  <si>
    <t>2020/32/228/4</t>
  </si>
  <si>
    <t>2020/32/228/3</t>
  </si>
  <si>
    <t>Festményszárító állvány</t>
  </si>
  <si>
    <t>2020/32/228/2</t>
  </si>
  <si>
    <t>Állófogas</t>
  </si>
  <si>
    <t>2020/32/231/2</t>
  </si>
  <si>
    <t>Ózongenerátor, HE-150R</t>
  </si>
  <si>
    <t>2020/32/231/1</t>
  </si>
  <si>
    <t>2020/32/22/65</t>
  </si>
  <si>
    <t>Közúti jelzőtábla, 30</t>
  </si>
  <si>
    <t>2020/32/22/64</t>
  </si>
  <si>
    <t>Közúti jelzőtábla, vigyázz gyerekek, 30</t>
  </si>
  <si>
    <t>2020/32/22/63</t>
  </si>
  <si>
    <t>Közúti jelzőtábla, vigyázz gyerekek</t>
  </si>
  <si>
    <t>2020/32/22/62</t>
  </si>
  <si>
    <t>2020/32/22/1</t>
  </si>
  <si>
    <t>2020/32/204/1</t>
  </si>
  <si>
    <t>Multifunkciós lézernyomtató, Brother MFC-L2712DW</t>
  </si>
  <si>
    <t>2020/32/22/61</t>
  </si>
  <si>
    <t>Érintésmentes digitális hőmérő, XL-F03</t>
  </si>
  <si>
    <t>2020/32/22/60</t>
  </si>
  <si>
    <t>Elemlámpa, Convoy S2+ XML2 U2</t>
  </si>
  <si>
    <t>2020/32/227/1</t>
  </si>
  <si>
    <t>Mobiltelefon, VFD 527</t>
  </si>
  <si>
    <t>Morzsaporszívó, Sencor SVC 190B</t>
  </si>
  <si>
    <t>Gőztisztító, Kaercher SC3 EasyFix</t>
  </si>
  <si>
    <t>Villanyrezsó, dupla Sencor</t>
  </si>
  <si>
    <t>Irodaszék, barna forgó főnöki</t>
  </si>
  <si>
    <t>Irodaszekrény, mogyoró üvegajtós Ravenna 28</t>
  </si>
  <si>
    <t>Irodaszekrény, mogyoró kétajtós polcos Ravenna 26</t>
  </si>
  <si>
    <t>2020/31/22/7</t>
  </si>
  <si>
    <t>Közúti jelzőtábla, várakozni tilos</t>
  </si>
  <si>
    <t>2020/31/22/6</t>
  </si>
  <si>
    <t>2020/31/22/5</t>
  </si>
  <si>
    <t>2020/31/22/4</t>
  </si>
  <si>
    <t>2020/31/22/3</t>
  </si>
  <si>
    <t>2020/31/22/2</t>
  </si>
  <si>
    <t>2020/31/22/1</t>
  </si>
  <si>
    <t>2020/32/22/59</t>
  </si>
  <si>
    <t>Gáz nyomásszabályzó, EKB-10/G53</t>
  </si>
  <si>
    <t>2020/32/212/1</t>
  </si>
  <si>
    <t>Router, TP-Link Archer C6</t>
  </si>
  <si>
    <t>2020/32/215/1</t>
  </si>
  <si>
    <t>Laptop, Lenovo T540p</t>
  </si>
  <si>
    <t>2020/32/235/1</t>
  </si>
  <si>
    <t>Mobil hangfal, Omnitronic MES-15BT2</t>
  </si>
  <si>
    <t>2020/32/246/1</t>
  </si>
  <si>
    <t>Varrógép, Singer 2263</t>
  </si>
  <si>
    <t>Mini hi-fi, LG CM2460</t>
  </si>
  <si>
    <t>Hűtőszekrény, Gorenje RK4172ANX</t>
  </si>
  <si>
    <t>Polc, nyitott Ravenna 2</t>
  </si>
  <si>
    <t>Számítógépasztal, Grafik</t>
  </si>
  <si>
    <t>Fiókos konténer, ALB-Corso COK3</t>
  </si>
  <si>
    <t>Tárgyalóasztal, ALB-AT 180/80</t>
  </si>
  <si>
    <t>2020/32/22/58</t>
  </si>
  <si>
    <t>Vizsgálóágy, belgyógyászati gyermek</t>
  </si>
  <si>
    <t>2020/32/22/57</t>
  </si>
  <si>
    <t>Vizsgálóágy, belgyógyászati</t>
  </si>
  <si>
    <t>2020/32/22/56</t>
  </si>
  <si>
    <t>Vérnyomásmérő, Omron M3</t>
  </si>
  <si>
    <t>2020/32/22/55</t>
  </si>
  <si>
    <t>Vérnyomásmérő, Omron M2</t>
  </si>
  <si>
    <t>2020/32/22/54</t>
  </si>
  <si>
    <t>2020/32/22/53</t>
  </si>
  <si>
    <t>Vércukormérő, Accuchec Active</t>
  </si>
  <si>
    <t>2020/32/22/52</t>
  </si>
  <si>
    <t>2020/32/22/51</t>
  </si>
  <si>
    <t>Várótermi pad, 3 üléses</t>
  </si>
  <si>
    <t>2020/32/22/50</t>
  </si>
  <si>
    <t>Színlátásvizsgáló könyv, Velhagen</t>
  </si>
  <si>
    <t>2020/32/22/49</t>
  </si>
  <si>
    <t>Szekrény, kartoték fa 10 fiókos</t>
  </si>
  <si>
    <t>2020/32/22/48</t>
  </si>
  <si>
    <t>Szekrény, fém műszer 2 ajtós</t>
  </si>
  <si>
    <t>2020/32/22/47</t>
  </si>
  <si>
    <t>2020/32/22/46</t>
  </si>
  <si>
    <t>Szék, orvosi görgős fehér műbőr</t>
  </si>
  <si>
    <t>2020/32/22/45</t>
  </si>
  <si>
    <t>2020/32/22/44</t>
  </si>
  <si>
    <t>2020/32/22/43</t>
  </si>
  <si>
    <t>2020/32/22/42</t>
  </si>
  <si>
    <t>2020/32/22/41</t>
  </si>
  <si>
    <t>Szék, kórtermi támlás festett</t>
  </si>
  <si>
    <t>2020/32/22/40</t>
  </si>
  <si>
    <t>2020/32/22/39</t>
  </si>
  <si>
    <t>2020/32/22/38</t>
  </si>
  <si>
    <t>2020/32/22/37</t>
  </si>
  <si>
    <t>2020/32/22/36</t>
  </si>
  <si>
    <t>2020/32/22/35</t>
  </si>
  <si>
    <t>2020/32/22/34</t>
  </si>
  <si>
    <t>2020/32/202/1</t>
  </si>
  <si>
    <t>Tablet, Lenovo Tab E7</t>
  </si>
  <si>
    <t>2020/32/22/33</t>
  </si>
  <si>
    <t>Reflexkalapács, Taylor</t>
  </si>
  <si>
    <t>2020/32/22/32</t>
  </si>
  <si>
    <t>Pupillalámpa</t>
  </si>
  <si>
    <t>2020/32/22/31</t>
  </si>
  <si>
    <t>Pólyázó asztal, kettes FIT 70x140x950</t>
  </si>
  <si>
    <t>2020/32/22/30</t>
  </si>
  <si>
    <t>2020/32/22/29</t>
  </si>
  <si>
    <t>Paraván, 3 részes görgős</t>
  </si>
  <si>
    <t>Multifunkciós nyomtató</t>
  </si>
  <si>
    <t>2020/32/22/28</t>
  </si>
  <si>
    <t>Műszerasztal, rm 02.869 70x50x80</t>
  </si>
  <si>
    <t>2020/32/22/27</t>
  </si>
  <si>
    <t>Mérleg, csecsemő digitális Soehnle</t>
  </si>
  <si>
    <t>2020/32/22/26</t>
  </si>
  <si>
    <t>Mérleg, állványos Seca 779</t>
  </si>
  <si>
    <t>2020/32/22/25</t>
  </si>
  <si>
    <t>2020/32/22/24</t>
  </si>
  <si>
    <t>Magasságmérő szalag, falra rögzíthető</t>
  </si>
  <si>
    <t>2020/32/22/23</t>
  </si>
  <si>
    <t>Magasságmérő, mechanikus</t>
  </si>
  <si>
    <t>2020/32/22/22</t>
  </si>
  <si>
    <t>2020/32/22/21</t>
  </si>
  <si>
    <t>Lélegeztető modell, AMBU Sam</t>
  </si>
  <si>
    <t>2020/32/22/20</t>
  </si>
  <si>
    <t>Lázmérő, digitális</t>
  </si>
  <si>
    <t>2020/32/22/19</t>
  </si>
  <si>
    <t>Látásvizsgáló, papír felnőtt szám-C</t>
  </si>
  <si>
    <t>2020/32/22/18</t>
  </si>
  <si>
    <t>Látásvizsgáló, olvasóteszt LEA szimbólumos</t>
  </si>
  <si>
    <t>2020/32/22/17</t>
  </si>
  <si>
    <t>Látásvizsgáló, LANG stereo test</t>
  </si>
  <si>
    <t>2020/32/22/16</t>
  </si>
  <si>
    <t>Látásvizsgálathoz lapát, kis heidi</t>
  </si>
  <si>
    <t>2020/32/22/15</t>
  </si>
  <si>
    <t>Vizsgálólámpa, mobil KS-Q35</t>
  </si>
  <si>
    <t>Íróasztal, nővér BK11 115x65x78</t>
  </si>
  <si>
    <t>Hűtőtáska, 25l</t>
  </si>
  <si>
    <t>2020/32/22/12</t>
  </si>
  <si>
    <t>Hűtőszekrény, Gorenje RB3091ANW</t>
  </si>
  <si>
    <t>Hőmérő, TFA 30.1053</t>
  </si>
  <si>
    <t>Homloklámpa, LED Lenser H3.2</t>
  </si>
  <si>
    <t>Emlőönvizsgáló modell</t>
  </si>
  <si>
    <t>Csipesz, kullancs</t>
  </si>
  <si>
    <t>Csecsemőhosszmérő, merev</t>
  </si>
  <si>
    <t>Anatómiai modell (fogápolás fogkefével)</t>
  </si>
  <si>
    <t>Csipesz, anatómiai 14 cm</t>
  </si>
  <si>
    <t>2019/32/206/5</t>
  </si>
  <si>
    <t>Monitor, HP E231 FHD</t>
  </si>
  <si>
    <t>2019/32/206/4</t>
  </si>
  <si>
    <t>2019/32/206/3</t>
  </si>
  <si>
    <t>2019/32/206/2</t>
  </si>
  <si>
    <t>2019/32/206/1</t>
  </si>
  <si>
    <t>2019/31/213/1</t>
  </si>
  <si>
    <t>Felvevőkártya, BMD Decklink Studio 4K</t>
  </si>
  <si>
    <t>2019/32/20/1</t>
  </si>
  <si>
    <t>RFID kártyaolvasó</t>
  </si>
  <si>
    <t>2019/32/22/2</t>
  </si>
  <si>
    <t>Villanybojler, Hajdu AQ80</t>
  </si>
  <si>
    <t>2019/32/228/20</t>
  </si>
  <si>
    <t>2019/32/228/19</t>
  </si>
  <si>
    <t>2019/32/228/18</t>
  </si>
  <si>
    <t>2019/32/228/17</t>
  </si>
  <si>
    <t>2019/32/228/16</t>
  </si>
  <si>
    <t>2019/32/228/15</t>
  </si>
  <si>
    <t>2019/32/228/14</t>
  </si>
  <si>
    <t>2019/32/228/13</t>
  </si>
  <si>
    <t>2019/32/228/12</t>
  </si>
  <si>
    <t>2019/32/228/11</t>
  </si>
  <si>
    <t>2019/32/228/10</t>
  </si>
  <si>
    <t>2019/32/228/9</t>
  </si>
  <si>
    <t>2019/32/228/8</t>
  </si>
  <si>
    <t>2019/32/228/7</t>
  </si>
  <si>
    <t>2019/32/228/6</t>
  </si>
  <si>
    <t>2019/32/228/5</t>
  </si>
  <si>
    <t>2019/32/228/4</t>
  </si>
  <si>
    <t>2019/32/228/3</t>
  </si>
  <si>
    <t>2019/32/228/2</t>
  </si>
  <si>
    <t>2019/32/227/4</t>
  </si>
  <si>
    <t>2019/32/227/3</t>
  </si>
  <si>
    <t>2019/32/227/2</t>
  </si>
  <si>
    <t>2019/32/227/1</t>
  </si>
  <si>
    <t>Irodaszék, Lucia fekete</t>
  </si>
  <si>
    <t>2019/31/228/2</t>
  </si>
  <si>
    <t>Konyhabútor, DEV Blois</t>
  </si>
  <si>
    <t>Étkező garnitúra, DEV</t>
  </si>
  <si>
    <t>2019/12/22/2</t>
  </si>
  <si>
    <t>Mobil kézmosó</t>
  </si>
  <si>
    <t>2019/32/22/1</t>
  </si>
  <si>
    <t>2019/32/228/1</t>
  </si>
  <si>
    <t>Polcos szekrény</t>
  </si>
  <si>
    <t>2019/12/22/1</t>
  </si>
  <si>
    <t>Forgalmi tükör</t>
  </si>
  <si>
    <t>2019/12/212/1</t>
  </si>
  <si>
    <t>Webkamera, honlap</t>
  </si>
  <si>
    <t>2019/12/202/1</t>
  </si>
  <si>
    <t>Laptop Lenovo ThinkPad T530i</t>
  </si>
  <si>
    <t>Műfű</t>
  </si>
  <si>
    <t>2019/32/22/5</t>
  </si>
  <si>
    <t>Homokozó 600x800</t>
  </si>
  <si>
    <t>2019/32/240/1</t>
  </si>
  <si>
    <t>Távolságmérő, lézeres PLEM 20 A2</t>
  </si>
  <si>
    <t>2019/32/243/3</t>
  </si>
  <si>
    <t>Vízadagoló automata, EMP-VT-11BS</t>
  </si>
  <si>
    <t>2019/32/243/1</t>
  </si>
  <si>
    <t>Mosogató, 3 medencés</t>
  </si>
  <si>
    <t>2019/32/210/8</t>
  </si>
  <si>
    <t>SSD - Kingston 120 GB UV500</t>
  </si>
  <si>
    <t>2019/32/210/7</t>
  </si>
  <si>
    <t>2019/32/210/6</t>
  </si>
  <si>
    <t>SSD - Crucial 250 GB MX500</t>
  </si>
  <si>
    <t>2019/32/233/16</t>
  </si>
  <si>
    <t>Tornaszőnyeg</t>
  </si>
  <si>
    <t>2019/32/233/15</t>
  </si>
  <si>
    <t>2019/32/233/14</t>
  </si>
  <si>
    <t>2019/32/233/13</t>
  </si>
  <si>
    <t>Tornapad, 2 m</t>
  </si>
  <si>
    <t>2019/32/233/12</t>
  </si>
  <si>
    <t>2019/32/233/11</t>
  </si>
  <si>
    <t>2019/32/233/10</t>
  </si>
  <si>
    <t>2019/32/233/9</t>
  </si>
  <si>
    <t>2019/32/233/8</t>
  </si>
  <si>
    <t>2019/32/233/7</t>
  </si>
  <si>
    <t>2019/32/233/6</t>
  </si>
  <si>
    <t>2019/32/233/5</t>
  </si>
  <si>
    <t>Bordásfal, 200x65x15</t>
  </si>
  <si>
    <t>2019/32/233/4</t>
  </si>
  <si>
    <t>2019/32/233/3</t>
  </si>
  <si>
    <t>2019/32/233/2</t>
  </si>
  <si>
    <t>2019/32/233/1</t>
  </si>
  <si>
    <t>2019/32/228/59</t>
  </si>
  <si>
    <t>Szekrény, fiókos polcos, Fanni</t>
  </si>
  <si>
    <t>2019/32/228/58</t>
  </si>
  <si>
    <t>Szekrény, fiókos, Fanni</t>
  </si>
  <si>
    <t>2019/32/228/57</t>
  </si>
  <si>
    <t>Ágytároló szekrény</t>
  </si>
  <si>
    <t>2019/32/228/56</t>
  </si>
  <si>
    <t>2019/32/228/55</t>
  </si>
  <si>
    <t>Görgős tároló</t>
  </si>
  <si>
    <t>2019/32/228/54</t>
  </si>
  <si>
    <t>2019/32/228/53</t>
  </si>
  <si>
    <t>2019/32/228/52</t>
  </si>
  <si>
    <t>2019/32/228/51</t>
  </si>
  <si>
    <t>2019/32/228/50</t>
  </si>
  <si>
    <t>2019/32/228/49</t>
  </si>
  <si>
    <t>2019/32/228/48</t>
  </si>
  <si>
    <t>2019/32/228/47</t>
  </si>
  <si>
    <t>2019/32/228/46</t>
  </si>
  <si>
    <t>2019/32/228/45</t>
  </si>
  <si>
    <t>2019/32/228/44</t>
  </si>
  <si>
    <t>2019/32/228/43</t>
  </si>
  <si>
    <t>2019/32/228/42</t>
  </si>
  <si>
    <t>2019/32/228/41</t>
  </si>
  <si>
    <t>2019/32/228/40</t>
  </si>
  <si>
    <t>2019/32/228/39</t>
  </si>
  <si>
    <t>2019/32/228/38</t>
  </si>
  <si>
    <t>Öltözőfal, VTD-1</t>
  </si>
  <si>
    <t>2019/32/228/37</t>
  </si>
  <si>
    <t>2019/32/228/36</t>
  </si>
  <si>
    <t>2019/32/228/35</t>
  </si>
  <si>
    <t>2019/32/228/34</t>
  </si>
  <si>
    <t>2019/32/228/33</t>
  </si>
  <si>
    <t>2019/32/228/32</t>
  </si>
  <si>
    <t>2019/32/228/31</t>
  </si>
  <si>
    <t>Törölközőtartó</t>
  </si>
  <si>
    <t>2019/32/228/30</t>
  </si>
  <si>
    <t>2019/32/228/29</t>
  </si>
  <si>
    <t>2019/32/228/28</t>
  </si>
  <si>
    <t>Szék, piroska</t>
  </si>
  <si>
    <t>2019/32/228/27</t>
  </si>
  <si>
    <t>2019/32/228/26</t>
  </si>
  <si>
    <t>2019/32/228/25</t>
  </si>
  <si>
    <t>2019/32/228/24</t>
  </si>
  <si>
    <t>2019/32/228/23</t>
  </si>
  <si>
    <t>2019/32/228/22</t>
  </si>
  <si>
    <t>2019/32/228/21</t>
  </si>
  <si>
    <t>Asztal, 120x60</t>
  </si>
  <si>
    <t>Asztal, trapéz 120x60</t>
  </si>
  <si>
    <t>2018/32/22/4</t>
  </si>
  <si>
    <t>Tükör, 170x75</t>
  </si>
  <si>
    <t>2018/32/22/3</t>
  </si>
  <si>
    <t>Tükör, 150x90</t>
  </si>
  <si>
    <t>2018/32/22/2</t>
  </si>
  <si>
    <t>Tükör, 210x180</t>
  </si>
  <si>
    <t>2018/32/228/1</t>
  </si>
  <si>
    <t>Konyhabútor</t>
  </si>
  <si>
    <t>2018/32/22/1</t>
  </si>
  <si>
    <t>Padlószőnyeg, 4x3</t>
  </si>
  <si>
    <t>2018/32/243/2</t>
  </si>
  <si>
    <t>Vízforraló, Sencor SWK1785BK</t>
  </si>
  <si>
    <t>2018/32/243/1</t>
  </si>
  <si>
    <t>Kávéfőző, Philips HD8827/09</t>
  </si>
  <si>
    <t>2018/32/22/7</t>
  </si>
  <si>
    <t>Elektromos kandeláber, BA.C 120</t>
  </si>
  <si>
    <t>2018/32/22/6</t>
  </si>
  <si>
    <t>2018/32/231/1</t>
  </si>
  <si>
    <t>Vízlágyító, DVA-LT12</t>
  </si>
  <si>
    <t>2018/32/228/6</t>
  </si>
  <si>
    <t>Asztal, rozsdamentes 2000x70</t>
  </si>
  <si>
    <t>2018/32/22/5</t>
  </si>
  <si>
    <t>Vasaló, Bosch TDA503011P</t>
  </si>
  <si>
    <t>2018/32/243/4</t>
  </si>
  <si>
    <t>Hűtőszekrény, Liebherr CTP 2121</t>
  </si>
  <si>
    <t>2018/32/231/2</t>
  </si>
  <si>
    <t>Mosógép, Zanussi ZWQ71235SI</t>
  </si>
  <si>
    <t>2018/32/243/3</t>
  </si>
  <si>
    <t>Mikrohullámú sütő, Gorenje MMO 20 MGW II</t>
  </si>
  <si>
    <t>Porszívó, Kaercher WD4 Car</t>
  </si>
  <si>
    <t>Televízió, Samsung UE24H4003</t>
  </si>
  <si>
    <t>2018/32/228/24</t>
  </si>
  <si>
    <t>Komód, Favrbo 1 fiók 2 ajtó tölgy/fehér</t>
  </si>
  <si>
    <t>2018/32/228/23</t>
  </si>
  <si>
    <t>Komód, Mozaik BC1 bükk</t>
  </si>
  <si>
    <t>2018/32/228/22</t>
  </si>
  <si>
    <t>Szekrény, Mozaik E10 bükk</t>
  </si>
  <si>
    <t>2018/32/228/21</t>
  </si>
  <si>
    <t>Dohányzóasztal, Mozaik M1 bükk</t>
  </si>
  <si>
    <t>Fűtőtest, Nobo Fjord NFC4N 20</t>
  </si>
  <si>
    <t>Fűtőtest, Nobo Fjord NFC4N 10</t>
  </si>
  <si>
    <t>2018/32/228/20</t>
  </si>
  <si>
    <t>Forgószék</t>
  </si>
  <si>
    <t>2018/32/228/19</t>
  </si>
  <si>
    <t>2018/32/228/18</t>
  </si>
  <si>
    <t>2018/32/228/17</t>
  </si>
  <si>
    <t>Íróasztal</t>
  </si>
  <si>
    <t>2018/32/228/16</t>
  </si>
  <si>
    <t>Irodaszekrény</t>
  </si>
  <si>
    <t>2018/32/228/15</t>
  </si>
  <si>
    <t>2018/32/228/14</t>
  </si>
  <si>
    <t>Polcos irodaszekrény</t>
  </si>
  <si>
    <t>2018/32/228/13</t>
  </si>
  <si>
    <t>2018/32/228/12</t>
  </si>
  <si>
    <t>2018/32/228/11</t>
  </si>
  <si>
    <t>2018/32/228/10</t>
  </si>
  <si>
    <t>2018/32/228/9</t>
  </si>
  <si>
    <t>Polc, nyitott</t>
  </si>
  <si>
    <t>2018/32/228/8</t>
  </si>
  <si>
    <t>2018/32/228/7</t>
  </si>
  <si>
    <t>Fiókos konténer</t>
  </si>
  <si>
    <t>2018/32/228/5</t>
  </si>
  <si>
    <t>2018/32/228/4</t>
  </si>
  <si>
    <t>Számítógépasztal</t>
  </si>
  <si>
    <t>2018/32/228/3</t>
  </si>
  <si>
    <t>2018/32/228/2</t>
  </si>
  <si>
    <t>Rack szekrény, Linkbasic 19\" 6U 600x450</t>
  </si>
  <si>
    <t>2018/32/210/5</t>
  </si>
  <si>
    <t>SSD, Kingston SA400S37/120G</t>
  </si>
  <si>
    <t>2018/32/212/4</t>
  </si>
  <si>
    <t>Switch, TL-SF1005P</t>
  </si>
  <si>
    <t>2018/32/212/3</t>
  </si>
  <si>
    <t>Switch, TP-Link TL-SG108E</t>
  </si>
  <si>
    <t>2018/32/212/2</t>
  </si>
  <si>
    <t>2018/32/210/3</t>
  </si>
  <si>
    <t>NVR, Foscam FN3109H</t>
  </si>
  <si>
    <t>2018/32/210/2</t>
  </si>
  <si>
    <t>IP kamera, Foscam FI9853EP</t>
  </si>
  <si>
    <t>2018/32/204/1</t>
  </si>
  <si>
    <t>Nyomtató, Brother HL-2340DW</t>
  </si>
  <si>
    <t>2018/32/210/1</t>
  </si>
  <si>
    <t>Rack szekrény, Lanberg 19\" 600x450 12U</t>
  </si>
  <si>
    <t>2018/32/212/1</t>
  </si>
  <si>
    <t>Router, TP-Link TL-MR3420</t>
  </si>
  <si>
    <t>2018/32/222/1</t>
  </si>
  <si>
    <t>Laminálógép, United Office A3</t>
  </si>
  <si>
    <t>2018/32/232/1</t>
  </si>
  <si>
    <t>Videókeverő, Datavideo SE-800DV</t>
  </si>
  <si>
    <t>Csikkgyűjtő, álló</t>
  </si>
  <si>
    <t>Ital melegentartó</t>
  </si>
  <si>
    <t>2018/32/209/6</t>
  </si>
  <si>
    <t>Adapter, HDMI-DisplayPort</t>
  </si>
  <si>
    <t>2018/32/209/4</t>
  </si>
  <si>
    <t>Egér, Genius NX-7000</t>
  </si>
  <si>
    <t>2018/32/209/3</t>
  </si>
  <si>
    <t>2018/32/209/2</t>
  </si>
  <si>
    <t>Billentyűzet, Genius Luxmate 100 Stylish Mini</t>
  </si>
  <si>
    <t>2018/32/209/1</t>
  </si>
  <si>
    <t>Hálózati kártya, BMD MC Optical Fiber</t>
  </si>
  <si>
    <t>2018/32/206/1</t>
  </si>
  <si>
    <t>Monitor, Fujitsu P24W-6</t>
  </si>
  <si>
    <t>2018/32/200/2</t>
  </si>
  <si>
    <t>Dell Optiplex 7010T</t>
  </si>
  <si>
    <t>324</t>
  </si>
  <si>
    <t>CD-s magnó</t>
  </si>
  <si>
    <t>272</t>
  </si>
  <si>
    <t>Ételtermosz 10l</t>
  </si>
  <si>
    <t>249</t>
  </si>
  <si>
    <t>Szék piroska</t>
  </si>
  <si>
    <t>338</t>
  </si>
  <si>
    <t>Szőnyeg</t>
  </si>
  <si>
    <t>295</t>
  </si>
  <si>
    <t>Fektetőágy</t>
  </si>
  <si>
    <t>248</t>
  </si>
  <si>
    <t>Asztal trapéz 120x60</t>
  </si>
  <si>
    <t>152</t>
  </si>
  <si>
    <t>Konyhai friton</t>
  </si>
  <si>
    <t>142</t>
  </si>
  <si>
    <t>Magnó</t>
  </si>
  <si>
    <t>Számítógép (óvoda)</t>
  </si>
  <si>
    <t>293</t>
  </si>
  <si>
    <t>Gáztűzhely</t>
  </si>
  <si>
    <t>247</t>
  </si>
  <si>
    <t>Asztal 120x60</t>
  </si>
  <si>
    <t>309</t>
  </si>
  <si>
    <t>Asztal 70x120x52</t>
  </si>
  <si>
    <t>271</t>
  </si>
  <si>
    <t>Badella, szögletes</t>
  </si>
  <si>
    <t>137</t>
  </si>
  <si>
    <t>Ivókút</t>
  </si>
  <si>
    <t>Kombinált hűtő</t>
  </si>
  <si>
    <t>325</t>
  </si>
  <si>
    <t>Külső merevlemez</t>
  </si>
  <si>
    <t>154</t>
  </si>
  <si>
    <t>Óvodai fal</t>
  </si>
  <si>
    <t>136</t>
  </si>
  <si>
    <t>Óvodai galéria</t>
  </si>
  <si>
    <t>302</t>
  </si>
  <si>
    <t>Mosógép Indesit ITW D61052W</t>
  </si>
  <si>
    <t>143</t>
  </si>
  <si>
    <t>Fotel garnitúra</t>
  </si>
  <si>
    <t>189</t>
  </si>
  <si>
    <t>Bútorszéf Nova 6</t>
  </si>
  <si>
    <t>Telefonközpont</t>
  </si>
  <si>
    <t>Hűtőszekrény</t>
  </si>
  <si>
    <t>Videó</t>
  </si>
  <si>
    <t>187</t>
  </si>
  <si>
    <t>Elektronikai védelmi rendszer</t>
  </si>
  <si>
    <t>128</t>
  </si>
  <si>
    <t>Számítógépasztal (igazgatás)</t>
  </si>
  <si>
    <t>Cézár garnitúra</t>
  </si>
  <si>
    <t>185</t>
  </si>
  <si>
    <t>Hálózat</t>
  </si>
  <si>
    <t>129</t>
  </si>
  <si>
    <t>Mobiltelefon (iskola)</t>
  </si>
  <si>
    <t>131</t>
  </si>
  <si>
    <t>Polcrendszer</t>
  </si>
  <si>
    <t>Tárgyalóasztal</t>
  </si>
  <si>
    <t>Kolonial íróasztal</t>
  </si>
  <si>
    <t>127</t>
  </si>
  <si>
    <t>Számítógépasztal (építésügy)</t>
  </si>
  <si>
    <t>190</t>
  </si>
  <si>
    <t>Fénymásoló Minolta Bizhub 163</t>
  </si>
  <si>
    <t>Barbara szekrénysor</t>
  </si>
  <si>
    <t>132</t>
  </si>
  <si>
    <t>Számítógépasztal (fehér)</t>
  </si>
  <si>
    <t>Fénymásoló</t>
  </si>
  <si>
    <t>Develop 1531 fénymásológép</t>
  </si>
  <si>
    <t>Villanybojler</t>
  </si>
  <si>
    <t>Számítógép (alsó iskola)</t>
  </si>
  <si>
    <t>192</t>
  </si>
  <si>
    <t>Notebook</t>
  </si>
  <si>
    <t>Írógép</t>
  </si>
  <si>
    <t>Nyomtató (adóügy)</t>
  </si>
  <si>
    <t>194</t>
  </si>
  <si>
    <t>Számítógép</t>
  </si>
  <si>
    <t>Számítógép (pénzügy)</t>
  </si>
  <si>
    <t>193</t>
  </si>
  <si>
    <t>195</t>
  </si>
  <si>
    <t>188</t>
  </si>
  <si>
    <t>Nyomtató HP LaserJet 2300L</t>
  </si>
  <si>
    <t>Számítógép (jegyző)</t>
  </si>
  <si>
    <t>156</t>
  </si>
  <si>
    <t>Számítógép (polgármester)</t>
  </si>
  <si>
    <t>Laptop</t>
  </si>
  <si>
    <t>Lézernyomtató (jegyző)</t>
  </si>
  <si>
    <t>Számítógép (építésügy)</t>
  </si>
  <si>
    <t>Laptop (szakszolgálat)</t>
  </si>
  <si>
    <t>Multifunkciós készülék</t>
  </si>
  <si>
    <t>Számítógép (titkárság)</t>
  </si>
  <si>
    <t>Számítógép (igazgatás)</t>
  </si>
  <si>
    <t>Szövegszerkesztő</t>
  </si>
  <si>
    <t>Számítógép (adóügy)</t>
  </si>
  <si>
    <t>Számítógép (költségvetés)</t>
  </si>
  <si>
    <t>268</t>
  </si>
  <si>
    <t>Telefon Tecdesk 900</t>
  </si>
  <si>
    <t>250</t>
  </si>
  <si>
    <t>Vízforraló</t>
  </si>
  <si>
    <t>265</t>
  </si>
  <si>
    <t>Porszívó Samsung VC15F30WNAR/GE</t>
  </si>
  <si>
    <t>230</t>
  </si>
  <si>
    <t>Mikrosütő Gorenje MO 20 DW</t>
  </si>
  <si>
    <t>266</t>
  </si>
  <si>
    <t>Kávéfőző Sencor SCE5000WH</t>
  </si>
  <si>
    <t>282</t>
  </si>
  <si>
    <t>Telefonközpont JabloPhone</t>
  </si>
  <si>
    <t>220</t>
  </si>
  <si>
    <t>Irodaszék</t>
  </si>
  <si>
    <t>252</t>
  </si>
  <si>
    <t>Szünetmentes tápegység</t>
  </si>
  <si>
    <t>228</t>
  </si>
  <si>
    <t>Microsoft Windows 8.1 Pro x64</t>
  </si>
  <si>
    <t>251</t>
  </si>
  <si>
    <t>229</t>
  </si>
  <si>
    <t>Egér Logitech RX-250</t>
  </si>
  <si>
    <t>219</t>
  </si>
  <si>
    <t>Számítógép (pénztár)</t>
  </si>
  <si>
    <t>267</t>
  </si>
  <si>
    <t>Tablet Lenovo IdeaPad A7600</t>
  </si>
  <si>
    <t>254</t>
  </si>
  <si>
    <t>Router</t>
  </si>
  <si>
    <t>221</t>
  </si>
  <si>
    <t>NAS</t>
  </si>
  <si>
    <t>218</t>
  </si>
  <si>
    <t>Biztonsági kamera (pénztár)</t>
  </si>
  <si>
    <t>253</t>
  </si>
  <si>
    <t>Switch</t>
  </si>
  <si>
    <t>339</t>
  </si>
  <si>
    <t>Rackszekrény</t>
  </si>
  <si>
    <t>213</t>
  </si>
  <si>
    <t>Mozaik E05 szekrény</t>
  </si>
  <si>
    <t>178</t>
  </si>
  <si>
    <t>NODK22 komód</t>
  </si>
  <si>
    <t>168</t>
  </si>
  <si>
    <t>211</t>
  </si>
  <si>
    <t>Trento szék</t>
  </si>
  <si>
    <t>181</t>
  </si>
  <si>
    <t>NODK23 komód</t>
  </si>
  <si>
    <t>171</t>
  </si>
  <si>
    <t>Telma forgószék</t>
  </si>
  <si>
    <t>212</t>
  </si>
  <si>
    <t>Egyedi Lincoln asztal</t>
  </si>
  <si>
    <t>210</t>
  </si>
  <si>
    <t>Trento asztal</t>
  </si>
  <si>
    <t>183</t>
  </si>
  <si>
    <t>182</t>
  </si>
  <si>
    <t>176</t>
  </si>
  <si>
    <t>166</t>
  </si>
  <si>
    <t>A3 íróasztal</t>
  </si>
  <si>
    <t>175</t>
  </si>
  <si>
    <t>NODB14 számítógépasztal</t>
  </si>
  <si>
    <t>177</t>
  </si>
  <si>
    <t>214</t>
  </si>
  <si>
    <t>Mozaik E02 szekrény</t>
  </si>
  <si>
    <t>180</t>
  </si>
  <si>
    <t>172</t>
  </si>
  <si>
    <t>173</t>
  </si>
  <si>
    <t>165</t>
  </si>
  <si>
    <t>Lincoln sarok számítógépasztal</t>
  </si>
  <si>
    <t>167</t>
  </si>
  <si>
    <t>Fox D01 előszoba</t>
  </si>
  <si>
    <t>170</t>
  </si>
  <si>
    <t>184</t>
  </si>
  <si>
    <t>174</t>
  </si>
  <si>
    <t>179</t>
  </si>
  <si>
    <t>169</t>
  </si>
  <si>
    <t>292</t>
  </si>
  <si>
    <t>Router TP-Link TL-WR1043ND</t>
  </si>
  <si>
    <t>301</t>
  </si>
  <si>
    <t>Laptop Asus X540LA-XX538T</t>
  </si>
  <si>
    <t>227</t>
  </si>
  <si>
    <t>Fénymásoló Ricoh MP2501SP</t>
  </si>
  <si>
    <t>191</t>
  </si>
  <si>
    <t>258</t>
  </si>
  <si>
    <t>Renault Trafic 1.6 kisbusz</t>
  </si>
  <si>
    <t>158</t>
  </si>
  <si>
    <t>Sterilizátor</t>
  </si>
  <si>
    <t>163</t>
  </si>
  <si>
    <t>Bozótvágó</t>
  </si>
  <si>
    <t>162</t>
  </si>
  <si>
    <t>Fűnyíró traktor</t>
  </si>
  <si>
    <t>157</t>
  </si>
  <si>
    <t>Hallásvizsgáló készülék</t>
  </si>
  <si>
    <t>161</t>
  </si>
  <si>
    <t>LED reflektorok</t>
  </si>
  <si>
    <t>160</t>
  </si>
  <si>
    <t>Komposztáló ládák</t>
  </si>
  <si>
    <t>Welld Allym diagnosztikai készlet</t>
  </si>
  <si>
    <t>Reflotron fotométer</t>
  </si>
  <si>
    <t>150</t>
  </si>
  <si>
    <t>Gyűrű tartóállvány</t>
  </si>
  <si>
    <t>147</t>
  </si>
  <si>
    <t>Áramstabilizátor</t>
  </si>
  <si>
    <t>Számítógép-asztalok</t>
  </si>
  <si>
    <t>Hulladékgyűjtő (Széchenyi-park)</t>
  </si>
  <si>
    <t>Kamera</t>
  </si>
  <si>
    <t>Kerti pad</t>
  </si>
  <si>
    <t>148</t>
  </si>
  <si>
    <t>Telefon</t>
  </si>
  <si>
    <t>122</t>
  </si>
  <si>
    <t>Számítógépasztal (háziorvos)</t>
  </si>
  <si>
    <t>145</t>
  </si>
  <si>
    <t>Versenydobbantó</t>
  </si>
  <si>
    <t>123</t>
  </si>
  <si>
    <t>Hullahűtő</t>
  </si>
  <si>
    <t>Mobiltelefon</t>
  </si>
  <si>
    <t>Mikrofon</t>
  </si>
  <si>
    <t>Motorfűrész</t>
  </si>
  <si>
    <t>Színpad</t>
  </si>
  <si>
    <t>133</t>
  </si>
  <si>
    <t>Színes TV</t>
  </si>
  <si>
    <t>125</t>
  </si>
  <si>
    <t>Érvizsgáló dopler</t>
  </si>
  <si>
    <t>146</t>
  </si>
  <si>
    <t>Minimat készlet</t>
  </si>
  <si>
    <t>Statív lámpa</t>
  </si>
  <si>
    <t>SE-500 video mixer</t>
  </si>
  <si>
    <t>Stúdió berendezés</t>
  </si>
  <si>
    <t>Babydop</t>
  </si>
  <si>
    <t>Beépített konyha</t>
  </si>
  <si>
    <t>149</t>
  </si>
  <si>
    <t>Gyűrű</t>
  </si>
  <si>
    <t>141</t>
  </si>
  <si>
    <t>Szekrénysor (3-as terem)</t>
  </si>
  <si>
    <t>Stúdió felszerelés</t>
  </si>
  <si>
    <t>124</t>
  </si>
  <si>
    <t>Büfé berendezés</t>
  </si>
  <si>
    <t>Cardiorapid EKG</t>
  </si>
  <si>
    <t>Ugródeszka</t>
  </si>
  <si>
    <t>Screenmaster fotométer</t>
  </si>
  <si>
    <t>Vezeték mikrofon</t>
  </si>
  <si>
    <t>Hólánc</t>
  </si>
  <si>
    <t>Hulladékgyűjtő</t>
  </si>
  <si>
    <t>Szőnyeg (számtech terem)</t>
  </si>
  <si>
    <t>153</t>
  </si>
  <si>
    <t>Csengető óra</t>
  </si>
  <si>
    <t>151</t>
  </si>
  <si>
    <t>Gyűrű tartószerkezet</t>
  </si>
  <si>
    <t>Falutérkép</t>
  </si>
  <si>
    <t>FS-400 fűkasza</t>
  </si>
  <si>
    <t>Hangszóró keverőpult kábel</t>
  </si>
  <si>
    <t>FJ-350 aljnövényzet tisztító</t>
  </si>
  <si>
    <t>Paraván</t>
  </si>
  <si>
    <t>Táncpadló</t>
  </si>
  <si>
    <t>Faluközpont padok hulladékgyűjtők</t>
  </si>
  <si>
    <t>Chemolab</t>
  </si>
  <si>
    <t>135</t>
  </si>
  <si>
    <t>134</t>
  </si>
  <si>
    <t>140</t>
  </si>
  <si>
    <t>Lábtörlő szőnyeg</t>
  </si>
  <si>
    <t>138</t>
  </si>
  <si>
    <t>Vega írásvetítő</t>
  </si>
  <si>
    <t>Hangszóró (faluház)</t>
  </si>
  <si>
    <t>126</t>
  </si>
  <si>
    <t>Hallásvizsgáló</t>
  </si>
  <si>
    <t>144</t>
  </si>
  <si>
    <t>139</t>
  </si>
  <si>
    <t>Labdafogó háló</t>
  </si>
  <si>
    <t>233</t>
  </si>
  <si>
    <t>Közúti tükör</t>
  </si>
  <si>
    <t>304</t>
  </si>
  <si>
    <t>LED reflektor 20W</t>
  </si>
  <si>
    <t>289</t>
  </si>
  <si>
    <t>Dekopírfűrész Skil 4581CA</t>
  </si>
  <si>
    <t>307</t>
  </si>
  <si>
    <t>LED lámpatest 20W</t>
  </si>
  <si>
    <t>288</t>
  </si>
  <si>
    <t>Csillagvilláskulcs-készlet Extol 21 r.</t>
  </si>
  <si>
    <t>256</t>
  </si>
  <si>
    <t>Vadkamera</t>
  </si>
  <si>
    <t>311</t>
  </si>
  <si>
    <t>303</t>
  </si>
  <si>
    <t>LED reflektor 10W</t>
  </si>
  <si>
    <t>290</t>
  </si>
  <si>
    <t>Sarokcsiszoló Projekt Pro-AG900</t>
  </si>
  <si>
    <t>231</t>
  </si>
  <si>
    <t>Villanybojler Hajdu Z80</t>
  </si>
  <si>
    <t>237</t>
  </si>
  <si>
    <t>Akkutöltő</t>
  </si>
  <si>
    <t>260</t>
  </si>
  <si>
    <t>Csecsemőmérleg digitális</t>
  </si>
  <si>
    <t>305</t>
  </si>
  <si>
    <t>LED reflektor 100W</t>
  </si>
  <si>
    <t>287</t>
  </si>
  <si>
    <t>Akkus csavarozó Hitachi DS12DVF3</t>
  </si>
  <si>
    <t>285</t>
  </si>
  <si>
    <t>Láncfűrész Stihl MS390</t>
  </si>
  <si>
    <t>240</t>
  </si>
  <si>
    <t>Elemlámpa</t>
  </si>
  <si>
    <t>275</t>
  </si>
  <si>
    <t>Közlekedési tábla parkoló</t>
  </si>
  <si>
    <t>273</t>
  </si>
  <si>
    <t>262</t>
  </si>
  <si>
    <t>Doppler</t>
  </si>
  <si>
    <t>276</t>
  </si>
  <si>
    <t>Közlekedési lámpa parkoló</t>
  </si>
  <si>
    <t>274</t>
  </si>
  <si>
    <t>286</t>
  </si>
  <si>
    <t>Ütvefúró Makita HP1631K</t>
  </si>
  <si>
    <t>259</t>
  </si>
  <si>
    <t>235</t>
  </si>
  <si>
    <t>DVD felvevő</t>
  </si>
  <si>
    <t>263</t>
  </si>
  <si>
    <t>Vérnyomásmérő</t>
  </si>
  <si>
    <t>261</t>
  </si>
  <si>
    <t>Mérleg digitális</t>
  </si>
  <si>
    <t>245</t>
  </si>
  <si>
    <t>Létra 3x6 fokos alumínium</t>
  </si>
  <si>
    <t>224</t>
  </si>
  <si>
    <t>Kompresszor</t>
  </si>
  <si>
    <t>223</t>
  </si>
  <si>
    <t>Hulladékgyűjtő konténer 11 m3</t>
  </si>
  <si>
    <t>243</t>
  </si>
  <si>
    <t>GPS</t>
  </si>
  <si>
    <t>236</t>
  </si>
  <si>
    <t>Távcső</t>
  </si>
  <si>
    <t>239</t>
  </si>
  <si>
    <t>316</t>
  </si>
  <si>
    <t>314</t>
  </si>
  <si>
    <t>Fűnyíró Hecht 546SXW</t>
  </si>
  <si>
    <t>264</t>
  </si>
  <si>
    <t>Vércukormérő</t>
  </si>
  <si>
    <t>315</t>
  </si>
  <si>
    <t>Információs konzol</t>
  </si>
  <si>
    <t>291</t>
  </si>
  <si>
    <t>Videokamera Sony DSR-250P</t>
  </si>
  <si>
    <t>313</t>
  </si>
  <si>
    <t>Kerékpár Neuzer Balaton 28 N3 bordó</t>
  </si>
  <si>
    <t>238</t>
  </si>
  <si>
    <t>Fényképezőgép</t>
  </si>
  <si>
    <t>Számítógép (faluház)</t>
  </si>
  <si>
    <t>Nyomtató</t>
  </si>
  <si>
    <t>IBM számítógépek</t>
  </si>
  <si>
    <t>Kamera (stúdió)</t>
  </si>
  <si>
    <t>Multifunkciós nyomtató (faluház)</t>
  </si>
  <si>
    <t>Számítógép (igazgatóhelyettesi)</t>
  </si>
  <si>
    <t>Számítógép (nevelői)</t>
  </si>
  <si>
    <t>Digitalizáló kártya</t>
  </si>
  <si>
    <t>Számítógép (védőnő)</t>
  </si>
  <si>
    <t>Monitor (stúdió)</t>
  </si>
  <si>
    <t>Számítógép (stúdió)</t>
  </si>
  <si>
    <t>Laptop, projektor, 23/4,5,6,7</t>
  </si>
  <si>
    <t>321</t>
  </si>
  <si>
    <t>Switch TP-Link TL-SG1024D</t>
  </si>
  <si>
    <t>318</t>
  </si>
  <si>
    <t>Laptop Dell Vostro 3568</t>
  </si>
  <si>
    <t>1220</t>
  </si>
  <si>
    <t>Monitor Dell E2417H</t>
  </si>
  <si>
    <t>1219</t>
  </si>
  <si>
    <t>1218</t>
  </si>
  <si>
    <t>1217</t>
  </si>
  <si>
    <t>1216</t>
  </si>
  <si>
    <t>1215</t>
  </si>
  <si>
    <t>1214</t>
  </si>
  <si>
    <t>1213</t>
  </si>
  <si>
    <t>1212</t>
  </si>
  <si>
    <t>1211</t>
  </si>
  <si>
    <t>1210</t>
  </si>
  <si>
    <t>Számítógép Dell Optiplex 3050SF</t>
  </si>
  <si>
    <t>1209</t>
  </si>
  <si>
    <t>1208</t>
  </si>
  <si>
    <t>1207</t>
  </si>
  <si>
    <t>1206</t>
  </si>
  <si>
    <t>1205</t>
  </si>
  <si>
    <t>1204</t>
  </si>
  <si>
    <t>1203</t>
  </si>
  <si>
    <t>1202</t>
  </si>
  <si>
    <t>1201</t>
  </si>
  <si>
    <t>320</t>
  </si>
  <si>
    <t>Nyomtató Brother MFC-L2740DW</t>
  </si>
  <si>
    <t>308</t>
  </si>
  <si>
    <t>Laptop Asus E502SA-XO123T</t>
  </si>
  <si>
    <t>329</t>
  </si>
  <si>
    <t>333</t>
  </si>
  <si>
    <t>331</t>
  </si>
  <si>
    <t>330</t>
  </si>
  <si>
    <t>335</t>
  </si>
  <si>
    <t>332</t>
  </si>
  <si>
    <t>328</t>
  </si>
  <si>
    <t>334</t>
  </si>
  <si>
    <t>326</t>
  </si>
  <si>
    <t>336</t>
  </si>
  <si>
    <t>327</t>
  </si>
  <si>
    <t>255</t>
  </si>
  <si>
    <t>A/II.2 Gépek, berendezések, felszerelések</t>
  </si>
  <si>
    <t>A/II.4 Beruházások, felújítások</t>
  </si>
  <si>
    <t>Leltári szám</t>
  </si>
  <si>
    <t>Értékcsökkenés (Ft)</t>
  </si>
  <si>
    <t>Id.</t>
  </si>
  <si>
    <t>Kerékpárút építés</t>
  </si>
  <si>
    <t>Faluház felújítás</t>
  </si>
  <si>
    <t>Faluközpont kiviteli terv</t>
  </si>
  <si>
    <t>Temető vízhálózat terv</t>
  </si>
  <si>
    <t>A/II. TÁRGYI ESZKÖZÖK</t>
  </si>
  <si>
    <t>A/III BEFEKTETETT PÉNZÜGYI ESZKÖZÖK</t>
  </si>
  <si>
    <t>A/ NEMZETI VAGYONBA TARTOZÓ BEFEKTETETT ESZKÖZÖK</t>
  </si>
  <si>
    <t>14.</t>
  </si>
  <si>
    <t>13.</t>
  </si>
  <si>
    <t>340</t>
  </si>
  <si>
    <t>5</t>
  </si>
  <si>
    <t>270</t>
  </si>
  <si>
    <t>319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</si>
</sst>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 x14ac:knownFonts="1">
    <font>
      <sz val="10"/>
      <name val="MS Sans Serif"/>
      <family val="2"/>
      <charset val="238"/>
    </font>
    <font>
      <sz val="11"/>
      <color rgb="FF000000"/>
      <name val="Calibri"/>
      <family val="2"/>
      <charset val="238"/>
    </font>
    <font>
      <sz val="10"/>
      <name val="Arial CE"/>
      <family val="2"/>
      <charset val="238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b/>
      <sz val="10"/>
      <name val="Arial"/>
      <family val="2"/>
      <charset val="1"/>
    </font>
    <font>
      <sz val="10"/>
      <name val="Times New Roman"/>
      <family val="1"/>
      <charset val="1"/>
    </font>
    <font>
      <b/>
      <sz val="10"/>
      <name val="Times New Roman"/>
      <family val="1"/>
      <charset val="1"/>
    </font>
    <font>
      <sz val="9"/>
      <name val="Times New Roman"/>
      <family val="1"/>
      <charset val="1"/>
    </font>
    <font>
      <b/>
      <sz val="9"/>
      <name val="Times New Roman"/>
      <family val="1"/>
      <charset val="1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9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7"/>
      <color rgb="FF000000"/>
      <name val="Times New Roman"/>
      <family val="1"/>
      <charset val="238"/>
    </font>
    <font>
      <sz val="7"/>
      <color rgb="FF000000"/>
      <name val="Times New Roman"/>
      <family val="1"/>
      <charset val="238"/>
    </font>
    <font>
      <sz val="7.5"/>
      <name val="Times New Roman"/>
      <family val="1"/>
      <charset val="238"/>
    </font>
    <font>
      <sz val="8"/>
      <name val="MS Sans Serif"/>
      <family val="2"/>
      <charset val="238"/>
    </font>
    <font>
      <b/>
      <sz val="11"/>
      <name val="Cambria"/>
      <family val="1"/>
      <charset val="238"/>
    </font>
    <font>
      <sz val="7.5"/>
      <name val="Arial"/>
      <family val="2"/>
      <charset val="238"/>
    </font>
    <font>
      <b/>
      <sz val="7.5"/>
      <name val="Arial"/>
      <family val="2"/>
      <charset val="238"/>
    </font>
    <font>
      <b/>
      <sz val="8"/>
      <name val="Arial"/>
      <family val="2"/>
      <charset val="238"/>
    </font>
    <font>
      <b/>
      <sz val="7"/>
      <color rgb="FF000000"/>
      <name val="Times New Roman"/>
      <family val="1"/>
      <charset val="1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7"/>
      <name val="Arial"/>
      <family val="2"/>
      <charset val="238"/>
    </font>
    <font>
      <b/>
      <sz val="7"/>
      <color rgb="FF000000"/>
      <name val="Arial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Cambria"/>
      <family val="1"/>
      <charset val="238"/>
    </font>
    <font>
      <b/>
      <sz val="9"/>
      <name val="Times New Roman"/>
      <family val="1"/>
      <charset val="238"/>
    </font>
    <font>
      <b/>
      <sz val="10"/>
      <name val="Arial"/>
      <family val="2"/>
    </font>
    <font>
      <i/>
      <sz val="10"/>
      <name val="Arial"/>
      <family val="2"/>
      <charset val="238"/>
    </font>
    <font>
      <i/>
      <sz val="9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1"/>
      <color indexed="8"/>
      <name val="Calibri"/>
      <family val="2"/>
      <scheme val="minor"/>
    </font>
    <font>
      <b/>
      <u/>
      <sz val="14"/>
      <color indexed="8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u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31"/>
      </patternFill>
    </fill>
  </fills>
  <borders count="13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4">
    <xf numFmtId="0" fontId="0" fillId="0" borderId="0"/>
    <xf numFmtId="0" fontId="1" fillId="0" borderId="0"/>
    <xf numFmtId="0" fontId="38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39" fillId="0" borderId="0"/>
    <xf numFmtId="0" fontId="40" fillId="0" borderId="0"/>
    <xf numFmtId="0" fontId="44" fillId="0" borderId="0"/>
    <xf numFmtId="0" fontId="38" fillId="0" borderId="0"/>
    <xf numFmtId="0" fontId="38" fillId="0" borderId="0"/>
    <xf numFmtId="0" fontId="53" fillId="0" borderId="0"/>
  </cellStyleXfs>
  <cellXfs count="88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2" borderId="2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top" wrapText="1"/>
    </xf>
    <xf numFmtId="3" fontId="5" fillId="0" borderId="3" xfId="0" applyNumberFormat="1" applyFont="1" applyBorder="1" applyAlignment="1">
      <alignment vertical="top" wrapText="1"/>
    </xf>
    <xf numFmtId="3" fontId="5" fillId="0" borderId="3" xfId="0" applyNumberFormat="1" applyFont="1" applyBorder="1" applyAlignment="1">
      <alignment horizontal="right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3" fontId="7" fillId="0" borderId="3" xfId="0" applyNumberFormat="1" applyFont="1" applyBorder="1" applyAlignment="1">
      <alignment vertical="top" wrapText="1"/>
    </xf>
    <xf numFmtId="3" fontId="7" fillId="0" borderId="3" xfId="0" applyNumberFormat="1" applyFont="1" applyBorder="1" applyAlignment="1">
      <alignment horizontal="right" vertical="top" wrapText="1"/>
    </xf>
    <xf numFmtId="3" fontId="5" fillId="0" borderId="3" xfId="0" applyNumberFormat="1" applyFont="1" applyBorder="1" applyAlignment="1">
      <alignment horizontal="right" vertical="top" wrapText="1"/>
    </xf>
    <xf numFmtId="3" fontId="5" fillId="0" borderId="5" xfId="0" applyNumberFormat="1" applyFont="1" applyBorder="1" applyAlignment="1">
      <alignment horizontal="right" vertical="top" wrapText="1"/>
    </xf>
    <xf numFmtId="3" fontId="7" fillId="0" borderId="3" xfId="0" applyNumberFormat="1" applyFont="1" applyBorder="1" applyAlignment="1">
      <alignment horizontal="right" vertical="top" wrapText="1"/>
    </xf>
    <xf numFmtId="3" fontId="7" fillId="0" borderId="5" xfId="0" applyNumberFormat="1" applyFont="1" applyBorder="1" applyAlignment="1">
      <alignment horizontal="right" vertical="top" wrapText="1"/>
    </xf>
    <xf numFmtId="0" fontId="8" fillId="0" borderId="3" xfId="0" applyFont="1" applyBorder="1" applyAlignment="1">
      <alignment horizontal="left" vertical="top" wrapText="1"/>
    </xf>
    <xf numFmtId="3" fontId="8" fillId="0" borderId="3" xfId="0" applyNumberFormat="1" applyFont="1" applyBorder="1" applyAlignment="1">
      <alignment vertical="top" wrapText="1"/>
    </xf>
    <xf numFmtId="3" fontId="8" fillId="0" borderId="3" xfId="0" applyNumberFormat="1" applyFont="1" applyBorder="1" applyAlignment="1">
      <alignment horizontal="right" vertical="top" wrapText="1"/>
    </xf>
    <xf numFmtId="3" fontId="8" fillId="0" borderId="5" xfId="0" applyNumberFormat="1" applyFont="1" applyBorder="1" applyAlignment="1">
      <alignment horizontal="right" vertical="top" wrapText="1"/>
    </xf>
    <xf numFmtId="0" fontId="5" fillId="0" borderId="6" xfId="0" applyFont="1" applyBorder="1" applyAlignment="1">
      <alignment horizontal="left" vertical="top" wrapText="1"/>
    </xf>
    <xf numFmtId="0" fontId="9" fillId="0" borderId="0" xfId="0" applyFont="1" applyBorder="1" applyAlignment="1">
      <alignment wrapText="1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7" xfId="0" applyFont="1" applyBorder="1" applyAlignment="1"/>
    <xf numFmtId="0" fontId="7" fillId="0" borderId="0" xfId="0" applyFont="1"/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3" fontId="10" fillId="0" borderId="12" xfId="0" applyNumberFormat="1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3" fontId="6" fillId="0" borderId="10" xfId="0" applyNumberFormat="1" applyFont="1" applyBorder="1" applyAlignment="1">
      <alignment vertical="center"/>
    </xf>
    <xf numFmtId="0" fontId="7" fillId="0" borderId="0" xfId="0" applyFont="1" applyAlignment="1">
      <alignment horizontal="right"/>
    </xf>
    <xf numFmtId="0" fontId="12" fillId="0" borderId="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vertical="center"/>
    </xf>
    <xf numFmtId="0" fontId="10" fillId="0" borderId="19" xfId="0" applyFont="1" applyBorder="1" applyAlignment="1">
      <alignment vertical="center" wrapText="1"/>
    </xf>
    <xf numFmtId="3" fontId="10" fillId="0" borderId="20" xfId="0" applyNumberFormat="1" applyFont="1" applyBorder="1"/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 wrapText="1"/>
    </xf>
    <xf numFmtId="3" fontId="10" fillId="0" borderId="12" xfId="0" applyNumberFormat="1" applyFont="1" applyBorder="1"/>
    <xf numFmtId="3" fontId="10" fillId="0" borderId="23" xfId="0" applyNumberFormat="1" applyFont="1" applyBorder="1"/>
    <xf numFmtId="0" fontId="10" fillId="0" borderId="24" xfId="0" applyFont="1" applyBorder="1" applyAlignment="1">
      <alignment vertical="center"/>
    </xf>
    <xf numFmtId="3" fontId="10" fillId="0" borderId="23" xfId="0" applyNumberFormat="1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3" fontId="10" fillId="0" borderId="12" xfId="0" applyNumberFormat="1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horizontal="center" vertical="center"/>
    </xf>
    <xf numFmtId="0" fontId="11" fillId="0" borderId="0" xfId="0" applyFont="1"/>
    <xf numFmtId="0" fontId="6" fillId="0" borderId="0" xfId="0" applyFont="1"/>
    <xf numFmtId="0" fontId="6" fillId="0" borderId="25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11" fillId="0" borderId="28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33" xfId="0" applyFont="1" applyBorder="1" applyAlignment="1">
      <alignment vertical="center"/>
    </xf>
    <xf numFmtId="0" fontId="11" fillId="0" borderId="34" xfId="0" applyFont="1" applyBorder="1" applyAlignment="1">
      <alignment vertical="center"/>
    </xf>
    <xf numFmtId="0" fontId="11" fillId="0" borderId="0" xfId="0" applyFont="1"/>
    <xf numFmtId="0" fontId="11" fillId="0" borderId="12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35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27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11" fillId="0" borderId="17" xfId="7" applyFont="1" applyBorder="1" applyAlignment="1">
      <alignment vertical="center"/>
    </xf>
    <xf numFmtId="0" fontId="11" fillId="0" borderId="18" xfId="0" applyFont="1" applyBorder="1"/>
    <xf numFmtId="0" fontId="11" fillId="0" borderId="36" xfId="0" applyFont="1" applyBorder="1"/>
    <xf numFmtId="0" fontId="11" fillId="0" borderId="37" xfId="0" applyFont="1" applyBorder="1"/>
    <xf numFmtId="0" fontId="11" fillId="0" borderId="0" xfId="0" applyFont="1" applyBorder="1"/>
    <xf numFmtId="0" fontId="11" fillId="0" borderId="30" xfId="0" applyFont="1" applyBorder="1" applyAlignment="1"/>
    <xf numFmtId="0" fontId="11" fillId="0" borderId="38" xfId="0" applyFont="1" applyBorder="1"/>
    <xf numFmtId="0" fontId="11" fillId="0" borderId="39" xfId="0" applyFont="1" applyBorder="1"/>
    <xf numFmtId="0" fontId="11" fillId="0" borderId="40" xfId="0" applyFont="1" applyBorder="1"/>
    <xf numFmtId="0" fontId="6" fillId="0" borderId="41" xfId="0" applyFont="1" applyBorder="1" applyAlignment="1"/>
    <xf numFmtId="0" fontId="6" fillId="0" borderId="15" xfId="0" applyFont="1" applyBorder="1"/>
    <xf numFmtId="0" fontId="11" fillId="0" borderId="42" xfId="0" applyFont="1" applyBorder="1"/>
    <xf numFmtId="0" fontId="5" fillId="0" borderId="0" xfId="0" applyFont="1" applyAlignment="1"/>
    <xf numFmtId="0" fontId="12" fillId="0" borderId="0" xfId="0" applyFont="1" applyAlignment="1">
      <alignment horizontal="left"/>
    </xf>
    <xf numFmtId="0" fontId="10" fillId="0" borderId="0" xfId="0" applyFont="1"/>
    <xf numFmtId="0" fontId="12" fillId="0" borderId="0" xfId="0" applyFont="1" applyAlignment="1">
      <alignment horizontal="right"/>
    </xf>
    <xf numFmtId="0" fontId="12" fillId="0" borderId="8" xfId="0" applyFont="1" applyBorder="1" applyAlignment="1">
      <alignment wrapText="1"/>
    </xf>
    <xf numFmtId="0" fontId="12" fillId="0" borderId="15" xfId="0" applyFont="1" applyBorder="1"/>
    <xf numFmtId="0" fontId="12" fillId="0" borderId="15" xfId="0" applyFont="1" applyBorder="1" applyAlignment="1"/>
    <xf numFmtId="0" fontId="12" fillId="0" borderId="42" xfId="0" applyFont="1" applyBorder="1"/>
    <xf numFmtId="0" fontId="10" fillId="0" borderId="21" xfId="0" applyFont="1" applyBorder="1"/>
    <xf numFmtId="3" fontId="10" fillId="0" borderId="4" xfId="0" applyNumberFormat="1" applyFont="1" applyBorder="1"/>
    <xf numFmtId="3" fontId="10" fillId="0" borderId="43" xfId="0" applyNumberFormat="1" applyFont="1" applyBorder="1"/>
    <xf numFmtId="0" fontId="7" fillId="0" borderId="25" xfId="0" applyFont="1" applyBorder="1" applyAlignment="1">
      <alignment horizontal="right"/>
    </xf>
    <xf numFmtId="3" fontId="10" fillId="0" borderId="38" xfId="0" applyNumberFormat="1" applyFont="1" applyBorder="1"/>
    <xf numFmtId="3" fontId="10" fillId="0" borderId="40" xfId="0" applyNumberFormat="1" applyFont="1" applyBorder="1"/>
    <xf numFmtId="0" fontId="5" fillId="0" borderId="0" xfId="6" applyFont="1"/>
    <xf numFmtId="0" fontId="5" fillId="0" borderId="0" xfId="6" applyFont="1" applyAlignment="1">
      <alignment horizontal="right"/>
    </xf>
    <xf numFmtId="0" fontId="7" fillId="0" borderId="20" xfId="6" applyFont="1" applyBorder="1" applyAlignment="1">
      <alignment horizontal="center" vertical="center" wrapText="1"/>
    </xf>
    <xf numFmtId="0" fontId="7" fillId="0" borderId="44" xfId="6" applyFont="1" applyBorder="1" applyAlignment="1">
      <alignment horizontal="center" vertical="center" wrapText="1"/>
    </xf>
    <xf numFmtId="0" fontId="7" fillId="0" borderId="18" xfId="6" applyFont="1" applyBorder="1" applyAlignment="1">
      <alignment horizontal="center" vertical="center" wrapText="1"/>
    </xf>
    <xf numFmtId="0" fontId="7" fillId="0" borderId="37" xfId="6" applyFont="1" applyBorder="1" applyAlignment="1">
      <alignment horizontal="center" vertical="center" wrapText="1"/>
    </xf>
    <xf numFmtId="0" fontId="7" fillId="0" borderId="29" xfId="6" applyFont="1" applyBorder="1" applyAlignment="1">
      <alignment vertical="center"/>
    </xf>
    <xf numFmtId="3" fontId="5" fillId="0" borderId="45" xfId="6" applyNumberFormat="1" applyFont="1" applyBorder="1" applyAlignment="1">
      <alignment vertical="center"/>
    </xf>
    <xf numFmtId="3" fontId="5" fillId="0" borderId="46" xfId="6" applyNumberFormat="1" applyFont="1" applyBorder="1" applyAlignment="1">
      <alignment vertical="center"/>
    </xf>
    <xf numFmtId="0" fontId="5" fillId="0" borderId="12" xfId="6" applyFont="1" applyBorder="1" applyAlignment="1">
      <alignment vertical="center"/>
    </xf>
    <xf numFmtId="3" fontId="5" fillId="0" borderId="5" xfId="6" applyNumberFormat="1" applyFont="1" applyBorder="1" applyAlignment="1">
      <alignment vertical="center"/>
    </xf>
    <xf numFmtId="3" fontId="5" fillId="0" borderId="3" xfId="6" applyNumberFormat="1" applyFont="1" applyBorder="1" applyAlignment="1">
      <alignment vertical="center"/>
    </xf>
    <xf numFmtId="0" fontId="5" fillId="0" borderId="48" xfId="6" applyFont="1" applyBorder="1" applyAlignment="1">
      <alignment vertical="center"/>
    </xf>
    <xf numFmtId="0" fontId="7" fillId="0" borderId="23" xfId="6" applyFont="1" applyBorder="1" applyAlignment="1">
      <alignment vertical="center"/>
    </xf>
    <xf numFmtId="3" fontId="7" fillId="0" borderId="49" xfId="6" applyNumberFormat="1" applyFont="1" applyBorder="1" applyAlignment="1">
      <alignment vertical="center"/>
    </xf>
    <xf numFmtId="0" fontId="5" fillId="0" borderId="19" xfId="6" applyFont="1" applyBorder="1" applyAlignment="1">
      <alignment vertical="center"/>
    </xf>
    <xf numFmtId="0" fontId="5" fillId="0" borderId="47" xfId="6" applyFont="1" applyBorder="1" applyAlignment="1">
      <alignment vertical="center"/>
    </xf>
    <xf numFmtId="0" fontId="7" fillId="0" borderId="10" xfId="6" applyFont="1" applyBorder="1" applyAlignment="1">
      <alignment vertical="center"/>
    </xf>
    <xf numFmtId="3" fontId="7" fillId="0" borderId="50" xfId="6" applyNumberFormat="1" applyFont="1" applyBorder="1" applyAlignment="1">
      <alignment vertical="center"/>
    </xf>
    <xf numFmtId="0" fontId="5" fillId="0" borderId="42" xfId="6" applyFont="1" applyBorder="1" applyAlignment="1">
      <alignment vertical="center"/>
    </xf>
    <xf numFmtId="0" fontId="13" fillId="0" borderId="0" xfId="0" applyFont="1"/>
    <xf numFmtId="0" fontId="14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right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2" fillId="0" borderId="21" xfId="0" applyFont="1" applyBorder="1"/>
    <xf numFmtId="0" fontId="12" fillId="0" borderId="51" xfId="0" applyFont="1" applyBorder="1" applyAlignment="1">
      <alignment vertical="center"/>
    </xf>
    <xf numFmtId="3" fontId="12" fillId="0" borderId="28" xfId="0" applyNumberFormat="1" applyFont="1" applyBorder="1" applyAlignment="1">
      <alignment vertical="center"/>
    </xf>
    <xf numFmtId="0" fontId="12" fillId="0" borderId="27" xfId="0" applyFont="1" applyBorder="1"/>
    <xf numFmtId="0" fontId="12" fillId="0" borderId="48" xfId="0" applyFont="1" applyBorder="1" applyAlignment="1">
      <alignment vertical="center"/>
    </xf>
    <xf numFmtId="3" fontId="12" fillId="0" borderId="13" xfId="0" applyNumberFormat="1" applyFont="1" applyBorder="1" applyAlignment="1">
      <alignment vertical="center"/>
    </xf>
    <xf numFmtId="0" fontId="12" fillId="0" borderId="11" xfId="0" applyFont="1" applyBorder="1"/>
    <xf numFmtId="0" fontId="12" fillId="0" borderId="34" xfId="0" applyFont="1" applyBorder="1"/>
    <xf numFmtId="3" fontId="12" fillId="0" borderId="12" xfId="0" applyNumberFormat="1" applyFont="1" applyBorder="1"/>
    <xf numFmtId="0" fontId="13" fillId="0" borderId="52" xfId="0" applyFont="1" applyBorder="1"/>
    <xf numFmtId="0" fontId="13" fillId="0" borderId="19" xfId="0" applyFont="1" applyBorder="1" applyAlignment="1">
      <alignment vertical="center"/>
    </xf>
    <xf numFmtId="3" fontId="13" fillId="0" borderId="23" xfId="0" applyNumberFormat="1" applyFont="1" applyBorder="1" applyAlignment="1">
      <alignment vertical="center"/>
    </xf>
    <xf numFmtId="3" fontId="13" fillId="0" borderId="12" xfId="0" applyNumberFormat="1" applyFont="1" applyBorder="1" applyAlignment="1">
      <alignment vertical="center"/>
    </xf>
    <xf numFmtId="0" fontId="13" fillId="0" borderId="0" xfId="0" applyFont="1"/>
    <xf numFmtId="3" fontId="13" fillId="0" borderId="31" xfId="0" applyNumberFormat="1" applyFont="1" applyBorder="1" applyAlignment="1">
      <alignment vertical="center"/>
    </xf>
    <xf numFmtId="3" fontId="13" fillId="0" borderId="13" xfId="0" applyNumberFormat="1" applyFont="1" applyBorder="1" applyAlignment="1">
      <alignment vertical="center"/>
    </xf>
    <xf numFmtId="0" fontId="13" fillId="0" borderId="8" xfId="0" applyFont="1" applyBorder="1"/>
    <xf numFmtId="0" fontId="14" fillId="0" borderId="53" xfId="0" applyFont="1" applyBorder="1" applyAlignment="1">
      <alignment horizontal="right"/>
    </xf>
    <xf numFmtId="3" fontId="14" fillId="0" borderId="10" xfId="0" applyNumberFormat="1" applyFont="1" applyBorder="1" applyAlignment="1">
      <alignment vertical="center"/>
    </xf>
    <xf numFmtId="0" fontId="16" fillId="0" borderId="0" xfId="0" applyFont="1"/>
    <xf numFmtId="0" fontId="7" fillId="0" borderId="0" xfId="6" applyFont="1" applyAlignment="1">
      <alignment horizontal="right"/>
    </xf>
    <xf numFmtId="0" fontId="7" fillId="0" borderId="8" xfId="6" applyFont="1" applyBorder="1" applyAlignment="1">
      <alignment horizontal="center"/>
    </xf>
    <xf numFmtId="0" fontId="7" fillId="0" borderId="15" xfId="6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50" xfId="6" applyFont="1" applyBorder="1" applyAlignment="1">
      <alignment horizontal="center"/>
    </xf>
    <xf numFmtId="0" fontId="7" fillId="0" borderId="15" xfId="6" applyFont="1" applyBorder="1" applyAlignment="1">
      <alignment horizontal="center"/>
    </xf>
    <xf numFmtId="0" fontId="7" fillId="0" borderId="42" xfId="6" applyFont="1" applyBorder="1" applyAlignment="1">
      <alignment horizontal="center" wrapText="1"/>
    </xf>
    <xf numFmtId="0" fontId="20" fillId="0" borderId="21" xfId="6" applyFont="1" applyBorder="1" applyAlignment="1">
      <alignment vertical="center"/>
    </xf>
    <xf numFmtId="0" fontId="20" fillId="0" borderId="4" xfId="6" applyFont="1" applyBorder="1" applyAlignment="1">
      <alignment vertical="center" wrapText="1"/>
    </xf>
    <xf numFmtId="3" fontId="20" fillId="0" borderId="47" xfId="6" applyNumberFormat="1" applyFont="1" applyBorder="1" applyAlignment="1">
      <alignment vertical="center" wrapText="1"/>
    </xf>
    <xf numFmtId="0" fontId="20" fillId="0" borderId="57" xfId="6" applyFont="1" applyBorder="1" applyAlignment="1">
      <alignment vertical="center"/>
    </xf>
    <xf numFmtId="0" fontId="20" fillId="0" borderId="4" xfId="6" applyFont="1" applyBorder="1" applyAlignment="1">
      <alignment horizontal="left" vertical="center" wrapText="1"/>
    </xf>
    <xf numFmtId="3" fontId="20" fillId="0" borderId="43" xfId="6" applyNumberFormat="1" applyFont="1" applyBorder="1" applyAlignment="1">
      <alignment vertical="center" wrapText="1"/>
    </xf>
    <xf numFmtId="0" fontId="20" fillId="0" borderId="11" xfId="6" applyFont="1" applyBorder="1" applyAlignment="1">
      <alignment vertical="center"/>
    </xf>
    <xf numFmtId="0" fontId="20" fillId="0" borderId="3" xfId="6" applyFont="1" applyBorder="1" applyAlignment="1">
      <alignment vertical="center" wrapText="1"/>
    </xf>
    <xf numFmtId="3" fontId="20" fillId="0" borderId="48" xfId="6" applyNumberFormat="1" applyFont="1" applyBorder="1" applyAlignment="1">
      <alignment vertical="center" wrapText="1"/>
    </xf>
    <xf numFmtId="0" fontId="20" fillId="0" borderId="5" xfId="6" applyFont="1" applyBorder="1" applyAlignment="1">
      <alignment vertical="center"/>
    </xf>
    <xf numFmtId="0" fontId="20" fillId="0" borderId="3" xfId="6" applyFont="1" applyBorder="1" applyAlignment="1">
      <alignment horizontal="left" vertical="center" wrapText="1"/>
    </xf>
    <xf numFmtId="0" fontId="5" fillId="0" borderId="11" xfId="6" applyFont="1" applyBorder="1" applyAlignment="1">
      <alignment horizontal="right" vertical="center"/>
    </xf>
    <xf numFmtId="0" fontId="5" fillId="0" borderId="3" xfId="6" applyFont="1" applyBorder="1" applyAlignment="1">
      <alignment vertical="center" wrapText="1"/>
    </xf>
    <xf numFmtId="3" fontId="5" fillId="0" borderId="48" xfId="6" applyNumberFormat="1" applyFont="1" applyBorder="1" applyAlignment="1">
      <alignment vertical="center" wrapText="1"/>
    </xf>
    <xf numFmtId="0" fontId="5" fillId="0" borderId="5" xfId="6" applyFont="1" applyBorder="1" applyAlignment="1">
      <alignment horizontal="right" vertical="center"/>
    </xf>
    <xf numFmtId="3" fontId="21" fillId="0" borderId="48" xfId="6" applyNumberFormat="1" applyFont="1" applyBorder="1" applyAlignment="1">
      <alignment vertical="center" wrapText="1"/>
    </xf>
    <xf numFmtId="0" fontId="5" fillId="0" borderId="5" xfId="6" applyFont="1" applyBorder="1" applyAlignment="1">
      <alignment vertical="center"/>
    </xf>
    <xf numFmtId="0" fontId="20" fillId="0" borderId="52" xfId="6" applyFont="1" applyBorder="1" applyAlignment="1">
      <alignment vertical="center"/>
    </xf>
    <xf numFmtId="0" fontId="20" fillId="0" borderId="2" xfId="6" applyFont="1" applyBorder="1" applyAlignment="1">
      <alignment vertical="center" wrapText="1"/>
    </xf>
    <xf numFmtId="3" fontId="20" fillId="0" borderId="19" xfId="6" applyNumberFormat="1" applyFont="1" applyBorder="1" applyAlignment="1">
      <alignment vertical="center" wrapText="1"/>
    </xf>
    <xf numFmtId="0" fontId="20" fillId="0" borderId="49" xfId="6" applyFont="1" applyBorder="1" applyAlignment="1">
      <alignment vertical="center"/>
    </xf>
    <xf numFmtId="0" fontId="5" fillId="0" borderId="8" xfId="6" applyFont="1" applyBorder="1" applyAlignment="1">
      <alignment vertical="center"/>
    </xf>
    <xf numFmtId="0" fontId="7" fillId="0" borderId="15" xfId="6" applyFont="1" applyBorder="1" applyAlignment="1">
      <alignment vertical="center" wrapText="1"/>
    </xf>
    <xf numFmtId="3" fontId="7" fillId="0" borderId="42" xfId="6" applyNumberFormat="1" applyFont="1" applyBorder="1" applyAlignment="1">
      <alignment vertical="center" wrapText="1"/>
    </xf>
    <xf numFmtId="0" fontId="5" fillId="0" borderId="50" xfId="6" applyFont="1" applyBorder="1" applyAlignment="1">
      <alignment vertical="center" wrapText="1"/>
    </xf>
    <xf numFmtId="3" fontId="7" fillId="0" borderId="0" xfId="6" applyNumberFormat="1" applyFont="1" applyAlignment="1"/>
    <xf numFmtId="0" fontId="7" fillId="0" borderId="10" xfId="0" applyFont="1" applyBorder="1"/>
    <xf numFmtId="0" fontId="7" fillId="0" borderId="10" xfId="0" applyFont="1" applyBorder="1" applyAlignment="1">
      <alignment wrapText="1"/>
    </xf>
    <xf numFmtId="0" fontId="7" fillId="0" borderId="15" xfId="0" applyFont="1" applyBorder="1"/>
    <xf numFmtId="0" fontId="7" fillId="0" borderId="50" xfId="0" applyFont="1" applyBorder="1"/>
    <xf numFmtId="0" fontId="7" fillId="0" borderId="42" xfId="0" applyFont="1" applyBorder="1"/>
    <xf numFmtId="0" fontId="5" fillId="0" borderId="28" xfId="0" applyFont="1" applyBorder="1" applyAlignment="1">
      <alignment horizontal="justify" wrapText="1"/>
    </xf>
    <xf numFmtId="3" fontId="5" fillId="0" borderId="33" xfId="0" applyNumberFormat="1" applyFont="1" applyBorder="1"/>
    <xf numFmtId="3" fontId="5" fillId="0" borderId="46" xfId="0" applyNumberFormat="1" applyFont="1" applyBorder="1"/>
    <xf numFmtId="3" fontId="5" fillId="0" borderId="43" xfId="0" applyNumberFormat="1" applyFont="1" applyBorder="1"/>
    <xf numFmtId="0" fontId="5" fillId="0" borderId="12" xfId="0" applyFont="1" applyBorder="1" applyAlignment="1">
      <alignment horizontal="justify"/>
    </xf>
    <xf numFmtId="3" fontId="5" fillId="0" borderId="4" xfId="0" applyNumberFormat="1" applyFont="1" applyBorder="1"/>
    <xf numFmtId="3" fontId="5" fillId="0" borderId="48" xfId="0" applyNumberFormat="1" applyFont="1" applyBorder="1"/>
    <xf numFmtId="3" fontId="5" fillId="0" borderId="21" xfId="0" applyNumberFormat="1" applyFont="1" applyBorder="1"/>
    <xf numFmtId="3" fontId="5" fillId="0" borderId="3" xfId="0" applyNumberFormat="1" applyFont="1" applyBorder="1"/>
    <xf numFmtId="3" fontId="5" fillId="0" borderId="5" xfId="0" applyNumberFormat="1" applyFont="1" applyBorder="1"/>
    <xf numFmtId="3" fontId="5" fillId="0" borderId="27" xfId="0" applyNumberFormat="1" applyFont="1" applyBorder="1"/>
    <xf numFmtId="3" fontId="5" fillId="0" borderId="38" xfId="0" applyNumberFormat="1" applyFont="1" applyBorder="1"/>
    <xf numFmtId="3" fontId="5" fillId="0" borderId="58" xfId="0" applyNumberFormat="1" applyFont="1" applyBorder="1"/>
    <xf numFmtId="3" fontId="5" fillId="0" borderId="59" xfId="0" applyNumberFormat="1" applyFont="1" applyBorder="1"/>
    <xf numFmtId="3" fontId="5" fillId="0" borderId="8" xfId="0" applyNumberFormat="1" applyFont="1" applyBorder="1"/>
    <xf numFmtId="3" fontId="5" fillId="0" borderId="50" xfId="0" applyNumberFormat="1" applyFont="1" applyBorder="1"/>
    <xf numFmtId="3" fontId="5" fillId="0" borderId="15" xfId="0" applyNumberFormat="1" applyFont="1" applyBorder="1"/>
    <xf numFmtId="3" fontId="5" fillId="0" borderId="42" xfId="0" applyNumberFormat="1" applyFont="1" applyBorder="1"/>
    <xf numFmtId="0" fontId="7" fillId="0" borderId="0" xfId="0" applyFont="1" applyBorder="1"/>
    <xf numFmtId="0" fontId="7" fillId="0" borderId="10" xfId="0" applyFont="1" applyBorder="1" applyAlignment="1">
      <alignment horizontal="justify"/>
    </xf>
    <xf numFmtId="0" fontId="5" fillId="0" borderId="12" xfId="0" applyFont="1" applyBorder="1" applyAlignment="1">
      <alignment horizontal="justify"/>
    </xf>
    <xf numFmtId="3" fontId="5" fillId="0" borderId="5" xfId="0" applyNumberFormat="1" applyFont="1" applyBorder="1"/>
    <xf numFmtId="3" fontId="5" fillId="0" borderId="3" xfId="0" applyNumberFormat="1" applyFont="1" applyBorder="1"/>
    <xf numFmtId="3" fontId="5" fillId="0" borderId="48" xfId="0" applyNumberFormat="1" applyFont="1" applyBorder="1"/>
    <xf numFmtId="0" fontId="5" fillId="0" borderId="3" xfId="0" applyFont="1" applyBorder="1"/>
    <xf numFmtId="0" fontId="5" fillId="0" borderId="5" xfId="0" applyFont="1" applyBorder="1"/>
    <xf numFmtId="0" fontId="5" fillId="0" borderId="48" xfId="0" applyFont="1" applyBorder="1"/>
    <xf numFmtId="0" fontId="5" fillId="0" borderId="31" xfId="0" applyFont="1" applyBorder="1" applyAlignment="1">
      <alignment horizontal="justify"/>
    </xf>
    <xf numFmtId="3" fontId="5" fillId="0" borderId="38" xfId="0" applyNumberFormat="1" applyFont="1" applyBorder="1"/>
    <xf numFmtId="0" fontId="5" fillId="0" borderId="38" xfId="0" applyFont="1" applyBorder="1"/>
    <xf numFmtId="0" fontId="5" fillId="0" borderId="58" xfId="0" applyFont="1" applyBorder="1"/>
    <xf numFmtId="0" fontId="5" fillId="0" borderId="40" xfId="0" applyFont="1" applyBorder="1"/>
    <xf numFmtId="0" fontId="7" fillId="0" borderId="0" xfId="4" applyFont="1" applyAlignment="1">
      <alignment horizontal="center" vertical="center"/>
    </xf>
    <xf numFmtId="0" fontId="7" fillId="0" borderId="10" xfId="0" applyFont="1" applyBorder="1" applyAlignment="1">
      <alignment horizontal="center" wrapText="1"/>
    </xf>
    <xf numFmtId="0" fontId="12" fillId="0" borderId="55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3" fontId="12" fillId="0" borderId="29" xfId="4" applyNumberFormat="1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24" xfId="0" applyFont="1" applyBorder="1"/>
    <xf numFmtId="0" fontId="5" fillId="0" borderId="24" xfId="4" applyFont="1" applyBorder="1" applyAlignment="1">
      <alignment vertical="center"/>
    </xf>
    <xf numFmtId="3" fontId="5" fillId="0" borderId="12" xfId="4" applyNumberFormat="1" applyFont="1" applyBorder="1" applyAlignment="1">
      <alignment vertical="center"/>
    </xf>
    <xf numFmtId="3" fontId="5" fillId="0" borderId="48" xfId="4" applyNumberFormat="1" applyFont="1" applyBorder="1" applyAlignment="1">
      <alignment vertical="center"/>
    </xf>
    <xf numFmtId="3" fontId="5" fillId="0" borderId="12" xfId="4" applyNumberFormat="1" applyFont="1" applyBorder="1" applyAlignment="1">
      <alignment vertical="center"/>
    </xf>
    <xf numFmtId="3" fontId="5" fillId="0" borderId="48" xfId="4" applyNumberFormat="1" applyFont="1" applyBorder="1" applyAlignment="1">
      <alignment vertical="center"/>
    </xf>
    <xf numFmtId="3" fontId="5" fillId="0" borderId="23" xfId="4" applyNumberFormat="1" applyFont="1" applyBorder="1" applyAlignment="1">
      <alignment vertical="center"/>
    </xf>
    <xf numFmtId="3" fontId="5" fillId="0" borderId="61" xfId="4" applyNumberFormat="1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1" xfId="4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12" fillId="0" borderId="41" xfId="4" applyFont="1" applyBorder="1" applyAlignment="1">
      <alignment vertical="center"/>
    </xf>
    <xf numFmtId="0" fontId="10" fillId="0" borderId="16" xfId="4" applyFont="1" applyBorder="1" applyAlignment="1">
      <alignment vertical="center"/>
    </xf>
    <xf numFmtId="3" fontId="12" fillId="0" borderId="10" xfId="4" applyNumberFormat="1" applyFont="1" applyBorder="1" applyAlignment="1">
      <alignment vertical="center"/>
    </xf>
    <xf numFmtId="0" fontId="12" fillId="0" borderId="55" xfId="4" applyFont="1" applyBorder="1" applyAlignment="1">
      <alignment vertical="center"/>
    </xf>
    <xf numFmtId="0" fontId="10" fillId="0" borderId="60" xfId="4" applyFont="1" applyBorder="1" applyAlignment="1">
      <alignment vertical="center"/>
    </xf>
    <xf numFmtId="0" fontId="6" fillId="0" borderId="41" xfId="4" applyFont="1" applyBorder="1" applyAlignment="1">
      <alignment vertical="center"/>
    </xf>
    <xf numFmtId="0" fontId="6" fillId="0" borderId="16" xfId="4" applyFont="1" applyBorder="1" applyAlignment="1">
      <alignment vertical="center"/>
    </xf>
    <xf numFmtId="3" fontId="6" fillId="0" borderId="10" xfId="4" applyNumberFormat="1" applyFont="1" applyBorder="1" applyAlignment="1">
      <alignment vertical="center"/>
    </xf>
    <xf numFmtId="0" fontId="7" fillId="0" borderId="0" xfId="4" applyFont="1" applyAlignment="1">
      <alignment vertical="center"/>
    </xf>
    <xf numFmtId="0" fontId="5" fillId="0" borderId="0" xfId="4" applyFont="1" applyAlignment="1">
      <alignment vertical="center"/>
    </xf>
    <xf numFmtId="0" fontId="7" fillId="0" borderId="41" xfId="4" applyFont="1" applyBorder="1" applyAlignment="1">
      <alignment vertical="center"/>
    </xf>
    <xf numFmtId="0" fontId="22" fillId="0" borderId="16" xfId="4" applyFont="1" applyBorder="1" applyAlignment="1">
      <alignment vertical="center"/>
    </xf>
    <xf numFmtId="0" fontId="12" fillId="0" borderId="62" xfId="4" applyFont="1" applyBorder="1" applyAlignment="1">
      <alignment vertical="center"/>
    </xf>
    <xf numFmtId="0" fontId="10" fillId="0" borderId="54" xfId="4" applyFont="1" applyBorder="1" applyAlignment="1">
      <alignment vertical="center"/>
    </xf>
    <xf numFmtId="3" fontId="12" fillId="0" borderId="20" xfId="4" applyNumberFormat="1" applyFont="1" applyBorder="1" applyAlignment="1">
      <alignment vertical="center" wrapText="1"/>
    </xf>
    <xf numFmtId="0" fontId="5" fillId="0" borderId="35" xfId="0" applyFont="1" applyBorder="1"/>
    <xf numFmtId="0" fontId="5" fillId="0" borderId="63" xfId="4" applyFont="1" applyBorder="1" applyAlignment="1">
      <alignment vertical="center"/>
    </xf>
    <xf numFmtId="0" fontId="5" fillId="0" borderId="35" xfId="4" applyFont="1" applyBorder="1" applyAlignment="1">
      <alignment vertical="center"/>
    </xf>
    <xf numFmtId="0" fontId="5" fillId="0" borderId="63" xfId="0" applyFont="1" applyBorder="1"/>
    <xf numFmtId="0" fontId="5" fillId="0" borderId="30" xfId="4" applyFont="1" applyBorder="1" applyAlignment="1">
      <alignment vertical="center"/>
    </xf>
    <xf numFmtId="0" fontId="5" fillId="0" borderId="64" xfId="4" applyFont="1" applyBorder="1" applyAlignment="1">
      <alignment vertical="center"/>
    </xf>
    <xf numFmtId="0" fontId="5" fillId="0" borderId="32" xfId="0" applyFont="1" applyBorder="1"/>
    <xf numFmtId="3" fontId="12" fillId="0" borderId="20" xfId="4" applyNumberFormat="1" applyFont="1" applyBorder="1" applyAlignment="1">
      <alignment wrapText="1"/>
    </xf>
    <xf numFmtId="0" fontId="5" fillId="0" borderId="64" xfId="0" applyFont="1" applyBorder="1"/>
    <xf numFmtId="0" fontId="5" fillId="0" borderId="32" xfId="4" applyFont="1" applyBorder="1" applyAlignment="1">
      <alignment vertical="center"/>
    </xf>
    <xf numFmtId="0" fontId="12" fillId="0" borderId="54" xfId="4" applyFont="1" applyBorder="1" applyAlignment="1">
      <alignment vertical="center"/>
    </xf>
    <xf numFmtId="0" fontId="12" fillId="0" borderId="65" xfId="4" applyFont="1" applyBorder="1" applyAlignment="1">
      <alignment vertical="center"/>
    </xf>
    <xf numFmtId="3" fontId="12" fillId="0" borderId="20" xfId="4" applyNumberFormat="1" applyFont="1" applyBorder="1" applyAlignment="1">
      <alignment vertical="center"/>
    </xf>
    <xf numFmtId="0" fontId="11" fillId="0" borderId="16" xfId="4" applyFont="1" applyBorder="1" applyAlignment="1">
      <alignment vertical="center"/>
    </xf>
    <xf numFmtId="0" fontId="11" fillId="0" borderId="53" xfId="4" applyFont="1" applyBorder="1" applyAlignment="1">
      <alignment vertical="center"/>
    </xf>
    <xf numFmtId="3" fontId="6" fillId="0" borderId="53" xfId="4" applyNumberFormat="1" applyFont="1" applyBorder="1" applyAlignment="1">
      <alignment vertical="center"/>
    </xf>
    <xf numFmtId="0" fontId="6" fillId="0" borderId="54" xfId="4" applyFont="1" applyBorder="1" applyAlignment="1">
      <alignment vertical="center"/>
    </xf>
    <xf numFmtId="0" fontId="11" fillId="0" borderId="0" xfId="4" applyFont="1" applyBorder="1" applyAlignment="1">
      <alignment vertical="center"/>
    </xf>
    <xf numFmtId="0" fontId="10" fillId="0" borderId="66" xfId="4" applyFont="1" applyBorder="1" applyAlignment="1">
      <alignment vertical="center"/>
    </xf>
    <xf numFmtId="0" fontId="12" fillId="0" borderId="10" xfId="4" applyFont="1" applyBorder="1" applyAlignment="1">
      <alignment vertical="center"/>
    </xf>
    <xf numFmtId="0" fontId="10" fillId="0" borderId="53" xfId="4" applyFont="1" applyBorder="1" applyAlignment="1">
      <alignment vertical="center"/>
    </xf>
    <xf numFmtId="3" fontId="12" fillId="0" borderId="31" xfId="4" applyNumberFormat="1" applyFont="1" applyBorder="1" applyAlignment="1">
      <alignment vertical="center"/>
    </xf>
    <xf numFmtId="0" fontId="10" fillId="0" borderId="0" xfId="4" applyFont="1" applyAlignment="1">
      <alignment vertical="center"/>
    </xf>
    <xf numFmtId="3" fontId="5" fillId="0" borderId="0" xfId="0" applyNumberFormat="1" applyFont="1"/>
    <xf numFmtId="0" fontId="12" fillId="0" borderId="16" xfId="4" applyFont="1" applyBorder="1" applyAlignment="1">
      <alignment vertical="center"/>
    </xf>
    <xf numFmtId="0" fontId="12" fillId="0" borderId="53" xfId="4" applyFont="1" applyBorder="1" applyAlignment="1">
      <alignment vertical="center"/>
    </xf>
    <xf numFmtId="0" fontId="5" fillId="0" borderId="0" xfId="5" applyFont="1"/>
    <xf numFmtId="0" fontId="7" fillId="0" borderId="0" xfId="5" applyFont="1"/>
    <xf numFmtId="0" fontId="7" fillId="0" borderId="10" xfId="5" applyFont="1" applyBorder="1" applyAlignment="1">
      <alignment wrapText="1"/>
    </xf>
    <xf numFmtId="0" fontId="7" fillId="0" borderId="10" xfId="5" applyFont="1" applyBorder="1" applyAlignment="1">
      <alignment horizontal="center" wrapText="1"/>
    </xf>
    <xf numFmtId="0" fontId="12" fillId="0" borderId="55" xfId="5" applyFont="1" applyBorder="1" applyAlignment="1">
      <alignment vertical="center"/>
    </xf>
    <xf numFmtId="0" fontId="5" fillId="0" borderId="60" xfId="5" applyFont="1" applyBorder="1" applyAlignment="1">
      <alignment vertical="center"/>
    </xf>
    <xf numFmtId="0" fontId="5" fillId="0" borderId="66" xfId="5" applyFont="1" applyBorder="1" applyAlignment="1">
      <alignment vertical="center"/>
    </xf>
    <xf numFmtId="3" fontId="12" fillId="0" borderId="66" xfId="4" applyNumberFormat="1" applyFont="1" applyBorder="1" applyAlignment="1">
      <alignment vertical="center"/>
    </xf>
    <xf numFmtId="0" fontId="5" fillId="0" borderId="35" xfId="5" applyFont="1" applyBorder="1" applyAlignment="1">
      <alignment vertical="center"/>
    </xf>
    <xf numFmtId="0" fontId="5" fillId="0" borderId="24" xfId="5" applyFont="1" applyBorder="1"/>
    <xf numFmtId="0" fontId="5" fillId="0" borderId="33" xfId="5" applyFont="1" applyBorder="1" applyAlignment="1">
      <alignment vertical="center"/>
    </xf>
    <xf numFmtId="0" fontId="5" fillId="0" borderId="0" xfId="5" applyFont="1" applyBorder="1"/>
    <xf numFmtId="0" fontId="5" fillId="0" borderId="34" xfId="4" applyFont="1" applyBorder="1" applyAlignment="1">
      <alignment vertical="center"/>
    </xf>
    <xf numFmtId="0" fontId="5" fillId="0" borderId="63" xfId="5" applyFont="1" applyBorder="1" applyAlignment="1">
      <alignment vertical="center"/>
    </xf>
    <xf numFmtId="0" fontId="6" fillId="0" borderId="53" xfId="4" applyFont="1" applyBorder="1" applyAlignment="1">
      <alignment vertical="center"/>
    </xf>
    <xf numFmtId="0" fontId="22" fillId="0" borderId="53" xfId="4" applyFont="1" applyBorder="1" applyAlignment="1">
      <alignment vertical="center"/>
    </xf>
    <xf numFmtId="0" fontId="10" fillId="0" borderId="65" xfId="4" applyFont="1" applyBorder="1" applyAlignment="1">
      <alignment vertical="center"/>
    </xf>
    <xf numFmtId="0" fontId="5" fillId="0" borderId="35" xfId="5" applyFont="1" applyBorder="1"/>
    <xf numFmtId="0" fontId="5" fillId="0" borderId="63" xfId="5" applyFont="1" applyBorder="1"/>
    <xf numFmtId="0" fontId="5" fillId="0" borderId="32" xfId="5" applyFont="1" applyBorder="1"/>
    <xf numFmtId="0" fontId="5" fillId="0" borderId="64" xfId="5" applyFont="1" applyBorder="1"/>
    <xf numFmtId="0" fontId="28" fillId="0" borderId="0" xfId="0" applyFont="1"/>
    <xf numFmtId="0" fontId="30" fillId="2" borderId="2" xfId="0" applyFont="1" applyFill="1" applyBorder="1" applyAlignment="1">
      <alignment horizontal="center" vertical="top" wrapText="1"/>
    </xf>
    <xf numFmtId="0" fontId="31" fillId="2" borderId="2" xfId="0" applyFont="1" applyFill="1" applyBorder="1" applyAlignment="1">
      <alignment horizontal="center" vertical="top" wrapText="1"/>
    </xf>
    <xf numFmtId="0" fontId="30" fillId="2" borderId="4" xfId="0" applyFont="1" applyFill="1" applyBorder="1" applyAlignment="1">
      <alignment horizontal="center" vertical="top" wrapText="1"/>
    </xf>
    <xf numFmtId="0" fontId="33" fillId="0" borderId="5" xfId="0" applyFont="1" applyBorder="1" applyAlignment="1" applyProtection="1">
      <alignment horizontal="center" wrapText="1" readingOrder="1"/>
      <protection locked="0"/>
    </xf>
    <xf numFmtId="0" fontId="33" fillId="0" borderId="3" xfId="0" applyFont="1" applyBorder="1" applyAlignment="1" applyProtection="1">
      <alignment horizontal="center" wrapText="1" readingOrder="1"/>
      <protection locked="0"/>
    </xf>
    <xf numFmtId="0" fontId="33" fillId="0" borderId="6" xfId="0" applyFont="1" applyBorder="1" applyAlignment="1" applyProtection="1">
      <alignment horizontal="center" wrapText="1" readingOrder="1"/>
      <protection locked="0"/>
    </xf>
    <xf numFmtId="0" fontId="33" fillId="0" borderId="11" xfId="0" applyFont="1" applyBorder="1" applyAlignment="1" applyProtection="1">
      <alignment horizontal="center" wrapText="1" readingOrder="1"/>
      <protection locked="0"/>
    </xf>
    <xf numFmtId="0" fontId="33" fillId="0" borderId="48" xfId="0" applyFont="1" applyBorder="1" applyAlignment="1" applyProtection="1">
      <alignment horizontal="center" wrapText="1" readingOrder="1"/>
      <protection locked="0"/>
    </xf>
    <xf numFmtId="0" fontId="33" fillId="0" borderId="5" xfId="0" applyFont="1" applyBorder="1" applyAlignment="1" applyProtection="1">
      <alignment horizontal="center" wrapText="1" readingOrder="1"/>
      <protection locked="0"/>
    </xf>
    <xf numFmtId="0" fontId="28" fillId="0" borderId="0" xfId="0" applyFont="1" applyAlignment="1"/>
    <xf numFmtId="0" fontId="30" fillId="0" borderId="3" xfId="0" applyFont="1" applyBorder="1" applyAlignment="1">
      <alignment horizontal="center" vertical="top" wrapText="1"/>
    </xf>
    <xf numFmtId="0" fontId="30" fillId="0" borderId="4" xfId="0" applyFont="1" applyBorder="1" applyAlignment="1">
      <alignment horizontal="left" vertical="top" wrapText="1"/>
    </xf>
    <xf numFmtId="3" fontId="34" fillId="0" borderId="57" xfId="0" applyNumberFormat="1" applyFont="1" applyBorder="1" applyAlignment="1">
      <alignment horizontal="right" vertical="top" wrapText="1"/>
    </xf>
    <xf numFmtId="3" fontId="34" fillId="0" borderId="1" xfId="0" applyNumberFormat="1" applyFont="1" applyBorder="1" applyAlignment="1">
      <alignment horizontal="right" vertical="top" wrapText="1"/>
    </xf>
    <xf numFmtId="3" fontId="34" fillId="0" borderId="21" xfId="0" applyNumberFormat="1" applyFont="1" applyBorder="1" applyAlignment="1">
      <alignment horizontal="right" vertical="top" wrapText="1"/>
    </xf>
    <xf numFmtId="3" fontId="34" fillId="0" borderId="34" xfId="0" applyNumberFormat="1" applyFont="1" applyBorder="1" applyAlignment="1">
      <alignment horizontal="right" vertical="top" wrapText="1"/>
    </xf>
    <xf numFmtId="3" fontId="34" fillId="0" borderId="5" xfId="0" applyNumberFormat="1" applyFont="1" applyBorder="1" applyAlignment="1">
      <alignment horizontal="right" vertical="top" wrapText="1"/>
    </xf>
    <xf numFmtId="3" fontId="34" fillId="0" borderId="48" xfId="0" applyNumberFormat="1" applyFont="1" applyBorder="1" applyAlignment="1">
      <alignment horizontal="right" vertical="top" wrapText="1"/>
    </xf>
    <xf numFmtId="3" fontId="32" fillId="0" borderId="57" xfId="0" applyNumberFormat="1" applyFont="1" applyBorder="1"/>
    <xf numFmtId="0" fontId="30" fillId="0" borderId="3" xfId="0" applyFont="1" applyBorder="1" applyAlignment="1">
      <alignment horizontal="left" vertical="top" wrapText="1"/>
    </xf>
    <xf numFmtId="3" fontId="34" fillId="0" borderId="24" xfId="0" applyNumberFormat="1" applyFont="1" applyBorder="1" applyAlignment="1">
      <alignment horizontal="right" vertical="top" wrapText="1"/>
    </xf>
    <xf numFmtId="3" fontId="34" fillId="0" borderId="11" xfId="0" applyNumberFormat="1" applyFont="1" applyBorder="1" applyAlignment="1">
      <alignment horizontal="right" vertical="top" wrapText="1"/>
    </xf>
    <xf numFmtId="3" fontId="34" fillId="0" borderId="63" xfId="0" applyNumberFormat="1" applyFont="1" applyBorder="1" applyAlignment="1">
      <alignment horizontal="right" vertical="top" wrapText="1"/>
    </xf>
    <xf numFmtId="3" fontId="32" fillId="0" borderId="5" xfId="0" applyNumberFormat="1" applyFont="1" applyBorder="1"/>
    <xf numFmtId="0" fontId="31" fillId="0" borderId="3" xfId="0" applyFont="1" applyBorder="1" applyAlignment="1">
      <alignment horizontal="center" vertical="top" wrapText="1"/>
    </xf>
    <xf numFmtId="0" fontId="31" fillId="0" borderId="3" xfId="0" applyFont="1" applyBorder="1" applyAlignment="1">
      <alignment horizontal="left" vertical="top" wrapText="1"/>
    </xf>
    <xf numFmtId="3" fontId="32" fillId="0" borderId="5" xfId="0" applyNumberFormat="1" applyFont="1" applyBorder="1" applyAlignment="1">
      <alignment horizontal="right" vertical="top" wrapText="1"/>
    </xf>
    <xf numFmtId="3" fontId="32" fillId="0" borderId="24" xfId="0" applyNumberFormat="1" applyFont="1" applyBorder="1" applyAlignment="1">
      <alignment horizontal="right" vertical="top" wrapText="1"/>
    </xf>
    <xf numFmtId="3" fontId="32" fillId="0" borderId="11" xfId="0" applyNumberFormat="1" applyFont="1" applyBorder="1" applyAlignment="1">
      <alignment horizontal="right" vertical="top" wrapText="1"/>
    </xf>
    <xf numFmtId="3" fontId="32" fillId="0" borderId="63" xfId="0" applyNumberFormat="1" applyFont="1" applyBorder="1" applyAlignment="1">
      <alignment horizontal="right" vertical="top" wrapText="1"/>
    </xf>
    <xf numFmtId="3" fontId="32" fillId="0" borderId="48" xfId="0" applyNumberFormat="1" applyFont="1" applyBorder="1" applyAlignment="1">
      <alignment horizontal="right" vertical="top" wrapText="1"/>
    </xf>
    <xf numFmtId="3" fontId="34" fillId="0" borderId="5" xfId="0" applyNumberFormat="1" applyFont="1" applyBorder="1" applyAlignment="1">
      <alignment horizontal="right" vertical="top" wrapText="1"/>
    </xf>
    <xf numFmtId="3" fontId="34" fillId="3" borderId="5" xfId="0" applyNumberFormat="1" applyFont="1" applyFill="1" applyBorder="1" applyAlignment="1">
      <alignment horizontal="right" vertical="top" wrapText="1"/>
    </xf>
    <xf numFmtId="49" fontId="30" fillId="0" borderId="3" xfId="0" applyNumberFormat="1" applyFont="1" applyBorder="1" applyAlignment="1">
      <alignment horizontal="left" vertical="top" wrapText="1"/>
    </xf>
    <xf numFmtId="0" fontId="30" fillId="0" borderId="3" xfId="0" applyFont="1" applyBorder="1" applyAlignment="1">
      <alignment wrapText="1"/>
    </xf>
    <xf numFmtId="3" fontId="34" fillId="0" borderId="5" xfId="0" applyNumberFormat="1" applyFont="1" applyBorder="1"/>
    <xf numFmtId="3" fontId="34" fillId="0" borderId="24" xfId="0" applyNumberFormat="1" applyFont="1" applyBorder="1"/>
    <xf numFmtId="3" fontId="34" fillId="0" borderId="11" xfId="0" applyNumberFormat="1" applyFont="1" applyBorder="1"/>
    <xf numFmtId="3" fontId="34" fillId="0" borderId="63" xfId="0" applyNumberFormat="1" applyFont="1" applyBorder="1"/>
    <xf numFmtId="3" fontId="34" fillId="0" borderId="48" xfId="0" applyNumberFormat="1" applyFont="1" applyBorder="1"/>
    <xf numFmtId="0" fontId="31" fillId="0" borderId="3" xfId="0" applyFont="1" applyBorder="1" applyAlignment="1">
      <alignment wrapText="1"/>
    </xf>
    <xf numFmtId="3" fontId="32" fillId="0" borderId="24" xfId="0" applyNumberFormat="1" applyFont="1" applyBorder="1"/>
    <xf numFmtId="3" fontId="32" fillId="0" borderId="11" xfId="0" applyNumberFormat="1" applyFont="1" applyBorder="1"/>
    <xf numFmtId="3" fontId="32" fillId="0" borderId="63" xfId="0" applyNumberFormat="1" applyFont="1" applyBorder="1"/>
    <xf numFmtId="3" fontId="32" fillId="0" borderId="48" xfId="0" applyNumberFormat="1" applyFont="1" applyBorder="1"/>
    <xf numFmtId="0" fontId="30" fillId="0" borderId="2" xfId="0" applyFont="1" applyBorder="1" applyAlignment="1">
      <alignment horizontal="center" vertical="top" wrapText="1"/>
    </xf>
    <xf numFmtId="0" fontId="30" fillId="0" borderId="2" xfId="0" applyFont="1" applyBorder="1" applyAlignment="1">
      <alignment wrapText="1"/>
    </xf>
    <xf numFmtId="3" fontId="34" fillId="0" borderId="49" xfId="0" applyNumberFormat="1" applyFont="1" applyBorder="1"/>
    <xf numFmtId="3" fontId="34" fillId="0" borderId="61" xfId="0" applyNumberFormat="1" applyFont="1" applyBorder="1"/>
    <xf numFmtId="3" fontId="32" fillId="0" borderId="49" xfId="0" applyNumberFormat="1" applyFont="1" applyBorder="1"/>
    <xf numFmtId="0" fontId="31" fillId="0" borderId="2" xfId="0" applyFont="1" applyBorder="1" applyAlignment="1">
      <alignment horizontal="center" vertical="top" wrapText="1"/>
    </xf>
    <xf numFmtId="0" fontId="31" fillId="0" borderId="2" xfId="0" applyFont="1" applyBorder="1" applyAlignment="1">
      <alignment wrapText="1"/>
    </xf>
    <xf numFmtId="3" fontId="32" fillId="0" borderId="22" xfId="0" applyNumberFormat="1" applyFont="1" applyBorder="1"/>
    <xf numFmtId="3" fontId="32" fillId="0" borderId="52" xfId="0" applyNumberFormat="1" applyFont="1" applyBorder="1"/>
    <xf numFmtId="3" fontId="32" fillId="0" borderId="61" xfId="0" applyNumberFormat="1" applyFont="1" applyBorder="1"/>
    <xf numFmtId="0" fontId="31" fillId="0" borderId="15" xfId="0" applyFont="1" applyBorder="1" applyAlignment="1">
      <alignment horizontal="center" vertical="top" wrapText="1"/>
    </xf>
    <xf numFmtId="0" fontId="31" fillId="0" borderId="15" xfId="0" applyFont="1" applyBorder="1" applyAlignment="1">
      <alignment wrapText="1"/>
    </xf>
    <xf numFmtId="3" fontId="32" fillId="0" borderId="50" xfId="0" applyNumberFormat="1" applyFont="1" applyBorder="1"/>
    <xf numFmtId="3" fontId="32" fillId="0" borderId="16" xfId="0" applyNumberFormat="1" applyFont="1" applyBorder="1"/>
    <xf numFmtId="3" fontId="32" fillId="0" borderId="8" xfId="0" applyNumberFormat="1" applyFont="1" applyBorder="1"/>
    <xf numFmtId="3" fontId="32" fillId="0" borderId="53" xfId="0" applyNumberFormat="1" applyFont="1" applyBorder="1"/>
    <xf numFmtId="3" fontId="32" fillId="0" borderId="58" xfId="0" applyNumberFormat="1" applyFont="1" applyBorder="1"/>
    <xf numFmtId="3" fontId="32" fillId="0" borderId="40" xfId="0" applyNumberFormat="1" applyFont="1" applyBorder="1"/>
    <xf numFmtId="0" fontId="34" fillId="0" borderId="0" xfId="0" applyFont="1"/>
    <xf numFmtId="0" fontId="30" fillId="0" borderId="0" xfId="0" applyFont="1"/>
    <xf numFmtId="0" fontId="32" fillId="0" borderId="0" xfId="0" applyFont="1"/>
    <xf numFmtId="0" fontId="34" fillId="2" borderId="2" xfId="0" applyFont="1" applyFill="1" applyBorder="1" applyAlignment="1">
      <alignment horizontal="center" vertical="top" wrapText="1"/>
    </xf>
    <xf numFmtId="0" fontId="32" fillId="2" borderId="42" xfId="0" applyFont="1" applyFill="1" applyBorder="1" applyAlignment="1">
      <alignment horizontal="center" vertical="top" wrapText="1"/>
    </xf>
    <xf numFmtId="0" fontId="36" fillId="2" borderId="3" xfId="0" applyFont="1" applyFill="1" applyBorder="1" applyAlignment="1">
      <alignment horizontal="center" vertical="top" wrapText="1"/>
    </xf>
    <xf numFmtId="0" fontId="31" fillId="2" borderId="3" xfId="0" applyFont="1" applyFill="1" applyBorder="1" applyAlignment="1">
      <alignment horizontal="center" vertical="top" wrapText="1"/>
    </xf>
    <xf numFmtId="0" fontId="37" fillId="0" borderId="3" xfId="0" applyFont="1" applyBorder="1" applyAlignment="1" applyProtection="1">
      <alignment horizontal="center" wrapText="1" readingOrder="1"/>
      <protection locked="0"/>
    </xf>
    <xf numFmtId="0" fontId="37" fillId="0" borderId="3" xfId="0" applyFont="1" applyBorder="1" applyAlignment="1" applyProtection="1">
      <alignment horizontal="center" wrapText="1" readingOrder="1"/>
      <protection locked="0"/>
    </xf>
    <xf numFmtId="0" fontId="36" fillId="0" borderId="0" xfId="0" applyFont="1"/>
    <xf numFmtId="0" fontId="34" fillId="0" borderId="3" xfId="0" applyFont="1" applyBorder="1" applyAlignment="1">
      <alignment horizontal="center" vertical="top" wrapText="1"/>
    </xf>
    <xf numFmtId="3" fontId="34" fillId="0" borderId="17" xfId="0" applyNumberFormat="1" applyFont="1" applyBorder="1" applyAlignment="1">
      <alignment horizontal="right" vertical="top" wrapText="1"/>
    </xf>
    <xf numFmtId="3" fontId="34" fillId="0" borderId="46" xfId="0" applyNumberFormat="1" applyFont="1" applyBorder="1" applyAlignment="1">
      <alignment horizontal="right" vertical="top" wrapText="1"/>
    </xf>
    <xf numFmtId="3" fontId="34" fillId="0" borderId="45" xfId="0" applyNumberFormat="1" applyFont="1" applyBorder="1" applyAlignment="1">
      <alignment horizontal="right" vertical="top" wrapText="1"/>
    </xf>
    <xf numFmtId="3" fontId="32" fillId="0" borderId="3" xfId="0" applyNumberFormat="1" applyFont="1" applyBorder="1"/>
    <xf numFmtId="3" fontId="34" fillId="0" borderId="3" xfId="0" applyNumberFormat="1" applyFont="1" applyBorder="1" applyAlignment="1">
      <alignment horizontal="right" vertical="top" wrapText="1"/>
    </xf>
    <xf numFmtId="0" fontId="32" fillId="0" borderId="3" xfId="0" applyFont="1" applyBorder="1" applyAlignment="1">
      <alignment horizontal="center" vertical="top" wrapText="1"/>
    </xf>
    <xf numFmtId="3" fontId="32" fillId="0" borderId="3" xfId="0" applyNumberFormat="1" applyFont="1" applyBorder="1" applyAlignment="1">
      <alignment horizontal="right" vertical="top" wrapText="1"/>
    </xf>
    <xf numFmtId="3" fontId="34" fillId="0" borderId="3" xfId="0" applyNumberFormat="1" applyFont="1" applyBorder="1" applyAlignment="1">
      <alignment horizontal="right" vertical="top" wrapText="1"/>
    </xf>
    <xf numFmtId="3" fontId="34" fillId="0" borderId="11" xfId="0" applyNumberFormat="1" applyFont="1" applyBorder="1" applyAlignment="1">
      <alignment vertical="top" wrapText="1"/>
    </xf>
    <xf numFmtId="3" fontId="34" fillId="0" borderId="3" xfId="0" applyNumberFormat="1" applyFont="1" applyBorder="1" applyAlignment="1">
      <alignment vertical="top" wrapText="1"/>
    </xf>
    <xf numFmtId="3" fontId="34" fillId="0" borderId="5" xfId="0" applyNumberFormat="1" applyFont="1" applyBorder="1" applyAlignment="1">
      <alignment vertical="top" wrapText="1"/>
    </xf>
    <xf numFmtId="3" fontId="32" fillId="0" borderId="11" xfId="0" applyNumberFormat="1" applyFont="1" applyBorder="1" applyAlignment="1">
      <alignment vertical="top" wrapText="1"/>
    </xf>
    <xf numFmtId="3" fontId="32" fillId="0" borderId="3" xfId="0" applyNumberFormat="1" applyFont="1" applyBorder="1" applyAlignment="1">
      <alignment vertical="top" wrapText="1"/>
    </xf>
    <xf numFmtId="3" fontId="32" fillId="0" borderId="5" xfId="0" applyNumberFormat="1" applyFont="1" applyBorder="1" applyAlignment="1">
      <alignment vertical="top" wrapText="1"/>
    </xf>
    <xf numFmtId="0" fontId="34" fillId="0" borderId="2" xfId="0" applyFont="1" applyBorder="1" applyAlignment="1">
      <alignment horizontal="center" vertical="top" wrapText="1"/>
    </xf>
    <xf numFmtId="0" fontId="30" fillId="0" borderId="2" xfId="0" applyFont="1" applyBorder="1" applyAlignment="1">
      <alignment horizontal="left" vertical="top" wrapText="1"/>
    </xf>
    <xf numFmtId="3" fontId="34" fillId="0" borderId="52" xfId="0" applyNumberFormat="1" applyFont="1" applyBorder="1" applyAlignment="1">
      <alignment vertical="top" wrapText="1"/>
    </xf>
    <xf numFmtId="3" fontId="34" fillId="0" borderId="2" xfId="0" applyNumberFormat="1" applyFont="1" applyBorder="1" applyAlignment="1">
      <alignment vertical="top" wrapText="1"/>
    </xf>
    <xf numFmtId="0" fontId="32" fillId="0" borderId="2" xfId="0" applyFont="1" applyBorder="1" applyAlignment="1">
      <alignment horizontal="center" vertical="top" wrapText="1"/>
    </xf>
    <xf numFmtId="0" fontId="31" fillId="0" borderId="2" xfId="0" applyFont="1" applyBorder="1" applyAlignment="1">
      <alignment horizontal="left" vertical="top" wrapText="1"/>
    </xf>
    <xf numFmtId="3" fontId="32" fillId="0" borderId="25" xfId="0" applyNumberFormat="1" applyFont="1" applyBorder="1" applyAlignment="1">
      <alignment vertical="top" wrapText="1"/>
    </xf>
    <xf numFmtId="3" fontId="32" fillId="0" borderId="38" xfId="0" applyNumberFormat="1" applyFont="1" applyBorder="1" applyAlignment="1">
      <alignment vertical="top" wrapText="1"/>
    </xf>
    <xf numFmtId="0" fontId="32" fillId="0" borderId="15" xfId="0" applyFont="1" applyBorder="1" applyAlignment="1">
      <alignment horizontal="center" vertical="top" wrapText="1"/>
    </xf>
    <xf numFmtId="0" fontId="31" fillId="0" borderId="15" xfId="0" applyFont="1" applyBorder="1" applyAlignment="1">
      <alignment horizontal="left" vertical="top" wrapText="1"/>
    </xf>
    <xf numFmtId="3" fontId="32" fillId="0" borderId="15" xfId="0" applyNumberFormat="1" applyFont="1" applyBorder="1"/>
    <xf numFmtId="3" fontId="32" fillId="0" borderId="38" xfId="0" applyNumberFormat="1" applyFont="1" applyBorder="1"/>
    <xf numFmtId="0" fontId="24" fillId="0" borderId="0" xfId="0" applyFont="1" applyFill="1" applyBorder="1" applyAlignment="1">
      <alignment horizontal="center" vertical="top" wrapText="1"/>
    </xf>
    <xf numFmtId="0" fontId="23" fillId="0" borderId="0" xfId="0" applyFont="1" applyFill="1"/>
    <xf numFmtId="0" fontId="0" fillId="0" borderId="0" xfId="0" applyFill="1"/>
    <xf numFmtId="0" fontId="23" fillId="0" borderId="2" xfId="0" applyFont="1" applyFill="1" applyBorder="1" applyAlignment="1">
      <alignment horizontal="center" vertical="top" wrapText="1"/>
    </xf>
    <xf numFmtId="0" fontId="23" fillId="0" borderId="37" xfId="0" applyFont="1" applyFill="1" applyBorder="1" applyAlignment="1">
      <alignment horizontal="center" vertical="top" wrapText="1"/>
    </xf>
    <xf numFmtId="0" fontId="24" fillId="0" borderId="53" xfId="0" applyFont="1" applyFill="1" applyBorder="1" applyAlignment="1">
      <alignment horizontal="center" vertical="top" wrapText="1"/>
    </xf>
    <xf numFmtId="0" fontId="23" fillId="0" borderId="67" xfId="0" applyFont="1" applyFill="1" applyBorder="1"/>
    <xf numFmtId="0" fontId="23" fillId="0" borderId="26" xfId="0" applyFont="1" applyFill="1" applyBorder="1" applyAlignment="1">
      <alignment horizontal="center" vertical="top" wrapText="1"/>
    </xf>
    <xf numFmtId="0" fontId="23" fillId="0" borderId="0" xfId="0" applyFont="1" applyFill="1" applyAlignment="1"/>
    <xf numFmtId="0" fontId="23" fillId="0" borderId="4" xfId="0" applyFont="1" applyFill="1" applyBorder="1" applyAlignment="1">
      <alignment horizontal="center" vertical="top" wrapText="1"/>
    </xf>
    <xf numFmtId="0" fontId="25" fillId="0" borderId="8" xfId="0" applyFont="1" applyFill="1" applyBorder="1" applyAlignment="1" applyProtection="1">
      <alignment wrapText="1" readingOrder="1"/>
      <protection locked="0"/>
    </xf>
    <xf numFmtId="0" fontId="25" fillId="0" borderId="50" xfId="0" applyFont="1" applyFill="1" applyBorder="1" applyAlignment="1" applyProtection="1">
      <alignment wrapText="1" readingOrder="1"/>
      <protection locked="0"/>
    </xf>
    <xf numFmtId="0" fontId="25" fillId="0" borderId="16" xfId="0" applyFont="1" applyFill="1" applyBorder="1" applyAlignment="1" applyProtection="1">
      <alignment wrapText="1" readingOrder="1"/>
      <protection locked="0"/>
    </xf>
    <xf numFmtId="0" fontId="25" fillId="0" borderId="15" xfId="0" applyFont="1" applyFill="1" applyBorder="1" applyAlignment="1" applyProtection="1">
      <alignment wrapText="1" readingOrder="1"/>
      <protection locked="0"/>
    </xf>
    <xf numFmtId="0" fontId="25" fillId="0" borderId="10" xfId="0" applyFont="1" applyFill="1" applyBorder="1" applyAlignment="1" applyProtection="1">
      <alignment wrapText="1" readingOrder="1"/>
      <protection locked="0"/>
    </xf>
    <xf numFmtId="0" fontId="26" fillId="0" borderId="0" xfId="0" applyFont="1" applyFill="1" applyBorder="1" applyAlignment="1" applyProtection="1">
      <alignment horizontal="center" wrapText="1" readingOrder="1"/>
      <protection locked="0"/>
    </xf>
    <xf numFmtId="0" fontId="23" fillId="0" borderId="0" xfId="0" applyFont="1" applyFill="1" applyAlignment="1">
      <alignment horizontal="center"/>
    </xf>
    <xf numFmtId="0" fontId="23" fillId="0" borderId="3" xfId="0" applyFont="1" applyFill="1" applyBorder="1" applyAlignment="1">
      <alignment horizontal="center" vertical="top" wrapText="1"/>
    </xf>
    <xf numFmtId="0" fontId="23" fillId="0" borderId="43" xfId="0" applyFont="1" applyFill="1" applyBorder="1" applyAlignment="1">
      <alignment horizontal="left" vertical="top" wrapText="1"/>
    </xf>
    <xf numFmtId="3" fontId="23" fillId="0" borderId="57" xfId="0" applyNumberFormat="1" applyFont="1" applyFill="1" applyBorder="1" applyAlignment="1">
      <alignment horizontal="right" vertical="top" wrapText="1"/>
    </xf>
    <xf numFmtId="3" fontId="23" fillId="0" borderId="46" xfId="0" applyNumberFormat="1" applyFont="1" applyFill="1" applyBorder="1" applyAlignment="1">
      <alignment horizontal="right" vertical="top" wrapText="1"/>
    </xf>
    <xf numFmtId="3" fontId="23" fillId="0" borderId="1" xfId="0" applyNumberFormat="1" applyFont="1" applyFill="1" applyBorder="1" applyAlignment="1">
      <alignment horizontal="right" vertical="top" wrapText="1"/>
    </xf>
    <xf numFmtId="3" fontId="23" fillId="0" borderId="33" xfId="0" applyNumberFormat="1" applyFont="1" applyFill="1" applyBorder="1" applyAlignment="1">
      <alignment horizontal="right" vertical="top" wrapText="1"/>
    </xf>
    <xf numFmtId="3" fontId="23" fillId="0" borderId="45" xfId="0" applyNumberFormat="1" applyFont="1" applyFill="1" applyBorder="1" applyAlignment="1">
      <alignment horizontal="right" vertical="top" wrapText="1"/>
    </xf>
    <xf numFmtId="3" fontId="23" fillId="0" borderId="28" xfId="0" applyNumberFormat="1" applyFont="1" applyFill="1" applyBorder="1"/>
    <xf numFmtId="3" fontId="23" fillId="0" borderId="0" xfId="0" applyNumberFormat="1" applyFont="1" applyFill="1"/>
    <xf numFmtId="0" fontId="23" fillId="0" borderId="48" xfId="0" applyFont="1" applyFill="1" applyBorder="1" applyAlignment="1">
      <alignment horizontal="left" vertical="top" wrapText="1"/>
    </xf>
    <xf numFmtId="3" fontId="23" fillId="0" borderId="5" xfId="0" applyNumberFormat="1" applyFont="1" applyFill="1" applyBorder="1" applyAlignment="1">
      <alignment horizontal="right" vertical="top" wrapText="1"/>
    </xf>
    <xf numFmtId="3" fontId="23" fillId="0" borderId="3" xfId="0" applyNumberFormat="1" applyFont="1" applyFill="1" applyBorder="1" applyAlignment="1">
      <alignment horizontal="right" vertical="top" wrapText="1"/>
    </xf>
    <xf numFmtId="3" fontId="23" fillId="0" borderId="24" xfId="0" applyNumberFormat="1" applyFont="1" applyFill="1" applyBorder="1" applyAlignment="1">
      <alignment horizontal="right" vertical="top" wrapText="1"/>
    </xf>
    <xf numFmtId="3" fontId="23" fillId="0" borderId="35" xfId="0" applyNumberFormat="1" applyFont="1" applyFill="1" applyBorder="1" applyAlignment="1">
      <alignment horizontal="right" vertical="top" wrapText="1"/>
    </xf>
    <xf numFmtId="0" fontId="24" fillId="0" borderId="3" xfId="0" applyFont="1" applyFill="1" applyBorder="1" applyAlignment="1">
      <alignment horizontal="center" vertical="top" wrapText="1"/>
    </xf>
    <xf numFmtId="0" fontId="24" fillId="0" borderId="48" xfId="0" applyFont="1" applyFill="1" applyBorder="1" applyAlignment="1">
      <alignment horizontal="left" vertical="top" wrapText="1"/>
    </xf>
    <xf numFmtId="3" fontId="24" fillId="0" borderId="5" xfId="0" applyNumberFormat="1" applyFont="1" applyFill="1" applyBorder="1" applyAlignment="1">
      <alignment horizontal="right" vertical="top" wrapText="1"/>
    </xf>
    <xf numFmtId="3" fontId="24" fillId="0" borderId="3" xfId="0" applyNumberFormat="1" applyFont="1" applyFill="1" applyBorder="1" applyAlignment="1">
      <alignment horizontal="right" vertical="top" wrapText="1"/>
    </xf>
    <xf numFmtId="3" fontId="24" fillId="0" borderId="24" xfId="0" applyNumberFormat="1" applyFont="1" applyFill="1" applyBorder="1" applyAlignment="1">
      <alignment horizontal="right" vertical="top" wrapText="1"/>
    </xf>
    <xf numFmtId="3" fontId="24" fillId="0" borderId="35" xfId="0" applyNumberFormat="1" applyFont="1" applyFill="1" applyBorder="1" applyAlignment="1">
      <alignment horizontal="right" vertical="top" wrapText="1"/>
    </xf>
    <xf numFmtId="0" fontId="23" fillId="0" borderId="48" xfId="0" applyFont="1" applyFill="1" applyBorder="1" applyAlignment="1">
      <alignment wrapText="1"/>
    </xf>
    <xf numFmtId="3" fontId="23" fillId="0" borderId="5" xfId="0" applyNumberFormat="1" applyFont="1" applyFill="1" applyBorder="1"/>
    <xf numFmtId="3" fontId="23" fillId="0" borderId="3" xfId="0" applyNumberFormat="1" applyFont="1" applyFill="1" applyBorder="1"/>
    <xf numFmtId="3" fontId="23" fillId="0" borderId="24" xfId="0" applyNumberFormat="1" applyFont="1" applyFill="1" applyBorder="1"/>
    <xf numFmtId="3" fontId="23" fillId="0" borderId="35" xfId="0" applyNumberFormat="1" applyFont="1" applyFill="1" applyBorder="1"/>
    <xf numFmtId="0" fontId="24" fillId="0" borderId="48" xfId="0" applyFont="1" applyFill="1" applyBorder="1" applyAlignment="1">
      <alignment wrapText="1"/>
    </xf>
    <xf numFmtId="3" fontId="24" fillId="0" borderId="5" xfId="0" applyNumberFormat="1" applyFont="1" applyFill="1" applyBorder="1"/>
    <xf numFmtId="3" fontId="24" fillId="0" borderId="3" xfId="0" applyNumberFormat="1" applyFont="1" applyFill="1" applyBorder="1"/>
    <xf numFmtId="3" fontId="24" fillId="0" borderId="24" xfId="0" applyNumberFormat="1" applyFont="1" applyFill="1" applyBorder="1"/>
    <xf numFmtId="3" fontId="24" fillId="0" borderId="35" xfId="0" applyNumberFormat="1" applyFont="1" applyFill="1" applyBorder="1"/>
    <xf numFmtId="0" fontId="27" fillId="0" borderId="48" xfId="0" applyFont="1" applyFill="1" applyBorder="1" applyAlignment="1">
      <alignment wrapText="1"/>
    </xf>
    <xf numFmtId="0" fontId="23" fillId="0" borderId="19" xfId="0" applyFont="1" applyFill="1" applyBorder="1" applyAlignment="1">
      <alignment wrapText="1"/>
    </xf>
    <xf numFmtId="3" fontId="23" fillId="0" borderId="49" xfId="0" applyNumberFormat="1" applyFont="1" applyFill="1" applyBorder="1"/>
    <xf numFmtId="3" fontId="23" fillId="0" borderId="22" xfId="0" applyNumberFormat="1" applyFont="1" applyFill="1" applyBorder="1"/>
    <xf numFmtId="3" fontId="23" fillId="0" borderId="68" xfId="0" applyNumberFormat="1" applyFont="1" applyFill="1" applyBorder="1"/>
    <xf numFmtId="3" fontId="23" fillId="0" borderId="2" xfId="0" applyNumberFormat="1" applyFont="1" applyFill="1" applyBorder="1"/>
    <xf numFmtId="0" fontId="24" fillId="0" borderId="2" xfId="0" applyFont="1" applyFill="1" applyBorder="1" applyAlignment="1">
      <alignment horizontal="center" vertical="top" wrapText="1"/>
    </xf>
    <xf numFmtId="0" fontId="24" fillId="0" borderId="19" xfId="0" applyFont="1" applyFill="1" applyBorder="1" applyAlignment="1">
      <alignment wrapText="1"/>
    </xf>
    <xf numFmtId="3" fontId="24" fillId="0" borderId="49" xfId="0" applyNumberFormat="1" applyFont="1" applyFill="1" applyBorder="1"/>
    <xf numFmtId="3" fontId="24" fillId="0" borderId="2" xfId="0" applyNumberFormat="1" applyFont="1" applyFill="1" applyBorder="1"/>
    <xf numFmtId="3" fontId="24" fillId="0" borderId="22" xfId="0" applyNumberFormat="1" applyFont="1" applyFill="1" applyBorder="1"/>
    <xf numFmtId="3" fontId="24" fillId="0" borderId="68" xfId="0" applyNumberFormat="1" applyFont="1" applyFill="1" applyBorder="1"/>
    <xf numFmtId="0" fontId="24" fillId="0" borderId="15" xfId="0" applyFont="1" applyFill="1" applyBorder="1" applyAlignment="1">
      <alignment horizontal="center" vertical="top" wrapText="1"/>
    </xf>
    <xf numFmtId="0" fontId="24" fillId="0" borderId="42" xfId="0" applyFont="1" applyFill="1" applyBorder="1" applyAlignment="1">
      <alignment wrapText="1"/>
    </xf>
    <xf numFmtId="3" fontId="24" fillId="0" borderId="50" xfId="0" applyNumberFormat="1" applyFont="1" applyFill="1" applyBorder="1"/>
    <xf numFmtId="3" fontId="24" fillId="0" borderId="15" xfId="0" applyNumberFormat="1" applyFont="1" applyFill="1" applyBorder="1"/>
    <xf numFmtId="3" fontId="24" fillId="0" borderId="16" xfId="0" applyNumberFormat="1" applyFont="1" applyFill="1" applyBorder="1"/>
    <xf numFmtId="3" fontId="24" fillId="0" borderId="41" xfId="0" applyNumberFormat="1" applyFont="1" applyFill="1" applyBorder="1"/>
    <xf numFmtId="3" fontId="24" fillId="0" borderId="10" xfId="0" applyNumberFormat="1" applyFont="1" applyFill="1" applyBorder="1"/>
    <xf numFmtId="3" fontId="23" fillId="4" borderId="46" xfId="0" applyNumberFormat="1" applyFont="1" applyFill="1" applyBorder="1" applyAlignment="1">
      <alignment horizontal="right" vertical="top" wrapText="1"/>
    </xf>
    <xf numFmtId="3" fontId="23" fillId="4" borderId="3" xfId="0" applyNumberFormat="1" applyFont="1" applyFill="1" applyBorder="1" applyAlignment="1">
      <alignment horizontal="right" vertical="top" wrapText="1"/>
    </xf>
    <xf numFmtId="3" fontId="23" fillId="4" borderId="4" xfId="0" applyNumberFormat="1" applyFont="1" applyFill="1" applyBorder="1" applyAlignment="1">
      <alignment horizontal="right" vertical="top" wrapText="1"/>
    </xf>
    <xf numFmtId="3" fontId="24" fillId="4" borderId="3" xfId="0" applyNumberFormat="1" applyFont="1" applyFill="1" applyBorder="1" applyAlignment="1">
      <alignment horizontal="right" vertical="top" wrapText="1"/>
    </xf>
    <xf numFmtId="3" fontId="23" fillId="4" borderId="5" xfId="0" applyNumberFormat="1" applyFont="1" applyFill="1" applyBorder="1" applyAlignment="1">
      <alignment horizontal="right" vertical="top" wrapText="1"/>
    </xf>
    <xf numFmtId="3" fontId="24" fillId="4" borderId="5" xfId="0" applyNumberFormat="1" applyFont="1" applyFill="1" applyBorder="1" applyAlignment="1">
      <alignment horizontal="right" vertical="top" wrapText="1"/>
    </xf>
    <xf numFmtId="0" fontId="6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/>
    <xf numFmtId="0" fontId="5" fillId="0" borderId="54" xfId="0" applyFont="1" applyFill="1" applyBorder="1"/>
    <xf numFmtId="0" fontId="5" fillId="0" borderId="69" xfId="0" applyFont="1" applyFill="1" applyBorder="1" applyAlignment="1">
      <alignment horizontal="center" vertical="top" wrapText="1"/>
    </xf>
    <xf numFmtId="0" fontId="6" fillId="0" borderId="53" xfId="0" applyFont="1" applyFill="1" applyBorder="1" applyAlignment="1">
      <alignment horizontal="center" vertical="top" wrapText="1"/>
    </xf>
    <xf numFmtId="0" fontId="5" fillId="0" borderId="67" xfId="0" applyFont="1" applyFill="1" applyBorder="1"/>
    <xf numFmtId="0" fontId="5" fillId="0" borderId="14" xfId="0" applyFont="1" applyFill="1" applyBorder="1" applyAlignment="1">
      <alignment horizontal="center" vertical="top" wrapText="1"/>
    </xf>
    <xf numFmtId="0" fontId="25" fillId="0" borderId="53" xfId="0" applyFont="1" applyFill="1" applyBorder="1" applyAlignment="1" applyProtection="1">
      <alignment wrapText="1" readingOrder="1"/>
      <protection locked="0"/>
    </xf>
    <xf numFmtId="0" fontId="5" fillId="0" borderId="27" xfId="0" applyFont="1" applyFill="1" applyBorder="1"/>
    <xf numFmtId="0" fontId="5" fillId="0" borderId="8" xfId="0" applyFont="1" applyFill="1" applyBorder="1" applyAlignment="1">
      <alignment horizontal="center" vertical="top" wrapText="1"/>
    </xf>
    <xf numFmtId="0" fontId="5" fillId="0" borderId="42" xfId="0" applyFont="1" applyFill="1" applyBorder="1" applyAlignment="1">
      <alignment horizontal="center" vertical="top" wrapText="1"/>
    </xf>
    <xf numFmtId="0" fontId="25" fillId="0" borderId="69" xfId="0" applyFont="1" applyFill="1" applyBorder="1" applyAlignment="1" applyProtection="1">
      <alignment wrapText="1" readingOrder="1"/>
      <protection locked="0"/>
    </xf>
    <xf numFmtId="0" fontId="25" fillId="0" borderId="44" xfId="0" applyFont="1" applyFill="1" applyBorder="1" applyAlignment="1" applyProtection="1">
      <alignment wrapText="1" readingOrder="1"/>
      <protection locked="0"/>
    </xf>
    <xf numFmtId="0" fontId="25" fillId="0" borderId="62" xfId="0" applyFont="1" applyFill="1" applyBorder="1" applyAlignment="1" applyProtection="1">
      <alignment wrapText="1" readingOrder="1"/>
      <protection locked="0"/>
    </xf>
    <xf numFmtId="0" fontId="25" fillId="0" borderId="37" xfId="0" applyFont="1" applyFill="1" applyBorder="1" applyAlignment="1" applyProtection="1">
      <alignment wrapText="1" readingOrder="1"/>
      <protection locked="0"/>
    </xf>
    <xf numFmtId="0" fontId="5" fillId="0" borderId="21" xfId="0" applyFont="1" applyFill="1" applyBorder="1" applyAlignment="1">
      <alignment horizontal="center" vertical="top" wrapText="1"/>
    </xf>
    <xf numFmtId="0" fontId="5" fillId="0" borderId="43" xfId="0" applyFont="1" applyFill="1" applyBorder="1" applyAlignment="1">
      <alignment horizontal="left" vertical="top" wrapText="1"/>
    </xf>
    <xf numFmtId="3" fontId="5" fillId="0" borderId="55" xfId="0" applyNumberFormat="1" applyFont="1" applyFill="1" applyBorder="1" applyAlignment="1">
      <alignment horizontal="right" vertical="top" wrapText="1"/>
    </xf>
    <xf numFmtId="3" fontId="5" fillId="0" borderId="46" xfId="0" applyNumberFormat="1" applyFont="1" applyFill="1" applyBorder="1" applyAlignment="1">
      <alignment horizontal="right" vertical="top" wrapText="1"/>
    </xf>
    <xf numFmtId="3" fontId="5" fillId="0" borderId="56" xfId="0" applyNumberFormat="1" applyFont="1" applyFill="1" applyBorder="1" applyAlignment="1">
      <alignment horizontal="right" vertical="top" wrapText="1"/>
    </xf>
    <xf numFmtId="3" fontId="5" fillId="0" borderId="47" xfId="0" applyNumberFormat="1" applyFont="1" applyFill="1" applyBorder="1" applyAlignment="1">
      <alignment horizontal="right" vertical="top" wrapText="1"/>
    </xf>
    <xf numFmtId="3" fontId="5" fillId="0" borderId="45" xfId="0" applyNumberFormat="1" applyFont="1" applyFill="1" applyBorder="1" applyAlignment="1">
      <alignment horizontal="right" vertical="top" wrapText="1"/>
    </xf>
    <xf numFmtId="3" fontId="5" fillId="0" borderId="28" xfId="0" applyNumberFormat="1" applyFont="1" applyFill="1" applyBorder="1"/>
    <xf numFmtId="0" fontId="5" fillId="0" borderId="11" xfId="0" applyFont="1" applyFill="1" applyBorder="1" applyAlignment="1">
      <alignment horizontal="center" vertical="top" wrapText="1"/>
    </xf>
    <xf numFmtId="0" fontId="5" fillId="0" borderId="48" xfId="0" applyFont="1" applyFill="1" applyBorder="1" applyAlignment="1">
      <alignment horizontal="left" vertical="top" wrapText="1"/>
    </xf>
    <xf numFmtId="3" fontId="5" fillId="0" borderId="35" xfId="0" applyNumberFormat="1" applyFont="1" applyFill="1" applyBorder="1" applyAlignment="1">
      <alignment horizontal="right" vertical="top" wrapText="1"/>
    </xf>
    <xf numFmtId="3" fontId="5" fillId="0" borderId="3" xfId="0" applyNumberFormat="1" applyFont="1" applyFill="1" applyBorder="1" applyAlignment="1">
      <alignment horizontal="right" vertical="top" wrapText="1"/>
    </xf>
    <xf numFmtId="3" fontId="5" fillId="0" borderId="6" xfId="0" applyNumberFormat="1" applyFont="1" applyFill="1" applyBorder="1" applyAlignment="1">
      <alignment horizontal="right" vertical="top" wrapText="1"/>
    </xf>
    <xf numFmtId="3" fontId="5" fillId="0" borderId="48" xfId="0" applyNumberFormat="1" applyFont="1" applyFill="1" applyBorder="1" applyAlignment="1">
      <alignment horizontal="right" vertical="top" wrapText="1"/>
    </xf>
    <xf numFmtId="3" fontId="5" fillId="0" borderId="5" xfId="0" applyNumberFormat="1" applyFont="1" applyFill="1" applyBorder="1" applyAlignment="1">
      <alignment horizontal="right" vertical="top" wrapText="1"/>
    </xf>
    <xf numFmtId="0" fontId="7" fillId="0" borderId="11" xfId="0" applyFont="1" applyFill="1" applyBorder="1" applyAlignment="1">
      <alignment horizontal="center" vertical="top" wrapText="1"/>
    </xf>
    <xf numFmtId="0" fontId="7" fillId="0" borderId="48" xfId="0" applyFont="1" applyFill="1" applyBorder="1" applyAlignment="1">
      <alignment horizontal="left" vertical="top" wrapText="1"/>
    </xf>
    <xf numFmtId="3" fontId="7" fillId="0" borderId="35" xfId="0" applyNumberFormat="1" applyFont="1" applyFill="1" applyBorder="1" applyAlignment="1">
      <alignment horizontal="right" vertical="top" wrapText="1"/>
    </xf>
    <xf numFmtId="3" fontId="7" fillId="0" borderId="3" xfId="0" applyNumberFormat="1" applyFont="1" applyFill="1" applyBorder="1" applyAlignment="1">
      <alignment horizontal="right" vertical="top" wrapText="1"/>
    </xf>
    <xf numFmtId="3" fontId="7" fillId="0" borderId="6" xfId="0" applyNumberFormat="1" applyFont="1" applyFill="1" applyBorder="1" applyAlignment="1">
      <alignment horizontal="right" vertical="top" wrapText="1"/>
    </xf>
    <xf numFmtId="3" fontId="7" fillId="0" borderId="48" xfId="0" applyNumberFormat="1" applyFont="1" applyFill="1" applyBorder="1" applyAlignment="1">
      <alignment horizontal="right" vertical="top" wrapText="1"/>
    </xf>
    <xf numFmtId="3" fontId="7" fillId="0" borderId="5" xfId="0" applyNumberFormat="1" applyFont="1" applyFill="1" applyBorder="1" applyAlignment="1">
      <alignment horizontal="right" vertical="top" wrapText="1"/>
    </xf>
    <xf numFmtId="3" fontId="7" fillId="0" borderId="28" xfId="0" applyNumberFormat="1" applyFont="1" applyFill="1" applyBorder="1"/>
    <xf numFmtId="0" fontId="27" fillId="0" borderId="48" xfId="0" applyFont="1" applyFill="1" applyBorder="1" applyAlignment="1">
      <alignment horizontal="left" vertical="top" wrapText="1"/>
    </xf>
    <xf numFmtId="3" fontId="5" fillId="0" borderId="24" xfId="0" applyNumberFormat="1" applyFont="1" applyFill="1" applyBorder="1" applyAlignment="1">
      <alignment horizontal="right" vertical="top" wrapText="1"/>
    </xf>
    <xf numFmtId="3" fontId="5" fillId="0" borderId="35" xfId="0" applyNumberFormat="1" applyFont="1" applyFill="1" applyBorder="1" applyAlignment="1">
      <alignment vertical="top" wrapText="1"/>
    </xf>
    <xf numFmtId="3" fontId="5" fillId="0" borderId="3" xfId="0" applyNumberFormat="1" applyFont="1" applyFill="1" applyBorder="1" applyAlignment="1">
      <alignment vertical="top" wrapText="1"/>
    </xf>
    <xf numFmtId="3" fontId="5" fillId="0" borderId="6" xfId="0" applyNumberFormat="1" applyFont="1" applyFill="1" applyBorder="1" applyAlignment="1">
      <alignment vertical="top" wrapText="1"/>
    </xf>
    <xf numFmtId="3" fontId="5" fillId="0" borderId="48" xfId="0" applyNumberFormat="1" applyFont="1" applyFill="1" applyBorder="1" applyAlignment="1">
      <alignment vertical="top" wrapText="1"/>
    </xf>
    <xf numFmtId="3" fontId="5" fillId="0" borderId="5" xfId="0" applyNumberFormat="1" applyFont="1" applyFill="1" applyBorder="1" applyAlignment="1">
      <alignment vertical="top" wrapText="1"/>
    </xf>
    <xf numFmtId="3" fontId="7" fillId="0" borderId="35" xfId="0" applyNumberFormat="1" applyFont="1" applyFill="1" applyBorder="1" applyAlignment="1">
      <alignment vertical="top" wrapText="1"/>
    </xf>
    <xf numFmtId="3" fontId="7" fillId="0" borderId="3" xfId="0" applyNumberFormat="1" applyFont="1" applyFill="1" applyBorder="1" applyAlignment="1">
      <alignment vertical="top" wrapText="1"/>
    </xf>
    <xf numFmtId="3" fontId="7" fillId="0" borderId="6" xfId="0" applyNumberFormat="1" applyFont="1" applyFill="1" applyBorder="1" applyAlignment="1">
      <alignment vertical="top" wrapText="1"/>
    </xf>
    <xf numFmtId="3" fontId="7" fillId="0" borderId="48" xfId="0" applyNumberFormat="1" applyFont="1" applyFill="1" applyBorder="1" applyAlignment="1">
      <alignment vertical="top" wrapText="1"/>
    </xf>
    <xf numFmtId="3" fontId="7" fillId="0" borderId="5" xfId="0" applyNumberFormat="1" applyFont="1" applyFill="1" applyBorder="1" applyAlignment="1">
      <alignment vertical="top" wrapText="1"/>
    </xf>
    <xf numFmtId="0" fontId="5" fillId="0" borderId="52" xfId="0" applyFont="1" applyFill="1" applyBorder="1" applyAlignment="1">
      <alignment horizontal="center" vertical="top" wrapText="1"/>
    </xf>
    <xf numFmtId="0" fontId="5" fillId="0" borderId="19" xfId="0" applyFont="1" applyFill="1" applyBorder="1" applyAlignment="1">
      <alignment horizontal="left" vertical="top" wrapText="1"/>
    </xf>
    <xf numFmtId="3" fontId="5" fillId="0" borderId="68" xfId="0" applyNumberFormat="1" applyFont="1" applyFill="1" applyBorder="1" applyAlignment="1">
      <alignment vertical="top" wrapText="1"/>
    </xf>
    <xf numFmtId="3" fontId="5" fillId="0" borderId="2" xfId="0" applyNumberFormat="1" applyFont="1" applyFill="1" applyBorder="1" applyAlignment="1">
      <alignment vertical="top" wrapText="1"/>
    </xf>
    <xf numFmtId="3" fontId="5" fillId="0" borderId="19" xfId="0" applyNumberFormat="1" applyFont="1" applyFill="1" applyBorder="1" applyAlignment="1">
      <alignment vertical="top" wrapText="1"/>
    </xf>
    <xf numFmtId="3" fontId="5" fillId="0" borderId="49" xfId="0" applyNumberFormat="1" applyFont="1" applyFill="1" applyBorder="1" applyAlignment="1">
      <alignment vertical="top" wrapText="1"/>
    </xf>
    <xf numFmtId="0" fontId="7" fillId="0" borderId="52" xfId="0" applyFont="1" applyFill="1" applyBorder="1" applyAlignment="1">
      <alignment horizontal="center" vertical="top" wrapText="1"/>
    </xf>
    <xf numFmtId="3" fontId="7" fillId="0" borderId="30" xfId="0" applyNumberFormat="1" applyFont="1" applyFill="1" applyBorder="1" applyAlignment="1">
      <alignment vertical="top" wrapText="1"/>
    </xf>
    <xf numFmtId="3" fontId="7" fillId="0" borderId="38" xfId="0" applyNumberFormat="1" applyFont="1" applyFill="1" applyBorder="1" applyAlignment="1">
      <alignment vertical="top" wrapText="1"/>
    </xf>
    <xf numFmtId="3" fontId="7" fillId="0" borderId="64" xfId="0" applyNumberFormat="1" applyFont="1" applyFill="1" applyBorder="1" applyAlignment="1">
      <alignment vertical="top" wrapText="1"/>
    </xf>
    <xf numFmtId="3" fontId="7" fillId="0" borderId="40" xfId="0" applyNumberFormat="1" applyFont="1" applyFill="1" applyBorder="1" applyAlignment="1">
      <alignment vertical="top" wrapText="1"/>
    </xf>
    <xf numFmtId="3" fontId="7" fillId="0" borderId="13" xfId="0" applyNumberFormat="1" applyFont="1" applyFill="1" applyBorder="1"/>
    <xf numFmtId="0" fontId="7" fillId="0" borderId="8" xfId="0" applyFont="1" applyFill="1" applyBorder="1" applyAlignment="1">
      <alignment horizontal="center" vertical="top" wrapText="1"/>
    </xf>
    <xf numFmtId="0" fontId="7" fillId="0" borderId="42" xfId="0" applyFont="1" applyFill="1" applyBorder="1" applyAlignment="1">
      <alignment horizontal="left" vertical="top" wrapText="1"/>
    </xf>
    <xf numFmtId="3" fontId="7" fillId="0" borderId="16" xfId="0" applyNumberFormat="1" applyFont="1" applyFill="1" applyBorder="1"/>
    <xf numFmtId="3" fontId="7" fillId="0" borderId="15" xfId="0" applyNumberFormat="1" applyFont="1" applyFill="1" applyBorder="1"/>
    <xf numFmtId="3" fontId="7" fillId="0" borderId="9" xfId="0" applyNumberFormat="1" applyFont="1" applyFill="1" applyBorder="1"/>
    <xf numFmtId="3" fontId="7" fillId="0" borderId="41" xfId="0" applyNumberFormat="1" applyFont="1" applyFill="1" applyBorder="1"/>
    <xf numFmtId="3" fontId="7" fillId="0" borderId="42" xfId="0" applyNumberFormat="1" applyFont="1" applyFill="1" applyBorder="1"/>
    <xf numFmtId="3" fontId="7" fillId="0" borderId="50" xfId="0" applyNumberFormat="1" applyFont="1" applyFill="1" applyBorder="1"/>
    <xf numFmtId="3" fontId="7" fillId="0" borderId="8" xfId="0" applyNumberFormat="1" applyFont="1" applyFill="1" applyBorder="1"/>
    <xf numFmtId="3" fontId="7" fillId="0" borderId="53" xfId="0" applyNumberFormat="1" applyFont="1" applyFill="1" applyBorder="1"/>
    <xf numFmtId="3" fontId="7" fillId="0" borderId="10" xfId="0" applyNumberFormat="1" applyFont="1" applyFill="1" applyBorder="1"/>
    <xf numFmtId="3" fontId="5" fillId="4" borderId="46" xfId="0" applyNumberFormat="1" applyFont="1" applyFill="1" applyBorder="1" applyAlignment="1">
      <alignment horizontal="right" vertical="top" wrapText="1"/>
    </xf>
    <xf numFmtId="3" fontId="5" fillId="4" borderId="3" xfId="0" applyNumberFormat="1" applyFont="1" applyFill="1" applyBorder="1" applyAlignment="1">
      <alignment horizontal="right" vertical="top" wrapText="1"/>
    </xf>
    <xf numFmtId="3" fontId="5" fillId="4" borderId="3" xfId="0" applyNumberFormat="1" applyFont="1" applyFill="1" applyBorder="1" applyAlignment="1">
      <alignment vertical="top" wrapText="1"/>
    </xf>
    <xf numFmtId="3" fontId="10" fillId="0" borderId="23" xfId="0" applyNumberFormat="1" applyFont="1" applyFill="1" applyBorder="1" applyAlignment="1">
      <alignment vertical="center"/>
    </xf>
    <xf numFmtId="0" fontId="5" fillId="0" borderId="0" xfId="8" applyFont="1"/>
    <xf numFmtId="0" fontId="42" fillId="0" borderId="10" xfId="9" applyFont="1" applyBorder="1" applyAlignment="1">
      <alignment horizontal="center" vertical="center"/>
    </xf>
    <xf numFmtId="0" fontId="42" fillId="0" borderId="10" xfId="9" applyFont="1" applyBorder="1" applyAlignment="1">
      <alignment horizontal="center" vertical="center" wrapText="1"/>
    </xf>
    <xf numFmtId="0" fontId="42" fillId="0" borderId="67" xfId="9" applyFont="1" applyBorder="1" applyAlignment="1">
      <alignment horizontal="center" vertical="center"/>
    </xf>
    <xf numFmtId="0" fontId="12" fillId="0" borderId="21" xfId="9" applyFont="1" applyBorder="1"/>
    <xf numFmtId="3" fontId="12" fillId="0" borderId="29" xfId="9" applyNumberFormat="1" applyFont="1" applyBorder="1"/>
    <xf numFmtId="0" fontId="12" fillId="0" borderId="33" xfId="9" applyFont="1" applyBorder="1"/>
    <xf numFmtId="3" fontId="12" fillId="0" borderId="29" xfId="8" applyNumberFormat="1" applyFont="1" applyBorder="1"/>
    <xf numFmtId="0" fontId="43" fillId="0" borderId="11" xfId="9" applyFont="1" applyBorder="1"/>
    <xf numFmtId="3" fontId="7" fillId="0" borderId="12" xfId="9" applyNumberFormat="1" applyFont="1" applyBorder="1"/>
    <xf numFmtId="0" fontId="43" fillId="0" borderId="35" xfId="9" applyFont="1" applyBorder="1"/>
    <xf numFmtId="3" fontId="7" fillId="0" borderId="12" xfId="8" applyNumberFormat="1" applyFont="1" applyBorder="1"/>
    <xf numFmtId="3" fontId="7" fillId="0" borderId="48" xfId="8" applyNumberFormat="1" applyFont="1" applyBorder="1"/>
    <xf numFmtId="0" fontId="5" fillId="0" borderId="11" xfId="10" applyFont="1" applyBorder="1" applyAlignment="1">
      <alignment wrapText="1"/>
    </xf>
    <xf numFmtId="3" fontId="5" fillId="0" borderId="12" xfId="9" applyNumberFormat="1" applyFont="1" applyBorder="1"/>
    <xf numFmtId="0" fontId="5" fillId="0" borderId="35" xfId="10" applyFont="1" applyBorder="1"/>
    <xf numFmtId="3" fontId="5" fillId="0" borderId="12" xfId="8" applyNumberFormat="1" applyFont="1" applyBorder="1"/>
    <xf numFmtId="0" fontId="5" fillId="0" borderId="11" xfId="10" applyFont="1" applyBorder="1"/>
    <xf numFmtId="0" fontId="12" fillId="0" borderId="35" xfId="9" applyFont="1" applyBorder="1"/>
    <xf numFmtId="3" fontId="12" fillId="0" borderId="12" xfId="9" applyNumberFormat="1" applyFont="1" applyBorder="1"/>
    <xf numFmtId="0" fontId="41" fillId="0" borderId="11" xfId="9" applyFont="1" applyBorder="1"/>
    <xf numFmtId="3" fontId="5" fillId="0" borderId="48" xfId="8" applyNumberFormat="1" applyFont="1" applyBorder="1"/>
    <xf numFmtId="0" fontId="45" fillId="0" borderId="11" xfId="9" applyFont="1" applyBorder="1"/>
    <xf numFmtId="0" fontId="45" fillId="0" borderId="52" xfId="9" applyFont="1" applyBorder="1" applyAlignment="1">
      <alignment wrapText="1"/>
    </xf>
    <xf numFmtId="0" fontId="46" fillId="0" borderId="35" xfId="9" applyFont="1" applyBorder="1"/>
    <xf numFmtId="0" fontId="45" fillId="0" borderId="52" xfId="9" applyFont="1" applyBorder="1"/>
    <xf numFmtId="3" fontId="5" fillId="0" borderId="23" xfId="9" applyNumberFormat="1" applyFont="1" applyBorder="1"/>
    <xf numFmtId="0" fontId="5" fillId="0" borderId="68" xfId="10" applyFont="1" applyBorder="1"/>
    <xf numFmtId="3" fontId="5" fillId="0" borderId="23" xfId="8" applyNumberFormat="1" applyFont="1" applyBorder="1"/>
    <xf numFmtId="3" fontId="5" fillId="0" borderId="19" xfId="8" applyNumberFormat="1" applyFont="1" applyBorder="1"/>
    <xf numFmtId="0" fontId="12" fillId="0" borderId="8" xfId="9" applyFont="1" applyBorder="1" applyAlignment="1">
      <alignment wrapText="1"/>
    </xf>
    <xf numFmtId="3" fontId="12" fillId="0" borderId="10" xfId="9" applyNumberFormat="1" applyFont="1" applyBorder="1"/>
    <xf numFmtId="0" fontId="12" fillId="0" borderId="41" xfId="9" applyFont="1" applyBorder="1"/>
    <xf numFmtId="3" fontId="12" fillId="0" borderId="10" xfId="8" applyNumberFormat="1" applyFont="1" applyBorder="1"/>
    <xf numFmtId="0" fontId="35" fillId="0" borderId="0" xfId="0" applyFont="1" applyAlignment="1">
      <alignment horizontal="center" vertical="top" wrapText="1"/>
    </xf>
    <xf numFmtId="0" fontId="5" fillId="5" borderId="77" xfId="0" applyFont="1" applyFill="1" applyBorder="1" applyAlignment="1">
      <alignment horizontal="center" vertical="top"/>
    </xf>
    <xf numFmtId="0" fontId="5" fillId="5" borderId="78" xfId="0" applyFont="1" applyFill="1" applyBorder="1" applyAlignment="1">
      <alignment horizontal="center" vertical="top"/>
    </xf>
    <xf numFmtId="0" fontId="5" fillId="5" borderId="79" xfId="0" applyFont="1" applyFill="1" applyBorder="1" applyAlignment="1">
      <alignment horizontal="center" vertical="top"/>
    </xf>
    <xf numFmtId="0" fontId="5" fillId="0" borderId="80" xfId="0" applyFont="1" applyBorder="1" applyAlignment="1">
      <alignment horizontal="left" vertical="top" wrapText="1"/>
    </xf>
    <xf numFmtId="0" fontId="5" fillId="0" borderId="81" xfId="0" applyFont="1" applyBorder="1" applyAlignment="1">
      <alignment horizontal="left" vertical="top" wrapText="1"/>
    </xf>
    <xf numFmtId="3" fontId="5" fillId="0" borderId="82" xfId="0" applyNumberFormat="1" applyFont="1" applyBorder="1" applyAlignment="1">
      <alignment horizontal="right" vertical="center" wrapText="1" shrinkToFit="1"/>
    </xf>
    <xf numFmtId="3" fontId="5" fillId="0" borderId="83" xfId="0" applyNumberFormat="1" applyFont="1" applyBorder="1" applyAlignment="1">
      <alignment horizontal="right" vertical="center" wrapText="1" shrinkToFit="1"/>
    </xf>
    <xf numFmtId="3" fontId="5" fillId="0" borderId="84" xfId="0" applyNumberFormat="1" applyFont="1" applyBorder="1" applyAlignment="1">
      <alignment horizontal="right" vertical="center" wrapText="1" shrinkToFit="1"/>
    </xf>
    <xf numFmtId="0" fontId="5" fillId="0" borderId="85" xfId="0" applyFont="1" applyBorder="1" applyAlignment="1">
      <alignment horizontal="left" vertical="top" wrapText="1"/>
    </xf>
    <xf numFmtId="0" fontId="5" fillId="0" borderId="86" xfId="0" applyFont="1" applyBorder="1" applyAlignment="1">
      <alignment horizontal="left" vertical="top" wrapText="1"/>
    </xf>
    <xf numFmtId="3" fontId="5" fillId="0" borderId="87" xfId="0" applyNumberFormat="1" applyFont="1" applyBorder="1" applyAlignment="1">
      <alignment horizontal="right" vertical="center" wrapText="1" shrinkToFit="1"/>
    </xf>
    <xf numFmtId="3" fontId="5" fillId="0" borderId="88" xfId="0" applyNumberFormat="1" applyFont="1" applyBorder="1" applyAlignment="1">
      <alignment horizontal="right" vertical="center" wrapText="1" shrinkToFit="1"/>
    </xf>
    <xf numFmtId="3" fontId="5" fillId="0" borderId="89" xfId="0" applyNumberFormat="1" applyFont="1" applyBorder="1" applyAlignment="1">
      <alignment horizontal="right" vertical="center" wrapText="1" shrinkToFit="1"/>
    </xf>
    <xf numFmtId="0" fontId="7" fillId="0" borderId="85" xfId="0" applyFont="1" applyBorder="1" applyAlignment="1">
      <alignment horizontal="left" vertical="top" wrapText="1"/>
    </xf>
    <xf numFmtId="0" fontId="7" fillId="0" borderId="86" xfId="0" applyFont="1" applyBorder="1" applyAlignment="1">
      <alignment horizontal="left" vertical="top" wrapText="1"/>
    </xf>
    <xf numFmtId="3" fontId="7" fillId="0" borderId="87" xfId="0" applyNumberFormat="1" applyFont="1" applyBorder="1" applyAlignment="1">
      <alignment horizontal="right" vertical="center" wrapText="1" shrinkToFit="1"/>
    </xf>
    <xf numFmtId="3" fontId="7" fillId="0" borderId="88" xfId="0" applyNumberFormat="1" applyFont="1" applyBorder="1" applyAlignment="1">
      <alignment horizontal="right" vertical="center" wrapText="1" shrinkToFit="1"/>
    </xf>
    <xf numFmtId="3" fontId="7" fillId="0" borderId="89" xfId="0" applyNumberFormat="1" applyFont="1" applyBorder="1" applyAlignment="1">
      <alignment horizontal="right" vertical="center" wrapText="1" shrinkToFit="1"/>
    </xf>
    <xf numFmtId="0" fontId="7" fillId="0" borderId="90" xfId="0" applyFont="1" applyBorder="1" applyAlignment="1">
      <alignment horizontal="left" vertical="top" wrapText="1"/>
    </xf>
    <xf numFmtId="0" fontId="7" fillId="0" borderId="91" xfId="0" applyFont="1" applyBorder="1" applyAlignment="1">
      <alignment horizontal="left" vertical="top" wrapText="1"/>
    </xf>
    <xf numFmtId="3" fontId="7" fillId="0" borderId="92" xfId="0" applyNumberFormat="1" applyFont="1" applyBorder="1" applyAlignment="1">
      <alignment horizontal="right" vertical="center" wrapText="1" shrinkToFit="1"/>
    </xf>
    <xf numFmtId="3" fontId="7" fillId="0" borderId="93" xfId="0" applyNumberFormat="1" applyFont="1" applyBorder="1" applyAlignment="1">
      <alignment horizontal="right" vertical="center" wrapText="1" shrinkToFit="1"/>
    </xf>
    <xf numFmtId="3" fontId="7" fillId="0" borderId="94" xfId="0" applyNumberFormat="1" applyFont="1" applyBorder="1" applyAlignment="1">
      <alignment horizontal="right" vertical="center" wrapText="1" shrinkToFit="1"/>
    </xf>
    <xf numFmtId="0" fontId="47" fillId="0" borderId="95" xfId="0" applyFont="1" applyBorder="1" applyAlignment="1">
      <alignment horizontal="center" vertical="top" wrapText="1"/>
    </xf>
    <xf numFmtId="0" fontId="7" fillId="0" borderId="95" xfId="0" applyFont="1" applyBorder="1" applyAlignment="1">
      <alignment horizontal="center" vertical="top" wrapText="1"/>
    </xf>
    <xf numFmtId="0" fontId="5" fillId="5" borderId="96" xfId="0" applyFont="1" applyFill="1" applyBorder="1" applyAlignment="1">
      <alignment horizontal="center" vertical="top" wrapText="1"/>
    </xf>
    <xf numFmtId="0" fontId="5" fillId="5" borderId="81" xfId="0" applyFont="1" applyFill="1" applyBorder="1" applyAlignment="1">
      <alignment horizontal="center" vertical="top" wrapText="1"/>
    </xf>
    <xf numFmtId="0" fontId="5" fillId="5" borderId="86" xfId="0" applyFont="1" applyFill="1" applyBorder="1" applyAlignment="1">
      <alignment horizontal="center" vertical="top"/>
    </xf>
    <xf numFmtId="49" fontId="5" fillId="0" borderId="88" xfId="0" applyNumberFormat="1" applyFont="1" applyBorder="1" applyAlignment="1">
      <alignment horizontal="left" vertical="center" wrapText="1" shrinkToFit="1"/>
    </xf>
    <xf numFmtId="49" fontId="7" fillId="0" borderId="88" xfId="0" applyNumberFormat="1" applyFont="1" applyBorder="1" applyAlignment="1">
      <alignment horizontal="left" vertical="center" wrapText="1" shrinkToFit="1"/>
    </xf>
    <xf numFmtId="0" fontId="35" fillId="0" borderId="95" xfId="0" applyFont="1" applyBorder="1" applyAlignment="1">
      <alignment horizontal="center" vertical="top" wrapText="1"/>
    </xf>
    <xf numFmtId="0" fontId="5" fillId="5" borderId="101" xfId="0" applyFont="1" applyFill="1" applyBorder="1" applyAlignment="1">
      <alignment horizontal="center" vertical="top" wrapText="1"/>
    </xf>
    <xf numFmtId="0" fontId="5" fillId="5" borderId="96" xfId="0" applyFont="1" applyFill="1" applyBorder="1" applyAlignment="1">
      <alignment horizontal="center" vertical="top"/>
    </xf>
    <xf numFmtId="0" fontId="5" fillId="5" borderId="102" xfId="0" applyFont="1" applyFill="1" applyBorder="1" applyAlignment="1">
      <alignment horizontal="center" vertical="top"/>
    </xf>
    <xf numFmtId="0" fontId="5" fillId="0" borderId="88" xfId="0" applyFont="1" applyBorder="1" applyAlignment="1">
      <alignment horizontal="center" vertical="top" wrapText="1"/>
    </xf>
    <xf numFmtId="0" fontId="7" fillId="0" borderId="88" xfId="0" applyFont="1" applyBorder="1" applyAlignment="1">
      <alignment horizontal="center" vertical="top" wrapText="1"/>
    </xf>
    <xf numFmtId="0" fontId="5" fillId="0" borderId="88" xfId="0" applyFont="1" applyBorder="1" applyAlignment="1">
      <alignment horizontal="center" vertical="top"/>
    </xf>
    <xf numFmtId="0" fontId="5" fillId="0" borderId="89" xfId="0" applyFont="1" applyBorder="1" applyAlignment="1">
      <alignment horizontal="center" vertical="top"/>
    </xf>
    <xf numFmtId="49" fontId="22" fillId="0" borderId="88" xfId="0" applyNumberFormat="1" applyFont="1" applyBorder="1" applyAlignment="1">
      <alignment horizontal="left" vertical="center" wrapText="1" shrinkToFit="1"/>
    </xf>
    <xf numFmtId="3" fontId="22" fillId="0" borderId="88" xfId="0" applyNumberFormat="1" applyFont="1" applyBorder="1" applyAlignment="1">
      <alignment horizontal="right" vertical="center" wrapText="1" shrinkToFit="1"/>
    </xf>
    <xf numFmtId="3" fontId="22" fillId="0" borderId="89" xfId="0" applyNumberFormat="1" applyFont="1" applyBorder="1" applyAlignment="1">
      <alignment horizontal="right" vertical="center" wrapText="1" shrinkToFit="1"/>
    </xf>
    <xf numFmtId="49" fontId="48" fillId="0" borderId="88" xfId="0" applyNumberFormat="1" applyFont="1" applyBorder="1" applyAlignment="1">
      <alignment horizontal="left" vertical="center" wrapText="1" shrinkToFit="1"/>
    </xf>
    <xf numFmtId="3" fontId="48" fillId="0" borderId="88" xfId="0" applyNumberFormat="1" applyFont="1" applyBorder="1" applyAlignment="1">
      <alignment horizontal="right" vertical="center" wrapText="1" shrinkToFit="1"/>
    </xf>
    <xf numFmtId="3" fontId="48" fillId="0" borderId="89" xfId="0" applyNumberFormat="1" applyFont="1" applyBorder="1" applyAlignment="1">
      <alignment horizontal="right" vertical="center" wrapText="1" shrinkToFit="1"/>
    </xf>
    <xf numFmtId="49" fontId="48" fillId="0" borderId="88" xfId="0" applyNumberFormat="1" applyFont="1" applyBorder="1" applyAlignment="1">
      <alignment horizontal="center" vertical="center" wrapText="1" shrinkToFit="1"/>
    </xf>
    <xf numFmtId="0" fontId="39" fillId="0" borderId="0" xfId="8" applyAlignment="1">
      <alignment vertical="center"/>
    </xf>
    <xf numFmtId="0" fontId="49" fillId="0" borderId="104" xfId="8" applyFont="1" applyBorder="1" applyAlignment="1">
      <alignment vertical="center"/>
    </xf>
    <xf numFmtId="0" fontId="49" fillId="0" borderId="105" xfId="8" applyFont="1" applyBorder="1" applyAlignment="1">
      <alignment horizontal="center" vertical="center"/>
    </xf>
    <xf numFmtId="0" fontId="49" fillId="0" borderId="106" xfId="8" applyFont="1" applyBorder="1" applyAlignment="1">
      <alignment horizontal="center" vertical="center"/>
    </xf>
    <xf numFmtId="0" fontId="39" fillId="0" borderId="107" xfId="8" applyBorder="1" applyAlignment="1">
      <alignment vertical="center"/>
    </xf>
    <xf numFmtId="3" fontId="39" fillId="0" borderId="57" xfId="8" applyNumberFormat="1" applyBorder="1" applyAlignment="1">
      <alignment vertical="center"/>
    </xf>
    <xf numFmtId="3" fontId="39" fillId="0" borderId="4" xfId="8" applyNumberFormat="1" applyBorder="1" applyAlignment="1">
      <alignment vertical="center"/>
    </xf>
    <xf numFmtId="3" fontId="39" fillId="0" borderId="34" xfId="8" applyNumberFormat="1" applyBorder="1" applyAlignment="1">
      <alignment vertical="center"/>
    </xf>
    <xf numFmtId="0" fontId="39" fillId="0" borderId="108" xfId="8" applyBorder="1" applyAlignment="1">
      <alignment vertical="center"/>
    </xf>
    <xf numFmtId="3" fontId="39" fillId="0" borderId="109" xfId="8" applyNumberFormat="1" applyBorder="1" applyAlignment="1">
      <alignment vertical="center"/>
    </xf>
    <xf numFmtId="3" fontId="39" fillId="0" borderId="88" xfId="8" applyNumberFormat="1" applyBorder="1" applyAlignment="1">
      <alignment vertical="center"/>
    </xf>
    <xf numFmtId="3" fontId="39" fillId="0" borderId="110" xfId="8" applyNumberFormat="1" applyBorder="1" applyAlignment="1">
      <alignment vertical="center"/>
    </xf>
    <xf numFmtId="0" fontId="50" fillId="0" borderId="108" xfId="8" quotePrefix="1" applyFont="1" applyBorder="1" applyAlignment="1">
      <alignment vertical="center"/>
    </xf>
    <xf numFmtId="3" fontId="51" fillId="0" borderId="109" xfId="8" applyNumberFormat="1" applyFont="1" applyBorder="1" applyAlignment="1">
      <alignment vertical="center"/>
    </xf>
    <xf numFmtId="3" fontId="51" fillId="0" borderId="88" xfId="8" applyNumberFormat="1" applyFont="1" applyBorder="1" applyAlignment="1">
      <alignment vertical="center"/>
    </xf>
    <xf numFmtId="3" fontId="51" fillId="0" borderId="110" xfId="8" applyNumberFormat="1" applyFont="1" applyBorder="1" applyAlignment="1">
      <alignment vertical="center"/>
    </xf>
    <xf numFmtId="0" fontId="49" fillId="0" borderId="108" xfId="8" applyFont="1" applyBorder="1" applyAlignment="1">
      <alignment vertical="center"/>
    </xf>
    <xf numFmtId="3" fontId="49" fillId="0" borderId="109" xfId="8" applyNumberFormat="1" applyFont="1" applyBorder="1" applyAlignment="1">
      <alignment vertical="center"/>
    </xf>
    <xf numFmtId="0" fontId="49" fillId="0" borderId="111" xfId="8" applyFont="1" applyBorder="1" applyAlignment="1">
      <alignment vertical="center"/>
    </xf>
    <xf numFmtId="3" fontId="49" fillId="0" borderId="112" xfId="8" applyNumberFormat="1" applyFont="1" applyBorder="1" applyAlignment="1">
      <alignment vertical="center"/>
    </xf>
    <xf numFmtId="3" fontId="49" fillId="0" borderId="113" xfId="8" applyNumberFormat="1" applyFont="1" applyBorder="1" applyAlignment="1">
      <alignment vertical="center"/>
    </xf>
    <xf numFmtId="3" fontId="49" fillId="0" borderId="114" xfId="8" applyNumberFormat="1" applyFont="1" applyBorder="1" applyAlignment="1">
      <alignment vertical="center"/>
    </xf>
    <xf numFmtId="3" fontId="49" fillId="0" borderId="115" xfId="8" applyNumberFormat="1" applyFont="1" applyBorder="1" applyAlignment="1">
      <alignment vertical="center"/>
    </xf>
    <xf numFmtId="3" fontId="51" fillId="0" borderId="57" xfId="8" applyNumberFormat="1" applyFont="1" applyBorder="1" applyAlignment="1">
      <alignment vertical="center"/>
    </xf>
    <xf numFmtId="3" fontId="51" fillId="0" borderId="4" xfId="8" applyNumberFormat="1" applyFont="1" applyBorder="1" applyAlignment="1">
      <alignment vertical="center"/>
    </xf>
    <xf numFmtId="3" fontId="51" fillId="0" borderId="34" xfId="8" applyNumberFormat="1" applyFont="1" applyBorder="1" applyAlignment="1">
      <alignment vertical="center"/>
    </xf>
    <xf numFmtId="3" fontId="49" fillId="0" borderId="116" xfId="8" applyNumberFormat="1" applyFont="1" applyBorder="1" applyAlignment="1">
      <alignment vertical="center"/>
    </xf>
    <xf numFmtId="0" fontId="39" fillId="0" borderId="0" xfId="8"/>
    <xf numFmtId="0" fontId="49" fillId="0" borderId="0" xfId="8" applyFont="1" applyAlignment="1">
      <alignment vertical="center"/>
    </xf>
    <xf numFmtId="3" fontId="49" fillId="0" borderId="0" xfId="8" applyNumberFormat="1" applyFont="1" applyAlignment="1">
      <alignment vertical="center"/>
    </xf>
    <xf numFmtId="3" fontId="49" fillId="0" borderId="0" xfId="8" applyNumberFormat="1" applyFont="1"/>
    <xf numFmtId="0" fontId="6" fillId="0" borderId="0" xfId="0" applyFont="1" applyAlignment="1">
      <alignment horizontal="center"/>
    </xf>
    <xf numFmtId="0" fontId="12" fillId="0" borderId="77" xfId="0" applyFont="1" applyBorder="1" applyAlignment="1">
      <alignment wrapText="1"/>
    </xf>
    <xf numFmtId="0" fontId="12" fillId="0" borderId="79" xfId="0" applyFont="1" applyBorder="1"/>
    <xf numFmtId="0" fontId="10" fillId="0" borderId="80" xfId="0" applyFont="1" applyBorder="1"/>
    <xf numFmtId="3" fontId="10" fillId="0" borderId="118" xfId="0" applyNumberFormat="1" applyFont="1" applyBorder="1"/>
    <xf numFmtId="0" fontId="10" fillId="0" borderId="85" xfId="0" applyFont="1" applyBorder="1"/>
    <xf numFmtId="0" fontId="10" fillId="0" borderId="119" xfId="0" applyFont="1" applyBorder="1"/>
    <xf numFmtId="3" fontId="10" fillId="0" borderId="120" xfId="0" applyNumberFormat="1" applyFont="1" applyBorder="1"/>
    <xf numFmtId="0" fontId="0" fillId="0" borderId="72" xfId="0" applyBorder="1"/>
    <xf numFmtId="0" fontId="7" fillId="0" borderId="79" xfId="0" applyFont="1" applyBorder="1" applyAlignment="1">
      <alignment horizontal="right"/>
    </xf>
    <xf numFmtId="3" fontId="12" fillId="0" borderId="74" xfId="0" applyNumberFormat="1" applyFont="1" applyBorder="1"/>
    <xf numFmtId="0" fontId="11" fillId="0" borderId="121" xfId="0" applyFont="1" applyBorder="1" applyAlignment="1">
      <alignment vertical="center"/>
    </xf>
    <xf numFmtId="0" fontId="6" fillId="0" borderId="104" xfId="0" applyFont="1" applyBorder="1" applyAlignment="1">
      <alignment vertical="center"/>
    </xf>
    <xf numFmtId="0" fontId="10" fillId="0" borderId="0" xfId="8" applyFont="1"/>
    <xf numFmtId="0" fontId="12" fillId="0" borderId="0" xfId="8" applyFont="1"/>
    <xf numFmtId="0" fontId="12" fillId="0" borderId="104" xfId="8" applyFont="1" applyBorder="1" applyAlignment="1">
      <alignment horizontal="center"/>
    </xf>
    <xf numFmtId="0" fontId="12" fillId="0" borderId="28" xfId="8" applyFont="1" applyBorder="1"/>
    <xf numFmtId="0" fontId="12" fillId="0" borderId="12" xfId="8" applyFont="1" applyBorder="1"/>
    <xf numFmtId="0" fontId="12" fillId="0" borderId="104" xfId="8" applyFont="1" applyBorder="1"/>
    <xf numFmtId="0" fontId="22" fillId="0" borderId="0" xfId="8" applyFont="1"/>
    <xf numFmtId="0" fontId="17" fillId="0" borderId="72" xfId="0" applyFont="1" applyBorder="1"/>
    <xf numFmtId="0" fontId="17" fillId="0" borderId="77" xfId="0" applyFont="1" applyBorder="1" applyAlignment="1">
      <alignment horizontal="center"/>
    </xf>
    <xf numFmtId="0" fontId="17" fillId="0" borderId="78" xfId="0" applyFont="1" applyBorder="1" applyAlignment="1">
      <alignment horizontal="center"/>
    </xf>
    <xf numFmtId="0" fontId="17" fillId="0" borderId="79" xfId="0" applyFont="1" applyBorder="1" applyAlignment="1">
      <alignment horizontal="center"/>
    </xf>
    <xf numFmtId="0" fontId="17" fillId="0" borderId="122" xfId="0" applyFont="1" applyBorder="1"/>
    <xf numFmtId="0" fontId="17" fillId="0" borderId="123" xfId="0" applyFont="1" applyBorder="1" applyAlignment="1">
      <alignment horizontal="center"/>
    </xf>
    <xf numFmtId="0" fontId="17" fillId="0" borderId="124" xfId="0" applyFont="1" applyBorder="1" applyAlignment="1">
      <alignment horizontal="center"/>
    </xf>
    <xf numFmtId="0" fontId="16" fillId="0" borderId="125" xfId="0" applyFont="1" applyBorder="1"/>
    <xf numFmtId="3" fontId="18" fillId="0" borderId="99" xfId="0" applyNumberFormat="1" applyFont="1" applyBorder="1"/>
    <xf numFmtId="3" fontId="18" fillId="0" borderId="100" xfId="0" applyNumberFormat="1" applyFont="1" applyBorder="1"/>
    <xf numFmtId="0" fontId="16" fillId="0" borderId="125" xfId="0" quotePrefix="1" applyFont="1" applyBorder="1"/>
    <xf numFmtId="3" fontId="18" fillId="0" borderId="86" xfId="0" applyNumberFormat="1" applyFont="1" applyBorder="1"/>
    <xf numFmtId="3" fontId="18" fillId="0" borderId="120" xfId="0" applyNumberFormat="1" applyFont="1" applyBorder="1"/>
    <xf numFmtId="0" fontId="16" fillId="0" borderId="125" xfId="0" applyFont="1" applyBorder="1" applyAlignment="1">
      <alignment wrapText="1" shrinkToFit="1"/>
    </xf>
    <xf numFmtId="0" fontId="14" fillId="0" borderId="72" xfId="0" applyFont="1" applyBorder="1"/>
    <xf numFmtId="3" fontId="19" fillId="0" borderId="77" xfId="0" applyNumberFormat="1" applyFont="1" applyBorder="1"/>
    <xf numFmtId="3" fontId="19" fillId="0" borderId="78" xfId="0" applyNumberFormat="1" applyFont="1" applyBorder="1"/>
    <xf numFmtId="3" fontId="19" fillId="0" borderId="79" xfId="0" applyNumberFormat="1" applyFont="1" applyBorder="1"/>
    <xf numFmtId="0" fontId="7" fillId="0" borderId="10" xfId="0" applyFont="1" applyBorder="1" applyAlignment="1">
      <alignment horizontal="center" vertical="center" wrapText="1"/>
    </xf>
    <xf numFmtId="3" fontId="5" fillId="0" borderId="12" xfId="6" applyNumberFormat="1" applyFont="1" applyBorder="1" applyAlignment="1">
      <alignment vertical="center" wrapText="1"/>
    </xf>
    <xf numFmtId="3" fontId="20" fillId="0" borderId="23" xfId="6" applyNumberFormat="1" applyFont="1" applyBorder="1" applyAlignment="1">
      <alignment vertical="center" wrapText="1"/>
    </xf>
    <xf numFmtId="0" fontId="12" fillId="0" borderId="126" xfId="0" applyFont="1" applyBorder="1" applyAlignment="1">
      <alignment horizontal="justify"/>
    </xf>
    <xf numFmtId="0" fontId="7" fillId="0" borderId="78" xfId="0" applyFont="1" applyBorder="1"/>
    <xf numFmtId="0" fontId="7" fillId="0" borderId="127" xfId="0" applyFont="1" applyBorder="1"/>
    <xf numFmtId="0" fontId="7" fillId="0" borderId="79" xfId="0" applyFont="1" applyBorder="1"/>
    <xf numFmtId="0" fontId="7" fillId="0" borderId="128" xfId="0" applyFont="1" applyBorder="1" applyAlignment="1">
      <alignment horizontal="justify"/>
    </xf>
    <xf numFmtId="0" fontId="7" fillId="0" borderId="129" xfId="0" applyFont="1" applyBorder="1"/>
    <xf numFmtId="0" fontId="7" fillId="0" borderId="101" xfId="0" applyFont="1" applyBorder="1"/>
    <xf numFmtId="0" fontId="7" fillId="0" borderId="130" xfId="0" applyFont="1" applyBorder="1"/>
    <xf numFmtId="0" fontId="7" fillId="0" borderId="131" xfId="0" applyFont="1" applyBorder="1"/>
    <xf numFmtId="0" fontId="5" fillId="0" borderId="125" xfId="0" applyFont="1" applyBorder="1" applyAlignment="1">
      <alignment horizontal="justify"/>
    </xf>
    <xf numFmtId="3" fontId="5" fillId="0" borderId="99" xfId="0" applyNumberFormat="1" applyFont="1" applyBorder="1"/>
    <xf numFmtId="3" fontId="5" fillId="0" borderId="86" xfId="0" applyNumberFormat="1" applyFont="1" applyBorder="1"/>
    <xf numFmtId="3" fontId="5" fillId="0" borderId="81" xfId="0" applyNumberFormat="1" applyFont="1" applyBorder="1"/>
    <xf numFmtId="3" fontId="5" fillId="0" borderId="118" xfId="0" applyNumberFormat="1" applyFont="1" applyBorder="1"/>
    <xf numFmtId="0" fontId="5" fillId="0" borderId="86" xfId="0" applyFont="1" applyBorder="1"/>
    <xf numFmtId="0" fontId="5" fillId="0" borderId="99" xfId="0" applyFont="1" applyBorder="1"/>
    <xf numFmtId="0" fontId="5" fillId="0" borderId="120" xfId="0" applyFont="1" applyBorder="1"/>
    <xf numFmtId="0" fontId="5" fillId="0" borderId="132" xfId="0" applyFont="1" applyBorder="1" applyAlignment="1">
      <alignment horizontal="justify"/>
    </xf>
    <xf numFmtId="0" fontId="5" fillId="0" borderId="91" xfId="0" applyFont="1" applyBorder="1"/>
    <xf numFmtId="0" fontId="5" fillId="0" borderId="133" xfId="0" applyFont="1" applyBorder="1"/>
    <xf numFmtId="0" fontId="5" fillId="0" borderId="134" xfId="0" applyFont="1" applyBorder="1"/>
    <xf numFmtId="0" fontId="7" fillId="0" borderId="126" xfId="0" applyFont="1" applyBorder="1"/>
    <xf numFmtId="3" fontId="5" fillId="0" borderId="127" xfId="0" applyNumberFormat="1" applyFont="1" applyBorder="1"/>
    <xf numFmtId="3" fontId="5" fillId="0" borderId="78" xfId="0" applyNumberFormat="1" applyFont="1" applyBorder="1"/>
    <xf numFmtId="3" fontId="5" fillId="0" borderId="79" xfId="0" applyNumberFormat="1" applyFont="1" applyBorder="1"/>
    <xf numFmtId="0" fontId="7" fillId="0" borderId="72" xfId="0" applyFont="1" applyBorder="1"/>
    <xf numFmtId="3" fontId="7" fillId="0" borderId="77" xfId="0" applyNumberFormat="1" applyFont="1" applyBorder="1"/>
    <xf numFmtId="3" fontId="7" fillId="0" borderId="78" xfId="0" applyNumberFormat="1" applyFont="1" applyBorder="1"/>
    <xf numFmtId="3" fontId="7" fillId="0" borderId="127" xfId="0" applyNumberFormat="1" applyFont="1" applyBorder="1"/>
    <xf numFmtId="3" fontId="7" fillId="0" borderId="79" xfId="0" applyNumberFormat="1" applyFont="1" applyBorder="1"/>
    <xf numFmtId="0" fontId="46" fillId="0" borderId="0" xfId="11" applyFont="1"/>
    <xf numFmtId="0" fontId="11" fillId="0" borderId="0" xfId="11" applyFont="1"/>
    <xf numFmtId="0" fontId="41" fillId="0" borderId="0" xfId="11" applyFont="1" applyAlignment="1">
      <alignment horizontal="center"/>
    </xf>
    <xf numFmtId="0" fontId="52" fillId="0" borderId="0" xfId="11" applyFont="1"/>
    <xf numFmtId="0" fontId="11" fillId="0" borderId="135" xfId="11" applyFont="1" applyBorder="1"/>
    <xf numFmtId="0" fontId="7" fillId="0" borderId="88" xfId="12" applyFont="1" applyBorder="1" applyAlignment="1">
      <alignment vertical="center"/>
    </xf>
    <xf numFmtId="0" fontId="7" fillId="0" borderId="88" xfId="12" applyFont="1" applyBorder="1" applyAlignment="1">
      <alignment vertical="center" wrapText="1"/>
    </xf>
    <xf numFmtId="0" fontId="6" fillId="0" borderId="0" xfId="12" applyFont="1" applyAlignment="1">
      <alignment vertical="center" wrapText="1"/>
    </xf>
    <xf numFmtId="0" fontId="5" fillId="0" borderId="88" xfId="12" applyFont="1" applyBorder="1"/>
    <xf numFmtId="3" fontId="5" fillId="0" borderId="88" xfId="12" applyNumberFormat="1" applyFont="1" applyBorder="1"/>
    <xf numFmtId="0" fontId="5" fillId="0" borderId="0" xfId="12" applyFont="1"/>
    <xf numFmtId="0" fontId="5" fillId="0" borderId="0" xfId="11" applyFont="1"/>
    <xf numFmtId="0" fontId="42" fillId="0" borderId="88" xfId="11" applyFont="1" applyBorder="1" applyAlignment="1">
      <alignment horizontal="center"/>
    </xf>
    <xf numFmtId="0" fontId="42" fillId="0" borderId="88" xfId="11" applyFont="1" applyBorder="1" applyAlignment="1">
      <alignment horizontal="right"/>
    </xf>
    <xf numFmtId="3" fontId="42" fillId="0" borderId="88" xfId="11" applyNumberFormat="1" applyFont="1" applyBorder="1"/>
    <xf numFmtId="0" fontId="5" fillId="0" borderId="88" xfId="11" applyFont="1" applyBorder="1"/>
    <xf numFmtId="0" fontId="41" fillId="0" borderId="0" xfId="11" applyFont="1" applyAlignment="1">
      <alignment horizontal="right"/>
    </xf>
    <xf numFmtId="3" fontId="41" fillId="0" borderId="0" xfId="11" applyNumberFormat="1" applyFont="1"/>
    <xf numFmtId="0" fontId="11" fillId="0" borderId="0" xfId="12" applyFont="1"/>
    <xf numFmtId="0" fontId="11" fillId="0" borderId="136" xfId="12" applyFont="1" applyBorder="1"/>
    <xf numFmtId="0" fontId="41" fillId="0" borderId="136" xfId="11" applyFont="1" applyBorder="1" applyAlignment="1">
      <alignment horizontal="right"/>
    </xf>
    <xf numFmtId="3" fontId="41" fillId="0" borderId="136" xfId="11" applyNumberFormat="1" applyFont="1" applyBorder="1"/>
    <xf numFmtId="0" fontId="11" fillId="0" borderId="136" xfId="11" applyFont="1" applyBorder="1"/>
    <xf numFmtId="0" fontId="5" fillId="0" borderId="88" xfId="12" quotePrefix="1" applyFont="1" applyBorder="1"/>
    <xf numFmtId="3" fontId="41" fillId="0" borderId="135" xfId="11" applyNumberFormat="1" applyFont="1" applyBorder="1"/>
    <xf numFmtId="0" fontId="6" fillId="0" borderId="88" xfId="12" applyFont="1" applyBorder="1" applyAlignment="1">
      <alignment vertical="center" wrapText="1"/>
    </xf>
    <xf numFmtId="3" fontId="41" fillId="0" borderId="88" xfId="11" applyNumberFormat="1" applyFont="1" applyBorder="1"/>
    <xf numFmtId="0" fontId="42" fillId="0" borderId="88" xfId="11" applyFont="1" applyBorder="1"/>
    <xf numFmtId="0" fontId="42" fillId="0" borderId="88" xfId="11" applyFont="1" applyBorder="1" applyAlignment="1">
      <alignment wrapText="1"/>
    </xf>
    <xf numFmtId="0" fontId="45" fillId="0" borderId="88" xfId="11" applyFont="1" applyBorder="1"/>
    <xf numFmtId="3" fontId="45" fillId="0" borderId="88" xfId="11" applyNumberFormat="1" applyFont="1" applyBorder="1"/>
    <xf numFmtId="0" fontId="53" fillId="0" borderId="0" xfId="13"/>
    <xf numFmtId="0" fontId="45" fillId="0" borderId="88" xfId="13" applyFont="1" applyBorder="1"/>
    <xf numFmtId="3" fontId="45" fillId="0" borderId="88" xfId="13" applyNumberFormat="1" applyFont="1" applyBorder="1"/>
    <xf numFmtId="0" fontId="45" fillId="0" borderId="0" xfId="11" applyFont="1"/>
    <xf numFmtId="3" fontId="42" fillId="0" borderId="88" xfId="11" applyNumberFormat="1" applyFont="1" applyBorder="1" applyAlignment="1">
      <alignment horizontal="center"/>
    </xf>
    <xf numFmtId="3" fontId="41" fillId="0" borderId="0" xfId="11" applyNumberFormat="1" applyFont="1" applyAlignment="1">
      <alignment horizontal="center"/>
    </xf>
    <xf numFmtId="0" fontId="54" fillId="0" borderId="0" xfId="11" applyFont="1"/>
    <xf numFmtId="0" fontId="41" fillId="0" borderId="88" xfId="11" applyFont="1" applyBorder="1" applyAlignment="1">
      <alignment wrapText="1"/>
    </xf>
    <xf numFmtId="3" fontId="6" fillId="0" borderId="88" xfId="11" applyNumberFormat="1" applyFont="1" applyBorder="1"/>
    <xf numFmtId="3" fontId="6" fillId="0" borderId="0" xfId="11" applyNumberFormat="1" applyFont="1"/>
    <xf numFmtId="0" fontId="55" fillId="0" borderId="0" xfId="12" applyFont="1"/>
    <xf numFmtId="0" fontId="7" fillId="0" borderId="88" xfId="11" applyFont="1" applyBorder="1" applyAlignment="1">
      <alignment wrapText="1"/>
    </xf>
    <xf numFmtId="0" fontId="7" fillId="0" borderId="88" xfId="12" applyFont="1" applyBorder="1" applyAlignment="1">
      <alignment horizontal="right"/>
    </xf>
    <xf numFmtId="3" fontId="7" fillId="0" borderId="88" xfId="12" applyNumberFormat="1" applyFont="1" applyBorder="1"/>
    <xf numFmtId="0" fontId="7" fillId="0" borderId="88" xfId="11" applyFont="1" applyBorder="1"/>
    <xf numFmtId="0" fontId="7" fillId="0" borderId="0" xfId="12" applyFont="1" applyAlignment="1">
      <alignment horizontal="right"/>
    </xf>
    <xf numFmtId="3" fontId="45" fillId="0" borderId="0" xfId="11" applyNumberFormat="1" applyFont="1"/>
    <xf numFmtId="0" fontId="56" fillId="0" borderId="0" xfId="13" applyFont="1"/>
    <xf numFmtId="0" fontId="11" fillId="0" borderId="0" xfId="13" applyFont="1"/>
    <xf numFmtId="0" fontId="6" fillId="0" borderId="88" xfId="13" applyFont="1" applyBorder="1" applyAlignment="1">
      <alignment wrapText="1"/>
    </xf>
    <xf numFmtId="3" fontId="6" fillId="0" borderId="88" xfId="13" applyNumberFormat="1" applyFont="1" applyBorder="1" applyAlignment="1">
      <alignment wrapText="1"/>
    </xf>
    <xf numFmtId="0" fontId="6" fillId="0" borderId="0" xfId="13" applyFont="1" applyAlignment="1">
      <alignment wrapText="1"/>
    </xf>
    <xf numFmtId="3" fontId="41" fillId="0" borderId="0" xfId="13" applyNumberFormat="1" applyFont="1"/>
    <xf numFmtId="0" fontId="46" fillId="0" borderId="0" xfId="13" applyFont="1"/>
    <xf numFmtId="0" fontId="41" fillId="0" borderId="0" xfId="13" applyFont="1" applyAlignment="1">
      <alignment horizontal="right"/>
    </xf>
    <xf numFmtId="0" fontId="42" fillId="0" borderId="88" xfId="13" applyFont="1" applyBorder="1"/>
    <xf numFmtId="0" fontId="42" fillId="0" borderId="88" xfId="13" applyFont="1" applyBorder="1" applyAlignment="1">
      <alignment wrapText="1"/>
    </xf>
    <xf numFmtId="0" fontId="42" fillId="0" borderId="88" xfId="13" applyFont="1" applyBorder="1" applyAlignment="1">
      <alignment horizontal="right"/>
    </xf>
    <xf numFmtId="3" fontId="42" fillId="0" borderId="88" xfId="13" applyNumberFormat="1" applyFont="1" applyBorder="1"/>
    <xf numFmtId="0" fontId="5" fillId="0" borderId="137" xfId="11" applyFont="1" applyBorder="1"/>
    <xf numFmtId="0" fontId="5" fillId="0" borderId="99" xfId="11" applyFont="1" applyBorder="1"/>
    <xf numFmtId="0" fontId="5" fillId="0" borderId="138" xfId="11" applyFont="1" applyBorder="1"/>
    <xf numFmtId="0" fontId="6" fillId="0" borderId="0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right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9" fillId="0" borderId="0" xfId="8" applyFont="1" applyAlignment="1">
      <alignment horizontal="center"/>
    </xf>
    <xf numFmtId="0" fontId="7" fillId="0" borderId="7" xfId="8" applyFont="1" applyBorder="1" applyAlignment="1">
      <alignment horizontal="right"/>
    </xf>
    <xf numFmtId="0" fontId="41" fillId="0" borderId="41" xfId="9" applyFont="1" applyBorder="1" applyAlignment="1">
      <alignment horizontal="center"/>
    </xf>
    <xf numFmtId="0" fontId="41" fillId="0" borderId="16" xfId="9" applyFont="1" applyBorder="1" applyAlignment="1">
      <alignment horizontal="center"/>
    </xf>
    <xf numFmtId="0" fontId="41" fillId="0" borderId="53" xfId="9" applyFont="1" applyBorder="1" applyAlignment="1">
      <alignment horizontal="center"/>
    </xf>
    <xf numFmtId="0" fontId="35" fillId="0" borderId="0" xfId="0" applyFont="1" applyAlignment="1">
      <alignment horizontal="center" vertical="top" wrapText="1"/>
    </xf>
    <xf numFmtId="0" fontId="7" fillId="0" borderId="0" xfId="0" applyFont="1" applyAlignment="1">
      <alignment horizontal="right" vertical="top" wrapText="1"/>
    </xf>
    <xf numFmtId="0" fontId="5" fillId="5" borderId="70" xfId="0" applyFont="1" applyFill="1" applyBorder="1" applyAlignment="1">
      <alignment horizontal="center" vertical="top" wrapText="1"/>
    </xf>
    <xf numFmtId="0" fontId="5" fillId="5" borderId="75" xfId="0" applyFont="1" applyFill="1" applyBorder="1" applyAlignment="1">
      <alignment horizontal="center" vertical="top" wrapText="1"/>
    </xf>
    <xf numFmtId="0" fontId="5" fillId="5" borderId="71" xfId="0" applyFont="1" applyFill="1" applyBorder="1" applyAlignment="1">
      <alignment horizontal="center" vertical="top" wrapText="1"/>
    </xf>
    <xf numFmtId="0" fontId="5" fillId="5" borderId="76" xfId="0" applyFont="1" applyFill="1" applyBorder="1" applyAlignment="1">
      <alignment horizontal="center" vertical="top" wrapText="1"/>
    </xf>
    <xf numFmtId="0" fontId="5" fillId="5" borderId="72" xfId="0" applyFont="1" applyFill="1" applyBorder="1" applyAlignment="1">
      <alignment horizontal="center" vertical="top" wrapText="1"/>
    </xf>
    <xf numFmtId="0" fontId="5" fillId="5" borderId="73" xfId="0" applyFont="1" applyFill="1" applyBorder="1" applyAlignment="1">
      <alignment horizontal="center" vertical="top" wrapText="1"/>
    </xf>
    <xf numFmtId="0" fontId="5" fillId="5" borderId="74" xfId="0" applyFont="1" applyFill="1" applyBorder="1" applyAlignment="1">
      <alignment horizontal="center" vertical="top" wrapText="1"/>
    </xf>
    <xf numFmtId="0" fontId="47" fillId="0" borderId="0" xfId="0" applyFont="1" applyAlignment="1">
      <alignment horizontal="center" vertical="top" wrapText="1"/>
    </xf>
    <xf numFmtId="0" fontId="5" fillId="5" borderId="97" xfId="0" applyFont="1" applyFill="1" applyBorder="1" applyAlignment="1">
      <alignment horizontal="center" vertical="top" wrapText="1"/>
    </xf>
    <xf numFmtId="0" fontId="5" fillId="5" borderId="98" xfId="0" applyFont="1" applyFill="1" applyBorder="1" applyAlignment="1">
      <alignment horizontal="center" vertical="top" wrapText="1"/>
    </xf>
    <xf numFmtId="0" fontId="5" fillId="5" borderId="99" xfId="0" applyFont="1" applyFill="1" applyBorder="1" applyAlignment="1">
      <alignment horizontal="center" vertical="top" wrapText="1"/>
    </xf>
    <xf numFmtId="0" fontId="7" fillId="0" borderId="95" xfId="0" applyFont="1" applyBorder="1" applyAlignment="1">
      <alignment horizontal="center" vertical="top" wrapText="1"/>
    </xf>
    <xf numFmtId="0" fontId="5" fillId="5" borderId="100" xfId="0" applyFont="1" applyFill="1" applyBorder="1" applyAlignment="1">
      <alignment horizontal="center" vertical="top" wrapText="1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/>
    </xf>
    <xf numFmtId="0" fontId="12" fillId="0" borderId="104" xfId="8" applyFont="1" applyBorder="1"/>
    <xf numFmtId="0" fontId="10" fillId="0" borderId="35" xfId="8" applyFont="1" applyBorder="1"/>
    <xf numFmtId="0" fontId="10" fillId="0" borderId="63" xfId="8" applyFont="1" applyBorder="1"/>
    <xf numFmtId="0" fontId="10" fillId="0" borderId="12" xfId="8" applyFont="1" applyBorder="1"/>
    <xf numFmtId="0" fontId="10" fillId="0" borderId="30" xfId="8" applyFont="1" applyBorder="1"/>
    <xf numFmtId="0" fontId="10" fillId="0" borderId="32" xfId="8" applyFont="1" applyBorder="1"/>
    <xf numFmtId="0" fontId="12" fillId="0" borderId="0" xfId="0" applyFont="1" applyAlignment="1">
      <alignment horizontal="left"/>
    </xf>
    <xf numFmtId="0" fontId="12" fillId="0" borderId="104" xfId="8" applyFont="1" applyBorder="1" applyAlignment="1">
      <alignment horizontal="center"/>
    </xf>
    <xf numFmtId="0" fontId="10" fillId="0" borderId="28" xfId="8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6" fillId="0" borderId="10" xfId="0" applyFont="1" applyBorder="1" applyAlignment="1">
      <alignment horizontal="center"/>
    </xf>
    <xf numFmtId="0" fontId="6" fillId="0" borderId="55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5" fillId="0" borderId="47" xfId="6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6" fillId="0" borderId="117" xfId="0" applyFont="1" applyBorder="1" applyAlignment="1">
      <alignment horizontal="right"/>
    </xf>
    <xf numFmtId="0" fontId="7" fillId="0" borderId="0" xfId="6" applyFont="1" applyBorder="1" applyAlignment="1">
      <alignment horizontal="center" wrapText="1"/>
    </xf>
    <xf numFmtId="0" fontId="6" fillId="0" borderId="0" xfId="8" applyFont="1" applyAlignment="1">
      <alignment horizontal="center" vertical="center"/>
    </xf>
    <xf numFmtId="0" fontId="5" fillId="0" borderId="103" xfId="8" applyFont="1" applyBorder="1" applyAlignment="1">
      <alignment horizontal="right" vertical="center"/>
    </xf>
    <xf numFmtId="0" fontId="7" fillId="0" borderId="117" xfId="0" applyFont="1" applyBorder="1" applyAlignment="1">
      <alignment horizontal="right"/>
    </xf>
    <xf numFmtId="0" fontId="7" fillId="0" borderId="10" xfId="4" applyFont="1" applyBorder="1" applyAlignment="1">
      <alignment horizontal="left" vertical="center" wrapText="1"/>
    </xf>
    <xf numFmtId="0" fontId="7" fillId="0" borderId="29" xfId="4" applyFont="1" applyBorder="1" applyAlignment="1">
      <alignment vertical="center"/>
    </xf>
    <xf numFmtId="0" fontId="7" fillId="0" borderId="31" xfId="4" applyFont="1" applyBorder="1" applyAlignment="1">
      <alignment vertical="center"/>
    </xf>
    <xf numFmtId="0" fontId="6" fillId="0" borderId="0" xfId="4" applyFont="1" applyBorder="1" applyAlignment="1">
      <alignment horizontal="center" vertical="center"/>
    </xf>
    <xf numFmtId="0" fontId="12" fillId="0" borderId="0" xfId="4" applyFont="1" applyBorder="1" applyAlignment="1">
      <alignment horizontal="center" vertical="center"/>
    </xf>
    <xf numFmtId="0" fontId="7" fillId="0" borderId="10" xfId="4" applyFont="1" applyBorder="1" applyAlignment="1">
      <alignment horizontal="center" vertical="center"/>
    </xf>
    <xf numFmtId="0" fontId="5" fillId="0" borderId="12" xfId="4" applyFont="1" applyBorder="1" applyAlignment="1">
      <alignment horizontal="left" vertical="center"/>
    </xf>
    <xf numFmtId="0" fontId="54" fillId="0" borderId="0" xfId="11" applyFont="1" applyAlignment="1">
      <alignment horizontal="left"/>
    </xf>
    <xf numFmtId="0" fontId="52" fillId="0" borderId="0" xfId="11" applyFont="1"/>
    <xf numFmtId="0" fontId="52" fillId="0" borderId="0" xfId="11" applyFont="1" applyAlignment="1">
      <alignment horizontal="left"/>
    </xf>
    <xf numFmtId="0" fontId="54" fillId="0" borderId="0" xfId="13" applyFont="1" applyAlignment="1">
      <alignment horizontal="left"/>
    </xf>
    <xf numFmtId="0" fontId="24" fillId="0" borderId="0" xfId="0" applyFont="1" applyFill="1" applyBorder="1" applyAlignment="1">
      <alignment horizontal="center" vertical="top" wrapText="1"/>
    </xf>
    <xf numFmtId="0" fontId="24" fillId="0" borderId="41" xfId="0" applyFont="1" applyFill="1" applyBorder="1" applyAlignment="1">
      <alignment horizontal="center" vertical="top" wrapText="1"/>
    </xf>
    <xf numFmtId="0" fontId="24" fillId="0" borderId="20" xfId="0" applyFont="1" applyFill="1" applyBorder="1" applyAlignment="1">
      <alignment horizontal="center" vertical="top" wrapText="1"/>
    </xf>
    <xf numFmtId="0" fontId="23" fillId="0" borderId="59" xfId="0" applyFont="1" applyFill="1" applyBorder="1" applyAlignment="1">
      <alignment horizontal="center" vertical="top" wrapText="1"/>
    </xf>
    <xf numFmtId="0" fontId="25" fillId="0" borderId="8" xfId="0" applyFont="1" applyFill="1" applyBorder="1" applyAlignment="1" applyProtection="1">
      <alignment horizontal="center" wrapText="1" readingOrder="1"/>
      <protection locked="0"/>
    </xf>
    <xf numFmtId="0" fontId="25" fillId="0" borderId="15" xfId="0" applyFont="1" applyFill="1" applyBorder="1" applyAlignment="1" applyProtection="1">
      <alignment horizontal="center" wrapText="1" readingOrder="1"/>
      <protection locked="0"/>
    </xf>
    <xf numFmtId="0" fontId="25" fillId="0" borderId="42" xfId="0" applyFont="1" applyFill="1" applyBorder="1" applyAlignment="1" applyProtection="1">
      <alignment horizontal="center" wrapText="1" readingOrder="1"/>
      <protection locked="0"/>
    </xf>
    <xf numFmtId="0" fontId="25" fillId="0" borderId="9" xfId="0" applyFont="1" applyFill="1" applyBorder="1" applyAlignment="1" applyProtection="1">
      <alignment horizontal="center" wrapText="1" readingOrder="1"/>
      <protection locked="0"/>
    </xf>
    <xf numFmtId="0" fontId="25" fillId="0" borderId="41" xfId="0" applyFont="1" applyFill="1" applyBorder="1" applyAlignment="1" applyProtection="1">
      <alignment horizontal="center" wrapText="1" readingOrder="1"/>
      <protection locked="0"/>
    </xf>
    <xf numFmtId="0" fontId="24" fillId="0" borderId="0" xfId="0" applyFont="1" applyFill="1" applyBorder="1" applyAlignment="1">
      <alignment horizontal="center"/>
    </xf>
    <xf numFmtId="0" fontId="25" fillId="0" borderId="10" xfId="0" applyFont="1" applyFill="1" applyBorder="1" applyAlignment="1" applyProtection="1">
      <alignment horizontal="center" wrapText="1" readingOrder="1"/>
      <protection locked="0"/>
    </xf>
    <xf numFmtId="0" fontId="25" fillId="0" borderId="27" xfId="0" applyFont="1" applyFill="1" applyBorder="1" applyAlignment="1" applyProtection="1">
      <alignment horizontal="center" wrapText="1" readingOrder="1"/>
      <protection locked="0"/>
    </xf>
    <xf numFmtId="0" fontId="6" fillId="0" borderId="0" xfId="0" applyFont="1" applyFill="1" applyBorder="1" applyAlignment="1">
      <alignment horizontal="center" vertical="top" wrapText="1"/>
    </xf>
    <xf numFmtId="0" fontId="5" fillId="0" borderId="42" xfId="0" applyFont="1" applyFill="1" applyBorder="1" applyAlignment="1">
      <alignment horizontal="center" vertical="top" wrapText="1"/>
    </xf>
    <xf numFmtId="0" fontId="6" fillId="0" borderId="41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0" fontId="29" fillId="0" borderId="1" xfId="0" applyFont="1" applyBorder="1" applyAlignment="1">
      <alignment horizontal="center" vertical="top" wrapText="1"/>
    </xf>
    <xf numFmtId="0" fontId="32" fillId="2" borderId="6" xfId="0" applyFont="1" applyFill="1" applyBorder="1" applyAlignment="1">
      <alignment horizontal="center" vertical="top" wrapText="1"/>
    </xf>
    <xf numFmtId="0" fontId="32" fillId="2" borderId="12" xfId="0" applyFont="1" applyFill="1" applyBorder="1" applyAlignment="1">
      <alignment horizontal="center" vertical="top" wrapText="1"/>
    </xf>
    <xf numFmtId="0" fontId="32" fillId="2" borderId="5" xfId="0" applyFont="1" applyFill="1" applyBorder="1" applyAlignment="1">
      <alignment horizontal="center" vertical="top" wrapText="1"/>
    </xf>
    <xf numFmtId="0" fontId="35" fillId="0" borderId="1" xfId="0" applyFont="1" applyBorder="1" applyAlignment="1">
      <alignment horizontal="center" vertical="top" wrapText="1"/>
    </xf>
    <xf numFmtId="0" fontId="32" fillId="2" borderId="41" xfId="0" applyFont="1" applyFill="1" applyBorder="1" applyAlignment="1">
      <alignment horizontal="center" vertical="top" wrapText="1"/>
    </xf>
    <xf numFmtId="0" fontId="32" fillId="2" borderId="15" xfId="0" applyFont="1" applyFill="1" applyBorder="1" applyAlignment="1">
      <alignment horizontal="center" vertical="top" wrapText="1"/>
    </xf>
  </cellXfs>
  <cellStyles count="14">
    <cellStyle name="Normál" xfId="0" builtinId="0"/>
    <cellStyle name="Normál 11" xfId="1" xr:uid="{00000000-0005-0000-0000-000001000000}"/>
    <cellStyle name="Normál 11 2" xfId="9" xr:uid="{5FDDD565-E22E-42DA-BA6A-6DDF64C167DC}"/>
    <cellStyle name="Normál 2" xfId="2" xr:uid="{00000000-0005-0000-0000-000002000000}"/>
    <cellStyle name="Normál 2 2" xfId="3" xr:uid="{00000000-0005-0000-0000-000003000000}"/>
    <cellStyle name="Normál 2 2 2" xfId="10" xr:uid="{D8299239-C585-463B-9999-F0236186B092}"/>
    <cellStyle name="Normál 2 2 3" xfId="12" xr:uid="{C7534981-9144-4FDB-9CEF-2E8CE35F067E}"/>
    <cellStyle name="Normál 3" xfId="8" xr:uid="{5F8510B8-D9C8-4A4C-9B34-078196C3AD2F}"/>
    <cellStyle name="Normál 3 2" xfId="11" xr:uid="{DD0FC739-57B0-44AA-A936-B1A75907F55B}"/>
    <cellStyle name="Normál 4" xfId="13" xr:uid="{C08A12BF-EBF9-420E-94F2-1FC81D0CF0B8}"/>
    <cellStyle name="Normál_Közös Hivatal ktgv. 2014_mód" xfId="5" xr:uid="{00000000-0005-0000-0000-000004000000}"/>
    <cellStyle name="Normál_Ktg rendelet mellékletek1" xfId="4" xr:uid="{00000000-0005-0000-0000-000005000000}"/>
    <cellStyle name="Normál_mellékletek" xfId="6" xr:uid="{00000000-0005-0000-0000-000006000000}"/>
    <cellStyle name="Normál_Működési kiadások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J10"/>
  <sheetViews>
    <sheetView zoomScaleNormal="100" workbookViewId="0">
      <selection activeCell="C37" sqref="C37"/>
    </sheetView>
  </sheetViews>
  <sheetFormatPr defaultColWidth="9" defaultRowHeight="15.75" x14ac:dyDescent="0.25"/>
  <cols>
    <col min="1" max="1" width="4.42578125" style="1" customWidth="1"/>
    <col min="2" max="2" width="3.85546875" style="2" customWidth="1"/>
    <col min="3" max="10" width="9" style="1"/>
    <col min="11" max="11" width="10.42578125" style="1" customWidth="1"/>
    <col min="12" max="1024" width="9" style="1"/>
  </cols>
  <sheetData>
    <row r="2" spans="1:1" x14ac:dyDescent="0.25">
      <c r="A2" s="2" t="s">
        <v>0</v>
      </c>
    </row>
    <row r="3" spans="1:1" x14ac:dyDescent="0.25">
      <c r="A3" s="2"/>
    </row>
    <row r="4" spans="1:1" x14ac:dyDescent="0.25">
      <c r="A4" s="2" t="s">
        <v>1</v>
      </c>
    </row>
    <row r="5" spans="1:1" x14ac:dyDescent="0.25">
      <c r="A5" s="2"/>
    </row>
    <row r="6" spans="1:1" x14ac:dyDescent="0.25">
      <c r="A6" s="2" t="s">
        <v>2</v>
      </c>
    </row>
    <row r="7" spans="1:1" s="1" customFormat="1" x14ac:dyDescent="0.25"/>
    <row r="8" spans="1:1" x14ac:dyDescent="0.25">
      <c r="A8" s="2" t="s">
        <v>3</v>
      </c>
    </row>
    <row r="10" spans="1:1" x14ac:dyDescent="0.25">
      <c r="A10" s="2" t="s">
        <v>4</v>
      </c>
    </row>
  </sheetData>
  <pageMargins left="0.70833333333333304" right="0.78749999999999998" top="1.1027777777777801" bottom="0.905555555555556" header="0.43333333333333302" footer="0.51180555555555496"/>
  <pageSetup paperSize="9" scale="95" firstPageNumber="0" orientation="portrait" horizontalDpi="300" verticalDpi="300"/>
  <headerFooter>
    <oddHeader>&amp;L&amp;"Times New Roman,Normál"&amp;12Kőröshegy Község Önkormányzatának
2020. évi költségvetése&amp;R&amp;"Arial,Normál"1. sz. melléklet a 2/2020. (II.26.)
 önkormányzati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MI10"/>
  <sheetViews>
    <sheetView zoomScaleNormal="100" workbookViewId="0">
      <selection activeCell="C13" sqref="C13"/>
    </sheetView>
  </sheetViews>
  <sheetFormatPr defaultColWidth="9" defaultRowHeight="12.75" x14ac:dyDescent="0.2"/>
  <cols>
    <col min="1" max="1" width="4.7109375" style="3" customWidth="1"/>
    <col min="2" max="2" width="59.85546875" style="3" customWidth="1"/>
    <col min="3" max="3" width="12.28515625" style="3" customWidth="1"/>
    <col min="4" max="4" width="12.42578125" style="3" customWidth="1"/>
    <col min="5" max="5" width="11.42578125" style="3" bestFit="1" customWidth="1"/>
    <col min="6" max="1023" width="9" style="3"/>
  </cols>
  <sheetData>
    <row r="2" spans="1:7" ht="43.5" customHeight="1" x14ac:dyDescent="0.3">
      <c r="A2" s="821" t="s">
        <v>321</v>
      </c>
      <c r="B2" s="821"/>
      <c r="C2" s="821"/>
      <c r="D2" s="821"/>
      <c r="E2" s="821"/>
      <c r="F2" s="23"/>
      <c r="G2" s="23"/>
    </row>
    <row r="3" spans="1:7" x14ac:dyDescent="0.2">
      <c r="A3" s="24"/>
      <c r="B3" s="24"/>
    </row>
    <row r="4" spans="1:7" x14ac:dyDescent="0.2">
      <c r="A4" s="24"/>
      <c r="B4" s="24"/>
    </row>
    <row r="5" spans="1:7" ht="13.5" thickBot="1" x14ac:dyDescent="0.25">
      <c r="B5" s="25"/>
      <c r="E5" s="26" t="s">
        <v>6</v>
      </c>
    </row>
    <row r="6" spans="1:7" s="27" customFormat="1" ht="47.25" customHeight="1" thickBot="1" x14ac:dyDescent="0.25">
      <c r="A6" s="28"/>
      <c r="B6" s="29" t="s">
        <v>322</v>
      </c>
      <c r="C6" s="30" t="s">
        <v>323</v>
      </c>
      <c r="D6" s="30" t="s">
        <v>324</v>
      </c>
      <c r="E6" s="30" t="s">
        <v>924</v>
      </c>
    </row>
    <row r="7" spans="1:7" ht="15" customHeight="1" x14ac:dyDescent="0.2">
      <c r="A7" s="31" t="s">
        <v>325</v>
      </c>
      <c r="B7" s="32" t="s">
        <v>326</v>
      </c>
      <c r="C7" s="33">
        <v>66047000</v>
      </c>
      <c r="D7" s="33">
        <v>75153000</v>
      </c>
      <c r="E7" s="52">
        <v>20870112</v>
      </c>
    </row>
    <row r="8" spans="1:7" ht="15" customHeight="1" x14ac:dyDescent="0.2">
      <c r="A8" s="31" t="s">
        <v>327</v>
      </c>
      <c r="B8" s="32" t="s">
        <v>328</v>
      </c>
      <c r="C8" s="33">
        <v>1905000</v>
      </c>
      <c r="D8" s="33">
        <v>2287000</v>
      </c>
      <c r="E8" s="52">
        <v>2238756</v>
      </c>
    </row>
    <row r="9" spans="1:7" ht="15" customHeight="1" thickBot="1" x14ac:dyDescent="0.25">
      <c r="A9" s="31" t="s">
        <v>329</v>
      </c>
      <c r="B9" s="32" t="s">
        <v>330</v>
      </c>
      <c r="C9" s="33">
        <v>0</v>
      </c>
      <c r="D9" s="33">
        <v>2520000</v>
      </c>
      <c r="E9" s="52">
        <v>2518729</v>
      </c>
    </row>
    <row r="10" spans="1:7" ht="15" customHeight="1" thickBot="1" x14ac:dyDescent="0.25">
      <c r="A10" s="34"/>
      <c r="B10" s="35" t="s">
        <v>331</v>
      </c>
      <c r="C10" s="36">
        <f>SUM(C7:C9)</f>
        <v>67952000</v>
      </c>
      <c r="D10" s="36">
        <f>SUM(D7:D9)</f>
        <v>79960000</v>
      </c>
      <c r="E10" s="36">
        <f>SUM(E7:E9)</f>
        <v>25627597</v>
      </c>
    </row>
  </sheetData>
  <mergeCells count="1">
    <mergeCell ref="A2:E2"/>
  </mergeCells>
  <pageMargins left="0.31496062992125984" right="0.15748031496062992" top="0.6692913385826772" bottom="0.35433070866141736" header="0.23622047244094491" footer="0.51181102362204722"/>
  <pageSetup paperSize="9" firstPageNumber="0" orientation="portrait" horizontalDpi="300" verticalDpi="300" r:id="rId1"/>
  <headerFooter>
    <oddHeader>&amp;L&amp;"Times New Roman,Normál"&amp;12Kőröshegy Község Önkormányzatának
2020. évi zárszámadása&amp;R&amp;"Arial,Normál"9. sz. melléklet a 3/2021. (V.28.)
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AMJ21"/>
  <sheetViews>
    <sheetView topLeftCell="A2" zoomScaleNormal="100" workbookViewId="0">
      <selection activeCell="A20" sqref="A20"/>
    </sheetView>
  </sheetViews>
  <sheetFormatPr defaultColWidth="9" defaultRowHeight="12.75" x14ac:dyDescent="0.2"/>
  <cols>
    <col min="1" max="1" width="3.140625" style="3" customWidth="1"/>
    <col min="2" max="2" width="14.7109375" style="3" customWidth="1"/>
    <col min="3" max="3" width="43.140625" style="3" customWidth="1"/>
    <col min="4" max="5" width="12.28515625" style="3" customWidth="1"/>
    <col min="6" max="6" width="11" style="3" customWidth="1"/>
    <col min="7" max="1024" width="9" style="3"/>
  </cols>
  <sheetData>
    <row r="3" spans="1:6" ht="37.5" customHeight="1" x14ac:dyDescent="0.2">
      <c r="A3" s="822" t="s">
        <v>332</v>
      </c>
      <c r="B3" s="822"/>
      <c r="C3" s="822"/>
      <c r="D3" s="822"/>
      <c r="E3" s="822"/>
      <c r="F3" s="822"/>
    </row>
    <row r="5" spans="1:6" x14ac:dyDescent="0.2">
      <c r="F5" s="37" t="s">
        <v>6</v>
      </c>
    </row>
    <row r="6" spans="1:6" ht="45.75" customHeight="1" x14ac:dyDescent="0.2">
      <c r="A6" s="38"/>
      <c r="B6" s="39" t="s">
        <v>333</v>
      </c>
      <c r="C6" s="40" t="s">
        <v>334</v>
      </c>
      <c r="D6" s="30" t="s">
        <v>323</v>
      </c>
      <c r="E6" s="30" t="s">
        <v>324</v>
      </c>
      <c r="F6" s="30" t="s">
        <v>924</v>
      </c>
    </row>
    <row r="7" spans="1:6" ht="30" customHeight="1" x14ac:dyDescent="0.25">
      <c r="A7" s="41" t="s">
        <v>325</v>
      </c>
      <c r="B7" s="823" t="s">
        <v>335</v>
      </c>
      <c r="C7" s="42" t="s">
        <v>336</v>
      </c>
      <c r="D7" s="43">
        <v>326468000</v>
      </c>
      <c r="E7" s="43">
        <v>326468000</v>
      </c>
      <c r="F7" s="43">
        <v>16020860</v>
      </c>
    </row>
    <row r="8" spans="1:6" ht="27" customHeight="1" x14ac:dyDescent="0.25">
      <c r="A8" s="44" t="s">
        <v>327</v>
      </c>
      <c r="B8" s="823"/>
      <c r="C8" s="45" t="s">
        <v>337</v>
      </c>
      <c r="D8" s="46">
        <v>22225000</v>
      </c>
      <c r="E8" s="46">
        <v>0</v>
      </c>
      <c r="F8" s="46">
        <v>0</v>
      </c>
    </row>
    <row r="9" spans="1:6" ht="26.25" customHeight="1" x14ac:dyDescent="0.25">
      <c r="A9" s="44" t="s">
        <v>329</v>
      </c>
      <c r="B9" s="823"/>
      <c r="C9" s="45" t="s">
        <v>338</v>
      </c>
      <c r="D9" s="47">
        <v>0</v>
      </c>
      <c r="E9" s="47">
        <v>2992000</v>
      </c>
      <c r="F9" s="47"/>
    </row>
    <row r="10" spans="1:6" ht="15" customHeight="1" x14ac:dyDescent="0.2">
      <c r="A10" s="44" t="s">
        <v>339</v>
      </c>
      <c r="B10" s="823"/>
      <c r="C10" s="48" t="s">
        <v>340</v>
      </c>
      <c r="D10" s="49">
        <v>508000</v>
      </c>
      <c r="E10" s="551">
        <v>476000</v>
      </c>
      <c r="F10" s="551">
        <v>71485</v>
      </c>
    </row>
    <row r="11" spans="1:6" ht="15" customHeight="1" x14ac:dyDescent="0.2">
      <c r="A11" s="44" t="s">
        <v>341</v>
      </c>
      <c r="B11" s="823"/>
      <c r="C11" s="50" t="s">
        <v>342</v>
      </c>
      <c r="D11" s="49">
        <v>762000</v>
      </c>
      <c r="E11" s="49">
        <v>115000</v>
      </c>
      <c r="F11" s="49">
        <v>15000</v>
      </c>
    </row>
    <row r="12" spans="1:6" ht="15" customHeight="1" x14ac:dyDescent="0.2">
      <c r="A12" s="44" t="s">
        <v>343</v>
      </c>
      <c r="B12" s="823"/>
      <c r="C12" s="50" t="s">
        <v>344</v>
      </c>
      <c r="D12" s="49">
        <v>0</v>
      </c>
      <c r="E12" s="49">
        <v>500000</v>
      </c>
      <c r="F12" s="49">
        <v>428600</v>
      </c>
    </row>
    <row r="13" spans="1:6" ht="15" customHeight="1" x14ac:dyDescent="0.2">
      <c r="A13" s="44" t="s">
        <v>345</v>
      </c>
      <c r="B13" s="823"/>
      <c r="C13" s="50" t="s">
        <v>346</v>
      </c>
      <c r="D13" s="49">
        <v>0</v>
      </c>
      <c r="E13" s="49">
        <v>168000</v>
      </c>
      <c r="F13" s="49">
        <v>79153</v>
      </c>
    </row>
    <row r="14" spans="1:6" ht="15" customHeight="1" x14ac:dyDescent="0.2">
      <c r="A14" s="44" t="s">
        <v>347</v>
      </c>
      <c r="B14" s="823"/>
      <c r="C14" s="50" t="s">
        <v>650</v>
      </c>
      <c r="D14" s="49">
        <v>0</v>
      </c>
      <c r="E14" s="49">
        <v>32000</v>
      </c>
      <c r="F14" s="49">
        <v>31294</v>
      </c>
    </row>
    <row r="15" spans="1:6" ht="15" customHeight="1" x14ac:dyDescent="0.2">
      <c r="A15" s="44" t="s">
        <v>349</v>
      </c>
      <c r="B15" s="823"/>
      <c r="C15" s="50" t="s">
        <v>651</v>
      </c>
      <c r="D15" s="49">
        <v>0</v>
      </c>
      <c r="E15" s="49">
        <v>124000</v>
      </c>
      <c r="F15" s="49">
        <v>122700</v>
      </c>
    </row>
    <row r="16" spans="1:6" ht="15" customHeight="1" x14ac:dyDescent="0.2">
      <c r="A16" s="44" t="s">
        <v>351</v>
      </c>
      <c r="B16" s="823"/>
      <c r="C16" s="50" t="s">
        <v>348</v>
      </c>
      <c r="D16" s="49">
        <v>0</v>
      </c>
      <c r="E16" s="49">
        <v>20000</v>
      </c>
      <c r="F16" s="49">
        <v>8180</v>
      </c>
    </row>
    <row r="17" spans="1:6" ht="15" customHeight="1" x14ac:dyDescent="0.2">
      <c r="A17" s="44" t="s">
        <v>353</v>
      </c>
      <c r="B17" s="823"/>
      <c r="C17" s="50" t="s">
        <v>350</v>
      </c>
      <c r="D17" s="49">
        <v>635000</v>
      </c>
      <c r="E17" s="49">
        <v>635000</v>
      </c>
      <c r="F17" s="49">
        <v>470726</v>
      </c>
    </row>
    <row r="18" spans="1:6" ht="15" customHeight="1" x14ac:dyDescent="0.2">
      <c r="A18" s="44" t="s">
        <v>356</v>
      </c>
      <c r="B18" s="823"/>
      <c r="C18" s="50" t="s">
        <v>352</v>
      </c>
      <c r="D18" s="49">
        <v>191000</v>
      </c>
      <c r="E18" s="551">
        <v>140000</v>
      </c>
      <c r="F18" s="551">
        <v>99000</v>
      </c>
    </row>
    <row r="19" spans="1:6" ht="15" customHeight="1" x14ac:dyDescent="0.2">
      <c r="A19" s="44" t="s">
        <v>2427</v>
      </c>
      <c r="B19" s="51" t="s">
        <v>354</v>
      </c>
      <c r="C19" s="48" t="s">
        <v>355</v>
      </c>
      <c r="D19" s="52">
        <v>1270000</v>
      </c>
      <c r="E19" s="52">
        <v>1270000</v>
      </c>
      <c r="F19" s="52">
        <v>562692</v>
      </c>
    </row>
    <row r="20" spans="1:6" ht="15" customHeight="1" x14ac:dyDescent="0.2">
      <c r="A20" s="53" t="s">
        <v>2426</v>
      </c>
      <c r="B20" s="54" t="s">
        <v>357</v>
      </c>
      <c r="C20" s="48" t="s">
        <v>358</v>
      </c>
      <c r="D20" s="52">
        <v>635000</v>
      </c>
      <c r="E20" s="52">
        <v>3964000</v>
      </c>
      <c r="F20" s="52">
        <v>3962474</v>
      </c>
    </row>
    <row r="21" spans="1:6" ht="15" customHeight="1" x14ac:dyDescent="0.2">
      <c r="A21" s="824" t="s">
        <v>331</v>
      </c>
      <c r="B21" s="824"/>
      <c r="C21" s="824"/>
      <c r="D21" s="36">
        <f>SUM(D7:D20)</f>
        <v>352694000</v>
      </c>
      <c r="E21" s="36">
        <f>SUM(E7:E20)</f>
        <v>336904000</v>
      </c>
      <c r="F21" s="36">
        <f>SUM(F7:F20)</f>
        <v>21872164</v>
      </c>
    </row>
  </sheetData>
  <mergeCells count="3">
    <mergeCell ref="A3:F3"/>
    <mergeCell ref="B7:B18"/>
    <mergeCell ref="A21:C21"/>
  </mergeCells>
  <pageMargins left="0.59055118110236227" right="0.15748031496062992" top="0.6692913385826772" bottom="0.35433070866141736" header="0.23622047244094491" footer="0.51181102362204722"/>
  <pageSetup paperSize="9" firstPageNumber="0" orientation="portrait" horizontalDpi="300" verticalDpi="300" r:id="rId1"/>
  <headerFooter>
    <oddHeader>&amp;L&amp;"Times New Roman,Normál"&amp;12Kőröshegy Község Önkormányzatának
2020. évi zárszámadása&amp;R&amp;"Arial,Normál"10. sz. melléklet a 3/2021. (V.28.)
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ML33"/>
  <sheetViews>
    <sheetView topLeftCell="A3" zoomScaleNormal="100" workbookViewId="0">
      <selection activeCell="C20" sqref="C20"/>
    </sheetView>
  </sheetViews>
  <sheetFormatPr defaultColWidth="9" defaultRowHeight="15.75" x14ac:dyDescent="0.25"/>
  <cols>
    <col min="1" max="1" width="42.28515625" style="55" customWidth="1"/>
    <col min="2" max="2" width="9.85546875" style="55" customWidth="1"/>
    <col min="3" max="3" width="12.5703125" style="55" customWidth="1"/>
    <col min="4" max="4" width="12.42578125" style="65" customWidth="1"/>
    <col min="5" max="5" width="10.28515625" style="55" customWidth="1"/>
    <col min="6" max="6" width="11.5703125" style="55" customWidth="1"/>
    <col min="7" max="7" width="11.5703125" style="65" customWidth="1"/>
    <col min="8" max="8" width="10" style="55" customWidth="1"/>
    <col min="9" max="9" width="11.5703125" style="55" bestFit="1" customWidth="1"/>
    <col min="10" max="10" width="12.140625" style="55" customWidth="1"/>
    <col min="11" max="1026" width="9" style="55"/>
  </cols>
  <sheetData>
    <row r="1" spans="1:11" ht="15.75" customHeight="1" x14ac:dyDescent="0.25">
      <c r="A1" s="835" t="s">
        <v>359</v>
      </c>
      <c r="B1" s="835"/>
      <c r="C1" s="835"/>
      <c r="D1" s="835"/>
      <c r="E1" s="835"/>
      <c r="F1" s="835"/>
      <c r="G1" s="835"/>
      <c r="H1" s="835"/>
      <c r="I1" s="835"/>
      <c r="J1" s="835"/>
    </row>
    <row r="2" spans="1:11" ht="11.25" customHeight="1" thickBot="1" x14ac:dyDescent="0.3">
      <c r="A2" s="56"/>
    </row>
    <row r="3" spans="1:11" ht="16.5" thickBot="1" x14ac:dyDescent="0.3">
      <c r="A3" s="836" t="s">
        <v>360</v>
      </c>
      <c r="B3" s="840" t="s">
        <v>361</v>
      </c>
      <c r="C3" s="841"/>
      <c r="D3" s="841"/>
      <c r="E3" s="841"/>
      <c r="F3" s="841"/>
      <c r="G3" s="841"/>
      <c r="H3" s="841"/>
      <c r="I3" s="841"/>
      <c r="J3" s="842"/>
    </row>
    <row r="4" spans="1:11" ht="15" customHeight="1" thickBot="1" x14ac:dyDescent="0.3">
      <c r="A4" s="836"/>
      <c r="B4" s="837" t="s">
        <v>362</v>
      </c>
      <c r="C4" s="838"/>
      <c r="D4" s="839"/>
      <c r="E4" s="837" t="s">
        <v>363</v>
      </c>
      <c r="F4" s="838"/>
      <c r="G4" s="839"/>
      <c r="H4" s="837" t="s">
        <v>364</v>
      </c>
      <c r="I4" s="838"/>
      <c r="J4" s="839"/>
    </row>
    <row r="5" spans="1:11" ht="15" customHeight="1" thickBot="1" x14ac:dyDescent="0.3">
      <c r="A5" s="836"/>
      <c r="B5" s="57" t="s">
        <v>365</v>
      </c>
      <c r="C5" s="58" t="s">
        <v>366</v>
      </c>
      <c r="D5" s="58" t="s">
        <v>925</v>
      </c>
      <c r="E5" s="59" t="s">
        <v>365</v>
      </c>
      <c r="F5" s="60" t="s">
        <v>367</v>
      </c>
      <c r="G5" s="59" t="s">
        <v>925</v>
      </c>
      <c r="H5" s="60" t="s">
        <v>365</v>
      </c>
      <c r="I5" s="60" t="s">
        <v>366</v>
      </c>
      <c r="J5" s="59" t="s">
        <v>925</v>
      </c>
    </row>
    <row r="6" spans="1:11" ht="15" customHeight="1" x14ac:dyDescent="0.25">
      <c r="A6" s="61" t="s">
        <v>368</v>
      </c>
      <c r="B6" s="62">
        <v>13</v>
      </c>
      <c r="C6" s="63">
        <v>13</v>
      </c>
      <c r="D6" s="63">
        <v>11</v>
      </c>
      <c r="E6" s="61">
        <v>0</v>
      </c>
      <c r="F6" s="64">
        <v>0</v>
      </c>
      <c r="G6" s="64">
        <v>0</v>
      </c>
      <c r="H6" s="64">
        <f t="shared" ref="H6:J8" si="0">+B6+E6</f>
        <v>13</v>
      </c>
      <c r="I6" s="64">
        <f t="shared" si="0"/>
        <v>13</v>
      </c>
      <c r="J6" s="64">
        <f t="shared" si="0"/>
        <v>11</v>
      </c>
      <c r="K6" s="65"/>
    </row>
    <row r="7" spans="1:11" ht="15" customHeight="1" x14ac:dyDescent="0.25">
      <c r="A7" s="66" t="s">
        <v>369</v>
      </c>
      <c r="B7" s="67">
        <v>10</v>
      </c>
      <c r="C7" s="68">
        <v>11</v>
      </c>
      <c r="D7" s="68">
        <v>11</v>
      </c>
      <c r="E7" s="66">
        <v>1</v>
      </c>
      <c r="F7" s="64">
        <v>1</v>
      </c>
      <c r="G7" s="64">
        <v>1</v>
      </c>
      <c r="H7" s="64">
        <f t="shared" si="0"/>
        <v>11</v>
      </c>
      <c r="I7" s="64">
        <f t="shared" si="0"/>
        <v>12</v>
      </c>
      <c r="J7" s="64">
        <f t="shared" si="0"/>
        <v>12</v>
      </c>
      <c r="K7" s="65"/>
    </row>
    <row r="8" spans="1:11" ht="15" customHeight="1" thickBot="1" x14ac:dyDescent="0.3">
      <c r="A8" s="69" t="s">
        <v>370</v>
      </c>
      <c r="B8" s="70">
        <v>10</v>
      </c>
      <c r="C8" s="71">
        <v>11</v>
      </c>
      <c r="D8" s="71">
        <v>10</v>
      </c>
      <c r="E8" s="72">
        <v>0</v>
      </c>
      <c r="F8" s="72">
        <v>0</v>
      </c>
      <c r="G8" s="674">
        <v>0</v>
      </c>
      <c r="H8" s="64">
        <f t="shared" si="0"/>
        <v>10</v>
      </c>
      <c r="I8" s="64">
        <f t="shared" si="0"/>
        <v>11</v>
      </c>
      <c r="J8" s="64">
        <f t="shared" si="0"/>
        <v>10</v>
      </c>
      <c r="K8" s="65"/>
    </row>
    <row r="9" spans="1:11" ht="15" customHeight="1" thickBot="1" x14ac:dyDescent="0.3">
      <c r="A9" s="73" t="s">
        <v>371</v>
      </c>
      <c r="B9" s="74">
        <f t="shared" ref="B9:J9" si="1">SUM(B6:B8)</f>
        <v>33</v>
      </c>
      <c r="C9" s="74">
        <f t="shared" si="1"/>
        <v>35</v>
      </c>
      <c r="D9" s="74">
        <f t="shared" si="1"/>
        <v>32</v>
      </c>
      <c r="E9" s="74">
        <f t="shared" si="1"/>
        <v>1</v>
      </c>
      <c r="F9" s="74">
        <f t="shared" si="1"/>
        <v>1</v>
      </c>
      <c r="G9" s="74">
        <f t="shared" si="1"/>
        <v>1</v>
      </c>
      <c r="H9" s="675">
        <f t="shared" si="1"/>
        <v>34</v>
      </c>
      <c r="I9" s="675">
        <f t="shared" si="1"/>
        <v>36</v>
      </c>
      <c r="J9" s="675">
        <f t="shared" si="1"/>
        <v>33</v>
      </c>
      <c r="K9" s="65"/>
    </row>
    <row r="10" spans="1:11" ht="15" customHeight="1" x14ac:dyDescent="0.25">
      <c r="A10" s="75"/>
      <c r="B10" s="75"/>
      <c r="C10" s="75"/>
      <c r="D10" s="76"/>
      <c r="E10" s="75"/>
      <c r="F10" s="75"/>
      <c r="G10" s="76"/>
      <c r="H10" s="75"/>
      <c r="K10" s="65"/>
    </row>
    <row r="11" spans="1:11" x14ac:dyDescent="0.25">
      <c r="A11" s="76" t="s">
        <v>372</v>
      </c>
      <c r="B11" s="77" t="s">
        <v>373</v>
      </c>
      <c r="C11" s="77" t="s">
        <v>367</v>
      </c>
      <c r="D11" s="663" t="s">
        <v>925</v>
      </c>
    </row>
    <row r="12" spans="1:11" x14ac:dyDescent="0.25">
      <c r="A12" s="55" t="s">
        <v>374</v>
      </c>
      <c r="B12" s="78">
        <v>6</v>
      </c>
      <c r="C12" s="78">
        <v>6</v>
      </c>
      <c r="D12" s="78">
        <v>6</v>
      </c>
      <c r="E12" s="55" t="s">
        <v>375</v>
      </c>
    </row>
    <row r="13" spans="1:11" x14ac:dyDescent="0.25">
      <c r="B13" s="78"/>
      <c r="C13" s="78"/>
      <c r="D13" s="78"/>
    </row>
    <row r="14" spans="1:11" x14ac:dyDescent="0.25">
      <c r="A14" s="56" t="s">
        <v>376</v>
      </c>
      <c r="B14" s="79">
        <f>+H9+B12</f>
        <v>40</v>
      </c>
      <c r="C14" s="79">
        <f>+I9+C12</f>
        <v>42</v>
      </c>
      <c r="D14" s="79">
        <f>+J9+D12</f>
        <v>39</v>
      </c>
      <c r="E14" s="55" t="s">
        <v>375</v>
      </c>
    </row>
    <row r="15" spans="1:11" x14ac:dyDescent="0.25">
      <c r="A15" s="55" t="s">
        <v>377</v>
      </c>
      <c r="B15" s="55">
        <v>2</v>
      </c>
      <c r="C15" s="55">
        <v>3</v>
      </c>
      <c r="D15" s="65">
        <v>3</v>
      </c>
      <c r="E15" s="55" t="s">
        <v>375</v>
      </c>
    </row>
    <row r="17" spans="1:8" x14ac:dyDescent="0.25">
      <c r="A17" s="834" t="s">
        <v>378</v>
      </c>
      <c r="B17" s="834"/>
      <c r="C17" s="834"/>
      <c r="D17" s="834"/>
      <c r="E17" s="834"/>
    </row>
    <row r="18" spans="1:8" x14ac:dyDescent="0.25">
      <c r="A18" s="56"/>
      <c r="B18" s="56"/>
      <c r="C18" s="56"/>
      <c r="D18" s="56"/>
    </row>
    <row r="19" spans="1:8" x14ac:dyDescent="0.25">
      <c r="B19" s="77" t="s">
        <v>365</v>
      </c>
      <c r="C19" s="77" t="s">
        <v>366</v>
      </c>
      <c r="D19" s="663" t="s">
        <v>925</v>
      </c>
    </row>
    <row r="20" spans="1:8" x14ac:dyDescent="0.25">
      <c r="A20" s="80" t="s">
        <v>379</v>
      </c>
      <c r="B20" s="81">
        <v>0</v>
      </c>
      <c r="C20" s="82">
        <v>0</v>
      </c>
      <c r="D20" s="82">
        <v>0</v>
      </c>
      <c r="E20" s="83" t="s">
        <v>375</v>
      </c>
      <c r="F20" s="84"/>
      <c r="G20" s="84"/>
      <c r="H20" s="84"/>
    </row>
    <row r="21" spans="1:8" x14ac:dyDescent="0.25">
      <c r="A21" s="85" t="s">
        <v>380</v>
      </c>
      <c r="B21" s="86">
        <v>2</v>
      </c>
      <c r="C21" s="87">
        <v>1</v>
      </c>
      <c r="D21" s="87">
        <v>1</v>
      </c>
      <c r="E21" s="88" t="s">
        <v>375</v>
      </c>
      <c r="F21" s="84"/>
      <c r="G21" s="84"/>
      <c r="H21" s="84"/>
    </row>
    <row r="22" spans="1:8" x14ac:dyDescent="0.25">
      <c r="A22" s="89" t="s">
        <v>331</v>
      </c>
      <c r="B22" s="90">
        <f>SUM(B20:B21)</f>
        <v>2</v>
      </c>
      <c r="C22" s="90">
        <f>SUM(C20:C21)</f>
        <v>1</v>
      </c>
      <c r="D22" s="90">
        <f>SUM(D20:D21)</f>
        <v>1</v>
      </c>
      <c r="E22" s="91" t="s">
        <v>375</v>
      </c>
      <c r="F22" s="84"/>
      <c r="G22" s="84"/>
      <c r="H22" s="84"/>
    </row>
    <row r="24" spans="1:8" x14ac:dyDescent="0.25">
      <c r="A24" s="831" t="s">
        <v>929</v>
      </c>
      <c r="B24" s="831"/>
      <c r="C24" s="831"/>
      <c r="D24" s="831"/>
      <c r="E24" s="831"/>
      <c r="F24" s="831"/>
      <c r="G24" s="676"/>
    </row>
    <row r="25" spans="1:8" ht="16.5" thickBot="1" x14ac:dyDescent="0.3">
      <c r="A25" s="677"/>
      <c r="B25" s="676"/>
      <c r="C25" s="676"/>
      <c r="D25" s="676"/>
      <c r="E25" s="676"/>
      <c r="F25" s="676"/>
      <c r="G25" s="676"/>
    </row>
    <row r="26" spans="1:8" ht="16.5" thickBot="1" x14ac:dyDescent="0.3">
      <c r="A26" s="678"/>
      <c r="B26" s="832" t="s">
        <v>362</v>
      </c>
      <c r="C26" s="832"/>
      <c r="D26" s="832" t="s">
        <v>363</v>
      </c>
      <c r="E26" s="832"/>
      <c r="F26" s="678" t="s">
        <v>364</v>
      </c>
      <c r="G26" s="676"/>
    </row>
    <row r="27" spans="1:8" x14ac:dyDescent="0.25">
      <c r="A27" s="61" t="s">
        <v>368</v>
      </c>
      <c r="B27" s="833">
        <v>11</v>
      </c>
      <c r="C27" s="833"/>
      <c r="D27" s="833">
        <v>0</v>
      </c>
      <c r="E27" s="833"/>
      <c r="F27" s="679">
        <f>+B27+D27</f>
        <v>11</v>
      </c>
      <c r="G27" s="676" t="s">
        <v>375</v>
      </c>
    </row>
    <row r="28" spans="1:8" x14ac:dyDescent="0.25">
      <c r="A28" s="66" t="s">
        <v>926</v>
      </c>
      <c r="B28" s="826">
        <v>12</v>
      </c>
      <c r="C28" s="827"/>
      <c r="D28" s="826">
        <v>1</v>
      </c>
      <c r="E28" s="827"/>
      <c r="F28" s="680">
        <f>+B28+D28</f>
        <v>13</v>
      </c>
      <c r="G28" s="676" t="s">
        <v>375</v>
      </c>
    </row>
    <row r="29" spans="1:8" x14ac:dyDescent="0.25">
      <c r="A29" s="66" t="s">
        <v>370</v>
      </c>
      <c r="B29" s="828">
        <v>10</v>
      </c>
      <c r="C29" s="828"/>
      <c r="D29" s="828">
        <v>0</v>
      </c>
      <c r="E29" s="828"/>
      <c r="F29" s="680">
        <f>+B29+D29</f>
        <v>10</v>
      </c>
      <c r="G29" s="676" t="s">
        <v>375</v>
      </c>
    </row>
    <row r="30" spans="1:8" ht="16.5" thickBot="1" x14ac:dyDescent="0.3">
      <c r="A30" s="94" t="s">
        <v>374</v>
      </c>
      <c r="B30" s="829">
        <v>6</v>
      </c>
      <c r="C30" s="830"/>
      <c r="D30" s="829">
        <v>0</v>
      </c>
      <c r="E30" s="830"/>
      <c r="F30" s="680">
        <f>+B30+D30</f>
        <v>6</v>
      </c>
      <c r="G30" s="676" t="s">
        <v>375</v>
      </c>
    </row>
    <row r="31" spans="1:8" ht="16.5" thickBot="1" x14ac:dyDescent="0.3">
      <c r="A31" s="681" t="s">
        <v>371</v>
      </c>
      <c r="B31" s="825">
        <f>SUM(B27:C30)</f>
        <v>39</v>
      </c>
      <c r="C31" s="825"/>
      <c r="D31" s="825">
        <f>SUM(D27:E30)</f>
        <v>1</v>
      </c>
      <c r="E31" s="825"/>
      <c r="F31" s="681">
        <f>SUM(F27:F30)</f>
        <v>40</v>
      </c>
      <c r="G31" s="676" t="s">
        <v>375</v>
      </c>
    </row>
    <row r="32" spans="1:8" x14ac:dyDescent="0.25">
      <c r="A32" s="682" t="s">
        <v>927</v>
      </c>
      <c r="B32" s="677"/>
      <c r="C32" s="677"/>
      <c r="D32" s="677"/>
      <c r="E32" s="677"/>
      <c r="F32" s="677"/>
      <c r="G32" s="676"/>
    </row>
    <row r="33" spans="1:7" x14ac:dyDescent="0.25">
      <c r="A33" s="682" t="s">
        <v>928</v>
      </c>
      <c r="B33" s="676"/>
      <c r="C33" s="676"/>
      <c r="D33" s="676"/>
      <c r="E33" s="676"/>
      <c r="F33" s="676"/>
      <c r="G33" s="676"/>
    </row>
  </sheetData>
  <mergeCells count="20">
    <mergeCell ref="A17:E17"/>
    <mergeCell ref="A1:J1"/>
    <mergeCell ref="A3:A5"/>
    <mergeCell ref="B4:D4"/>
    <mergeCell ref="E4:G4"/>
    <mergeCell ref="H4:J4"/>
    <mergeCell ref="B3:J3"/>
    <mergeCell ref="A24:F24"/>
    <mergeCell ref="B26:C26"/>
    <mergeCell ref="D26:E26"/>
    <mergeCell ref="B27:C27"/>
    <mergeCell ref="D27:E27"/>
    <mergeCell ref="B31:C31"/>
    <mergeCell ref="D31:E31"/>
    <mergeCell ref="B28:C28"/>
    <mergeCell ref="D28:E28"/>
    <mergeCell ref="B29:C29"/>
    <mergeCell ref="D29:E29"/>
    <mergeCell ref="B30:C30"/>
    <mergeCell ref="D30:E30"/>
  </mergeCells>
  <pageMargins left="0.47244094488188981" right="0.47244094488188981" top="1.1023622047244095" bottom="0.9055118110236221" header="0.47244094488188981" footer="0.51181102362204722"/>
  <pageSetup paperSize="9" scale="90" firstPageNumber="0" orientation="landscape" horizontalDpi="300" verticalDpi="300" r:id="rId1"/>
  <headerFooter>
    <oddHeader>&amp;L&amp;"Times New Roman,Normál"&amp;12Kőröshegy Község Önkormányzatának
2020. évi zárszámadása&amp;R&amp;"Arial,Normál"11. sz. melléklet a 3/2021. (V.28.)
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J10"/>
  <sheetViews>
    <sheetView zoomScaleNormal="100" workbookViewId="0">
      <selection activeCell="A20" sqref="A20"/>
    </sheetView>
  </sheetViews>
  <sheetFormatPr defaultColWidth="9.140625" defaultRowHeight="12.75" x14ac:dyDescent="0.2"/>
  <cols>
    <col min="1" max="1" width="107" style="3" customWidth="1"/>
    <col min="2" max="2" width="11" style="3" customWidth="1"/>
    <col min="3" max="3" width="11.140625" style="3" customWidth="1"/>
    <col min="4" max="4" width="10.85546875" style="3" customWidth="1"/>
    <col min="5" max="1024" width="9.140625" style="3"/>
  </cols>
  <sheetData>
    <row r="1" spans="1:9" ht="15.75" x14ac:dyDescent="0.25">
      <c r="A1" s="834" t="s">
        <v>381</v>
      </c>
      <c r="B1" s="834"/>
      <c r="C1" s="834"/>
      <c r="D1" s="834"/>
      <c r="E1" s="92"/>
      <c r="F1" s="92"/>
      <c r="G1" s="92"/>
      <c r="H1" s="92"/>
      <c r="I1" s="92"/>
    </row>
    <row r="2" spans="1:9" x14ac:dyDescent="0.2">
      <c r="A2" s="27"/>
    </row>
    <row r="4" spans="1:9" ht="15" x14ac:dyDescent="0.25">
      <c r="A4" s="93">
        <v>2020</v>
      </c>
      <c r="B4" s="94"/>
      <c r="C4" s="94"/>
      <c r="D4" s="95" t="s">
        <v>6</v>
      </c>
    </row>
    <row r="5" spans="1:9" ht="14.25" x14ac:dyDescent="0.2">
      <c r="A5" s="96" t="s">
        <v>382</v>
      </c>
      <c r="B5" s="97" t="s">
        <v>383</v>
      </c>
      <c r="C5" s="98" t="s">
        <v>384</v>
      </c>
      <c r="D5" s="99" t="s">
        <v>364</v>
      </c>
    </row>
    <row r="6" spans="1:9" ht="15" x14ac:dyDescent="0.25">
      <c r="A6" s="100" t="s">
        <v>385</v>
      </c>
      <c r="B6" s="101">
        <v>10451250</v>
      </c>
      <c r="C6" s="101">
        <v>0</v>
      </c>
      <c r="D6" s="102">
        <f>+B6+C6</f>
        <v>10451250</v>
      </c>
    </row>
    <row r="7" spans="1:9" ht="15" x14ac:dyDescent="0.25">
      <c r="A7" s="100" t="s">
        <v>386</v>
      </c>
      <c r="B7" s="101">
        <v>21857672</v>
      </c>
      <c r="C7" s="101">
        <v>1445850</v>
      </c>
      <c r="D7" s="102">
        <f>+B7+C7</f>
        <v>23303522</v>
      </c>
    </row>
    <row r="8" spans="1:9" ht="15" x14ac:dyDescent="0.25">
      <c r="A8" s="668" t="s">
        <v>930</v>
      </c>
      <c r="B8" s="101">
        <v>0</v>
      </c>
      <c r="C8" s="101">
        <v>2677842</v>
      </c>
      <c r="D8" s="102">
        <f>+B8+C8</f>
        <v>2677842</v>
      </c>
    </row>
    <row r="9" spans="1:9" ht="15" x14ac:dyDescent="0.25">
      <c r="A9" s="668" t="s">
        <v>931</v>
      </c>
      <c r="B9" s="101">
        <v>0</v>
      </c>
      <c r="C9" s="101">
        <v>300000</v>
      </c>
      <c r="D9" s="102">
        <f>+B9+C9</f>
        <v>300000</v>
      </c>
    </row>
    <row r="10" spans="1:9" ht="15" x14ac:dyDescent="0.25">
      <c r="A10" s="103" t="s">
        <v>331</v>
      </c>
      <c r="B10" s="104">
        <f>SUM(B6:B9)</f>
        <v>32308922</v>
      </c>
      <c r="C10" s="104">
        <f>SUM(C6:C9)</f>
        <v>4423692</v>
      </c>
      <c r="D10" s="105">
        <f>SUM(D6:D9)</f>
        <v>36732614</v>
      </c>
    </row>
  </sheetData>
  <mergeCells count="1">
    <mergeCell ref="A1:D1"/>
  </mergeCells>
  <pageMargins left="0.70866141732283472" right="0.59055118110236227" top="1.1023622047244095" bottom="0.9055118110236221" header="0.47244094488188981" footer="0.51181102362204722"/>
  <pageSetup paperSize="9" scale="95" firstPageNumber="0" orientation="landscape" horizontalDpi="300" verticalDpi="300" r:id="rId1"/>
  <headerFooter>
    <oddHeader>&amp;L&amp;"Times New Roman,Normál"&amp;12Kőröshegy Község Önkormányzatának
2020. évi zárszámadása&amp;R&amp;"Arial,Normál"12. sz. melléklet a 3/2021. (V.28.)
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MJ15"/>
  <sheetViews>
    <sheetView zoomScaleNormal="100" workbookViewId="0">
      <selection activeCell="C5" sqref="C5"/>
    </sheetView>
  </sheetViews>
  <sheetFormatPr defaultColWidth="9.140625" defaultRowHeight="12.75" x14ac:dyDescent="0.2"/>
  <cols>
    <col min="1" max="1" width="38.5703125" style="106" customWidth="1"/>
    <col min="2" max="6" width="12.7109375" style="106" customWidth="1"/>
    <col min="7" max="7" width="24.140625" style="106" customWidth="1"/>
    <col min="8" max="1024" width="9.140625" style="106"/>
  </cols>
  <sheetData>
    <row r="1" spans="1:7" x14ac:dyDescent="0.2">
      <c r="G1" s="107" t="s">
        <v>387</v>
      </c>
    </row>
    <row r="2" spans="1:7" ht="30" customHeight="1" x14ac:dyDescent="0.2">
      <c r="A2" s="108" t="s">
        <v>7</v>
      </c>
      <c r="B2" s="109" t="s">
        <v>388</v>
      </c>
      <c r="C2" s="110" t="s">
        <v>932</v>
      </c>
      <c r="D2" s="110" t="s">
        <v>389</v>
      </c>
      <c r="E2" s="110" t="s">
        <v>390</v>
      </c>
      <c r="F2" s="110" t="s">
        <v>391</v>
      </c>
      <c r="G2" s="111" t="s">
        <v>392</v>
      </c>
    </row>
    <row r="3" spans="1:7" ht="15.95" customHeight="1" x14ac:dyDescent="0.2">
      <c r="A3" s="112" t="s">
        <v>393</v>
      </c>
      <c r="B3" s="113"/>
      <c r="C3" s="114"/>
      <c r="D3" s="114"/>
      <c r="E3" s="114"/>
      <c r="F3" s="114"/>
      <c r="G3" s="843" t="s">
        <v>394</v>
      </c>
    </row>
    <row r="4" spans="1:7" ht="15.95" customHeight="1" x14ac:dyDescent="0.2">
      <c r="A4" s="115" t="s">
        <v>395</v>
      </c>
      <c r="B4" s="116">
        <f>SUM(C4:F4)</f>
        <v>10635791</v>
      </c>
      <c r="C4" s="117">
        <v>2535791</v>
      </c>
      <c r="D4" s="117">
        <v>2550000</v>
      </c>
      <c r="E4" s="117">
        <v>2550000</v>
      </c>
      <c r="F4" s="117">
        <v>3000000</v>
      </c>
      <c r="G4" s="843"/>
    </row>
    <row r="5" spans="1:7" ht="15.95" customHeight="1" x14ac:dyDescent="0.2">
      <c r="A5" s="115"/>
      <c r="B5" s="116"/>
      <c r="C5" s="117"/>
      <c r="D5" s="117"/>
      <c r="E5" s="117"/>
      <c r="F5" s="117"/>
      <c r="G5" s="843"/>
    </row>
    <row r="6" spans="1:7" ht="15.95" customHeight="1" x14ac:dyDescent="0.2">
      <c r="A6" s="115"/>
      <c r="B6" s="116"/>
      <c r="C6" s="117"/>
      <c r="D6" s="117"/>
      <c r="E6" s="117"/>
      <c r="F6" s="117"/>
      <c r="G6" s="118"/>
    </row>
    <row r="7" spans="1:7" ht="15.95" customHeight="1" x14ac:dyDescent="0.2">
      <c r="A7" s="115"/>
      <c r="B7" s="116"/>
      <c r="C7" s="117"/>
      <c r="D7" s="117"/>
      <c r="E7" s="117"/>
      <c r="F7" s="117"/>
      <c r="G7" s="118"/>
    </row>
    <row r="8" spans="1:7" ht="15.95" customHeight="1" x14ac:dyDescent="0.2">
      <c r="A8" s="119" t="s">
        <v>396</v>
      </c>
      <c r="B8" s="120">
        <f>SUM(B3:B7)</f>
        <v>10635791</v>
      </c>
      <c r="C8" s="120">
        <f>SUM(C3:C7)</f>
        <v>2535791</v>
      </c>
      <c r="D8" s="120">
        <f>SUM(D3:D7)</f>
        <v>2550000</v>
      </c>
      <c r="E8" s="120">
        <f>SUM(E3:E7)</f>
        <v>2550000</v>
      </c>
      <c r="F8" s="120">
        <f>SUM(F3:F7)</f>
        <v>3000000</v>
      </c>
      <c r="G8" s="121"/>
    </row>
    <row r="9" spans="1:7" ht="15.95" customHeight="1" x14ac:dyDescent="0.2">
      <c r="A9" s="112" t="s">
        <v>397</v>
      </c>
      <c r="B9" s="113"/>
      <c r="C9" s="114"/>
      <c r="D9" s="114"/>
      <c r="E9" s="114"/>
      <c r="F9" s="114"/>
      <c r="G9" s="122"/>
    </row>
    <row r="10" spans="1:7" ht="15.95" customHeight="1" x14ac:dyDescent="0.2">
      <c r="A10" s="115"/>
      <c r="B10" s="116"/>
      <c r="C10" s="117"/>
      <c r="D10" s="117"/>
      <c r="E10" s="117"/>
      <c r="F10" s="117"/>
      <c r="G10" s="118"/>
    </row>
    <row r="11" spans="1:7" ht="15.95" customHeight="1" x14ac:dyDescent="0.2">
      <c r="A11" s="115"/>
      <c r="B11" s="116"/>
      <c r="C11" s="117"/>
      <c r="D11" s="117"/>
      <c r="E11" s="117"/>
      <c r="F11" s="117"/>
      <c r="G11" s="118"/>
    </row>
    <row r="12" spans="1:7" ht="15.95" customHeight="1" x14ac:dyDescent="0.2">
      <c r="A12" s="115"/>
      <c r="B12" s="116"/>
      <c r="C12" s="117"/>
      <c r="D12" s="117"/>
      <c r="E12" s="117"/>
      <c r="F12" s="117"/>
      <c r="G12" s="118"/>
    </row>
    <row r="13" spans="1:7" ht="15.95" customHeight="1" x14ac:dyDescent="0.2">
      <c r="A13" s="115"/>
      <c r="B13" s="116"/>
      <c r="C13" s="117"/>
      <c r="D13" s="117"/>
      <c r="E13" s="117"/>
      <c r="F13" s="117"/>
      <c r="G13" s="118"/>
    </row>
    <row r="14" spans="1:7" ht="15.95" customHeight="1" x14ac:dyDescent="0.2">
      <c r="A14" s="119" t="s">
        <v>398</v>
      </c>
      <c r="B14" s="120">
        <f>SUM(B9:B13)</f>
        <v>0</v>
      </c>
      <c r="C14" s="120">
        <f>SUM(C9:C13)</f>
        <v>0</v>
      </c>
      <c r="D14" s="120">
        <f>SUM(D9:D13)</f>
        <v>0</v>
      </c>
      <c r="E14" s="120">
        <f>SUM(E9:E13)</f>
        <v>0</v>
      </c>
      <c r="F14" s="120">
        <f>SUM(F9:F13)</f>
        <v>0</v>
      </c>
      <c r="G14" s="121"/>
    </row>
    <row r="15" spans="1:7" ht="15.95" customHeight="1" x14ac:dyDescent="0.2">
      <c r="A15" s="123" t="s">
        <v>399</v>
      </c>
      <c r="B15" s="124">
        <f>B8+B14</f>
        <v>10635791</v>
      </c>
      <c r="C15" s="124">
        <f>C8+C14</f>
        <v>2535791</v>
      </c>
      <c r="D15" s="124">
        <f>D8+D14</f>
        <v>2550000</v>
      </c>
      <c r="E15" s="124">
        <f>E8+E14</f>
        <v>2550000</v>
      </c>
      <c r="F15" s="124">
        <f>F8+F14</f>
        <v>3000000</v>
      </c>
      <c r="G15" s="125"/>
    </row>
  </sheetData>
  <mergeCells count="1">
    <mergeCell ref="G3:G5"/>
  </mergeCells>
  <pageMargins left="0.6692913385826772" right="0.78740157480314965" top="1.1023622047244095" bottom="0.9055118110236221" header="0.47244094488188981" footer="0.51181102362204722"/>
  <pageSetup paperSize="9" scale="95" firstPageNumber="0" orientation="landscape" horizontalDpi="300" verticalDpi="300" r:id="rId1"/>
  <headerFooter>
    <oddHeader>&amp;L&amp;"Times New Roman,Normál"&amp;12Kőröshegy Község Önkormányzatának
2020. évi zárszámadása&amp;R&amp;"Arial,Normál"13. sz.melléklet a 3/2021. (V.28.)
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J10"/>
  <sheetViews>
    <sheetView zoomScaleNormal="100" workbookViewId="0">
      <selection activeCell="D6" sqref="D6"/>
    </sheetView>
  </sheetViews>
  <sheetFormatPr defaultColWidth="9" defaultRowHeight="15" x14ac:dyDescent="0.25"/>
  <cols>
    <col min="1" max="1" width="4.7109375" style="126" customWidth="1"/>
    <col min="2" max="2" width="52.85546875" style="126" customWidth="1"/>
    <col min="3" max="3" width="11.28515625" style="126" customWidth="1"/>
    <col min="4" max="4" width="11" style="126" customWidth="1"/>
    <col min="5" max="1024" width="9" style="126"/>
  </cols>
  <sheetData>
    <row r="1" spans="1:6" x14ac:dyDescent="0.25">
      <c r="A1" s="844" t="s">
        <v>400</v>
      </c>
      <c r="B1" s="844"/>
      <c r="C1" s="844"/>
      <c r="D1" s="844"/>
    </row>
    <row r="2" spans="1:6" x14ac:dyDescent="0.25">
      <c r="A2" s="127"/>
      <c r="B2" s="127"/>
      <c r="C2" s="127"/>
      <c r="D2" s="127"/>
    </row>
    <row r="3" spans="1:6" x14ac:dyDescent="0.25">
      <c r="B3" s="128"/>
      <c r="D3" s="129" t="s">
        <v>6</v>
      </c>
    </row>
    <row r="4" spans="1:6" ht="53.25" customHeight="1" x14ac:dyDescent="0.25">
      <c r="A4" s="130"/>
      <c r="B4" s="131" t="s">
        <v>401</v>
      </c>
      <c r="C4" s="132" t="s">
        <v>323</v>
      </c>
      <c r="D4" s="132" t="s">
        <v>324</v>
      </c>
    </row>
    <row r="5" spans="1:6" ht="15" customHeight="1" x14ac:dyDescent="0.25">
      <c r="A5" s="133" t="s">
        <v>325</v>
      </c>
      <c r="B5" s="134" t="s">
        <v>402</v>
      </c>
      <c r="C5" s="135">
        <v>1504414</v>
      </c>
      <c r="D5" s="135">
        <v>1474077</v>
      </c>
    </row>
    <row r="6" spans="1:6" ht="15" customHeight="1" x14ac:dyDescent="0.25">
      <c r="A6" s="136" t="s">
        <v>327</v>
      </c>
      <c r="B6" s="137" t="s">
        <v>403</v>
      </c>
      <c r="C6" s="138">
        <v>1800000</v>
      </c>
      <c r="D6" s="138">
        <v>1500000</v>
      </c>
    </row>
    <row r="7" spans="1:6" ht="15" customHeight="1" x14ac:dyDescent="0.25">
      <c r="A7" s="139" t="s">
        <v>329</v>
      </c>
      <c r="B7" s="140" t="s">
        <v>404</v>
      </c>
      <c r="C7" s="141">
        <f>SUM(C8:C9)</f>
        <v>3500000</v>
      </c>
      <c r="D7" s="141">
        <f>SUM(D8:D9)</f>
        <v>30000000</v>
      </c>
    </row>
    <row r="8" spans="1:6" ht="15" customHeight="1" x14ac:dyDescent="0.25">
      <c r="A8" s="142" t="s">
        <v>405</v>
      </c>
      <c r="B8" s="143" t="s">
        <v>406</v>
      </c>
      <c r="C8" s="144">
        <v>3500000</v>
      </c>
      <c r="D8" s="145">
        <v>30000000</v>
      </c>
      <c r="F8" s="146"/>
    </row>
    <row r="9" spans="1:6" ht="15" customHeight="1" x14ac:dyDescent="0.25">
      <c r="A9" s="142" t="s">
        <v>407</v>
      </c>
      <c r="B9" s="143"/>
      <c r="C9" s="147"/>
      <c r="D9" s="148">
        <v>0</v>
      </c>
      <c r="F9" s="146"/>
    </row>
    <row r="10" spans="1:6" ht="15" customHeight="1" x14ac:dyDescent="0.25">
      <c r="A10" s="149"/>
      <c r="B10" s="150" t="s">
        <v>331</v>
      </c>
      <c r="C10" s="151">
        <f>+C5+C6+C7</f>
        <v>6804414</v>
      </c>
      <c r="D10" s="151">
        <f>+D5+D6+D7</f>
        <v>32974077</v>
      </c>
      <c r="F10" s="146"/>
    </row>
  </sheetData>
  <mergeCells count="1">
    <mergeCell ref="A1:D1"/>
  </mergeCells>
  <pageMargins left="0.59055118110236227" right="0.39370078740157483" top="0.82677165354330717" bottom="0.35433070866141736" header="0.23622047244094491" footer="0.51181102362204722"/>
  <pageSetup paperSize="9" firstPageNumber="0" orientation="portrait" horizontalDpi="300" verticalDpi="300" r:id="rId1"/>
  <headerFooter>
    <oddHeader>&amp;L&amp;"Times New Roman,Normál"&amp;12Kőröshegy Község Önkormányzatának
2020. évi költségvetése&amp;R&amp;"Arial,Normál"8. sz. melléklet az 1/2021. (II.26.)
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AMJ10"/>
  <sheetViews>
    <sheetView topLeftCell="D1" zoomScaleNormal="100" workbookViewId="0">
      <selection activeCell="J11" sqref="J11"/>
    </sheetView>
  </sheetViews>
  <sheetFormatPr defaultColWidth="9" defaultRowHeight="12.75" x14ac:dyDescent="0.2"/>
  <cols>
    <col min="1" max="1" width="20.7109375" style="152" customWidth="1"/>
    <col min="2" max="2" width="9.5703125" style="152" customWidth="1"/>
    <col min="3" max="3" width="8.85546875" style="152" customWidth="1"/>
    <col min="4" max="4" width="17.42578125" style="152" bestFit="1" customWidth="1"/>
    <col min="5" max="5" width="9.5703125" style="152" bestFit="1" customWidth="1"/>
    <col min="6" max="6" width="10.140625" style="152" bestFit="1" customWidth="1"/>
    <col min="7" max="9" width="9.5703125" style="152" bestFit="1" customWidth="1"/>
    <col min="10" max="10" width="9.28515625" style="152" customWidth="1"/>
    <col min="11" max="12" width="9.5703125" style="152" bestFit="1" customWidth="1"/>
    <col min="13" max="13" width="9.5703125" style="152" customWidth="1"/>
    <col min="14" max="14" width="11" style="152" customWidth="1"/>
    <col min="15" max="16" width="9.5703125" style="152" bestFit="1" customWidth="1"/>
    <col min="17" max="1024" width="9" style="152"/>
  </cols>
  <sheetData>
    <row r="2" spans="4:16" ht="15.75" x14ac:dyDescent="0.25">
      <c r="D2" s="845" t="s">
        <v>938</v>
      </c>
      <c r="E2" s="845"/>
      <c r="F2" s="845"/>
      <c r="G2" s="845"/>
      <c r="H2" s="845"/>
      <c r="I2" s="845"/>
      <c r="J2" s="845"/>
      <c r="K2" s="845"/>
      <c r="L2" s="845"/>
      <c r="M2" s="845"/>
      <c r="N2" s="845"/>
      <c r="O2" s="845"/>
      <c r="P2" s="845"/>
    </row>
    <row r="3" spans="4:16" ht="13.5" thickBot="1" x14ac:dyDescent="0.25">
      <c r="O3" s="846" t="s">
        <v>6</v>
      </c>
      <c r="P3" s="846"/>
    </row>
    <row r="4" spans="4:16" ht="13.5" thickBot="1" x14ac:dyDescent="0.25">
      <c r="D4" s="683" t="s">
        <v>7</v>
      </c>
      <c r="E4" s="684" t="s">
        <v>408</v>
      </c>
      <c r="F4" s="685" t="s">
        <v>409</v>
      </c>
      <c r="G4" s="685" t="s">
        <v>410</v>
      </c>
      <c r="H4" s="685" t="s">
        <v>411</v>
      </c>
      <c r="I4" s="685" t="s">
        <v>412</v>
      </c>
      <c r="J4" s="685" t="s">
        <v>413</v>
      </c>
      <c r="K4" s="685" t="s">
        <v>414</v>
      </c>
      <c r="L4" s="685" t="s">
        <v>415</v>
      </c>
      <c r="M4" s="685" t="s">
        <v>416</v>
      </c>
      <c r="N4" s="685" t="s">
        <v>417</v>
      </c>
      <c r="O4" s="685" t="s">
        <v>418</v>
      </c>
      <c r="P4" s="686" t="s">
        <v>419</v>
      </c>
    </row>
    <row r="5" spans="4:16" x14ac:dyDescent="0.2">
      <c r="D5" s="687"/>
      <c r="E5" s="688"/>
      <c r="F5" s="688"/>
      <c r="G5" s="688"/>
      <c r="H5" s="688"/>
      <c r="I5" s="688"/>
      <c r="J5" s="688"/>
      <c r="K5" s="688"/>
      <c r="L5" s="688"/>
      <c r="M5" s="688"/>
      <c r="N5" s="688"/>
      <c r="O5" s="688"/>
      <c r="P5" s="689"/>
    </row>
    <row r="6" spans="4:16" x14ac:dyDescent="0.2">
      <c r="D6" s="690" t="s">
        <v>933</v>
      </c>
      <c r="E6" s="691">
        <f>+E7+E8</f>
        <v>454976525</v>
      </c>
      <c r="F6" s="691">
        <f>+F7+F8</f>
        <v>452309285</v>
      </c>
      <c r="G6" s="691">
        <f t="shared" ref="G6:O6" si="0">+G7+G8</f>
        <v>442537863</v>
      </c>
      <c r="H6" s="691">
        <f t="shared" si="0"/>
        <v>465415686</v>
      </c>
      <c r="I6" s="691">
        <f t="shared" si="0"/>
        <v>446172805</v>
      </c>
      <c r="J6" s="691">
        <f t="shared" si="0"/>
        <v>447139595</v>
      </c>
      <c r="K6" s="691">
        <f t="shared" si="0"/>
        <v>440526001</v>
      </c>
      <c r="L6" s="691">
        <f t="shared" si="0"/>
        <v>446638427</v>
      </c>
      <c r="M6" s="691">
        <f t="shared" si="0"/>
        <v>451766903</v>
      </c>
      <c r="N6" s="691">
        <f t="shared" si="0"/>
        <v>469037488</v>
      </c>
      <c r="O6" s="691">
        <f t="shared" si="0"/>
        <v>464756589</v>
      </c>
      <c r="P6" s="692">
        <f>+P7+P8</f>
        <v>457523094</v>
      </c>
    </row>
    <row r="7" spans="4:16" x14ac:dyDescent="0.2">
      <c r="D7" s="693" t="s">
        <v>934</v>
      </c>
      <c r="E7" s="691">
        <v>685590</v>
      </c>
      <c r="F7" s="694">
        <v>759238</v>
      </c>
      <c r="G7" s="694">
        <v>625257</v>
      </c>
      <c r="H7" s="694">
        <v>384380</v>
      </c>
      <c r="I7" s="694">
        <v>685611</v>
      </c>
      <c r="J7" s="694">
        <v>598585</v>
      </c>
      <c r="K7" s="694">
        <v>1143680</v>
      </c>
      <c r="L7" s="694">
        <v>624447</v>
      </c>
      <c r="M7" s="694">
        <v>392398</v>
      </c>
      <c r="N7" s="694">
        <v>950745</v>
      </c>
      <c r="O7" s="694">
        <v>836681</v>
      </c>
      <c r="P7" s="695">
        <v>1392469</v>
      </c>
    </row>
    <row r="8" spans="4:16" x14ac:dyDescent="0.2">
      <c r="D8" s="693" t="s">
        <v>935</v>
      </c>
      <c r="E8" s="691">
        <v>454290935</v>
      </c>
      <c r="F8" s="694">
        <v>451550047</v>
      </c>
      <c r="G8" s="694">
        <v>441912606</v>
      </c>
      <c r="H8" s="694">
        <v>465031306</v>
      </c>
      <c r="I8" s="694">
        <v>445487194</v>
      </c>
      <c r="J8" s="694">
        <v>446541010</v>
      </c>
      <c r="K8" s="694">
        <v>439382321</v>
      </c>
      <c r="L8" s="694">
        <v>446013980</v>
      </c>
      <c r="M8" s="694">
        <v>451374505</v>
      </c>
      <c r="N8" s="694">
        <v>468086743</v>
      </c>
      <c r="O8" s="694">
        <v>463919908</v>
      </c>
      <c r="P8" s="695">
        <v>456130625</v>
      </c>
    </row>
    <row r="9" spans="4:16" ht="13.5" thickBot="1" x14ac:dyDescent="0.25">
      <c r="D9" s="696" t="s">
        <v>936</v>
      </c>
      <c r="E9" s="691">
        <f>+-2667240</f>
        <v>-2667240</v>
      </c>
      <c r="F9" s="691">
        <f>+G6-F6</f>
        <v>-9771422</v>
      </c>
      <c r="G9" s="691">
        <f t="shared" ref="G9:O9" si="1">+H6-G6</f>
        <v>22877823</v>
      </c>
      <c r="H9" s="691">
        <f t="shared" si="1"/>
        <v>-19242881</v>
      </c>
      <c r="I9" s="691">
        <f t="shared" si="1"/>
        <v>966790</v>
      </c>
      <c r="J9" s="691">
        <f t="shared" si="1"/>
        <v>-6613594</v>
      </c>
      <c r="K9" s="691">
        <f t="shared" si="1"/>
        <v>6112426</v>
      </c>
      <c r="L9" s="691">
        <f t="shared" si="1"/>
        <v>5128476</v>
      </c>
      <c r="M9" s="691">
        <f t="shared" si="1"/>
        <v>17270585</v>
      </c>
      <c r="N9" s="691">
        <f t="shared" si="1"/>
        <v>-4280899</v>
      </c>
      <c r="O9" s="691">
        <f t="shared" si="1"/>
        <v>-7233495</v>
      </c>
      <c r="P9" s="692">
        <v>-17545888</v>
      </c>
    </row>
    <row r="10" spans="4:16" ht="15" thickBot="1" x14ac:dyDescent="0.25">
      <c r="D10" s="697" t="s">
        <v>937</v>
      </c>
      <c r="E10" s="698">
        <f>+E6+E9</f>
        <v>452309285</v>
      </c>
      <c r="F10" s="699">
        <f t="shared" ref="F10:P10" si="2">+F6+F9</f>
        <v>442537863</v>
      </c>
      <c r="G10" s="699">
        <f t="shared" si="2"/>
        <v>465415686</v>
      </c>
      <c r="H10" s="699">
        <f t="shared" si="2"/>
        <v>446172805</v>
      </c>
      <c r="I10" s="699">
        <f t="shared" si="2"/>
        <v>447139595</v>
      </c>
      <c r="J10" s="699">
        <f t="shared" si="2"/>
        <v>440526001</v>
      </c>
      <c r="K10" s="699">
        <f t="shared" si="2"/>
        <v>446638427</v>
      </c>
      <c r="L10" s="699">
        <f t="shared" si="2"/>
        <v>451766903</v>
      </c>
      <c r="M10" s="699">
        <f t="shared" si="2"/>
        <v>469037488</v>
      </c>
      <c r="N10" s="699">
        <f t="shared" si="2"/>
        <v>464756589</v>
      </c>
      <c r="O10" s="699">
        <f t="shared" si="2"/>
        <v>457523094</v>
      </c>
      <c r="P10" s="700">
        <f t="shared" si="2"/>
        <v>439977206</v>
      </c>
    </row>
  </sheetData>
  <mergeCells count="2">
    <mergeCell ref="D2:P2"/>
    <mergeCell ref="O3:P3"/>
  </mergeCells>
  <pageMargins left="0.59055118110236227" right="0.39370078740157483" top="0.6692913385826772" bottom="0.35433070866141736" header="0.23622047244094491" footer="0.51181102362204722"/>
  <pageSetup paperSize="9" scale="90" firstPageNumber="0" orientation="landscape" horizontalDpi="300" verticalDpi="300" r:id="rId1"/>
  <headerFooter>
    <oddHeader>&amp;L&amp;"Times New Roman,Normál"&amp;12Kőröshegy Község Önkormányzatának
2020. évi zárszámadása&amp;R&amp;"Arial,Normál"14. sz. melléklet a 3/2021. (V.28.)
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AMK20"/>
  <sheetViews>
    <sheetView zoomScaleNormal="100" workbookViewId="0">
      <selection activeCell="E8" sqref="E8"/>
    </sheetView>
  </sheetViews>
  <sheetFormatPr defaultColWidth="9.140625" defaultRowHeight="12.75" x14ac:dyDescent="0.2"/>
  <cols>
    <col min="1" max="1" width="3.140625" style="106" customWidth="1"/>
    <col min="2" max="2" width="20.140625" style="106" customWidth="1"/>
    <col min="3" max="3" width="11.85546875" style="106" customWidth="1"/>
    <col min="4" max="5" width="10.42578125" style="106" customWidth="1"/>
    <col min="6" max="6" width="4.7109375" style="106" customWidth="1"/>
    <col min="7" max="7" width="28.140625" style="106" customWidth="1"/>
    <col min="8" max="8" width="9.7109375" style="106" customWidth="1"/>
    <col min="9" max="1025" width="9.140625" style="106"/>
  </cols>
  <sheetData>
    <row r="2" spans="1:8" x14ac:dyDescent="0.2">
      <c r="H2" s="153" t="s">
        <v>387</v>
      </c>
    </row>
    <row r="3" spans="1:8" ht="39.75" customHeight="1" thickBot="1" x14ac:dyDescent="0.25">
      <c r="A3" s="154"/>
      <c r="B3" s="155" t="s">
        <v>423</v>
      </c>
      <c r="C3" s="156" t="s">
        <v>323</v>
      </c>
      <c r="D3" s="156" t="s">
        <v>324</v>
      </c>
      <c r="E3" s="701" t="s">
        <v>924</v>
      </c>
      <c r="F3" s="157"/>
      <c r="G3" s="158" t="s">
        <v>424</v>
      </c>
      <c r="H3" s="159" t="s">
        <v>364</v>
      </c>
    </row>
    <row r="4" spans="1:8" ht="40.5" customHeight="1" x14ac:dyDescent="0.2">
      <c r="A4" s="160" t="s">
        <v>425</v>
      </c>
      <c r="B4" s="161" t="s">
        <v>426</v>
      </c>
      <c r="C4" s="162">
        <f>+'02'!D44</f>
        <v>2650000</v>
      </c>
      <c r="D4" s="162">
        <f>+'02'!E44</f>
        <v>2650000</v>
      </c>
      <c r="E4" s="162">
        <f>+'02'!F44</f>
        <v>2839508</v>
      </c>
      <c r="F4" s="163" t="s">
        <v>425</v>
      </c>
      <c r="G4" s="164" t="s">
        <v>427</v>
      </c>
      <c r="H4" s="165"/>
    </row>
    <row r="5" spans="1:8" ht="53.25" customHeight="1" x14ac:dyDescent="0.2">
      <c r="A5" s="166" t="s">
        <v>428</v>
      </c>
      <c r="B5" s="167" t="s">
        <v>429</v>
      </c>
      <c r="C5" s="168">
        <f>+'02'!D65</f>
        <v>0</v>
      </c>
      <c r="D5" s="168">
        <f>+'02'!E65</f>
        <v>0</v>
      </c>
      <c r="E5" s="168">
        <f>+'02'!F65</f>
        <v>0</v>
      </c>
      <c r="F5" s="169" t="s">
        <v>428</v>
      </c>
      <c r="G5" s="170" t="s">
        <v>430</v>
      </c>
      <c r="H5" s="168"/>
    </row>
    <row r="6" spans="1:8" ht="57.75" customHeight="1" x14ac:dyDescent="0.2">
      <c r="A6" s="166" t="s">
        <v>431</v>
      </c>
      <c r="B6" s="167" t="s">
        <v>432</v>
      </c>
      <c r="C6" s="168">
        <f>+C7+C8</f>
        <v>1500000</v>
      </c>
      <c r="D6" s="168">
        <f>+D7+D8</f>
        <v>1500000</v>
      </c>
      <c r="E6" s="168">
        <f>+E7+E8</f>
        <v>1143940</v>
      </c>
      <c r="F6" s="169" t="s">
        <v>431</v>
      </c>
      <c r="G6" s="170" t="s">
        <v>433</v>
      </c>
      <c r="H6" s="168">
        <f>+H7+H8</f>
        <v>0</v>
      </c>
    </row>
    <row r="7" spans="1:8" ht="30" customHeight="1" x14ac:dyDescent="0.2">
      <c r="A7" s="171" t="s">
        <v>325</v>
      </c>
      <c r="B7" s="172" t="s">
        <v>434</v>
      </c>
      <c r="C7" s="173">
        <v>1500000</v>
      </c>
      <c r="D7" s="173">
        <v>1500000</v>
      </c>
      <c r="E7" s="702">
        <v>1143940</v>
      </c>
      <c r="F7" s="174" t="s">
        <v>325</v>
      </c>
      <c r="G7" s="172" t="s">
        <v>435</v>
      </c>
      <c r="H7" s="173"/>
    </row>
    <row r="8" spans="1:8" ht="30" customHeight="1" x14ac:dyDescent="0.2">
      <c r="A8" s="171" t="s">
        <v>327</v>
      </c>
      <c r="B8" s="172" t="s">
        <v>436</v>
      </c>
      <c r="C8" s="173"/>
      <c r="D8" s="173"/>
      <c r="E8" s="702"/>
      <c r="F8" s="174" t="s">
        <v>327</v>
      </c>
      <c r="G8" s="172" t="s">
        <v>437</v>
      </c>
      <c r="H8" s="173"/>
    </row>
    <row r="9" spans="1:8" ht="30" customHeight="1" x14ac:dyDescent="0.2">
      <c r="A9" s="166" t="s">
        <v>438</v>
      </c>
      <c r="B9" s="167" t="s">
        <v>439</v>
      </c>
      <c r="C9" s="168">
        <f>SUM(C10:C13)</f>
        <v>44400000</v>
      </c>
      <c r="D9" s="168">
        <f>SUM(D10:D13)</f>
        <v>39800000</v>
      </c>
      <c r="E9" s="168">
        <f>SUM(E10:E13)</f>
        <v>44034329</v>
      </c>
      <c r="F9" s="169" t="s">
        <v>438</v>
      </c>
      <c r="G9" s="167" t="s">
        <v>440</v>
      </c>
      <c r="H9" s="168">
        <f>SUM(H10:H13)</f>
        <v>0</v>
      </c>
    </row>
    <row r="10" spans="1:8" ht="15" customHeight="1" x14ac:dyDescent="0.2">
      <c r="A10" s="171" t="s">
        <v>325</v>
      </c>
      <c r="B10" s="172" t="s">
        <v>441</v>
      </c>
      <c r="C10" s="175">
        <f>+'02'!D30</f>
        <v>10000000</v>
      </c>
      <c r="D10" s="175">
        <f>+'02'!E30</f>
        <v>10000000</v>
      </c>
      <c r="E10" s="175">
        <f>+'02'!F30</f>
        <v>12370317</v>
      </c>
      <c r="F10" s="174" t="s">
        <v>325</v>
      </c>
      <c r="G10" s="176" t="s">
        <v>441</v>
      </c>
      <c r="H10" s="173"/>
    </row>
    <row r="11" spans="1:8" ht="15" customHeight="1" x14ac:dyDescent="0.2">
      <c r="A11" s="171" t="s">
        <v>327</v>
      </c>
      <c r="B11" s="172" t="s">
        <v>442</v>
      </c>
      <c r="C11" s="175">
        <f>+'02'!D36</f>
        <v>1400000</v>
      </c>
      <c r="D11" s="175">
        <f>+'02'!E36</f>
        <v>0</v>
      </c>
      <c r="E11" s="175">
        <f>+'02'!F36</f>
        <v>159200</v>
      </c>
      <c r="F11" s="174" t="s">
        <v>327</v>
      </c>
      <c r="G11" s="172" t="s">
        <v>442</v>
      </c>
      <c r="H11" s="173"/>
    </row>
    <row r="12" spans="1:8" ht="15" customHeight="1" x14ac:dyDescent="0.2">
      <c r="A12" s="171" t="s">
        <v>329</v>
      </c>
      <c r="B12" s="172" t="s">
        <v>443</v>
      </c>
      <c r="C12" s="175">
        <f>+'02'!D32</f>
        <v>26200000</v>
      </c>
      <c r="D12" s="175">
        <f>+'02'!E32</f>
        <v>23000000</v>
      </c>
      <c r="E12" s="175">
        <f>+'02'!F32</f>
        <v>24971547</v>
      </c>
      <c r="F12" s="174" t="s">
        <v>329</v>
      </c>
      <c r="G12" s="172" t="s">
        <v>443</v>
      </c>
      <c r="H12" s="173"/>
    </row>
    <row r="13" spans="1:8" ht="15" customHeight="1" x14ac:dyDescent="0.2">
      <c r="A13" s="171" t="s">
        <v>339</v>
      </c>
      <c r="B13" s="172" t="s">
        <v>444</v>
      </c>
      <c r="C13" s="175">
        <f>+'02'!D31</f>
        <v>6800000</v>
      </c>
      <c r="D13" s="175">
        <f>+'02'!E31</f>
        <v>6800000</v>
      </c>
      <c r="E13" s="175">
        <f>+'02'!F31</f>
        <v>6533265</v>
      </c>
      <c r="F13" s="174" t="s">
        <v>339</v>
      </c>
      <c r="G13" s="172" t="s">
        <v>444</v>
      </c>
      <c r="H13" s="173"/>
    </row>
    <row r="14" spans="1:8" ht="30" customHeight="1" x14ac:dyDescent="0.2">
      <c r="A14" s="166" t="s">
        <v>445</v>
      </c>
      <c r="B14" s="167" t="s">
        <v>446</v>
      </c>
      <c r="C14" s="168">
        <f>+C15</f>
        <v>5500000</v>
      </c>
      <c r="D14" s="168">
        <f>+D15</f>
        <v>0</v>
      </c>
      <c r="E14" s="168">
        <f>+E15</f>
        <v>0</v>
      </c>
      <c r="F14" s="169" t="s">
        <v>445</v>
      </c>
      <c r="G14" s="167" t="s">
        <v>447</v>
      </c>
      <c r="H14" s="168"/>
    </row>
    <row r="15" spans="1:8" ht="30" customHeight="1" x14ac:dyDescent="0.2">
      <c r="A15" s="171" t="s">
        <v>325</v>
      </c>
      <c r="B15" s="172" t="s">
        <v>448</v>
      </c>
      <c r="C15" s="175">
        <f>+'02'!D35</f>
        <v>5500000</v>
      </c>
      <c r="D15" s="175">
        <f>+'02'!E35</f>
        <v>0</v>
      </c>
      <c r="E15" s="175">
        <f>+'02'!F35</f>
        <v>0</v>
      </c>
      <c r="F15" s="174" t="s">
        <v>325</v>
      </c>
      <c r="G15" s="172" t="s">
        <v>449</v>
      </c>
      <c r="H15" s="173"/>
    </row>
    <row r="16" spans="1:8" ht="30" customHeight="1" x14ac:dyDescent="0.2">
      <c r="A16" s="177" t="s">
        <v>450</v>
      </c>
      <c r="B16" s="178" t="s">
        <v>451</v>
      </c>
      <c r="C16" s="179"/>
      <c r="D16" s="179"/>
      <c r="E16" s="703"/>
      <c r="F16" s="180" t="s">
        <v>450</v>
      </c>
      <c r="G16" s="178" t="s">
        <v>452</v>
      </c>
      <c r="H16" s="179"/>
    </row>
    <row r="17" spans="1:8" ht="15" customHeight="1" x14ac:dyDescent="0.2">
      <c r="A17" s="181"/>
      <c r="B17" s="182" t="s">
        <v>422</v>
      </c>
      <c r="C17" s="183">
        <f>C4+C5+C6+C9+C14+C16</f>
        <v>54050000</v>
      </c>
      <c r="D17" s="183">
        <f>D4+D5+D6+D9+D14+D16</f>
        <v>43950000</v>
      </c>
      <c r="E17" s="183">
        <f>E4+E5+E6+E9+E14+E16</f>
        <v>48017777</v>
      </c>
      <c r="F17" s="184"/>
      <c r="G17" s="182" t="s">
        <v>453</v>
      </c>
      <c r="H17" s="183">
        <f>+H4+H5+H6+H9+H14+H16</f>
        <v>0</v>
      </c>
    </row>
    <row r="20" spans="1:8" ht="27" customHeight="1" x14ac:dyDescent="0.2">
      <c r="A20" s="847"/>
      <c r="B20" s="847"/>
      <c r="C20" s="185"/>
      <c r="D20" s="185"/>
      <c r="E20" s="185"/>
    </row>
  </sheetData>
  <mergeCells count="1">
    <mergeCell ref="A20:B20"/>
  </mergeCells>
  <pageMargins left="0.51181102362204722" right="0.15748031496062992" top="0.6692913385826772" bottom="0.35433070866141736" header="0.23622047244094491" footer="0.51181102362204722"/>
  <pageSetup paperSize="9" firstPageNumber="0" orientation="portrait" horizontalDpi="300" verticalDpi="300" r:id="rId1"/>
  <headerFooter>
    <oddHeader>&amp;L&amp;"Times New Roman,Normál"&amp;12Kőröshegy Község Önkormányzatának
2020. évi zárszámadása&amp;R&amp;"Arial,Normál"15. sz. melléklet a 3/2021. (V.28.)
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3:AMJ28"/>
  <sheetViews>
    <sheetView zoomScaleNormal="100" workbookViewId="0">
      <selection activeCell="F10" sqref="F10"/>
    </sheetView>
  </sheetViews>
  <sheetFormatPr defaultColWidth="9.140625" defaultRowHeight="12.75" x14ac:dyDescent="0.2"/>
  <cols>
    <col min="1" max="1" width="57" style="3" customWidth="1"/>
    <col min="2" max="2" width="14.28515625" style="3" customWidth="1"/>
    <col min="3" max="8" width="9.140625" style="3"/>
    <col min="9" max="9" width="11.42578125" style="3" bestFit="1" customWidth="1"/>
    <col min="10" max="1024" width="9.140625" style="3"/>
  </cols>
  <sheetData>
    <row r="3" spans="1:9" ht="33" customHeight="1" x14ac:dyDescent="0.25">
      <c r="A3" s="845" t="s">
        <v>945</v>
      </c>
      <c r="B3" s="845"/>
      <c r="C3" s="845"/>
      <c r="D3" s="845"/>
      <c r="E3" s="845"/>
      <c r="F3" s="845"/>
      <c r="G3" s="845"/>
      <c r="H3" s="845"/>
      <c r="I3" s="845"/>
    </row>
    <row r="4" spans="1:9" ht="33" customHeight="1" x14ac:dyDescent="0.2"/>
    <row r="5" spans="1:9" ht="33" customHeight="1" x14ac:dyDescent="0.2">
      <c r="A5" s="27"/>
      <c r="I5" s="37" t="s">
        <v>6</v>
      </c>
    </row>
    <row r="6" spans="1:9" ht="13.5" thickBot="1" x14ac:dyDescent="0.25"/>
    <row r="7" spans="1:9" ht="40.5" customHeight="1" thickBot="1" x14ac:dyDescent="0.25">
      <c r="A7" s="704" t="s">
        <v>463</v>
      </c>
      <c r="B7" s="705">
        <v>2021</v>
      </c>
      <c r="C7" s="705">
        <v>2022</v>
      </c>
      <c r="D7" s="705">
        <v>2023</v>
      </c>
      <c r="E7" s="705">
        <v>2024</v>
      </c>
      <c r="F7" s="706">
        <v>2025</v>
      </c>
      <c r="G7" s="705">
        <v>2026</v>
      </c>
      <c r="H7" s="706">
        <v>2027</v>
      </c>
      <c r="I7" s="707" t="s">
        <v>364</v>
      </c>
    </row>
    <row r="8" spans="1:9" x14ac:dyDescent="0.2">
      <c r="A8" s="708" t="s">
        <v>939</v>
      </c>
      <c r="B8" s="709"/>
      <c r="C8" s="710"/>
      <c r="D8" s="710"/>
      <c r="E8" s="710"/>
      <c r="F8" s="709"/>
      <c r="G8" s="711"/>
      <c r="H8" s="709"/>
      <c r="I8" s="712"/>
    </row>
    <row r="9" spans="1:9" x14ac:dyDescent="0.2">
      <c r="A9" s="713" t="s">
        <v>940</v>
      </c>
      <c r="B9" s="714">
        <v>5078000</v>
      </c>
      <c r="C9" s="715">
        <v>5078000</v>
      </c>
      <c r="D9" s="715">
        <v>5078000</v>
      </c>
      <c r="E9" s="715">
        <v>5070999</v>
      </c>
      <c r="F9" s="715"/>
      <c r="G9" s="716"/>
      <c r="H9" s="714">
        <v>0</v>
      </c>
      <c r="I9" s="717">
        <f>SUM(B9:H9)</f>
        <v>20304999</v>
      </c>
    </row>
    <row r="10" spans="1:9" x14ac:dyDescent="0.2">
      <c r="A10" s="713" t="s">
        <v>465</v>
      </c>
      <c r="B10" s="718"/>
      <c r="C10" s="718"/>
      <c r="D10" s="718"/>
      <c r="E10" s="718"/>
      <c r="F10" s="719"/>
      <c r="G10" s="718"/>
      <c r="H10" s="719"/>
      <c r="I10" s="720"/>
    </row>
    <row r="11" spans="1:9" x14ac:dyDescent="0.2">
      <c r="A11" s="713" t="s">
        <v>466</v>
      </c>
      <c r="B11" s="718"/>
      <c r="C11" s="718"/>
      <c r="D11" s="718"/>
      <c r="E11" s="718"/>
      <c r="F11" s="719"/>
      <c r="G11" s="718"/>
      <c r="H11" s="719"/>
      <c r="I11" s="720"/>
    </row>
    <row r="12" spans="1:9" x14ac:dyDescent="0.2">
      <c r="A12" s="713" t="s">
        <v>467</v>
      </c>
      <c r="B12" s="718"/>
      <c r="C12" s="718"/>
      <c r="D12" s="718"/>
      <c r="E12" s="718"/>
      <c r="F12" s="719"/>
      <c r="G12" s="718"/>
      <c r="H12" s="719"/>
      <c r="I12" s="720"/>
    </row>
    <row r="13" spans="1:9" x14ac:dyDescent="0.2">
      <c r="A13" s="713" t="s">
        <v>468</v>
      </c>
      <c r="B13" s="718"/>
      <c r="C13" s="718"/>
      <c r="D13" s="718"/>
      <c r="E13" s="718"/>
      <c r="F13" s="719"/>
      <c r="G13" s="718"/>
      <c r="H13" s="719"/>
      <c r="I13" s="720"/>
    </row>
    <row r="14" spans="1:9" x14ac:dyDescent="0.2">
      <c r="A14" s="713" t="s">
        <v>469</v>
      </c>
      <c r="B14" s="718"/>
      <c r="C14" s="718"/>
      <c r="D14" s="718"/>
      <c r="E14" s="718"/>
      <c r="F14" s="719"/>
      <c r="G14" s="718"/>
      <c r="H14" s="719"/>
      <c r="I14" s="720"/>
    </row>
    <row r="15" spans="1:9" ht="26.25" thickBot="1" x14ac:dyDescent="0.25">
      <c r="A15" s="721" t="s">
        <v>941</v>
      </c>
      <c r="B15" s="722"/>
      <c r="C15" s="722"/>
      <c r="D15" s="722"/>
      <c r="E15" s="722"/>
      <c r="F15" s="723"/>
      <c r="G15" s="722"/>
      <c r="H15" s="723"/>
      <c r="I15" s="724"/>
    </row>
    <row r="16" spans="1:9" ht="13.5" thickBot="1" x14ac:dyDescent="0.25">
      <c r="A16" s="725" t="s">
        <v>331</v>
      </c>
      <c r="B16" s="726">
        <f t="shared" ref="B16:G16" si="0">SUM(B9:B15)</f>
        <v>5078000</v>
      </c>
      <c r="C16" s="726">
        <f t="shared" si="0"/>
        <v>5078000</v>
      </c>
      <c r="D16" s="727">
        <f t="shared" si="0"/>
        <v>5078000</v>
      </c>
      <c r="E16" s="727">
        <f t="shared" si="0"/>
        <v>5070999</v>
      </c>
      <c r="F16" s="726">
        <f t="shared" si="0"/>
        <v>0</v>
      </c>
      <c r="G16" s="727">
        <f t="shared" si="0"/>
        <v>0</v>
      </c>
      <c r="H16" s="726">
        <f>SUM(H9:H15)</f>
        <v>0</v>
      </c>
      <c r="I16" s="728">
        <f>SUM(I9:I15)</f>
        <v>20304999</v>
      </c>
    </row>
    <row r="17" spans="1:9" x14ac:dyDescent="0.2">
      <c r="A17" s="708" t="s">
        <v>942</v>
      </c>
      <c r="B17" s="709"/>
      <c r="C17" s="710"/>
      <c r="D17" s="710"/>
      <c r="E17" s="710"/>
      <c r="F17" s="709"/>
      <c r="G17" s="711"/>
      <c r="H17" s="709"/>
      <c r="I17" s="712"/>
    </row>
    <row r="18" spans="1:9" x14ac:dyDescent="0.2">
      <c r="A18" s="713" t="s">
        <v>464</v>
      </c>
      <c r="B18" s="714"/>
      <c r="C18" s="715"/>
      <c r="D18" s="715"/>
      <c r="E18" s="715"/>
      <c r="F18" s="715"/>
      <c r="G18" s="716"/>
      <c r="H18" s="714"/>
      <c r="I18" s="717"/>
    </row>
    <row r="19" spans="1:9" x14ac:dyDescent="0.2">
      <c r="A19" s="713" t="s">
        <v>465</v>
      </c>
      <c r="B19" s="718"/>
      <c r="C19" s="718"/>
      <c r="D19" s="718"/>
      <c r="E19" s="718"/>
      <c r="F19" s="719"/>
      <c r="G19" s="718"/>
      <c r="H19" s="719"/>
      <c r="I19" s="720"/>
    </row>
    <row r="20" spans="1:9" x14ac:dyDescent="0.2">
      <c r="A20" s="713" t="s">
        <v>466</v>
      </c>
      <c r="B20" s="718"/>
      <c r="C20" s="718"/>
      <c r="D20" s="718"/>
      <c r="E20" s="718"/>
      <c r="F20" s="719"/>
      <c r="G20" s="718"/>
      <c r="H20" s="719"/>
      <c r="I20" s="720"/>
    </row>
    <row r="21" spans="1:9" x14ac:dyDescent="0.2">
      <c r="A21" s="713" t="s">
        <v>467</v>
      </c>
      <c r="B21" s="718"/>
      <c r="C21" s="718"/>
      <c r="D21" s="718"/>
      <c r="E21" s="718"/>
      <c r="F21" s="719"/>
      <c r="G21" s="718"/>
      <c r="H21" s="719"/>
      <c r="I21" s="720"/>
    </row>
    <row r="22" spans="1:9" x14ac:dyDescent="0.2">
      <c r="A22" s="713" t="s">
        <v>468</v>
      </c>
      <c r="B22" s="718"/>
      <c r="C22" s="718"/>
      <c r="D22" s="718"/>
      <c r="E22" s="718"/>
      <c r="F22" s="719"/>
      <c r="G22" s="718"/>
      <c r="H22" s="719"/>
      <c r="I22" s="720"/>
    </row>
    <row r="23" spans="1:9" x14ac:dyDescent="0.2">
      <c r="A23" s="713" t="s">
        <v>469</v>
      </c>
      <c r="B23" s="718"/>
      <c r="C23" s="718"/>
      <c r="D23" s="718"/>
      <c r="E23" s="718"/>
      <c r="F23" s="719"/>
      <c r="G23" s="718"/>
      <c r="H23" s="719"/>
      <c r="I23" s="720"/>
    </row>
    <row r="24" spans="1:9" ht="26.25" thickBot="1" x14ac:dyDescent="0.25">
      <c r="A24" s="721" t="s">
        <v>941</v>
      </c>
      <c r="B24" s="722"/>
      <c r="C24" s="722"/>
      <c r="D24" s="722"/>
      <c r="E24" s="722"/>
      <c r="F24" s="723"/>
      <c r="G24" s="722"/>
      <c r="H24" s="723"/>
      <c r="I24" s="724"/>
    </row>
    <row r="25" spans="1:9" ht="13.5" thickBot="1" x14ac:dyDescent="0.25">
      <c r="A25" s="725" t="s">
        <v>331</v>
      </c>
      <c r="B25" s="726">
        <f t="shared" ref="B25:G25" si="1">SUM(B18:B24)</f>
        <v>0</v>
      </c>
      <c r="C25" s="726">
        <f t="shared" si="1"/>
        <v>0</v>
      </c>
      <c r="D25" s="727">
        <f t="shared" si="1"/>
        <v>0</v>
      </c>
      <c r="E25" s="727">
        <f t="shared" si="1"/>
        <v>0</v>
      </c>
      <c r="F25" s="726">
        <f t="shared" si="1"/>
        <v>0</v>
      </c>
      <c r="G25" s="727">
        <f t="shared" si="1"/>
        <v>0</v>
      </c>
      <c r="H25" s="726">
        <f>SUM(H18:H24)</f>
        <v>0</v>
      </c>
      <c r="I25" s="728">
        <f>SUM(I18:I24)</f>
        <v>0</v>
      </c>
    </row>
    <row r="26" spans="1:9" ht="13.5" thickBot="1" x14ac:dyDescent="0.25">
      <c r="A26" s="729" t="s">
        <v>943</v>
      </c>
      <c r="B26" s="730">
        <f>B16+B25</f>
        <v>5078000</v>
      </c>
      <c r="C26" s="731">
        <f>C16+C25</f>
        <v>5078000</v>
      </c>
      <c r="D26" s="731">
        <f>D16+D25</f>
        <v>5078000</v>
      </c>
      <c r="E26" s="731">
        <f>E16+E25</f>
        <v>5070999</v>
      </c>
      <c r="F26" s="731">
        <f>F16+F25</f>
        <v>0</v>
      </c>
      <c r="G26" s="731">
        <f>+G16+G25</f>
        <v>0</v>
      </c>
      <c r="H26" s="732">
        <f>H16+H25</f>
        <v>0</v>
      </c>
      <c r="I26" s="733">
        <f>+I16+I25</f>
        <v>20304999</v>
      </c>
    </row>
    <row r="28" spans="1:9" x14ac:dyDescent="0.2">
      <c r="A28" s="3" t="s">
        <v>944</v>
      </c>
    </row>
  </sheetData>
  <mergeCells count="1">
    <mergeCell ref="A3:I3"/>
  </mergeCells>
  <pageMargins left="0.70866141732283472" right="0.78740157480314965" top="1.1023622047244095" bottom="0.9055118110236221" header="0.51181102362204722" footer="0.51181102362204722"/>
  <pageSetup paperSize="9" scale="95" firstPageNumber="0" orientation="landscape" horizontalDpi="300" verticalDpi="300" r:id="rId1"/>
  <headerFooter>
    <oddHeader>&amp;L&amp;"Times New Roman,Normál"&amp;12Kőröshegy Község Önkormányzatának
2020. évi zárszámadása&amp;R&amp;"Arial,Normál"16. sz. melléklet a 3/2021. (V.28.)
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3:AMJ24"/>
  <sheetViews>
    <sheetView zoomScaleNormal="100" workbookViewId="0">
      <selection activeCell="B6" sqref="B6"/>
    </sheetView>
  </sheetViews>
  <sheetFormatPr defaultColWidth="9" defaultRowHeight="12.75" x14ac:dyDescent="0.2"/>
  <cols>
    <col min="1" max="1" width="50.28515625" style="3" customWidth="1"/>
    <col min="2" max="5" width="9" style="3"/>
    <col min="6" max="6" width="9.140625" style="3" customWidth="1"/>
    <col min="7" max="1024" width="9" style="3"/>
  </cols>
  <sheetData>
    <row r="3" spans="1:8" ht="35.25" customHeight="1" x14ac:dyDescent="0.25">
      <c r="A3" s="835" t="s">
        <v>454</v>
      </c>
      <c r="B3" s="835"/>
      <c r="C3" s="835"/>
      <c r="D3" s="835"/>
      <c r="E3" s="835"/>
      <c r="F3" s="835"/>
      <c r="G3" s="835"/>
      <c r="H3" s="835"/>
    </row>
    <row r="4" spans="1:8" x14ac:dyDescent="0.2">
      <c r="H4" s="37" t="s">
        <v>6</v>
      </c>
    </row>
    <row r="5" spans="1:8" x14ac:dyDescent="0.2">
      <c r="A5" s="186" t="s">
        <v>455</v>
      </c>
      <c r="B5" s="188">
        <v>2020</v>
      </c>
      <c r="C5" s="188">
        <v>2021</v>
      </c>
      <c r="D5" s="188">
        <v>2022</v>
      </c>
      <c r="E5" s="188">
        <v>2023</v>
      </c>
      <c r="F5" s="189">
        <v>2024</v>
      </c>
      <c r="G5" s="188">
        <v>2025</v>
      </c>
      <c r="H5" s="190">
        <v>2026</v>
      </c>
    </row>
    <row r="6" spans="1:8" ht="17.25" customHeight="1" x14ac:dyDescent="0.2">
      <c r="A6" s="191" t="s">
        <v>456</v>
      </c>
      <c r="B6" s="192">
        <v>39800000</v>
      </c>
      <c r="C6" s="193">
        <v>41200000</v>
      </c>
      <c r="D6" s="193">
        <v>42500000</v>
      </c>
      <c r="E6" s="193">
        <v>43500000</v>
      </c>
      <c r="F6" s="193">
        <v>43500000</v>
      </c>
      <c r="G6" s="193">
        <v>44000000</v>
      </c>
      <c r="H6" s="194">
        <v>46000000</v>
      </c>
    </row>
    <row r="7" spans="1:8" ht="16.5" customHeight="1" x14ac:dyDescent="0.2">
      <c r="A7" s="195" t="s">
        <v>457</v>
      </c>
      <c r="B7" s="192">
        <v>0</v>
      </c>
      <c r="C7" s="196">
        <v>0</v>
      </c>
      <c r="D7" s="196">
        <v>0</v>
      </c>
      <c r="E7" s="196">
        <v>0</v>
      </c>
      <c r="F7" s="196">
        <v>0</v>
      </c>
      <c r="G7" s="196">
        <v>0</v>
      </c>
      <c r="H7" s="197">
        <v>0</v>
      </c>
    </row>
    <row r="8" spans="1:8" ht="17.25" customHeight="1" x14ac:dyDescent="0.2">
      <c r="A8" s="195" t="s">
        <v>458</v>
      </c>
      <c r="B8" s="192">
        <v>500000</v>
      </c>
      <c r="C8" s="196">
        <v>500000</v>
      </c>
      <c r="D8" s="196">
        <v>500000</v>
      </c>
      <c r="E8" s="196">
        <v>500000</v>
      </c>
      <c r="F8" s="196">
        <v>500000</v>
      </c>
      <c r="G8" s="196">
        <v>500000</v>
      </c>
      <c r="H8" s="197">
        <v>500000</v>
      </c>
    </row>
    <row r="9" spans="1:8" ht="25.5" x14ac:dyDescent="0.2">
      <c r="A9" s="195" t="s">
        <v>459</v>
      </c>
      <c r="B9" s="192">
        <v>6700000</v>
      </c>
      <c r="C9" s="196">
        <v>700000</v>
      </c>
      <c r="D9" s="196">
        <v>700000</v>
      </c>
      <c r="E9" s="196">
        <v>700000</v>
      </c>
      <c r="F9" s="196">
        <v>700000</v>
      </c>
      <c r="G9" s="196">
        <v>700000</v>
      </c>
      <c r="H9" s="194">
        <v>0</v>
      </c>
    </row>
    <row r="10" spans="1:8" ht="25.5" x14ac:dyDescent="0.2">
      <c r="A10" s="195" t="s">
        <v>460</v>
      </c>
      <c r="B10" s="198">
        <v>0</v>
      </c>
      <c r="C10" s="199">
        <v>0</v>
      </c>
      <c r="D10" s="199">
        <v>0</v>
      </c>
      <c r="E10" s="199">
        <v>0</v>
      </c>
      <c r="F10" s="196">
        <v>0</v>
      </c>
      <c r="G10" s="200">
        <v>0</v>
      </c>
      <c r="H10" s="194">
        <v>0</v>
      </c>
    </row>
    <row r="11" spans="1:8" x14ac:dyDescent="0.2">
      <c r="A11" s="195" t="s">
        <v>461</v>
      </c>
      <c r="B11" s="198">
        <v>0</v>
      </c>
      <c r="C11" s="199">
        <v>0</v>
      </c>
      <c r="D11" s="199">
        <v>0</v>
      </c>
      <c r="E11" s="199">
        <v>0</v>
      </c>
      <c r="F11" s="196">
        <v>0</v>
      </c>
      <c r="G11" s="200">
        <v>0</v>
      </c>
      <c r="H11" s="194">
        <v>0</v>
      </c>
    </row>
    <row r="12" spans="1:8" x14ac:dyDescent="0.2">
      <c r="A12" s="195" t="s">
        <v>462</v>
      </c>
      <c r="B12" s="201">
        <v>0</v>
      </c>
      <c r="C12" s="202">
        <v>0</v>
      </c>
      <c r="D12" s="202">
        <v>0</v>
      </c>
      <c r="E12" s="202">
        <v>0</v>
      </c>
      <c r="F12" s="196">
        <v>0</v>
      </c>
      <c r="G12" s="203">
        <v>0</v>
      </c>
      <c r="H12" s="204">
        <v>0</v>
      </c>
    </row>
    <row r="13" spans="1:8" x14ac:dyDescent="0.2">
      <c r="A13" s="186" t="s">
        <v>331</v>
      </c>
      <c r="B13" s="205">
        <f t="shared" ref="B13:H13" si="0">SUM(B6:B12)</f>
        <v>47000000</v>
      </c>
      <c r="C13" s="206">
        <f t="shared" si="0"/>
        <v>42400000</v>
      </c>
      <c r="D13" s="207">
        <f t="shared" si="0"/>
        <v>43700000</v>
      </c>
      <c r="E13" s="207">
        <f t="shared" si="0"/>
        <v>44700000</v>
      </c>
      <c r="F13" s="207">
        <f t="shared" si="0"/>
        <v>44700000</v>
      </c>
      <c r="G13" s="206">
        <f t="shared" si="0"/>
        <v>45200000</v>
      </c>
      <c r="H13" s="208">
        <f t="shared" si="0"/>
        <v>46500000</v>
      </c>
    </row>
    <row r="14" spans="1:8" x14ac:dyDescent="0.2">
      <c r="A14" s="209"/>
    </row>
    <row r="16" spans="1:8" x14ac:dyDescent="0.2">
      <c r="A16" s="210" t="s">
        <v>463</v>
      </c>
      <c r="B16" s="188">
        <v>2020</v>
      </c>
      <c r="C16" s="188">
        <v>2021</v>
      </c>
      <c r="D16" s="188">
        <v>2022</v>
      </c>
      <c r="E16" s="188">
        <v>2023</v>
      </c>
      <c r="F16" s="189">
        <v>2024</v>
      </c>
      <c r="G16" s="188">
        <v>2025</v>
      </c>
      <c r="H16" s="190">
        <v>2026</v>
      </c>
    </row>
    <row r="17" spans="1:8" x14ac:dyDescent="0.2">
      <c r="A17" s="211" t="s">
        <v>464</v>
      </c>
      <c r="B17" s="212">
        <v>5078000</v>
      </c>
      <c r="C17" s="213">
        <v>5078000</v>
      </c>
      <c r="D17" s="213">
        <v>5078000</v>
      </c>
      <c r="E17" s="213">
        <v>5078000</v>
      </c>
      <c r="F17" s="213">
        <v>5071000</v>
      </c>
      <c r="G17" s="212"/>
      <c r="H17" s="214"/>
    </row>
    <row r="18" spans="1:8" ht="25.5" x14ac:dyDescent="0.2">
      <c r="A18" s="211" t="s">
        <v>465</v>
      </c>
      <c r="B18" s="215"/>
      <c r="C18" s="215"/>
      <c r="D18" s="215"/>
      <c r="E18" s="215"/>
      <c r="F18" s="215"/>
      <c r="G18" s="216"/>
      <c r="H18" s="217"/>
    </row>
    <row r="19" spans="1:8" x14ac:dyDescent="0.2">
      <c r="A19" s="211" t="s">
        <v>466</v>
      </c>
      <c r="B19" s="215"/>
      <c r="C19" s="215"/>
      <c r="D19" s="215"/>
      <c r="E19" s="215"/>
      <c r="F19" s="215"/>
      <c r="G19" s="216"/>
      <c r="H19" s="217"/>
    </row>
    <row r="20" spans="1:8" x14ac:dyDescent="0.2">
      <c r="A20" s="211" t="s">
        <v>467</v>
      </c>
      <c r="B20" s="215"/>
      <c r="C20" s="215"/>
      <c r="D20" s="215"/>
      <c r="E20" s="215"/>
      <c r="F20" s="215"/>
      <c r="G20" s="216"/>
      <c r="H20" s="217"/>
    </row>
    <row r="21" spans="1:8" x14ac:dyDescent="0.2">
      <c r="A21" s="211" t="s">
        <v>468</v>
      </c>
      <c r="B21" s="215"/>
      <c r="C21" s="215"/>
      <c r="D21" s="215"/>
      <c r="E21" s="215"/>
      <c r="F21" s="215"/>
      <c r="G21" s="216"/>
      <c r="H21" s="217"/>
    </row>
    <row r="22" spans="1:8" x14ac:dyDescent="0.2">
      <c r="A22" s="211" t="s">
        <v>469</v>
      </c>
      <c r="B22" s="215"/>
      <c r="C22" s="215"/>
      <c r="D22" s="215"/>
      <c r="E22" s="215"/>
      <c r="F22" s="215"/>
      <c r="G22" s="216"/>
      <c r="H22" s="217"/>
    </row>
    <row r="23" spans="1:8" x14ac:dyDescent="0.2">
      <c r="A23" s="218" t="s">
        <v>470</v>
      </c>
      <c r="B23" s="219"/>
      <c r="C23" s="220"/>
      <c r="D23" s="220"/>
      <c r="E23" s="220"/>
      <c r="F23" s="220"/>
      <c r="G23" s="221"/>
      <c r="H23" s="222"/>
    </row>
    <row r="24" spans="1:8" x14ac:dyDescent="0.2">
      <c r="A24" s="186" t="s">
        <v>331</v>
      </c>
      <c r="B24" s="206">
        <f t="shared" ref="B24:H24" si="1">SUM(B17:B23)</f>
        <v>5078000</v>
      </c>
      <c r="C24" s="206">
        <f t="shared" si="1"/>
        <v>5078000</v>
      </c>
      <c r="D24" s="206">
        <f t="shared" si="1"/>
        <v>5078000</v>
      </c>
      <c r="E24" s="207">
        <f t="shared" si="1"/>
        <v>5078000</v>
      </c>
      <c r="F24" s="207">
        <f t="shared" si="1"/>
        <v>5071000</v>
      </c>
      <c r="G24" s="206">
        <f t="shared" si="1"/>
        <v>0</v>
      </c>
      <c r="H24" s="208">
        <f t="shared" si="1"/>
        <v>0</v>
      </c>
    </row>
  </sheetData>
  <mergeCells count="1">
    <mergeCell ref="A3:H3"/>
  </mergeCells>
  <pageMargins left="0.62986111111111098" right="0.62986111111111098" top="1.1027777777777801" bottom="0.905555555555556" header="0.43333333333333302" footer="0.51180555555555496"/>
  <pageSetup paperSize="9" scale="95" firstPageNumber="0" orientation="landscape" horizontalDpi="300" verticalDpi="300"/>
  <headerFooter>
    <oddHeader>&amp;L&amp;"Times New Roman,Normál"&amp;12Kőröshegy Község Önkormányzatának
2020. évi költségvetése&amp;R&amp;"Arial,Normál"10. sz. melléklet a 7/2020. (VIII.4.)
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96"/>
  <sheetViews>
    <sheetView zoomScaleNormal="100" workbookViewId="0">
      <pane ySplit="4" topLeftCell="A5" activePane="bottomLeft" state="frozen"/>
      <selection pane="bottomLeft" activeCell="B101" sqref="B101"/>
    </sheetView>
  </sheetViews>
  <sheetFormatPr defaultColWidth="9.140625" defaultRowHeight="12.75" x14ac:dyDescent="0.2"/>
  <cols>
    <col min="1" max="1" width="4.140625" style="3" customWidth="1"/>
    <col min="2" max="2" width="59.28515625" style="3" customWidth="1"/>
    <col min="3" max="3" width="10.7109375" style="3" hidden="1" customWidth="1"/>
    <col min="4" max="4" width="11.42578125" style="3" customWidth="1"/>
    <col min="5" max="5" width="10.85546875" style="3" customWidth="1"/>
    <col min="6" max="6" width="10.5703125" style="3" customWidth="1"/>
    <col min="7" max="1024" width="9.140625" style="3"/>
  </cols>
  <sheetData>
    <row r="1" spans="1:6" ht="18.75" customHeight="1" x14ac:dyDescent="0.2">
      <c r="A1" s="797" t="s">
        <v>5</v>
      </c>
      <c r="B1" s="797"/>
      <c r="C1" s="797"/>
      <c r="D1" s="797"/>
      <c r="E1" s="797"/>
      <c r="F1" s="797"/>
    </row>
    <row r="2" spans="1:6" ht="18.75" customHeight="1" x14ac:dyDescent="0.2">
      <c r="A2" s="798" t="s">
        <v>6</v>
      </c>
      <c r="B2" s="798"/>
      <c r="C2" s="798"/>
      <c r="D2" s="798"/>
      <c r="E2" s="798"/>
      <c r="F2" s="798"/>
    </row>
    <row r="3" spans="1:6" ht="24" customHeight="1" x14ac:dyDescent="0.2">
      <c r="A3" s="4"/>
      <c r="B3" s="4" t="s">
        <v>7</v>
      </c>
      <c r="C3" s="799" t="s">
        <v>8</v>
      </c>
      <c r="D3" s="799" t="s">
        <v>9</v>
      </c>
      <c r="E3" s="799" t="s">
        <v>10</v>
      </c>
      <c r="F3" s="799" t="s">
        <v>196</v>
      </c>
    </row>
    <row r="4" spans="1:6" ht="13.5" customHeight="1" x14ac:dyDescent="0.2">
      <c r="A4" s="5"/>
      <c r="B4" s="5"/>
      <c r="C4" s="799"/>
      <c r="D4" s="799"/>
      <c r="E4" s="799"/>
      <c r="F4" s="799"/>
    </row>
    <row r="5" spans="1:6" x14ac:dyDescent="0.2">
      <c r="A5" s="6" t="s">
        <v>11</v>
      </c>
      <c r="B5" s="7" t="s">
        <v>12</v>
      </c>
      <c r="C5" s="8">
        <v>94171000</v>
      </c>
      <c r="D5" s="9">
        <f>+cofogoskiadás!CK5</f>
        <v>105324000</v>
      </c>
      <c r="E5" s="9">
        <f>+cofogoskiadás!CL5</f>
        <v>105878000</v>
      </c>
      <c r="F5" s="9">
        <f>+kiadás!AO4</f>
        <v>104941441</v>
      </c>
    </row>
    <row r="6" spans="1:6" x14ac:dyDescent="0.2">
      <c r="A6" s="6" t="s">
        <v>13</v>
      </c>
      <c r="B6" s="7" t="s">
        <v>14</v>
      </c>
      <c r="C6" s="8">
        <v>2600000</v>
      </c>
      <c r="D6" s="9">
        <f>+cofogoskiadás!CK6</f>
        <v>0</v>
      </c>
      <c r="E6" s="9">
        <f>+cofogoskiadás!CL6</f>
        <v>450000</v>
      </c>
      <c r="F6" s="9">
        <f>+kiadás!AO5</f>
        <v>450000</v>
      </c>
    </row>
    <row r="7" spans="1:6" x14ac:dyDescent="0.2">
      <c r="A7" s="6" t="s">
        <v>15</v>
      </c>
      <c r="B7" s="7" t="s">
        <v>16</v>
      </c>
      <c r="C7" s="8">
        <v>0</v>
      </c>
      <c r="D7" s="9">
        <f>+cofogoskiadás!CK7</f>
        <v>0</v>
      </c>
      <c r="E7" s="9">
        <f>+cofogoskiadás!CL7</f>
        <v>0</v>
      </c>
      <c r="F7" s="9">
        <f>+kiadás!AO6</f>
        <v>0</v>
      </c>
    </row>
    <row r="8" spans="1:6" ht="14.85" customHeight="1" x14ac:dyDescent="0.2">
      <c r="A8" s="6" t="s">
        <v>17</v>
      </c>
      <c r="B8" s="7" t="s">
        <v>18</v>
      </c>
      <c r="C8" s="8">
        <v>100000</v>
      </c>
      <c r="D8" s="9">
        <f>+cofogoskiadás!CK8</f>
        <v>2000000</v>
      </c>
      <c r="E8" s="9">
        <f>+cofogoskiadás!CL8</f>
        <v>0</v>
      </c>
      <c r="F8" s="9">
        <f>+kiadás!AO7</f>
        <v>0</v>
      </c>
    </row>
    <row r="9" spans="1:6" x14ac:dyDescent="0.2">
      <c r="A9" s="6" t="s">
        <v>19</v>
      </c>
      <c r="B9" s="7" t="s">
        <v>20</v>
      </c>
      <c r="C9" s="8">
        <v>0</v>
      </c>
      <c r="D9" s="9">
        <f>+cofogoskiadás!CK9</f>
        <v>0</v>
      </c>
      <c r="E9" s="9">
        <f>+cofogoskiadás!CL9</f>
        <v>0</v>
      </c>
      <c r="F9" s="9">
        <f>+kiadás!AO8</f>
        <v>0</v>
      </c>
    </row>
    <row r="10" spans="1:6" x14ac:dyDescent="0.2">
      <c r="A10" s="6" t="s">
        <v>21</v>
      </c>
      <c r="B10" s="7" t="s">
        <v>22</v>
      </c>
      <c r="C10" s="8">
        <v>300000</v>
      </c>
      <c r="D10" s="9">
        <f>+cofogoskiadás!CK10</f>
        <v>1324000</v>
      </c>
      <c r="E10" s="9">
        <f>+cofogoskiadás!CL10</f>
        <v>1324000</v>
      </c>
      <c r="F10" s="9">
        <f>+kiadás!AO9</f>
        <v>1310375</v>
      </c>
    </row>
    <row r="11" spans="1:6" x14ac:dyDescent="0.2">
      <c r="A11" s="6" t="s">
        <v>23</v>
      </c>
      <c r="B11" s="7" t="s">
        <v>24</v>
      </c>
      <c r="C11" s="8">
        <v>4200000</v>
      </c>
      <c r="D11" s="9">
        <f>+cofogoskiadás!CK11</f>
        <v>5183000</v>
      </c>
      <c r="E11" s="9">
        <f>+cofogoskiadás!CL11</f>
        <v>3903000</v>
      </c>
      <c r="F11" s="9">
        <f>+kiadás!AO10</f>
        <v>3828130</v>
      </c>
    </row>
    <row r="12" spans="1:6" x14ac:dyDescent="0.2">
      <c r="A12" s="6" t="s">
        <v>25</v>
      </c>
      <c r="B12" s="7" t="s">
        <v>26</v>
      </c>
      <c r="C12" s="8">
        <v>0</v>
      </c>
      <c r="D12" s="9">
        <f>+cofogoskiadás!CK12</f>
        <v>0</v>
      </c>
      <c r="E12" s="9">
        <f>+cofogoskiadás!CL12</f>
        <v>0</v>
      </c>
      <c r="F12" s="9">
        <f>+kiadás!AO11</f>
        <v>0</v>
      </c>
    </row>
    <row r="13" spans="1:6" x14ac:dyDescent="0.2">
      <c r="A13" s="6" t="s">
        <v>27</v>
      </c>
      <c r="B13" s="7" t="s">
        <v>28</v>
      </c>
      <c r="C13" s="8">
        <v>880000</v>
      </c>
      <c r="D13" s="9">
        <f>+cofogoskiadás!CK13</f>
        <v>700000</v>
      </c>
      <c r="E13" s="9">
        <f>+cofogoskiadás!CL13</f>
        <v>529000</v>
      </c>
      <c r="F13" s="9">
        <f>+kiadás!AO12</f>
        <v>500515</v>
      </c>
    </row>
    <row r="14" spans="1:6" x14ac:dyDescent="0.2">
      <c r="A14" s="6" t="s">
        <v>29</v>
      </c>
      <c r="B14" s="7" t="s">
        <v>30</v>
      </c>
      <c r="C14" s="8">
        <v>240000</v>
      </c>
      <c r="D14" s="9">
        <f>+cofogoskiadás!CK14</f>
        <v>240000</v>
      </c>
      <c r="E14" s="9">
        <f>+cofogoskiadás!CL14</f>
        <v>0</v>
      </c>
      <c r="F14" s="9">
        <f>+kiadás!AO13</f>
        <v>0</v>
      </c>
    </row>
    <row r="15" spans="1:6" x14ac:dyDescent="0.2">
      <c r="A15" s="6" t="s">
        <v>31</v>
      </c>
      <c r="B15" s="7" t="s">
        <v>32</v>
      </c>
      <c r="C15" s="8">
        <v>0</v>
      </c>
      <c r="D15" s="9">
        <f>+cofogoskiadás!CK15</f>
        <v>0</v>
      </c>
      <c r="E15" s="9">
        <f>+cofogoskiadás!CL15</f>
        <v>0</v>
      </c>
      <c r="F15" s="9">
        <f>+kiadás!AO14</f>
        <v>0</v>
      </c>
    </row>
    <row r="16" spans="1:6" x14ac:dyDescent="0.2">
      <c r="A16" s="6" t="s">
        <v>33</v>
      </c>
      <c r="B16" s="7" t="s">
        <v>34</v>
      </c>
      <c r="C16" s="8">
        <v>0</v>
      </c>
      <c r="D16" s="9">
        <f>+cofogoskiadás!CK16</f>
        <v>0</v>
      </c>
      <c r="E16" s="9">
        <f>+cofogoskiadás!CL16</f>
        <v>0</v>
      </c>
      <c r="F16" s="9">
        <f>+kiadás!AO15</f>
        <v>0</v>
      </c>
    </row>
    <row r="17" spans="1:6" x14ac:dyDescent="0.2">
      <c r="A17" s="6" t="s">
        <v>35</v>
      </c>
      <c r="B17" s="7" t="s">
        <v>36</v>
      </c>
      <c r="C17" s="8">
        <v>2200000</v>
      </c>
      <c r="D17" s="9">
        <f>+cofogoskiadás!CK17</f>
        <v>1700000</v>
      </c>
      <c r="E17" s="9">
        <f>+cofogoskiadás!CL17</f>
        <v>3361000</v>
      </c>
      <c r="F17" s="9">
        <f>+kiadás!AO16</f>
        <v>3269078</v>
      </c>
    </row>
    <row r="18" spans="1:6" x14ac:dyDescent="0.2">
      <c r="A18" s="10" t="s">
        <v>37</v>
      </c>
      <c r="B18" s="11" t="s">
        <v>38</v>
      </c>
      <c r="C18" s="12">
        <v>104691000</v>
      </c>
      <c r="D18" s="13">
        <f>+cofogoskiadás!CK18</f>
        <v>116471000</v>
      </c>
      <c r="E18" s="13">
        <f>+cofogoskiadás!CL18</f>
        <v>115445000</v>
      </c>
      <c r="F18" s="13">
        <f>+kiadás!AO17</f>
        <v>114299539</v>
      </c>
    </row>
    <row r="19" spans="1:6" x14ac:dyDescent="0.2">
      <c r="A19" s="6" t="s">
        <v>39</v>
      </c>
      <c r="B19" s="7" t="s">
        <v>40</v>
      </c>
      <c r="C19" s="8">
        <v>8300000</v>
      </c>
      <c r="D19" s="9">
        <f>+cofogoskiadás!CK19</f>
        <v>6950000</v>
      </c>
      <c r="E19" s="9">
        <f>+cofogoskiadás!CL19</f>
        <v>5750000</v>
      </c>
      <c r="F19" s="9">
        <f>+kiadás!AO18</f>
        <v>5706473</v>
      </c>
    </row>
    <row r="20" spans="1:6" ht="25.5" x14ac:dyDescent="0.2">
      <c r="A20" s="6" t="s">
        <v>41</v>
      </c>
      <c r="B20" s="7" t="s">
        <v>42</v>
      </c>
      <c r="C20" s="8">
        <v>6214000</v>
      </c>
      <c r="D20" s="9">
        <f>+cofogoskiadás!CK20</f>
        <v>7500000</v>
      </c>
      <c r="E20" s="9">
        <f>+cofogoskiadás!CL20</f>
        <v>6237000</v>
      </c>
      <c r="F20" s="9">
        <f>+kiadás!AO19</f>
        <v>6112533</v>
      </c>
    </row>
    <row r="21" spans="1:6" x14ac:dyDescent="0.2">
      <c r="A21" s="6" t="s">
        <v>43</v>
      </c>
      <c r="B21" s="7" t="s">
        <v>44</v>
      </c>
      <c r="C21" s="8">
        <v>2805000</v>
      </c>
      <c r="D21" s="9">
        <f>+cofogoskiadás!CK21</f>
        <v>1005000</v>
      </c>
      <c r="E21" s="9">
        <f>+cofogoskiadás!CL21</f>
        <v>270000</v>
      </c>
      <c r="F21" s="9">
        <f>+kiadás!AO20</f>
        <v>203308</v>
      </c>
    </row>
    <row r="22" spans="1:6" x14ac:dyDescent="0.2">
      <c r="A22" s="10" t="s">
        <v>45</v>
      </c>
      <c r="B22" s="11" t="s">
        <v>46</v>
      </c>
      <c r="C22" s="12">
        <v>17319000</v>
      </c>
      <c r="D22" s="13">
        <f>+cofogoskiadás!CK22</f>
        <v>15455000</v>
      </c>
      <c r="E22" s="13">
        <f>+cofogoskiadás!CL22</f>
        <v>12257000</v>
      </c>
      <c r="F22" s="13">
        <f>+kiadás!AO21</f>
        <v>12022314</v>
      </c>
    </row>
    <row r="23" spans="1:6" x14ac:dyDescent="0.2">
      <c r="A23" s="10" t="s">
        <v>47</v>
      </c>
      <c r="B23" s="11" t="s">
        <v>48</v>
      </c>
      <c r="C23" s="12">
        <v>122010000</v>
      </c>
      <c r="D23" s="13">
        <f>+cofogoskiadás!CK23</f>
        <v>131926000</v>
      </c>
      <c r="E23" s="13">
        <f>+cofogoskiadás!CL23</f>
        <v>127702000</v>
      </c>
      <c r="F23" s="13">
        <f>+kiadás!AO22</f>
        <v>126321853</v>
      </c>
    </row>
    <row r="24" spans="1:6" ht="13.5" customHeight="1" x14ac:dyDescent="0.2">
      <c r="A24" s="10" t="s">
        <v>49</v>
      </c>
      <c r="B24" s="11" t="s">
        <v>50</v>
      </c>
      <c r="C24" s="12">
        <v>22429000</v>
      </c>
      <c r="D24" s="13">
        <f>+cofogoskiadás!CK24</f>
        <v>23055000</v>
      </c>
      <c r="E24" s="13">
        <f>+cofogoskiadás!CL24</f>
        <v>20707000</v>
      </c>
      <c r="F24" s="13">
        <f>+kiadás!AO23</f>
        <v>20628969</v>
      </c>
    </row>
    <row r="25" spans="1:6" x14ac:dyDescent="0.2">
      <c r="A25" s="6" t="s">
        <v>51</v>
      </c>
      <c r="B25" s="7" t="s">
        <v>52</v>
      </c>
      <c r="C25" s="8">
        <v>680000</v>
      </c>
      <c r="D25" s="9">
        <f>+cofogoskiadás!CK25</f>
        <v>670000</v>
      </c>
      <c r="E25" s="9">
        <f>+cofogoskiadás!CL25</f>
        <v>560000</v>
      </c>
      <c r="F25" s="9">
        <f>+kiadás!AO24</f>
        <v>221993</v>
      </c>
    </row>
    <row r="26" spans="1:6" x14ac:dyDescent="0.2">
      <c r="A26" s="6" t="s">
        <v>53</v>
      </c>
      <c r="B26" s="7" t="s">
        <v>54</v>
      </c>
      <c r="C26" s="8">
        <v>5915000</v>
      </c>
      <c r="D26" s="9">
        <f>+cofogoskiadás!CK26</f>
        <v>5415000</v>
      </c>
      <c r="E26" s="9">
        <f>+cofogoskiadás!CL26</f>
        <v>5624000</v>
      </c>
      <c r="F26" s="9">
        <f>+kiadás!AO25</f>
        <v>3643972</v>
      </c>
    </row>
    <row r="27" spans="1:6" x14ac:dyDescent="0.2">
      <c r="A27" s="6" t="s">
        <v>55</v>
      </c>
      <c r="B27" s="7" t="s">
        <v>56</v>
      </c>
      <c r="C27" s="8">
        <v>0</v>
      </c>
      <c r="D27" s="9">
        <f>+cofogoskiadás!CK27</f>
        <v>0</v>
      </c>
      <c r="E27" s="9">
        <f>+cofogoskiadás!CL27</f>
        <v>0</v>
      </c>
      <c r="F27" s="9">
        <f>+kiadás!AO26</f>
        <v>0</v>
      </c>
    </row>
    <row r="28" spans="1:6" x14ac:dyDescent="0.2">
      <c r="A28" s="10" t="s">
        <v>57</v>
      </c>
      <c r="B28" s="11" t="s">
        <v>58</v>
      </c>
      <c r="C28" s="12">
        <v>6595000</v>
      </c>
      <c r="D28" s="13">
        <f>+cofogoskiadás!CK28</f>
        <v>6085000</v>
      </c>
      <c r="E28" s="13">
        <f>+cofogoskiadás!CL28</f>
        <v>6184000</v>
      </c>
      <c r="F28" s="13">
        <f>+kiadás!AO27</f>
        <v>3865965</v>
      </c>
    </row>
    <row r="29" spans="1:6" x14ac:dyDescent="0.2">
      <c r="A29" s="6" t="s">
        <v>59</v>
      </c>
      <c r="B29" s="7" t="s">
        <v>60</v>
      </c>
      <c r="C29" s="8">
        <v>1130000</v>
      </c>
      <c r="D29" s="9">
        <f>+cofogoskiadás!CK29</f>
        <v>1460000</v>
      </c>
      <c r="E29" s="9">
        <f>+cofogoskiadás!CL29</f>
        <v>1460000</v>
      </c>
      <c r="F29" s="9">
        <f>+kiadás!AO28</f>
        <v>1249890</v>
      </c>
    </row>
    <row r="30" spans="1:6" x14ac:dyDescent="0.2">
      <c r="A30" s="6" t="s">
        <v>61</v>
      </c>
      <c r="B30" s="7" t="s">
        <v>62</v>
      </c>
      <c r="C30" s="8">
        <v>1170000</v>
      </c>
      <c r="D30" s="9">
        <f>+cofogoskiadás!CK30</f>
        <v>1095000</v>
      </c>
      <c r="E30" s="9">
        <f>+cofogoskiadás!CL30</f>
        <v>1055000</v>
      </c>
      <c r="F30" s="9">
        <f>+kiadás!AO29</f>
        <v>683459</v>
      </c>
    </row>
    <row r="31" spans="1:6" x14ac:dyDescent="0.2">
      <c r="A31" s="10" t="s">
        <v>63</v>
      </c>
      <c r="B31" s="11" t="s">
        <v>64</v>
      </c>
      <c r="C31" s="12">
        <v>2300000</v>
      </c>
      <c r="D31" s="13">
        <f>+cofogoskiadás!CK31</f>
        <v>2555000</v>
      </c>
      <c r="E31" s="13">
        <f>+cofogoskiadás!CL31</f>
        <v>2515000</v>
      </c>
      <c r="F31" s="13">
        <f>+kiadás!AO30</f>
        <v>1933349</v>
      </c>
    </row>
    <row r="32" spans="1:6" x14ac:dyDescent="0.2">
      <c r="A32" s="6" t="s">
        <v>65</v>
      </c>
      <c r="B32" s="7" t="s">
        <v>66</v>
      </c>
      <c r="C32" s="8">
        <v>11500000</v>
      </c>
      <c r="D32" s="9">
        <f>+cofogoskiadás!CK32</f>
        <v>9650000</v>
      </c>
      <c r="E32" s="9">
        <f>+cofogoskiadás!CL32</f>
        <v>9650000</v>
      </c>
      <c r="F32" s="9">
        <f>+kiadás!AO31</f>
        <v>6831694</v>
      </c>
    </row>
    <row r="33" spans="1:6" x14ac:dyDescent="0.2">
      <c r="A33" s="6" t="s">
        <v>67</v>
      </c>
      <c r="B33" s="7" t="s">
        <v>68</v>
      </c>
      <c r="C33" s="8">
        <v>4500000</v>
      </c>
      <c r="D33" s="9">
        <f>+cofogoskiadás!CK33</f>
        <v>3100000</v>
      </c>
      <c r="E33" s="9">
        <f>+cofogoskiadás!CL33</f>
        <v>3100000</v>
      </c>
      <c r="F33" s="9">
        <f>+kiadás!AO32</f>
        <v>3029245</v>
      </c>
    </row>
    <row r="34" spans="1:6" x14ac:dyDescent="0.2">
      <c r="A34" s="6" t="s">
        <v>69</v>
      </c>
      <c r="B34" s="7" t="s">
        <v>70</v>
      </c>
      <c r="C34" s="8">
        <v>2450000</v>
      </c>
      <c r="D34" s="9">
        <f>+cofogoskiadás!CK34</f>
        <v>2400000</v>
      </c>
      <c r="E34" s="9">
        <f>+cofogoskiadás!CL34</f>
        <v>2400000</v>
      </c>
      <c r="F34" s="9">
        <f>+kiadás!AO33</f>
        <v>2066836</v>
      </c>
    </row>
    <row r="35" spans="1:6" x14ac:dyDescent="0.2">
      <c r="A35" s="6" t="s">
        <v>71</v>
      </c>
      <c r="B35" s="7" t="s">
        <v>72</v>
      </c>
      <c r="C35" s="8">
        <v>1450000</v>
      </c>
      <c r="D35" s="9">
        <f>+cofogoskiadás!CK35</f>
        <v>1350000</v>
      </c>
      <c r="E35" s="9">
        <f>+cofogoskiadás!CL35</f>
        <v>1250000</v>
      </c>
      <c r="F35" s="9">
        <f>+kiadás!AO34</f>
        <v>268386</v>
      </c>
    </row>
    <row r="36" spans="1:6" x14ac:dyDescent="0.2">
      <c r="A36" s="6" t="s">
        <v>73</v>
      </c>
      <c r="B36" s="7" t="s">
        <v>74</v>
      </c>
      <c r="C36" s="8">
        <v>120000</v>
      </c>
      <c r="D36" s="9">
        <f>+cofogoskiadás!CK36</f>
        <v>120000</v>
      </c>
      <c r="E36" s="9">
        <f>+cofogoskiadás!CL36</f>
        <v>470000</v>
      </c>
      <c r="F36" s="9">
        <f>+kiadás!AO35</f>
        <v>260593</v>
      </c>
    </row>
    <row r="37" spans="1:6" x14ac:dyDescent="0.2">
      <c r="A37" s="6" t="s">
        <v>75</v>
      </c>
      <c r="B37" s="7" t="s">
        <v>76</v>
      </c>
      <c r="C37" s="8">
        <v>6965000</v>
      </c>
      <c r="D37" s="9">
        <f>+cofogoskiadás!CK37</f>
        <v>6766000</v>
      </c>
      <c r="E37" s="9">
        <f>+cofogoskiadás!CL37</f>
        <v>6686000</v>
      </c>
      <c r="F37" s="9">
        <f>+kiadás!AO36</f>
        <v>2257220</v>
      </c>
    </row>
    <row r="38" spans="1:6" x14ac:dyDescent="0.2">
      <c r="A38" s="6" t="s">
        <v>77</v>
      </c>
      <c r="B38" s="7" t="s">
        <v>78</v>
      </c>
      <c r="C38" s="8">
        <v>23176000</v>
      </c>
      <c r="D38" s="9">
        <f>+cofogoskiadás!CK38</f>
        <v>21418000</v>
      </c>
      <c r="E38" s="9">
        <f>+cofogoskiadás!CL38</f>
        <v>19318000</v>
      </c>
      <c r="F38" s="9">
        <f>+kiadás!AO37</f>
        <v>10171356</v>
      </c>
    </row>
    <row r="39" spans="1:6" x14ac:dyDescent="0.2">
      <c r="A39" s="10" t="s">
        <v>79</v>
      </c>
      <c r="B39" s="11" t="s">
        <v>80</v>
      </c>
      <c r="C39" s="12">
        <v>50161000</v>
      </c>
      <c r="D39" s="13">
        <f>+cofogoskiadás!CK39</f>
        <v>44804000</v>
      </c>
      <c r="E39" s="13">
        <f>+cofogoskiadás!CL39</f>
        <v>42874000</v>
      </c>
      <c r="F39" s="13">
        <f>+kiadás!AO38</f>
        <v>24885330</v>
      </c>
    </row>
    <row r="40" spans="1:6" x14ac:dyDescent="0.2">
      <c r="A40" s="6" t="s">
        <v>81</v>
      </c>
      <c r="B40" s="7" t="s">
        <v>82</v>
      </c>
      <c r="C40" s="8">
        <v>1270000</v>
      </c>
      <c r="D40" s="9">
        <f>+cofogoskiadás!CK40</f>
        <v>1220000</v>
      </c>
      <c r="E40" s="9">
        <f>+cofogoskiadás!CL40</f>
        <v>1150000</v>
      </c>
      <c r="F40" s="9">
        <f>+kiadás!AO39</f>
        <v>594710</v>
      </c>
    </row>
    <row r="41" spans="1:6" x14ac:dyDescent="0.2">
      <c r="A41" s="6" t="s">
        <v>83</v>
      </c>
      <c r="B41" s="7" t="s">
        <v>84</v>
      </c>
      <c r="C41" s="8">
        <v>50000</v>
      </c>
      <c r="D41" s="9">
        <f>+cofogoskiadás!CK41</f>
        <v>50000</v>
      </c>
      <c r="E41" s="9">
        <f>+cofogoskiadás!CL41</f>
        <v>50000</v>
      </c>
      <c r="F41" s="9">
        <f>+kiadás!AO40</f>
        <v>0</v>
      </c>
    </row>
    <row r="42" spans="1:6" ht="14.1" customHeight="1" x14ac:dyDescent="0.2">
      <c r="A42" s="10" t="s">
        <v>85</v>
      </c>
      <c r="B42" s="11" t="s">
        <v>86</v>
      </c>
      <c r="C42" s="12">
        <v>1320000</v>
      </c>
      <c r="D42" s="13">
        <f>+cofogoskiadás!CK42</f>
        <v>1270000</v>
      </c>
      <c r="E42" s="13">
        <f>+cofogoskiadás!CL42</f>
        <v>1200000</v>
      </c>
      <c r="F42" s="13">
        <f>+kiadás!AO41</f>
        <v>594710</v>
      </c>
    </row>
    <row r="43" spans="1:6" ht="13.35" customHeight="1" x14ac:dyDescent="0.2">
      <c r="A43" s="6" t="s">
        <v>87</v>
      </c>
      <c r="B43" s="7" t="s">
        <v>88</v>
      </c>
      <c r="C43" s="8">
        <v>13981000</v>
      </c>
      <c r="D43" s="9">
        <f>+cofogoskiadás!CK43</f>
        <v>13609000</v>
      </c>
      <c r="E43" s="9">
        <f>+cofogoskiadás!CL43</f>
        <v>13741000</v>
      </c>
      <c r="F43" s="9">
        <f>+kiadás!AO42</f>
        <v>5890753</v>
      </c>
    </row>
    <row r="44" spans="1:6" x14ac:dyDescent="0.2">
      <c r="A44" s="6" t="s">
        <v>89</v>
      </c>
      <c r="B44" s="7" t="s">
        <v>90</v>
      </c>
      <c r="C44" s="8">
        <v>550000</v>
      </c>
      <c r="D44" s="9">
        <f>+cofogoskiadás!CK44</f>
        <v>550000</v>
      </c>
      <c r="E44" s="9">
        <f>+cofogoskiadás!CL44</f>
        <v>550000</v>
      </c>
      <c r="F44" s="9">
        <f>+kiadás!AO43</f>
        <v>11000</v>
      </c>
    </row>
    <row r="45" spans="1:6" x14ac:dyDescent="0.2">
      <c r="A45" s="6" t="s">
        <v>91</v>
      </c>
      <c r="B45" s="7" t="s">
        <v>92</v>
      </c>
      <c r="C45" s="8">
        <v>1000000</v>
      </c>
      <c r="D45" s="9">
        <f>+cofogoskiadás!CK45</f>
        <v>1000000</v>
      </c>
      <c r="E45" s="9">
        <f>+cofogoskiadás!CL45</f>
        <v>1000000</v>
      </c>
      <c r="F45" s="9">
        <f>+kiadás!AO44</f>
        <v>584118</v>
      </c>
    </row>
    <row r="46" spans="1:6" x14ac:dyDescent="0.2">
      <c r="A46" s="6" t="s">
        <v>93</v>
      </c>
      <c r="B46" s="7" t="s">
        <v>94</v>
      </c>
      <c r="C46" s="8">
        <v>0</v>
      </c>
      <c r="D46" s="9">
        <f>+cofogoskiadás!CK46</f>
        <v>0</v>
      </c>
      <c r="E46" s="9">
        <f>+cofogoskiadás!CL46</f>
        <v>0</v>
      </c>
      <c r="F46" s="9">
        <f>+kiadás!AO45</f>
        <v>0</v>
      </c>
    </row>
    <row r="47" spans="1:6" x14ac:dyDescent="0.2">
      <c r="A47" s="6" t="s">
        <v>95</v>
      </c>
      <c r="B47" s="7" t="s">
        <v>96</v>
      </c>
      <c r="C47" s="8">
        <v>1285000</v>
      </c>
      <c r="D47" s="9">
        <f>+cofogoskiadás!CK47</f>
        <v>5260000</v>
      </c>
      <c r="E47" s="9">
        <f>+cofogoskiadás!CL47</f>
        <v>5170000</v>
      </c>
      <c r="F47" s="9">
        <f>+kiadás!AO46</f>
        <v>714124</v>
      </c>
    </row>
    <row r="48" spans="1:6" ht="14.85" customHeight="1" x14ac:dyDescent="0.2">
      <c r="A48" s="10" t="s">
        <v>97</v>
      </c>
      <c r="B48" s="11" t="s">
        <v>98</v>
      </c>
      <c r="C48" s="12">
        <v>16816000</v>
      </c>
      <c r="D48" s="13">
        <f>+cofogoskiadás!CK48</f>
        <v>20419000</v>
      </c>
      <c r="E48" s="13">
        <f>+cofogoskiadás!CL48</f>
        <v>20461000</v>
      </c>
      <c r="F48" s="13">
        <f>+kiadás!AO47</f>
        <v>7199995</v>
      </c>
    </row>
    <row r="49" spans="1:6" x14ac:dyDescent="0.2">
      <c r="A49" s="10" t="s">
        <v>99</v>
      </c>
      <c r="B49" s="11" t="s">
        <v>100</v>
      </c>
      <c r="C49" s="12">
        <v>77192000</v>
      </c>
      <c r="D49" s="13">
        <f>+cofogoskiadás!CK49</f>
        <v>75133000</v>
      </c>
      <c r="E49" s="13">
        <f>+cofogoskiadás!CL49</f>
        <v>73234000</v>
      </c>
      <c r="F49" s="13">
        <f>+kiadás!AO48</f>
        <v>38479349</v>
      </c>
    </row>
    <row r="50" spans="1:6" x14ac:dyDescent="0.2">
      <c r="A50" s="6" t="s">
        <v>101</v>
      </c>
      <c r="B50" s="7" t="s">
        <v>102</v>
      </c>
      <c r="C50" s="8">
        <v>0</v>
      </c>
      <c r="D50" s="9">
        <f>+cofogoskiadás!CK50</f>
        <v>0</v>
      </c>
      <c r="E50" s="9">
        <f>+cofogoskiadás!CL50</f>
        <v>0</v>
      </c>
      <c r="F50" s="9">
        <f>+kiadás!AO49</f>
        <v>0</v>
      </c>
    </row>
    <row r="51" spans="1:6" x14ac:dyDescent="0.2">
      <c r="A51" s="6" t="s">
        <v>103</v>
      </c>
      <c r="B51" s="7" t="s">
        <v>104</v>
      </c>
      <c r="C51" s="8">
        <v>0</v>
      </c>
      <c r="D51" s="9">
        <f>+cofogoskiadás!CK51</f>
        <v>0</v>
      </c>
      <c r="E51" s="9">
        <f>+cofogoskiadás!CL51</f>
        <v>0</v>
      </c>
      <c r="F51" s="9">
        <f>+kiadás!AO50</f>
        <v>0</v>
      </c>
    </row>
    <row r="52" spans="1:6" x14ac:dyDescent="0.2">
      <c r="A52" s="6" t="s">
        <v>105</v>
      </c>
      <c r="B52" s="7" t="s">
        <v>106</v>
      </c>
      <c r="C52" s="8">
        <v>0</v>
      </c>
      <c r="D52" s="9">
        <f>+cofogoskiadás!CK52</f>
        <v>0</v>
      </c>
      <c r="E52" s="9">
        <f>+cofogoskiadás!CL52</f>
        <v>0</v>
      </c>
      <c r="F52" s="9">
        <f>+kiadás!AO51</f>
        <v>0</v>
      </c>
    </row>
    <row r="53" spans="1:6" x14ac:dyDescent="0.2">
      <c r="A53" s="6" t="s">
        <v>107</v>
      </c>
      <c r="B53" s="7" t="s">
        <v>108</v>
      </c>
      <c r="C53" s="8">
        <v>0</v>
      </c>
      <c r="D53" s="9">
        <f>+cofogoskiadás!CK53</f>
        <v>0</v>
      </c>
      <c r="E53" s="9">
        <f>+cofogoskiadás!CL53</f>
        <v>0</v>
      </c>
      <c r="F53" s="9">
        <f>+kiadás!AO52</f>
        <v>0</v>
      </c>
    </row>
    <row r="54" spans="1:6" ht="12.75" customHeight="1" x14ac:dyDescent="0.2">
      <c r="A54" s="6" t="s">
        <v>109</v>
      </c>
      <c r="B54" s="7" t="s">
        <v>110</v>
      </c>
      <c r="C54" s="8">
        <v>0</v>
      </c>
      <c r="D54" s="9">
        <f>+cofogoskiadás!CK54</f>
        <v>0</v>
      </c>
      <c r="E54" s="9">
        <f>+cofogoskiadás!CL54</f>
        <v>0</v>
      </c>
      <c r="F54" s="9">
        <f>+kiadás!AO53</f>
        <v>0</v>
      </c>
    </row>
    <row r="55" spans="1:6" x14ac:dyDescent="0.2">
      <c r="A55" s="6" t="s">
        <v>111</v>
      </c>
      <c r="B55" s="7" t="s">
        <v>112</v>
      </c>
      <c r="C55" s="8">
        <v>0</v>
      </c>
      <c r="D55" s="9">
        <f>+cofogoskiadás!CK55</f>
        <v>0</v>
      </c>
      <c r="E55" s="9">
        <f>+cofogoskiadás!CL55</f>
        <v>0</v>
      </c>
      <c r="F55" s="9">
        <f>+kiadás!AO54</f>
        <v>0</v>
      </c>
    </row>
    <row r="56" spans="1:6" x14ac:dyDescent="0.2">
      <c r="A56" s="6" t="s">
        <v>113</v>
      </c>
      <c r="B56" s="7" t="s">
        <v>114</v>
      </c>
      <c r="C56" s="8">
        <v>300000</v>
      </c>
      <c r="D56" s="9">
        <f>+cofogoskiadás!CK56</f>
        <v>300000</v>
      </c>
      <c r="E56" s="9">
        <f>+cofogoskiadás!CL56</f>
        <v>300000</v>
      </c>
      <c r="F56" s="9">
        <f>+kiadás!AO55</f>
        <v>80000</v>
      </c>
    </row>
    <row r="57" spans="1:6" x14ac:dyDescent="0.2">
      <c r="A57" s="6" t="s">
        <v>115</v>
      </c>
      <c r="B57" s="7" t="s">
        <v>116</v>
      </c>
      <c r="C57" s="8">
        <v>9000000</v>
      </c>
      <c r="D57" s="9">
        <f>+cofogoskiadás!CK57</f>
        <v>7000000</v>
      </c>
      <c r="E57" s="9">
        <f>+cofogoskiadás!CL57</f>
        <v>8000000</v>
      </c>
      <c r="F57" s="9">
        <f>+kiadás!AO56</f>
        <v>5383770</v>
      </c>
    </row>
    <row r="58" spans="1:6" x14ac:dyDescent="0.2">
      <c r="A58" s="10" t="s">
        <v>117</v>
      </c>
      <c r="B58" s="11" t="s">
        <v>118</v>
      </c>
      <c r="C58" s="12">
        <v>9300000</v>
      </c>
      <c r="D58" s="13">
        <f>+cofogoskiadás!CK58</f>
        <v>7300000</v>
      </c>
      <c r="E58" s="13">
        <f>+cofogoskiadás!CL58</f>
        <v>8300000</v>
      </c>
      <c r="F58" s="13">
        <f>+kiadás!AO57</f>
        <v>5463770</v>
      </c>
    </row>
    <row r="59" spans="1:6" x14ac:dyDescent="0.2">
      <c r="A59" s="6" t="s">
        <v>119</v>
      </c>
      <c r="B59" s="7" t="s">
        <v>120</v>
      </c>
      <c r="C59" s="8">
        <v>0</v>
      </c>
      <c r="D59" s="9">
        <f>+cofogoskiadás!CK59</f>
        <v>0</v>
      </c>
      <c r="E59" s="9">
        <f>+cofogoskiadás!CL59</f>
        <v>0</v>
      </c>
      <c r="F59" s="9">
        <f>+kiadás!AO58</f>
        <v>0</v>
      </c>
    </row>
    <row r="60" spans="1:6" x14ac:dyDescent="0.2">
      <c r="A60" s="6" t="s">
        <v>121</v>
      </c>
      <c r="B60" s="7" t="s">
        <v>122</v>
      </c>
      <c r="C60" s="8">
        <v>735000</v>
      </c>
      <c r="D60" s="9">
        <f>+cofogoskiadás!CK60</f>
        <v>827600</v>
      </c>
      <c r="E60" s="9">
        <f>+cofogoskiadás!CL60</f>
        <v>1410467</v>
      </c>
      <c r="F60" s="9">
        <f>+kiadás!AO59</f>
        <v>1410467</v>
      </c>
    </row>
    <row r="61" spans="1:6" ht="25.5" x14ac:dyDescent="0.2">
      <c r="A61" s="6" t="s">
        <v>123</v>
      </c>
      <c r="B61" s="7" t="s">
        <v>124</v>
      </c>
      <c r="C61" s="8">
        <v>0</v>
      </c>
      <c r="D61" s="9">
        <f>+cofogoskiadás!CK61</f>
        <v>0</v>
      </c>
      <c r="E61" s="9">
        <f>+cofogoskiadás!CL61</f>
        <v>0</v>
      </c>
      <c r="F61" s="9">
        <f>+kiadás!AO60</f>
        <v>0</v>
      </c>
    </row>
    <row r="62" spans="1:6" ht="25.5" x14ac:dyDescent="0.2">
      <c r="A62" s="6" t="s">
        <v>125</v>
      </c>
      <c r="B62" s="7" t="s">
        <v>126</v>
      </c>
      <c r="C62" s="8">
        <v>0</v>
      </c>
      <c r="D62" s="9">
        <f>+cofogoskiadás!CK62</f>
        <v>0</v>
      </c>
      <c r="E62" s="9">
        <f>+cofogoskiadás!CL62</f>
        <v>0</v>
      </c>
      <c r="F62" s="9">
        <f>+kiadás!AO61</f>
        <v>0</v>
      </c>
    </row>
    <row r="63" spans="1:6" ht="25.5" x14ac:dyDescent="0.2">
      <c r="A63" s="6" t="s">
        <v>127</v>
      </c>
      <c r="B63" s="7" t="s">
        <v>128</v>
      </c>
      <c r="C63" s="8">
        <v>0</v>
      </c>
      <c r="D63" s="9">
        <f>+cofogoskiadás!CK63</f>
        <v>0</v>
      </c>
      <c r="E63" s="9">
        <f>+cofogoskiadás!CL63</f>
        <v>0</v>
      </c>
      <c r="F63" s="9">
        <f>+kiadás!AO62</f>
        <v>0</v>
      </c>
    </row>
    <row r="64" spans="1:6" ht="16.350000000000001" customHeight="1" x14ac:dyDescent="0.2">
      <c r="A64" s="6" t="s">
        <v>129</v>
      </c>
      <c r="B64" s="7" t="s">
        <v>130</v>
      </c>
      <c r="C64" s="8">
        <v>5992000</v>
      </c>
      <c r="D64" s="9">
        <f>+cofogoskiadás!CK64</f>
        <v>8058000</v>
      </c>
      <c r="E64" s="9">
        <f>+cofogoskiadás!CL64</f>
        <v>11000000</v>
      </c>
      <c r="F64" s="9">
        <f>+kiadás!AO63</f>
        <v>10264587</v>
      </c>
    </row>
    <row r="65" spans="1:6" ht="25.5" x14ac:dyDescent="0.2">
      <c r="A65" s="6" t="s">
        <v>131</v>
      </c>
      <c r="B65" s="7" t="s">
        <v>132</v>
      </c>
      <c r="C65" s="8">
        <v>0</v>
      </c>
      <c r="D65" s="9">
        <f>+cofogoskiadás!CK65</f>
        <v>0</v>
      </c>
      <c r="E65" s="9">
        <f>+cofogoskiadás!CL65</f>
        <v>0</v>
      </c>
      <c r="F65" s="9">
        <f>+kiadás!AO64</f>
        <v>0</v>
      </c>
    </row>
    <row r="66" spans="1:6" ht="25.5" x14ac:dyDescent="0.2">
      <c r="A66" s="6" t="s">
        <v>133</v>
      </c>
      <c r="B66" s="7" t="s">
        <v>134</v>
      </c>
      <c r="C66" s="8">
        <v>0</v>
      </c>
      <c r="D66" s="9">
        <f>+cofogoskiadás!CK66</f>
        <v>0</v>
      </c>
      <c r="E66" s="9">
        <f>+cofogoskiadás!CL66</f>
        <v>0</v>
      </c>
      <c r="F66" s="9">
        <f>+kiadás!AO65</f>
        <v>0</v>
      </c>
    </row>
    <row r="67" spans="1:6" x14ac:dyDescent="0.2">
      <c r="A67" s="6" t="s">
        <v>135</v>
      </c>
      <c r="B67" s="7" t="s">
        <v>136</v>
      </c>
      <c r="C67" s="8">
        <v>0</v>
      </c>
      <c r="D67" s="9">
        <f>+cofogoskiadás!CK67</f>
        <v>0</v>
      </c>
      <c r="E67" s="9">
        <f>+cofogoskiadás!CL67</f>
        <v>0</v>
      </c>
      <c r="F67" s="9">
        <f>+kiadás!AO66</f>
        <v>0</v>
      </c>
    </row>
    <row r="68" spans="1:6" x14ac:dyDescent="0.2">
      <c r="A68" s="6" t="s">
        <v>137</v>
      </c>
      <c r="B68" s="7" t="s">
        <v>138</v>
      </c>
      <c r="C68" s="8">
        <v>0</v>
      </c>
      <c r="D68" s="9">
        <f>+cofogoskiadás!CK68</f>
        <v>0</v>
      </c>
      <c r="E68" s="9">
        <f>+cofogoskiadás!CL68</f>
        <v>0</v>
      </c>
      <c r="F68" s="9">
        <f>+kiadás!AO67</f>
        <v>0</v>
      </c>
    </row>
    <row r="69" spans="1:6" x14ac:dyDescent="0.2">
      <c r="A69" s="6" t="s">
        <v>139</v>
      </c>
      <c r="B69" s="7" t="s">
        <v>140</v>
      </c>
      <c r="C69" s="8"/>
      <c r="D69" s="9">
        <f>+cofogoskiadás!CK69</f>
        <v>0</v>
      </c>
      <c r="E69" s="9"/>
      <c r="F69" s="9"/>
    </row>
    <row r="70" spans="1:6" ht="14.85" customHeight="1" x14ac:dyDescent="0.2">
      <c r="A70" s="6" t="s">
        <v>141</v>
      </c>
      <c r="B70" s="7" t="s">
        <v>142</v>
      </c>
      <c r="C70" s="8">
        <v>10503800</v>
      </c>
      <c r="D70" s="9">
        <f>+cofogoskiadás!CK70</f>
        <v>1550000</v>
      </c>
      <c r="E70" s="9">
        <f>+cofogoskiadás!CL70</f>
        <v>4142300</v>
      </c>
      <c r="F70" s="9">
        <f>+kiadás!AO68</f>
        <v>3783050</v>
      </c>
    </row>
    <row r="71" spans="1:6" x14ac:dyDescent="0.2">
      <c r="A71" s="6" t="s">
        <v>143</v>
      </c>
      <c r="B71" s="7" t="s">
        <v>144</v>
      </c>
      <c r="C71" s="8">
        <v>25180158</v>
      </c>
      <c r="D71" s="9">
        <f>+cofogoskiadás!CK71</f>
        <v>6804414</v>
      </c>
      <c r="E71" s="9">
        <f>+cofogoskiadás!CL71</f>
        <v>32974077</v>
      </c>
      <c r="F71" s="9">
        <f>+kiadás!AO69</f>
        <v>0</v>
      </c>
    </row>
    <row r="72" spans="1:6" x14ac:dyDescent="0.2">
      <c r="A72" s="10" t="s">
        <v>145</v>
      </c>
      <c r="B72" s="11" t="s">
        <v>146</v>
      </c>
      <c r="C72" s="12">
        <v>42410958</v>
      </c>
      <c r="D72" s="13">
        <f>+cofogoskiadás!CK72</f>
        <v>17240014</v>
      </c>
      <c r="E72" s="13">
        <f>+cofogoskiadás!CL72</f>
        <v>49526844</v>
      </c>
      <c r="F72" s="13">
        <f>+kiadás!AO70</f>
        <v>15458104</v>
      </c>
    </row>
    <row r="73" spans="1:6" x14ac:dyDescent="0.2">
      <c r="A73" s="6" t="s">
        <v>147</v>
      </c>
      <c r="B73" s="7" t="s">
        <v>148</v>
      </c>
      <c r="C73" s="8">
        <v>0</v>
      </c>
      <c r="D73" s="9">
        <f>+cofogoskiadás!CK73</f>
        <v>0</v>
      </c>
      <c r="E73" s="9">
        <f>+cofogoskiadás!CL73</f>
        <v>0</v>
      </c>
      <c r="F73" s="9">
        <f>+kiadás!AO71</f>
        <v>0</v>
      </c>
    </row>
    <row r="74" spans="1:6" x14ac:dyDescent="0.2">
      <c r="A74" s="6" t="s">
        <v>149</v>
      </c>
      <c r="B74" s="7" t="s">
        <v>150</v>
      </c>
      <c r="C74" s="8">
        <v>257341000</v>
      </c>
      <c r="D74" s="9">
        <f>+cofogoskiadás!CK74</f>
        <v>274561000</v>
      </c>
      <c r="E74" s="9">
        <f>+cofogoskiadás!CL74</f>
        <v>257061000</v>
      </c>
      <c r="F74" s="9">
        <f>+kiadás!AO72</f>
        <v>12614850</v>
      </c>
    </row>
    <row r="75" spans="1:6" x14ac:dyDescent="0.2">
      <c r="A75" s="6" t="s">
        <v>151</v>
      </c>
      <c r="B75" s="7" t="s">
        <v>152</v>
      </c>
      <c r="C75" s="8">
        <v>609000</v>
      </c>
      <c r="D75" s="9">
        <f>+cofogoskiadás!CK75</f>
        <v>1100000</v>
      </c>
      <c r="E75" s="9">
        <f>+cofogoskiadás!CL75</f>
        <v>685000</v>
      </c>
      <c r="F75" s="9">
        <f>+kiadás!AO73</f>
        <v>341905</v>
      </c>
    </row>
    <row r="76" spans="1:6" x14ac:dyDescent="0.2">
      <c r="A76" s="6" t="s">
        <v>153</v>
      </c>
      <c r="B76" s="7" t="s">
        <v>154</v>
      </c>
      <c r="C76" s="8">
        <v>5825000</v>
      </c>
      <c r="D76" s="9">
        <f>+cofogoskiadás!CK76</f>
        <v>2050000</v>
      </c>
      <c r="E76" s="9">
        <f>+cofogoskiadás!CL76</f>
        <v>7534000</v>
      </c>
      <c r="F76" s="9">
        <f>+kiadás!AO74</f>
        <v>4392892</v>
      </c>
    </row>
    <row r="77" spans="1:6" x14ac:dyDescent="0.2">
      <c r="A77" s="6" t="s">
        <v>155</v>
      </c>
      <c r="B77" s="7" t="s">
        <v>156</v>
      </c>
      <c r="C77" s="8">
        <v>0</v>
      </c>
      <c r="D77" s="9">
        <f>+cofogoskiadás!CK77</f>
        <v>0</v>
      </c>
      <c r="E77" s="9">
        <f>+cofogoskiadás!CL77</f>
        <v>0</v>
      </c>
      <c r="F77" s="9">
        <f>+kiadás!AO75</f>
        <v>0</v>
      </c>
    </row>
    <row r="78" spans="1:6" ht="14.85" customHeight="1" x14ac:dyDescent="0.2">
      <c r="A78" s="6" t="s">
        <v>157</v>
      </c>
      <c r="B78" s="7" t="s">
        <v>158</v>
      </c>
      <c r="C78" s="8">
        <v>0</v>
      </c>
      <c r="D78" s="9">
        <f>+cofogoskiadás!CK78</f>
        <v>0</v>
      </c>
      <c r="E78" s="9">
        <f>+cofogoskiadás!CL78</f>
        <v>0</v>
      </c>
      <c r="F78" s="9">
        <f>+kiadás!AO76</f>
        <v>0</v>
      </c>
    </row>
    <row r="79" spans="1:6" ht="14.1" customHeight="1" x14ac:dyDescent="0.2">
      <c r="A79" s="6" t="s">
        <v>159</v>
      </c>
      <c r="B79" s="7" t="s">
        <v>160</v>
      </c>
      <c r="C79" s="8">
        <v>71137000</v>
      </c>
      <c r="D79" s="9">
        <f>+cofogoskiadás!CK79</f>
        <v>74983000</v>
      </c>
      <c r="E79" s="9">
        <f>+cofogoskiadás!CL79</f>
        <v>71624000</v>
      </c>
      <c r="F79" s="9">
        <f>+kiadás!AO77</f>
        <v>4522517</v>
      </c>
    </row>
    <row r="80" spans="1:6" x14ac:dyDescent="0.2">
      <c r="A80" s="10" t="s">
        <v>161</v>
      </c>
      <c r="B80" s="11" t="s">
        <v>162</v>
      </c>
      <c r="C80" s="12">
        <v>334912000</v>
      </c>
      <c r="D80" s="13">
        <f>+cofogoskiadás!CK80</f>
        <v>352694000</v>
      </c>
      <c r="E80" s="13">
        <f>+cofogoskiadás!CL80</f>
        <v>336904000</v>
      </c>
      <c r="F80" s="13">
        <f>+kiadás!AO78</f>
        <v>21872164</v>
      </c>
    </row>
    <row r="81" spans="1:6" x14ac:dyDescent="0.2">
      <c r="A81" s="6" t="s">
        <v>163</v>
      </c>
      <c r="B81" s="7" t="s">
        <v>164</v>
      </c>
      <c r="C81" s="8">
        <v>145264000</v>
      </c>
      <c r="D81" s="9">
        <f>+cofogoskiadás!CK81</f>
        <v>53505000</v>
      </c>
      <c r="E81" s="9">
        <f>+cofogoskiadás!CL81</f>
        <v>62959000</v>
      </c>
      <c r="F81" s="9">
        <f>+kiadás!AO79</f>
        <v>20179210</v>
      </c>
    </row>
    <row r="82" spans="1:6" x14ac:dyDescent="0.2">
      <c r="A82" s="6" t="s">
        <v>165</v>
      </c>
      <c r="B82" s="7" t="s">
        <v>166</v>
      </c>
      <c r="C82" s="8">
        <v>0</v>
      </c>
      <c r="D82" s="9">
        <f>+cofogoskiadás!CK82</f>
        <v>0</v>
      </c>
      <c r="E82" s="9">
        <f>+cofogoskiadás!CL82</f>
        <v>0</v>
      </c>
      <c r="F82" s="9">
        <f>+kiadás!AO80</f>
        <v>0</v>
      </c>
    </row>
    <row r="83" spans="1:6" x14ac:dyDescent="0.2">
      <c r="A83" s="6" t="s">
        <v>167</v>
      </c>
      <c r="B83" s="7" t="s">
        <v>168</v>
      </c>
      <c r="C83" s="8">
        <v>0</v>
      </c>
      <c r="D83" s="9">
        <f>+cofogoskiadás!CK83</f>
        <v>0</v>
      </c>
      <c r="E83" s="9">
        <f>+cofogoskiadás!CL83</f>
        <v>0</v>
      </c>
      <c r="F83" s="9">
        <f>+kiadás!AO81</f>
        <v>0</v>
      </c>
    </row>
    <row r="84" spans="1:6" ht="14.85" customHeight="1" x14ac:dyDescent="0.2">
      <c r="A84" s="6" t="s">
        <v>169</v>
      </c>
      <c r="B84" s="7" t="s">
        <v>170</v>
      </c>
      <c r="C84" s="8">
        <v>39222000</v>
      </c>
      <c r="D84" s="9">
        <f>+cofogoskiadás!CK84</f>
        <v>14447000</v>
      </c>
      <c r="E84" s="9">
        <f>+cofogoskiadás!CL84</f>
        <v>17001000</v>
      </c>
      <c r="F84" s="9">
        <f>+kiadás!AO82</f>
        <v>5448387</v>
      </c>
    </row>
    <row r="85" spans="1:6" x14ac:dyDescent="0.2">
      <c r="A85" s="10" t="s">
        <v>171</v>
      </c>
      <c r="B85" s="11" t="s">
        <v>172</v>
      </c>
      <c r="C85" s="12">
        <v>184486000</v>
      </c>
      <c r="D85" s="13">
        <f>+cofogoskiadás!CK85</f>
        <v>67952000</v>
      </c>
      <c r="E85" s="13">
        <f>+cofogoskiadás!CL85</f>
        <v>79960000</v>
      </c>
      <c r="F85" s="13">
        <f>+kiadás!AO83</f>
        <v>25627597</v>
      </c>
    </row>
    <row r="86" spans="1:6" ht="25.5" x14ac:dyDescent="0.2">
      <c r="A86" s="6" t="s">
        <v>173</v>
      </c>
      <c r="B86" s="7" t="s">
        <v>174</v>
      </c>
      <c r="C86" s="8">
        <v>0</v>
      </c>
      <c r="D86" s="9">
        <f>+cofogoskiadás!CK86</f>
        <v>0</v>
      </c>
      <c r="E86" s="9">
        <f>+cofogoskiadás!CL86</f>
        <v>0</v>
      </c>
      <c r="F86" s="9">
        <f>+kiadás!AO84</f>
        <v>0</v>
      </c>
    </row>
    <row r="87" spans="1:6" ht="25.5" x14ac:dyDescent="0.2">
      <c r="A87" s="6" t="s">
        <v>175</v>
      </c>
      <c r="B87" s="7" t="s">
        <v>176</v>
      </c>
      <c r="C87" s="8">
        <v>0</v>
      </c>
      <c r="D87" s="9">
        <f>+cofogoskiadás!CK87</f>
        <v>0</v>
      </c>
      <c r="E87" s="9">
        <f>+cofogoskiadás!CL87</f>
        <v>0</v>
      </c>
      <c r="F87" s="9">
        <f>+kiadás!AO85</f>
        <v>0</v>
      </c>
    </row>
    <row r="88" spans="1:6" ht="25.5" x14ac:dyDescent="0.2">
      <c r="A88" s="6" t="s">
        <v>177</v>
      </c>
      <c r="B88" s="7" t="s">
        <v>178</v>
      </c>
      <c r="C88" s="8">
        <v>0</v>
      </c>
      <c r="D88" s="9">
        <f>+cofogoskiadás!CK88</f>
        <v>0</v>
      </c>
      <c r="E88" s="9">
        <f>+cofogoskiadás!CL88</f>
        <v>0</v>
      </c>
      <c r="F88" s="9">
        <f>+kiadás!AO86</f>
        <v>0</v>
      </c>
    </row>
    <row r="89" spans="1:6" ht="15.6" customHeight="1" x14ac:dyDescent="0.2">
      <c r="A89" s="6" t="s">
        <v>179</v>
      </c>
      <c r="B89" s="7" t="s">
        <v>180</v>
      </c>
      <c r="C89" s="8">
        <v>0</v>
      </c>
      <c r="D89" s="9">
        <f>+cofogoskiadás!CK89</f>
        <v>0</v>
      </c>
      <c r="E89" s="9">
        <f>+cofogoskiadás!CL89</f>
        <v>0</v>
      </c>
      <c r="F89" s="9">
        <f>+kiadás!AO87</f>
        <v>0</v>
      </c>
    </row>
    <row r="90" spans="1:6" ht="25.5" x14ac:dyDescent="0.2">
      <c r="A90" s="6" t="s">
        <v>181</v>
      </c>
      <c r="B90" s="7" t="s">
        <v>182</v>
      </c>
      <c r="C90" s="8">
        <v>0</v>
      </c>
      <c r="D90" s="9">
        <f>+cofogoskiadás!CK90</f>
        <v>0</v>
      </c>
      <c r="E90" s="9">
        <f>+cofogoskiadás!CL90</f>
        <v>0</v>
      </c>
      <c r="F90" s="9">
        <f>+kiadás!AO88</f>
        <v>0</v>
      </c>
    </row>
    <row r="91" spans="1:6" ht="25.5" x14ac:dyDescent="0.2">
      <c r="A91" s="6" t="s">
        <v>183</v>
      </c>
      <c r="B91" s="7" t="s">
        <v>184</v>
      </c>
      <c r="C91" s="8">
        <v>0</v>
      </c>
      <c r="D91" s="9">
        <f>+cofogoskiadás!CK91</f>
        <v>0</v>
      </c>
      <c r="E91" s="9">
        <f>+cofogoskiadás!CL91</f>
        <v>0</v>
      </c>
      <c r="F91" s="9">
        <f>+kiadás!AO89</f>
        <v>0</v>
      </c>
    </row>
    <row r="92" spans="1:6" x14ac:dyDescent="0.2">
      <c r="A92" s="6" t="s">
        <v>185</v>
      </c>
      <c r="B92" s="7" t="s">
        <v>186</v>
      </c>
      <c r="C92" s="8">
        <v>0</v>
      </c>
      <c r="D92" s="9">
        <f>+cofogoskiadás!CK92</f>
        <v>0</v>
      </c>
      <c r="E92" s="9">
        <f>+cofogoskiadás!CL92</f>
        <v>0</v>
      </c>
      <c r="F92" s="9">
        <f>+kiadás!AO90</f>
        <v>0</v>
      </c>
    </row>
    <row r="93" spans="1:6" ht="15.6" customHeight="1" x14ac:dyDescent="0.2">
      <c r="A93" s="6" t="s">
        <v>187</v>
      </c>
      <c r="B93" s="7" t="s">
        <v>188</v>
      </c>
      <c r="C93" s="8">
        <v>0</v>
      </c>
      <c r="D93" s="9">
        <f>+cofogoskiadás!CK93</f>
        <v>0</v>
      </c>
      <c r="E93" s="9">
        <f>+cofogoskiadás!CL93</f>
        <v>0</v>
      </c>
      <c r="F93" s="9">
        <f>+kiadás!AO91</f>
        <v>0</v>
      </c>
    </row>
    <row r="94" spans="1:6" ht="15.6" customHeight="1" x14ac:dyDescent="0.2">
      <c r="A94" s="6" t="s">
        <v>189</v>
      </c>
      <c r="B94" s="7" t="s">
        <v>190</v>
      </c>
      <c r="C94" s="8">
        <v>90000</v>
      </c>
      <c r="D94" s="9">
        <f>+cofogoskiadás!CK94</f>
        <v>90000</v>
      </c>
      <c r="E94" s="9">
        <f>+cofogoskiadás!CL94</f>
        <v>90000</v>
      </c>
      <c r="F94" s="9">
        <f>+kiadás!AO92</f>
        <v>6785</v>
      </c>
    </row>
    <row r="95" spans="1:6" x14ac:dyDescent="0.2">
      <c r="A95" s="10" t="s">
        <v>191</v>
      </c>
      <c r="B95" s="11" t="s">
        <v>192</v>
      </c>
      <c r="C95" s="12">
        <v>90000</v>
      </c>
      <c r="D95" s="13">
        <f>+cofogoskiadás!CK95</f>
        <v>90000</v>
      </c>
      <c r="E95" s="13">
        <f>+cofogoskiadás!CL95</f>
        <v>90000</v>
      </c>
      <c r="F95" s="13">
        <f>+kiadás!AO93</f>
        <v>6785</v>
      </c>
    </row>
    <row r="96" spans="1:6" ht="16.350000000000001" customHeight="1" x14ac:dyDescent="0.2">
      <c r="A96" s="10" t="s">
        <v>193</v>
      </c>
      <c r="B96" s="11" t="s">
        <v>194</v>
      </c>
      <c r="C96" s="12">
        <v>792829958</v>
      </c>
      <c r="D96" s="13">
        <f>+cofogoskiadás!CK96</f>
        <v>675390014</v>
      </c>
      <c r="E96" s="13">
        <f>+cofogoskiadás!CL96</f>
        <v>696423844</v>
      </c>
      <c r="F96" s="13">
        <f>+kiadás!AO94</f>
        <v>253858591</v>
      </c>
    </row>
  </sheetData>
  <mergeCells count="6">
    <mergeCell ref="A1:F1"/>
    <mergeCell ref="A2:F2"/>
    <mergeCell ref="C3:C4"/>
    <mergeCell ref="D3:D4"/>
    <mergeCell ref="E3:E4"/>
    <mergeCell ref="F3:F4"/>
  </mergeCells>
  <pageMargins left="0.31496062992125984" right="0.15748031496062992" top="0.6692913385826772" bottom="0.35433070866141736" header="0.23622047244094491" footer="0.51181102362204722"/>
  <pageSetup paperSize="9" firstPageNumber="0" orientation="portrait" horizontalDpi="300" verticalDpi="300" r:id="rId1"/>
  <headerFooter>
    <oddHeader>&amp;L&amp;"Times New Roman,Normál"&amp;12Kőröshegy Község Önkormányzatának
2020. évi zárszámadása&amp;R&amp;"Arial,Normál"1. sz. melléklet a 3/2021. (V.28.)
 önkormányzati rendelethez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114F6-52BE-4E1A-9F5B-7EA03C2506B8}">
  <dimension ref="A1:D42"/>
  <sheetViews>
    <sheetView workbookViewId="0">
      <selection activeCell="D32" sqref="D32"/>
    </sheetView>
  </sheetViews>
  <sheetFormatPr defaultRowHeight="12.75" x14ac:dyDescent="0.2"/>
  <cols>
    <col min="1" max="1" width="54.42578125" customWidth="1"/>
    <col min="2" max="2" width="11.42578125" bestFit="1" customWidth="1"/>
    <col min="3" max="4" width="11.140625" bestFit="1" customWidth="1"/>
  </cols>
  <sheetData>
    <row r="1" spans="1:4" x14ac:dyDescent="0.2">
      <c r="A1" s="632"/>
      <c r="B1" s="632"/>
      <c r="C1" s="632"/>
      <c r="D1" s="632"/>
    </row>
    <row r="2" spans="1:4" ht="15.75" x14ac:dyDescent="0.2">
      <c r="A2" s="848" t="s">
        <v>874</v>
      </c>
      <c r="B2" s="848"/>
      <c r="C2" s="848"/>
      <c r="D2" s="848"/>
    </row>
    <row r="3" spans="1:4" ht="13.5" thickBot="1" x14ac:dyDescent="0.25">
      <c r="A3" s="632"/>
      <c r="B3" s="632"/>
      <c r="C3" s="849" t="s">
        <v>6</v>
      </c>
      <c r="D3" s="849"/>
    </row>
    <row r="4" spans="1:4" ht="13.5" thickBot="1" x14ac:dyDescent="0.25">
      <c r="A4" s="633" t="s">
        <v>875</v>
      </c>
      <c r="B4" s="634" t="s">
        <v>876</v>
      </c>
      <c r="C4" s="634" t="s">
        <v>877</v>
      </c>
      <c r="D4" s="635" t="s">
        <v>946</v>
      </c>
    </row>
    <row r="5" spans="1:4" x14ac:dyDescent="0.2">
      <c r="A5" s="636" t="s">
        <v>878</v>
      </c>
      <c r="B5" s="637">
        <v>170000000</v>
      </c>
      <c r="C5" s="638">
        <v>160000000</v>
      </c>
      <c r="D5" s="639">
        <v>164000000</v>
      </c>
    </row>
    <row r="6" spans="1:4" x14ac:dyDescent="0.2">
      <c r="A6" s="640" t="s">
        <v>879</v>
      </c>
      <c r="B6" s="641">
        <v>32600000</v>
      </c>
      <c r="C6" s="642">
        <v>43000000</v>
      </c>
      <c r="D6" s="643">
        <v>44000000</v>
      </c>
    </row>
    <row r="7" spans="1:4" x14ac:dyDescent="0.2">
      <c r="A7" s="644" t="s">
        <v>880</v>
      </c>
      <c r="B7" s="645">
        <v>32100000</v>
      </c>
      <c r="C7" s="646">
        <v>42500000</v>
      </c>
      <c r="D7" s="647">
        <v>43500000</v>
      </c>
    </row>
    <row r="8" spans="1:4" x14ac:dyDescent="0.2">
      <c r="A8" s="644" t="s">
        <v>881</v>
      </c>
      <c r="B8" s="645">
        <v>500000</v>
      </c>
      <c r="C8" s="646">
        <v>500000</v>
      </c>
      <c r="D8" s="647">
        <v>500000</v>
      </c>
    </row>
    <row r="9" spans="1:4" x14ac:dyDescent="0.2">
      <c r="A9" s="640" t="s">
        <v>420</v>
      </c>
      <c r="B9" s="641">
        <v>5000000</v>
      </c>
      <c r="C9" s="642">
        <v>5500000</v>
      </c>
      <c r="D9" s="643">
        <v>6000000</v>
      </c>
    </row>
    <row r="10" spans="1:4" x14ac:dyDescent="0.2">
      <c r="A10" s="644" t="s">
        <v>882</v>
      </c>
      <c r="B10" s="645">
        <v>2000000</v>
      </c>
      <c r="C10" s="646">
        <v>2000000</v>
      </c>
      <c r="D10" s="647">
        <v>2000000</v>
      </c>
    </row>
    <row r="11" spans="1:4" x14ac:dyDescent="0.2">
      <c r="A11" s="640" t="s">
        <v>883</v>
      </c>
      <c r="B11" s="641">
        <v>500000</v>
      </c>
      <c r="C11" s="642">
        <v>500000</v>
      </c>
      <c r="D11" s="643">
        <v>500000</v>
      </c>
    </row>
    <row r="12" spans="1:4" x14ac:dyDescent="0.2">
      <c r="A12" s="648" t="s">
        <v>884</v>
      </c>
      <c r="B12" s="649">
        <f>+B5+B6+B9+B11</f>
        <v>208100000</v>
      </c>
      <c r="C12" s="649">
        <f>+C5+C6+C9+C11</f>
        <v>209000000</v>
      </c>
      <c r="D12" s="649">
        <f>+D5+D6+D9+D11</f>
        <v>214500000</v>
      </c>
    </row>
    <row r="13" spans="1:4" x14ac:dyDescent="0.2">
      <c r="A13" s="640" t="s">
        <v>885</v>
      </c>
      <c r="B13" s="641">
        <v>134000000</v>
      </c>
      <c r="C13" s="642">
        <v>136000000</v>
      </c>
      <c r="D13" s="643">
        <v>138000000</v>
      </c>
    </row>
    <row r="14" spans="1:4" x14ac:dyDescent="0.2">
      <c r="A14" s="640" t="s">
        <v>886</v>
      </c>
      <c r="B14" s="641">
        <v>20000000</v>
      </c>
      <c r="C14" s="642">
        <v>20500000</v>
      </c>
      <c r="D14" s="643">
        <v>21000000</v>
      </c>
    </row>
    <row r="15" spans="1:4" x14ac:dyDescent="0.2">
      <c r="A15" s="640" t="s">
        <v>887</v>
      </c>
      <c r="B15" s="641">
        <v>74500000</v>
      </c>
      <c r="C15" s="642">
        <v>72000000</v>
      </c>
      <c r="D15" s="643">
        <v>70000000</v>
      </c>
    </row>
    <row r="16" spans="1:4" x14ac:dyDescent="0.2">
      <c r="A16" s="640" t="s">
        <v>888</v>
      </c>
      <c r="B16" s="641">
        <v>7300000</v>
      </c>
      <c r="C16" s="642">
        <v>7300000</v>
      </c>
      <c r="D16" s="643">
        <v>7300000</v>
      </c>
    </row>
    <row r="17" spans="1:4" x14ac:dyDescent="0.2">
      <c r="A17" s="640" t="s">
        <v>889</v>
      </c>
      <c r="B17" s="641">
        <v>33000000</v>
      </c>
      <c r="C17" s="642">
        <v>10000000</v>
      </c>
      <c r="D17" s="643">
        <v>10000000</v>
      </c>
    </row>
    <row r="18" spans="1:4" ht="13.5" thickBot="1" x14ac:dyDescent="0.25">
      <c r="A18" s="650" t="s">
        <v>890</v>
      </c>
      <c r="B18" s="651">
        <f>SUM(B13:B17)</f>
        <v>268800000</v>
      </c>
      <c r="C18" s="652">
        <f>SUM(C13:C17)</f>
        <v>245800000</v>
      </c>
      <c r="D18" s="653">
        <f>SUM(D13:D17)</f>
        <v>246300000</v>
      </c>
    </row>
    <row r="19" spans="1:4" ht="13.5" thickBot="1" x14ac:dyDescent="0.25">
      <c r="A19" s="633" t="s">
        <v>891</v>
      </c>
      <c r="B19" s="634" t="s">
        <v>876</v>
      </c>
      <c r="C19" s="634" t="s">
        <v>877</v>
      </c>
      <c r="D19" s="635" t="s">
        <v>946</v>
      </c>
    </row>
    <row r="20" spans="1:4" x14ac:dyDescent="0.2">
      <c r="A20" s="636" t="s">
        <v>892</v>
      </c>
      <c r="B20" s="637">
        <v>7000000</v>
      </c>
      <c r="C20" s="638">
        <v>0</v>
      </c>
      <c r="D20" s="639">
        <v>0</v>
      </c>
    </row>
    <row r="21" spans="1:4" x14ac:dyDescent="0.2">
      <c r="A21" s="640" t="s">
        <v>421</v>
      </c>
      <c r="B21" s="641">
        <v>3000000</v>
      </c>
      <c r="C21" s="642">
        <v>8000000</v>
      </c>
      <c r="D21" s="643">
        <v>10000000</v>
      </c>
    </row>
    <row r="22" spans="1:4" x14ac:dyDescent="0.2">
      <c r="A22" s="644" t="s">
        <v>893</v>
      </c>
      <c r="B22" s="645">
        <v>3000000</v>
      </c>
      <c r="C22" s="646">
        <v>8000000</v>
      </c>
      <c r="D22" s="647">
        <v>10000000</v>
      </c>
    </row>
    <row r="23" spans="1:4" x14ac:dyDescent="0.2">
      <c r="A23" s="640" t="s">
        <v>894</v>
      </c>
      <c r="B23" s="641">
        <v>0</v>
      </c>
      <c r="C23" s="642">
        <v>100000</v>
      </c>
      <c r="D23" s="643">
        <v>100000</v>
      </c>
    </row>
    <row r="24" spans="1:4" x14ac:dyDescent="0.2">
      <c r="A24" s="648" t="s">
        <v>895</v>
      </c>
      <c r="B24" s="649">
        <f>+B20+B21+B23</f>
        <v>10000000</v>
      </c>
      <c r="C24" s="649">
        <f>+C20+C21+C23</f>
        <v>8100000</v>
      </c>
      <c r="D24" s="654">
        <f>+D20+D21+D23</f>
        <v>10100000</v>
      </c>
    </row>
    <row r="25" spans="1:4" x14ac:dyDescent="0.2">
      <c r="A25" s="640" t="s">
        <v>896</v>
      </c>
      <c r="B25" s="641">
        <v>313688000</v>
      </c>
      <c r="C25" s="642">
        <v>1000000</v>
      </c>
      <c r="D25" s="643">
        <v>1000000</v>
      </c>
    </row>
    <row r="26" spans="1:4" x14ac:dyDescent="0.2">
      <c r="A26" s="640" t="s">
        <v>897</v>
      </c>
      <c r="B26" s="641">
        <v>65313000</v>
      </c>
      <c r="C26" s="642">
        <v>1000000</v>
      </c>
      <c r="D26" s="643">
        <v>1000000</v>
      </c>
    </row>
    <row r="27" spans="1:4" x14ac:dyDescent="0.2">
      <c r="A27" s="640" t="s">
        <v>898</v>
      </c>
      <c r="B27" s="641">
        <v>90000</v>
      </c>
      <c r="C27" s="642"/>
      <c r="D27" s="643"/>
    </row>
    <row r="28" spans="1:4" ht="13.5" thickBot="1" x14ac:dyDescent="0.25">
      <c r="A28" s="650" t="s">
        <v>899</v>
      </c>
      <c r="B28" s="651">
        <f>SUM(B25:B27)</f>
        <v>379091000</v>
      </c>
      <c r="C28" s="652">
        <f>SUM(C25:C27)</f>
        <v>2000000</v>
      </c>
      <c r="D28" s="653">
        <f>SUM(D25:D27)</f>
        <v>2000000</v>
      </c>
    </row>
    <row r="29" spans="1:4" ht="13.5" thickBot="1" x14ac:dyDescent="0.25">
      <c r="A29" s="633" t="s">
        <v>900</v>
      </c>
      <c r="B29" s="634" t="s">
        <v>876</v>
      </c>
      <c r="C29" s="634" t="s">
        <v>877</v>
      </c>
      <c r="D29" s="635" t="s">
        <v>946</v>
      </c>
    </row>
    <row r="30" spans="1:4" x14ac:dyDescent="0.2">
      <c r="A30" s="640" t="s">
        <v>901</v>
      </c>
      <c r="B30" s="637">
        <v>440000000</v>
      </c>
      <c r="C30" s="638">
        <v>35778000</v>
      </c>
      <c r="D30" s="639">
        <v>28778000</v>
      </c>
    </row>
    <row r="31" spans="1:4" x14ac:dyDescent="0.2">
      <c r="A31" s="644" t="s">
        <v>902</v>
      </c>
      <c r="B31" s="655">
        <v>440000000</v>
      </c>
      <c r="C31" s="656">
        <v>35778000</v>
      </c>
      <c r="D31" s="657">
        <v>28778000</v>
      </c>
    </row>
    <row r="32" spans="1:4" x14ac:dyDescent="0.2">
      <c r="A32" s="644" t="s">
        <v>903</v>
      </c>
      <c r="B32" s="655">
        <v>0</v>
      </c>
      <c r="C32" s="656">
        <v>0</v>
      </c>
      <c r="D32" s="657">
        <v>0</v>
      </c>
    </row>
    <row r="33" spans="1:4" x14ac:dyDescent="0.2">
      <c r="A33" s="640" t="s">
        <v>904</v>
      </c>
      <c r="B33" s="641">
        <v>0</v>
      </c>
      <c r="C33" s="642">
        <v>0</v>
      </c>
      <c r="D33" s="643">
        <v>0</v>
      </c>
    </row>
    <row r="34" spans="1:4" x14ac:dyDescent="0.2">
      <c r="A34" s="648" t="s">
        <v>905</v>
      </c>
      <c r="B34" s="649">
        <f>+B30+B33</f>
        <v>440000000</v>
      </c>
      <c r="C34" s="649">
        <f>+C30+C33</f>
        <v>35778000</v>
      </c>
      <c r="D34" s="654">
        <f>+D30+D33</f>
        <v>28778000</v>
      </c>
    </row>
    <row r="35" spans="1:4" x14ac:dyDescent="0.2">
      <c r="A35" s="640" t="s">
        <v>906</v>
      </c>
      <c r="B35" s="641">
        <v>10209000</v>
      </c>
      <c r="C35" s="642">
        <v>5078000</v>
      </c>
      <c r="D35" s="643">
        <v>5078000</v>
      </c>
    </row>
    <row r="36" spans="1:4" x14ac:dyDescent="0.2">
      <c r="A36" s="644" t="s">
        <v>907</v>
      </c>
      <c r="B36" s="645">
        <v>5078000</v>
      </c>
      <c r="C36" s="646">
        <v>5078000</v>
      </c>
      <c r="D36" s="647">
        <v>5078000</v>
      </c>
    </row>
    <row r="37" spans="1:4" x14ac:dyDescent="0.2">
      <c r="A37" s="640" t="s">
        <v>908</v>
      </c>
      <c r="B37" s="641">
        <v>0</v>
      </c>
      <c r="C37" s="642">
        <v>0</v>
      </c>
      <c r="D37" s="643">
        <v>0</v>
      </c>
    </row>
    <row r="38" spans="1:4" ht="13.5" thickBot="1" x14ac:dyDescent="0.25">
      <c r="A38" s="650" t="s">
        <v>909</v>
      </c>
      <c r="B38" s="651">
        <f>+B35+B37</f>
        <v>10209000</v>
      </c>
      <c r="C38" s="651">
        <f>+C35+C37</f>
        <v>5078000</v>
      </c>
      <c r="D38" s="658">
        <f>+D35+D37</f>
        <v>5078000</v>
      </c>
    </row>
    <row r="39" spans="1:4" x14ac:dyDescent="0.2">
      <c r="A39" s="659"/>
      <c r="B39" s="659"/>
      <c r="C39" s="659"/>
      <c r="D39" s="659"/>
    </row>
    <row r="40" spans="1:4" x14ac:dyDescent="0.2">
      <c r="A40" s="659"/>
      <c r="B40" s="659"/>
      <c r="C40" s="659"/>
      <c r="D40" s="659"/>
    </row>
    <row r="41" spans="1:4" x14ac:dyDescent="0.2">
      <c r="A41" s="660" t="s">
        <v>910</v>
      </c>
      <c r="B41" s="661">
        <f>B12+B24+B34</f>
        <v>658100000</v>
      </c>
      <c r="C41" s="661">
        <f>C12+C24+C34</f>
        <v>252878000</v>
      </c>
      <c r="D41" s="661">
        <f>D12+D24+D34</f>
        <v>253378000</v>
      </c>
    </row>
    <row r="42" spans="1:4" x14ac:dyDescent="0.2">
      <c r="A42" s="660" t="s">
        <v>911</v>
      </c>
      <c r="B42" s="662">
        <f>B18+B28+B38</f>
        <v>658100000</v>
      </c>
      <c r="C42" s="662">
        <f>C18+C28+C38</f>
        <v>252878000</v>
      </c>
      <c r="D42" s="662">
        <f>D18+D28+D38</f>
        <v>253378000</v>
      </c>
    </row>
  </sheetData>
  <mergeCells count="2">
    <mergeCell ref="A2:D2"/>
    <mergeCell ref="C3:D3"/>
  </mergeCells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headerFooter>
    <oddHeader>&amp;L&amp;"Times New Roman,Normál"&amp;12Kőröshegy Község Önkormányzatának
2020. évi zárszámadása&amp;R&amp;"Arial,Normál"17. sz. melléklet a 3/2021. (V.28.)
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DBC35-259D-4931-AE7B-5D1574CC27C8}">
  <dimension ref="A1:C9"/>
  <sheetViews>
    <sheetView workbookViewId="0">
      <selection activeCell="B5" sqref="B5:B6"/>
    </sheetView>
  </sheetViews>
  <sheetFormatPr defaultRowHeight="12.75" x14ac:dyDescent="0.2"/>
  <cols>
    <col min="1" max="1" width="48.5703125" bestFit="1" customWidth="1"/>
    <col min="2" max="2" width="20.7109375" bestFit="1" customWidth="1"/>
    <col min="3" max="3" width="8.42578125" bestFit="1" customWidth="1"/>
  </cols>
  <sheetData>
    <row r="1" spans="1:3" ht="15.75" x14ac:dyDescent="0.25">
      <c r="A1" s="845" t="s">
        <v>947</v>
      </c>
      <c r="B1" s="845"/>
      <c r="C1" s="845"/>
    </row>
    <row r="2" spans="1:3" x14ac:dyDescent="0.2">
      <c r="A2" s="27"/>
      <c r="B2" s="3"/>
    </row>
    <row r="3" spans="1:3" x14ac:dyDescent="0.2">
      <c r="A3" s="3"/>
      <c r="B3" s="3"/>
    </row>
    <row r="4" spans="1:3" ht="15" thickBot="1" x14ac:dyDescent="0.25">
      <c r="A4" s="93"/>
      <c r="B4" s="850" t="s">
        <v>6</v>
      </c>
      <c r="C4" s="850"/>
    </row>
    <row r="5" spans="1:3" ht="15" thickBot="1" x14ac:dyDescent="0.25">
      <c r="A5" s="664" t="s">
        <v>7</v>
      </c>
      <c r="B5" s="665" t="s">
        <v>912</v>
      </c>
      <c r="C5" s="665" t="s">
        <v>913</v>
      </c>
    </row>
    <row r="6" spans="1:3" ht="15" x14ac:dyDescent="0.25">
      <c r="A6" s="666" t="s">
        <v>914</v>
      </c>
      <c r="B6" s="667" t="s">
        <v>915</v>
      </c>
      <c r="C6" s="667">
        <v>10000</v>
      </c>
    </row>
    <row r="7" spans="1:3" ht="15" x14ac:dyDescent="0.25">
      <c r="A7" s="668" t="s">
        <v>916</v>
      </c>
      <c r="B7" s="667" t="s">
        <v>915</v>
      </c>
      <c r="C7" s="667">
        <v>5000</v>
      </c>
    </row>
    <row r="8" spans="1:3" ht="15.75" thickBot="1" x14ac:dyDescent="0.3">
      <c r="A8" s="669" t="s">
        <v>917</v>
      </c>
      <c r="B8" s="670" t="s">
        <v>918</v>
      </c>
      <c r="C8" s="670">
        <v>300000</v>
      </c>
    </row>
    <row r="9" spans="1:3" ht="15" thickBot="1" x14ac:dyDescent="0.25">
      <c r="A9" s="671"/>
      <c r="B9" s="672" t="s">
        <v>331</v>
      </c>
      <c r="C9" s="673">
        <f>SUM(C6:C8)</f>
        <v>315000</v>
      </c>
    </row>
  </sheetData>
  <mergeCells count="2">
    <mergeCell ref="A1:C1"/>
    <mergeCell ref="B4:C4"/>
  </mergeCells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headerFooter>
    <oddHeader>&amp;L&amp;"Times New Roman,Normál"&amp;12Kőröshegy Község Önkormányzatának
2020. évi zárszámadása&amp;R&amp;"Arial,Normál"18. sz. melléklet a 3/2021. (V.28.)
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AMJ43"/>
  <sheetViews>
    <sheetView topLeftCell="A13" zoomScaleNormal="100" workbookViewId="0">
      <selection activeCell="G12" sqref="G12"/>
    </sheetView>
  </sheetViews>
  <sheetFormatPr defaultColWidth="9.140625" defaultRowHeight="12.75" x14ac:dyDescent="0.2"/>
  <cols>
    <col min="1" max="2" width="9.140625" style="3"/>
    <col min="3" max="3" width="28.140625" style="3" customWidth="1"/>
    <col min="4" max="4" width="11.85546875" style="3" hidden="1" customWidth="1"/>
    <col min="5" max="6" width="12" style="3" customWidth="1"/>
    <col min="7" max="7" width="12" style="3" bestFit="1" customWidth="1"/>
    <col min="8" max="1024" width="9.140625" style="3"/>
  </cols>
  <sheetData>
    <row r="2" spans="1:7" ht="15.75" customHeight="1" x14ac:dyDescent="0.2">
      <c r="A2" s="854" t="s">
        <v>471</v>
      </c>
      <c r="B2" s="854"/>
      <c r="C2" s="854"/>
      <c r="D2" s="854"/>
      <c r="E2" s="854"/>
      <c r="F2" s="854"/>
      <c r="G2" s="854"/>
    </row>
    <row r="3" spans="1:7" ht="15" customHeight="1" x14ac:dyDescent="0.2">
      <c r="A3" s="855" t="s">
        <v>472</v>
      </c>
      <c r="B3" s="855"/>
      <c r="C3" s="855"/>
      <c r="D3" s="855"/>
      <c r="E3" s="855"/>
      <c r="F3" s="855"/>
      <c r="G3" s="855"/>
    </row>
    <row r="4" spans="1:7" ht="13.5" thickBot="1" x14ac:dyDescent="0.25">
      <c r="A4" s="223"/>
      <c r="B4" s="223"/>
      <c r="C4" s="223"/>
      <c r="G4" s="37" t="s">
        <v>6</v>
      </c>
    </row>
    <row r="5" spans="1:7" ht="25.5" customHeight="1" thickBot="1" x14ac:dyDescent="0.25">
      <c r="A5" s="856"/>
      <c r="B5" s="856"/>
      <c r="C5" s="856"/>
      <c r="D5" s="187" t="s">
        <v>473</v>
      </c>
      <c r="E5" s="187" t="s">
        <v>474</v>
      </c>
      <c r="F5" s="187" t="s">
        <v>475</v>
      </c>
      <c r="G5" s="224" t="s">
        <v>948</v>
      </c>
    </row>
    <row r="6" spans="1:7" ht="14.25" x14ac:dyDescent="0.2">
      <c r="A6" s="225" t="s">
        <v>476</v>
      </c>
      <c r="B6" s="226"/>
      <c r="C6" s="226"/>
      <c r="D6" s="227">
        <v>67857000</v>
      </c>
      <c r="E6" s="227">
        <f>SUM(E7:E11)</f>
        <v>70267000</v>
      </c>
      <c r="F6" s="227">
        <f>SUM(F7:F11)</f>
        <v>68485000</v>
      </c>
      <c r="G6" s="227">
        <f>SUM(G7:G11)</f>
        <v>64167017</v>
      </c>
    </row>
    <row r="7" spans="1:7" x14ac:dyDescent="0.2">
      <c r="A7" s="228" t="s">
        <v>477</v>
      </c>
      <c r="B7" s="229"/>
      <c r="C7" s="230"/>
      <c r="D7" s="231">
        <v>47847000</v>
      </c>
      <c r="E7" s="232">
        <f>+cofogoskiadás!CQ23</f>
        <v>50557000</v>
      </c>
      <c r="F7" s="232">
        <f>+cofogoskiadás!CR23</f>
        <v>49425000</v>
      </c>
      <c r="G7" s="232">
        <f>+kiadás!AG22</f>
        <v>48983460</v>
      </c>
    </row>
    <row r="8" spans="1:7" x14ac:dyDescent="0.2">
      <c r="A8" s="228" t="s">
        <v>478</v>
      </c>
      <c r="B8" s="229"/>
      <c r="C8" s="230"/>
      <c r="D8" s="233">
        <v>9000000</v>
      </c>
      <c r="E8" s="234">
        <f>+cofogoskiadás!CQ24</f>
        <v>8800000</v>
      </c>
      <c r="F8" s="234">
        <f>+cofogoskiadás!CR24</f>
        <v>8200000</v>
      </c>
      <c r="G8" s="234">
        <f>+kiadás!AG23</f>
        <v>8163947</v>
      </c>
    </row>
    <row r="9" spans="1:7" x14ac:dyDescent="0.2">
      <c r="A9" s="228" t="s">
        <v>479</v>
      </c>
      <c r="B9" s="229"/>
      <c r="C9" s="230"/>
      <c r="D9" s="233">
        <v>11010000</v>
      </c>
      <c r="E9" s="234">
        <f>+cofogoskiadás!CQ49</f>
        <v>10910000</v>
      </c>
      <c r="F9" s="234">
        <f>+cofogoskiadás!CR49</f>
        <v>10860000</v>
      </c>
      <c r="G9" s="234">
        <f>+kiadás!AG48</f>
        <v>7019610</v>
      </c>
    </row>
    <row r="10" spans="1:7" x14ac:dyDescent="0.2">
      <c r="A10" s="228" t="s">
        <v>480</v>
      </c>
      <c r="B10" s="229"/>
      <c r="C10" s="230"/>
      <c r="D10" s="235">
        <v>0</v>
      </c>
      <c r="E10" s="236">
        <f>+cofogoskiadás!CQ72</f>
        <v>0</v>
      </c>
      <c r="F10" s="236">
        <f>+cofogoskiadás!CR72</f>
        <v>0</v>
      </c>
      <c r="G10" s="236">
        <f>+kiadás!AG70</f>
        <v>0</v>
      </c>
    </row>
    <row r="11" spans="1:7" x14ac:dyDescent="0.2">
      <c r="A11" s="237" t="s">
        <v>481</v>
      </c>
      <c r="C11" s="238"/>
      <c r="D11" s="233">
        <v>0</v>
      </c>
      <c r="E11" s="234">
        <f>+cofogoskiadás!CQ58</f>
        <v>0</v>
      </c>
      <c r="F11" s="234">
        <f>+cofogoskiadás!CR58</f>
        <v>0</v>
      </c>
      <c r="G11" s="234">
        <f>+kiadás!AG57</f>
        <v>0</v>
      </c>
    </row>
    <row r="12" spans="1:7" ht="14.25" x14ac:dyDescent="0.2">
      <c r="A12" s="225" t="s">
        <v>482</v>
      </c>
      <c r="B12" s="226"/>
      <c r="C12" s="226"/>
      <c r="D12" s="227">
        <v>1435000</v>
      </c>
      <c r="E12" s="227">
        <f>SUM(E13:E15)</f>
        <v>1270000</v>
      </c>
      <c r="F12" s="227">
        <f>SUM(F13:F15)</f>
        <v>1270000</v>
      </c>
      <c r="G12" s="227">
        <f>SUM(G13:G15)</f>
        <v>562692</v>
      </c>
    </row>
    <row r="13" spans="1:7" x14ac:dyDescent="0.2">
      <c r="A13" s="228" t="s">
        <v>483</v>
      </c>
      <c r="B13" s="229"/>
      <c r="C13" s="239"/>
      <c r="D13" s="233">
        <v>1435000</v>
      </c>
      <c r="E13" s="233">
        <f>+cofogoskiadás!CQ80</f>
        <v>1270000</v>
      </c>
      <c r="F13" s="233">
        <f>+cofogoskiadás!CR80</f>
        <v>1270000</v>
      </c>
      <c r="G13" s="233">
        <f>+kiadás!AG78</f>
        <v>562692</v>
      </c>
    </row>
    <row r="14" spans="1:7" x14ac:dyDescent="0.2">
      <c r="A14" s="228" t="s">
        <v>484</v>
      </c>
      <c r="B14" s="229"/>
      <c r="C14" s="239"/>
      <c r="D14" s="233">
        <v>0</v>
      </c>
      <c r="E14" s="233">
        <f>+cofogoskiadás!CQ85</f>
        <v>0</v>
      </c>
      <c r="F14" s="233">
        <f>+cofogoskiadás!CR85</f>
        <v>0</v>
      </c>
      <c r="G14" s="233">
        <f>+kiadás!AG83</f>
        <v>0</v>
      </c>
    </row>
    <row r="15" spans="1:7" x14ac:dyDescent="0.2">
      <c r="A15" s="237" t="s">
        <v>485</v>
      </c>
      <c r="C15" s="239"/>
      <c r="D15" s="233">
        <v>0</v>
      </c>
      <c r="E15" s="233">
        <f>+cofogoskiadás!CQ95</f>
        <v>0</v>
      </c>
      <c r="F15" s="233">
        <f>+cofogoskiadás!CR95</f>
        <v>0</v>
      </c>
      <c r="G15" s="233">
        <f>+cofogoskiadás!CH95</f>
        <v>0</v>
      </c>
    </row>
    <row r="16" spans="1:7" ht="15" x14ac:dyDescent="0.2">
      <c r="A16" s="240" t="s">
        <v>486</v>
      </c>
      <c r="B16" s="241"/>
      <c r="C16" s="241"/>
      <c r="D16" s="242">
        <v>0</v>
      </c>
      <c r="E16" s="242">
        <v>0</v>
      </c>
      <c r="F16" s="242">
        <v>0</v>
      </c>
      <c r="G16" s="242">
        <v>0</v>
      </c>
    </row>
    <row r="17" spans="1:7" ht="15" x14ac:dyDescent="0.2">
      <c r="A17" s="243" t="s">
        <v>487</v>
      </c>
      <c r="B17" s="244"/>
      <c r="C17" s="244"/>
      <c r="D17" s="227">
        <v>0</v>
      </c>
      <c r="E17" s="227">
        <v>0</v>
      </c>
      <c r="F17" s="227">
        <v>0</v>
      </c>
      <c r="G17" s="227">
        <v>0</v>
      </c>
    </row>
    <row r="18" spans="1:7" ht="15.75" x14ac:dyDescent="0.2">
      <c r="A18" s="245" t="s">
        <v>488</v>
      </c>
      <c r="B18" s="246"/>
      <c r="C18" s="246"/>
      <c r="D18" s="247">
        <v>69292000</v>
      </c>
      <c r="E18" s="247">
        <f>+E6+E12+E16+E17</f>
        <v>71537000</v>
      </c>
      <c r="F18" s="247">
        <f>+F6+F12+F16+F17</f>
        <v>69755000</v>
      </c>
      <c r="G18" s="247">
        <f>+G6+G12+G16+G17</f>
        <v>64729709</v>
      </c>
    </row>
    <row r="19" spans="1:7" x14ac:dyDescent="0.2">
      <c r="A19" s="248"/>
      <c r="B19" s="249"/>
      <c r="C19" s="249"/>
    </row>
    <row r="20" spans="1:7" ht="15" customHeight="1" x14ac:dyDescent="0.2">
      <c r="A20" s="855" t="s">
        <v>489</v>
      </c>
      <c r="B20" s="855"/>
      <c r="C20" s="855"/>
      <c r="D20" s="855"/>
      <c r="E20" s="855"/>
      <c r="F20" s="855"/>
      <c r="G20" s="855"/>
    </row>
    <row r="21" spans="1:7" x14ac:dyDescent="0.2">
      <c r="A21" s="223"/>
      <c r="B21" s="223"/>
      <c r="C21" s="223"/>
    </row>
    <row r="22" spans="1:7" ht="25.5" x14ac:dyDescent="0.2">
      <c r="A22" s="250"/>
      <c r="B22" s="251"/>
      <c r="C22" s="251"/>
      <c r="D22" s="224" t="s">
        <v>473</v>
      </c>
      <c r="E22" s="224" t="s">
        <v>474</v>
      </c>
      <c r="F22" s="187" t="s">
        <v>475</v>
      </c>
      <c r="G22" s="224" t="s">
        <v>948</v>
      </c>
    </row>
    <row r="23" spans="1:7" ht="15" x14ac:dyDescent="0.2">
      <c r="A23" s="252" t="s">
        <v>490</v>
      </c>
      <c r="B23" s="253"/>
      <c r="C23" s="253"/>
      <c r="D23" s="254">
        <v>2479476</v>
      </c>
      <c r="E23" s="254">
        <f>SUM(E24:E27)</f>
        <v>0</v>
      </c>
      <c r="F23" s="254">
        <f>SUM(F24:F27)</f>
        <v>0</v>
      </c>
      <c r="G23" s="254">
        <f>SUM(G24:G27)</f>
        <v>78219</v>
      </c>
    </row>
    <row r="24" spans="1:7" x14ac:dyDescent="0.2">
      <c r="A24" s="255" t="s">
        <v>491</v>
      </c>
      <c r="B24" s="229"/>
      <c r="C24" s="256"/>
      <c r="D24" s="235">
        <v>2479476</v>
      </c>
      <c r="E24" s="235">
        <f>+cofogosbevétel!AW17</f>
        <v>0</v>
      </c>
      <c r="F24" s="235">
        <f>+cofogosbevétel!AX17</f>
        <v>0</v>
      </c>
      <c r="G24" s="235">
        <f>+bevétel!S16</f>
        <v>0</v>
      </c>
    </row>
    <row r="25" spans="1:7" x14ac:dyDescent="0.2">
      <c r="A25" s="257" t="s">
        <v>492</v>
      </c>
      <c r="B25" s="229"/>
      <c r="C25" s="258"/>
      <c r="D25" s="235">
        <v>0</v>
      </c>
      <c r="E25" s="235">
        <f>+cofogosbevétel!AW39</f>
        <v>0</v>
      </c>
      <c r="F25" s="235">
        <f>+cofogosbevétel!AX39</f>
        <v>0</v>
      </c>
      <c r="G25" s="235">
        <f>+bevétel!S38</f>
        <v>78100</v>
      </c>
    </row>
    <row r="26" spans="1:7" ht="14.25" customHeight="1" x14ac:dyDescent="0.2">
      <c r="A26" s="857" t="s">
        <v>493</v>
      </c>
      <c r="B26" s="857"/>
      <c r="C26" s="857"/>
      <c r="D26" s="235">
        <v>0</v>
      </c>
      <c r="E26" s="235">
        <f>+cofogosbevétel!AW51</f>
        <v>0</v>
      </c>
      <c r="F26" s="235">
        <f>+cofogosbevétel!AX51</f>
        <v>0</v>
      </c>
      <c r="G26" s="235">
        <f>+bevétel!S50</f>
        <v>119</v>
      </c>
    </row>
    <row r="27" spans="1:7" x14ac:dyDescent="0.2">
      <c r="A27" s="259" t="s">
        <v>494</v>
      </c>
      <c r="B27" s="260"/>
      <c r="C27" s="261"/>
      <c r="D27" s="233">
        <v>0</v>
      </c>
      <c r="E27" s="233">
        <f>+cofogosbevétel!AW63</f>
        <v>0</v>
      </c>
      <c r="F27" s="233">
        <f>+cofogosbevétel!AX63</f>
        <v>0</v>
      </c>
      <c r="G27" s="233">
        <f>+bevétel!S62</f>
        <v>0</v>
      </c>
    </row>
    <row r="28" spans="1:7" ht="15" x14ac:dyDescent="0.2">
      <c r="A28" s="252" t="s">
        <v>495</v>
      </c>
      <c r="B28" s="253"/>
      <c r="C28" s="253"/>
      <c r="D28" s="262">
        <v>0</v>
      </c>
      <c r="E28" s="262">
        <f>SUM(E29:E31)</f>
        <v>0</v>
      </c>
      <c r="F28" s="262">
        <f>SUM(F29:F31)</f>
        <v>0</v>
      </c>
      <c r="G28" s="262">
        <f>SUM(G29:G31)</f>
        <v>0</v>
      </c>
    </row>
    <row r="29" spans="1:7" x14ac:dyDescent="0.2">
      <c r="A29" s="257" t="s">
        <v>496</v>
      </c>
      <c r="B29" s="229"/>
      <c r="C29" s="256"/>
      <c r="D29" s="233">
        <v>0</v>
      </c>
      <c r="E29" s="233">
        <f>+cofogosbevétel!AW23</f>
        <v>0</v>
      </c>
      <c r="F29" s="233">
        <f>+cofogosbevétel!AX23</f>
        <v>0</v>
      </c>
      <c r="G29" s="233">
        <f>+bevétel!S22</f>
        <v>0</v>
      </c>
    </row>
    <row r="30" spans="1:7" x14ac:dyDescent="0.2">
      <c r="A30" s="257" t="s">
        <v>497</v>
      </c>
      <c r="B30" s="229"/>
      <c r="C30" s="256"/>
      <c r="D30" s="233">
        <v>0</v>
      </c>
      <c r="E30" s="233">
        <f>+cofogosbevétel!AW57</f>
        <v>0</v>
      </c>
      <c r="F30" s="233">
        <f>+cofogosbevétel!AX57</f>
        <v>0</v>
      </c>
      <c r="G30" s="233">
        <f>+bevétel!S56</f>
        <v>0</v>
      </c>
    </row>
    <row r="31" spans="1:7" x14ac:dyDescent="0.2">
      <c r="A31" s="259" t="s">
        <v>498</v>
      </c>
      <c r="B31" s="263"/>
      <c r="C31" s="264"/>
      <c r="D31" s="233">
        <v>0</v>
      </c>
      <c r="E31" s="233">
        <f>+cofogosbevétel!AW69</f>
        <v>0</v>
      </c>
      <c r="F31" s="233">
        <f>+cofogosbevétel!AX69</f>
        <v>0</v>
      </c>
      <c r="G31" s="233">
        <f>+bevétel!S68</f>
        <v>0</v>
      </c>
    </row>
    <row r="32" spans="1:7" ht="14.25" x14ac:dyDescent="0.2">
      <c r="A32" s="252" t="s">
        <v>499</v>
      </c>
      <c r="B32" s="265"/>
      <c r="C32" s="266"/>
      <c r="D32" s="267">
        <v>0</v>
      </c>
      <c r="E32" s="267">
        <v>0</v>
      </c>
      <c r="F32" s="267">
        <v>0</v>
      </c>
      <c r="G32" s="267">
        <v>0</v>
      </c>
    </row>
    <row r="33" spans="1:7" ht="15.75" x14ac:dyDescent="0.2">
      <c r="A33" s="245" t="s">
        <v>500</v>
      </c>
      <c r="B33" s="268"/>
      <c r="C33" s="269"/>
      <c r="D33" s="270">
        <v>2479476</v>
      </c>
      <c r="E33" s="270">
        <f>+E23+E28+E32</f>
        <v>0</v>
      </c>
      <c r="F33" s="270">
        <f>+F23+F28+F32</f>
        <v>0</v>
      </c>
      <c r="G33" s="270">
        <f>+G23+G28+G32</f>
        <v>78219</v>
      </c>
    </row>
    <row r="34" spans="1:7" ht="15.75" x14ac:dyDescent="0.2">
      <c r="A34" s="271"/>
      <c r="B34" s="272"/>
      <c r="C34" s="272"/>
    </row>
    <row r="35" spans="1:7" ht="29.25" customHeight="1" x14ac:dyDescent="0.2">
      <c r="A35" s="851" t="s">
        <v>501</v>
      </c>
      <c r="B35" s="851"/>
      <c r="C35" s="851"/>
      <c r="D35" s="247">
        <f>+D33-D18</f>
        <v>-66812524</v>
      </c>
      <c r="E35" s="247">
        <f>+E33-E18</f>
        <v>-71537000</v>
      </c>
      <c r="F35" s="247">
        <f>+F33-F18</f>
        <v>-69755000</v>
      </c>
      <c r="G35" s="247">
        <f>+G33-G18</f>
        <v>-64651490</v>
      </c>
    </row>
    <row r="36" spans="1:7" x14ac:dyDescent="0.2">
      <c r="A36" s="248"/>
      <c r="B36" s="249"/>
      <c r="C36" s="249"/>
    </row>
    <row r="37" spans="1:7" ht="15" x14ac:dyDescent="0.2">
      <c r="A37" s="243" t="s">
        <v>502</v>
      </c>
      <c r="B37" s="244"/>
      <c r="C37" s="273"/>
      <c r="D37" s="227">
        <v>0</v>
      </c>
      <c r="E37" s="227">
        <v>0</v>
      </c>
      <c r="F37" s="227">
        <v>0</v>
      </c>
      <c r="G37" s="274">
        <v>0</v>
      </c>
    </row>
    <row r="38" spans="1:7" ht="15.75" thickBot="1" x14ac:dyDescent="0.25">
      <c r="A38" s="240" t="s">
        <v>503</v>
      </c>
      <c r="B38" s="241"/>
      <c r="C38" s="275"/>
      <c r="D38" s="242">
        <f>+D39+D40</f>
        <v>66812524</v>
      </c>
      <c r="E38" s="242">
        <f>+E39+E40</f>
        <v>71537000</v>
      </c>
      <c r="F38" s="242">
        <f>+F39+F40</f>
        <v>69755000</v>
      </c>
      <c r="G38" s="242">
        <f>+G39+G40</f>
        <v>65013128</v>
      </c>
    </row>
    <row r="39" spans="1:7" ht="15" customHeight="1" x14ac:dyDescent="0.2">
      <c r="A39" s="852" t="s">
        <v>504</v>
      </c>
      <c r="B39" s="852"/>
      <c r="C39" s="852"/>
      <c r="D39" s="227">
        <v>181112</v>
      </c>
      <c r="E39" s="227">
        <f>+cofogosbevétel!AW82</f>
        <v>3725000</v>
      </c>
      <c r="F39" s="227">
        <f>+cofogosbevétel!AX82</f>
        <v>3725106</v>
      </c>
      <c r="G39" s="227">
        <f>+bevétel!S81</f>
        <v>3725106</v>
      </c>
    </row>
    <row r="40" spans="1:7" ht="15" thickBot="1" x14ac:dyDescent="0.25">
      <c r="A40" s="853" t="s">
        <v>505</v>
      </c>
      <c r="B40" s="853"/>
      <c r="C40" s="853"/>
      <c r="D40" s="276">
        <v>66631412</v>
      </c>
      <c r="E40" s="276">
        <v>67812000</v>
      </c>
      <c r="F40" s="276">
        <v>66029894</v>
      </c>
      <c r="G40" s="276">
        <v>61288022</v>
      </c>
    </row>
    <row r="41" spans="1:7" ht="15.75" thickBot="1" x14ac:dyDescent="0.25">
      <c r="A41" s="277"/>
      <c r="B41" s="277"/>
      <c r="C41" s="277"/>
      <c r="D41" s="278"/>
      <c r="E41" s="278"/>
      <c r="F41" s="278"/>
    </row>
    <row r="42" spans="1:7" ht="14.25" x14ac:dyDescent="0.2">
      <c r="A42" s="240" t="s">
        <v>506</v>
      </c>
      <c r="B42" s="279"/>
      <c r="C42" s="280"/>
      <c r="D42" s="242">
        <f>+D18+D37</f>
        <v>69292000</v>
      </c>
      <c r="E42" s="242">
        <f>+E18+E37</f>
        <v>71537000</v>
      </c>
      <c r="F42" s="242">
        <f>+F18+F37</f>
        <v>69755000</v>
      </c>
      <c r="G42" s="242">
        <f>+G18+G37</f>
        <v>64729709</v>
      </c>
    </row>
    <row r="43" spans="1:7" ht="14.25" x14ac:dyDescent="0.2">
      <c r="A43" s="240" t="s">
        <v>507</v>
      </c>
      <c r="B43" s="279"/>
      <c r="C43" s="280"/>
      <c r="D43" s="242">
        <f>+D33+D38</f>
        <v>69292000</v>
      </c>
      <c r="E43" s="242">
        <f>+E33+E38</f>
        <v>71537000</v>
      </c>
      <c r="F43" s="242">
        <f>+F33+F38</f>
        <v>69755000</v>
      </c>
      <c r="G43" s="242">
        <f>+G33+G38</f>
        <v>65091347</v>
      </c>
    </row>
  </sheetData>
  <mergeCells count="8">
    <mergeCell ref="A35:C35"/>
    <mergeCell ref="A39:C39"/>
    <mergeCell ref="A40:C40"/>
    <mergeCell ref="A2:G2"/>
    <mergeCell ref="A3:G3"/>
    <mergeCell ref="A5:C5"/>
    <mergeCell ref="A20:G20"/>
    <mergeCell ref="A26:C26"/>
  </mergeCells>
  <pageMargins left="0.55118110236220474" right="0.15748031496062992" top="0.6692913385826772" bottom="0.35433070866141736" header="0.23622047244094491" footer="0.51181102362204722"/>
  <pageSetup paperSize="9" firstPageNumber="0" orientation="portrait" horizontalDpi="300" verticalDpi="300" r:id="rId1"/>
  <headerFooter>
    <oddHeader>&amp;L&amp;"Times New Roman,Normál"&amp;12Kőröshegy Község Önkormányzatának
2020. évi zárszámadása&amp;R&amp;"Arial,Normál"19. sz. melléklet a 3/2021. (V.28.)
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AMJ43"/>
  <sheetViews>
    <sheetView topLeftCell="A10" zoomScaleNormal="100" workbookViewId="0">
      <selection activeCell="O30" sqref="O30"/>
    </sheetView>
  </sheetViews>
  <sheetFormatPr defaultColWidth="9.140625" defaultRowHeight="12.75" x14ac:dyDescent="0.2"/>
  <cols>
    <col min="1" max="2" width="9.140625" style="281"/>
    <col min="3" max="3" width="27.42578125" style="281" customWidth="1"/>
    <col min="4" max="4" width="13" style="281" hidden="1" customWidth="1"/>
    <col min="5" max="6" width="12" style="281" customWidth="1"/>
    <col min="7" max="7" width="12.42578125" style="281" bestFit="1" customWidth="1"/>
    <col min="8" max="1024" width="9.140625" style="281"/>
  </cols>
  <sheetData>
    <row r="2" spans="1:7" ht="15.75" x14ac:dyDescent="0.2">
      <c r="A2" s="854" t="s">
        <v>508</v>
      </c>
      <c r="B2" s="854"/>
      <c r="C2" s="854"/>
      <c r="D2" s="854"/>
      <c r="E2" s="854"/>
      <c r="F2" s="854"/>
      <c r="G2" s="854"/>
    </row>
    <row r="3" spans="1:7" ht="14.25" x14ac:dyDescent="0.2">
      <c r="A3" s="855" t="s">
        <v>472</v>
      </c>
      <c r="B3" s="855"/>
      <c r="C3" s="855"/>
      <c r="D3" s="855"/>
      <c r="E3" s="855"/>
      <c r="F3" s="855"/>
      <c r="G3" s="855"/>
    </row>
    <row r="4" spans="1:7" x14ac:dyDescent="0.2">
      <c r="A4" s="223"/>
      <c r="B4" s="223"/>
      <c r="C4" s="223"/>
      <c r="G4" s="282" t="s">
        <v>6</v>
      </c>
    </row>
    <row r="5" spans="1:7" ht="27" customHeight="1" x14ac:dyDescent="0.2">
      <c r="A5" s="856"/>
      <c r="B5" s="856"/>
      <c r="C5" s="856"/>
      <c r="D5" s="283" t="s">
        <v>473</v>
      </c>
      <c r="E5" s="283" t="s">
        <v>474</v>
      </c>
      <c r="F5" s="283" t="s">
        <v>475</v>
      </c>
      <c r="G5" s="284" t="s">
        <v>920</v>
      </c>
    </row>
    <row r="6" spans="1:7" ht="14.25" x14ac:dyDescent="0.2">
      <c r="A6" s="285" t="s">
        <v>476</v>
      </c>
      <c r="B6" s="286"/>
      <c r="C6" s="287"/>
      <c r="D6" s="288">
        <v>43485000</v>
      </c>
      <c r="E6" s="288">
        <f>+ROUNDUP((E7+E8+E9+E10+E11),0)</f>
        <v>46001000</v>
      </c>
      <c r="F6" s="288">
        <f>+ROUNDUP((F7+F8+F9+F10+F11),0)</f>
        <v>45633000</v>
      </c>
      <c r="G6" s="288">
        <f>+ROUNDUP((G7+G8+G9+G10+G11),0)</f>
        <v>45058561</v>
      </c>
    </row>
    <row r="7" spans="1:7" x14ac:dyDescent="0.2">
      <c r="A7" s="289" t="s">
        <v>477</v>
      </c>
      <c r="B7" s="290"/>
      <c r="C7" s="256"/>
      <c r="D7" s="232">
        <v>33080000</v>
      </c>
      <c r="E7" s="232">
        <f>+cofogoskiadás!CE23+cofogoskiadás!CG23+cofogoskiadás!CI23</f>
        <v>35525000</v>
      </c>
      <c r="F7" s="232">
        <f>+cofogoskiadás!CF23+cofogoskiadás!CH23+cofogoskiadás!CJ23</f>
        <v>35335000</v>
      </c>
      <c r="G7" s="232">
        <f>+kiadás!AK22</f>
        <v>35297118</v>
      </c>
    </row>
    <row r="8" spans="1:7" x14ac:dyDescent="0.2">
      <c r="A8" s="289" t="s">
        <v>478</v>
      </c>
      <c r="B8" s="290"/>
      <c r="C8" s="256"/>
      <c r="D8" s="234">
        <v>6200000</v>
      </c>
      <c r="E8" s="234">
        <f>+cofogoskiadás!CE24+cofogoskiadás!CG24+cofogoskiadás!CI24</f>
        <v>6136000</v>
      </c>
      <c r="F8" s="234">
        <f>+cofogoskiadás!CF24+cofogoskiadás!CH24+cofogoskiadás!CJ24</f>
        <v>5807000</v>
      </c>
      <c r="G8" s="234">
        <f>+kiadás!AK23</f>
        <v>5806704</v>
      </c>
    </row>
    <row r="9" spans="1:7" x14ac:dyDescent="0.2">
      <c r="A9" s="289" t="s">
        <v>509</v>
      </c>
      <c r="B9" s="290"/>
      <c r="C9" s="256"/>
      <c r="D9" s="234">
        <v>4205000</v>
      </c>
      <c r="E9" s="234">
        <f>+cofogoskiadás!CE49+cofogoskiadás!CG49+cofogoskiadás!CI49</f>
        <v>4340000</v>
      </c>
      <c r="F9" s="234">
        <f>+cofogoskiadás!CF49+cofogoskiadás!CH49+cofogoskiadás!CJ49</f>
        <v>4491000</v>
      </c>
      <c r="G9" s="234">
        <f>+kiadás!AK48</f>
        <v>3954739</v>
      </c>
    </row>
    <row r="10" spans="1:7" x14ac:dyDescent="0.2">
      <c r="A10" s="289" t="s">
        <v>480</v>
      </c>
      <c r="B10" s="290"/>
      <c r="C10" s="256"/>
      <c r="D10" s="236">
        <v>0</v>
      </c>
      <c r="E10" s="236">
        <f>+cofogoskiadás!CE72+cofogoskiadás!CG72+cofogoskiadás!CI72</f>
        <v>0</v>
      </c>
      <c r="F10" s="236">
        <f>+cofogoskiadás!CF72+cofogoskiadás!CH72+cofogoskiadás!CJ72</f>
        <v>0</v>
      </c>
      <c r="G10" s="236">
        <f>+kiadás!AK70</f>
        <v>0</v>
      </c>
    </row>
    <row r="11" spans="1:7" x14ac:dyDescent="0.2">
      <c r="A11" s="291" t="s">
        <v>481</v>
      </c>
      <c r="B11" s="292"/>
      <c r="C11" s="293"/>
      <c r="D11" s="234">
        <v>0</v>
      </c>
      <c r="E11" s="234">
        <f>+cofogoskiadás!CE58+cofogoskiadás!CG58+cofogoskiadás!CI58</f>
        <v>0</v>
      </c>
      <c r="F11" s="234">
        <f>+cofogoskiadás!CF58+cofogoskiadás!CH58+cofogoskiadás!CJ58</f>
        <v>0</v>
      </c>
      <c r="G11" s="234">
        <f>+kiadás!AK57</f>
        <v>0</v>
      </c>
    </row>
    <row r="12" spans="1:7" ht="14.25" x14ac:dyDescent="0.2">
      <c r="A12" s="285" t="s">
        <v>482</v>
      </c>
      <c r="B12" s="286"/>
      <c r="C12" s="287"/>
      <c r="D12" s="227">
        <v>635000</v>
      </c>
      <c r="E12" s="227">
        <f>+E13+E14+E15</f>
        <v>635000</v>
      </c>
      <c r="F12" s="227">
        <f>+F13+F14+F15</f>
        <v>3964000</v>
      </c>
      <c r="G12" s="227">
        <f>+G13+G14+G15</f>
        <v>3962474</v>
      </c>
    </row>
    <row r="13" spans="1:7" x14ac:dyDescent="0.2">
      <c r="A13" s="289" t="s">
        <v>483</v>
      </c>
      <c r="B13" s="290"/>
      <c r="C13" s="294"/>
      <c r="D13" s="233">
        <v>635000</v>
      </c>
      <c r="E13" s="233">
        <f>+cofogoskiadás!CE80+cofogoskiadás!CG80+cofogoskiadás!CI80</f>
        <v>635000</v>
      </c>
      <c r="F13" s="233">
        <f>+cofogoskiadás!CF80+cofogoskiadás!CH80+cofogoskiadás!CJ80</f>
        <v>3964000</v>
      </c>
      <c r="G13" s="233">
        <f>+kiadás!AK78</f>
        <v>3962474</v>
      </c>
    </row>
    <row r="14" spans="1:7" x14ac:dyDescent="0.2">
      <c r="A14" s="289" t="s">
        <v>484</v>
      </c>
      <c r="B14" s="290"/>
      <c r="C14" s="294"/>
      <c r="D14" s="233">
        <v>0</v>
      </c>
      <c r="E14" s="233">
        <f>+cofogoskiadás!CE85+cofogoskiadás!CG85+cofogoskiadás!CI85</f>
        <v>0</v>
      </c>
      <c r="F14" s="233">
        <f>+cofogoskiadás!CF85+cofogoskiadás!CH85+cofogoskiadás!CJ85</f>
        <v>0</v>
      </c>
      <c r="G14" s="233">
        <f>+kiadás!AK83</f>
        <v>0</v>
      </c>
    </row>
    <row r="15" spans="1:7" x14ac:dyDescent="0.2">
      <c r="A15" s="291" t="s">
        <v>485</v>
      </c>
      <c r="B15" s="292"/>
      <c r="C15" s="294"/>
      <c r="D15" s="233">
        <v>0</v>
      </c>
      <c r="E15" s="233">
        <f>+cofogoskiadás!CE95+cofogoskiadás!CG95+cofogoskiadás!CI95</f>
        <v>0</v>
      </c>
      <c r="F15" s="233">
        <f>+cofogoskiadás!CF95+cofogoskiadás!CH95+cofogoskiadás!CJ95</f>
        <v>0</v>
      </c>
      <c r="G15" s="233">
        <f>+kiadás!AK93</f>
        <v>0</v>
      </c>
    </row>
    <row r="16" spans="1:7" ht="15" x14ac:dyDescent="0.2">
      <c r="A16" s="240" t="s">
        <v>486</v>
      </c>
      <c r="B16" s="241"/>
      <c r="C16" s="275"/>
      <c r="D16" s="242">
        <v>0</v>
      </c>
      <c r="E16" s="242">
        <v>0</v>
      </c>
      <c r="F16" s="242">
        <v>0</v>
      </c>
      <c r="G16" s="242">
        <v>0</v>
      </c>
    </row>
    <row r="17" spans="1:7" ht="15" x14ac:dyDescent="0.2">
      <c r="A17" s="243" t="s">
        <v>487</v>
      </c>
      <c r="B17" s="244"/>
      <c r="C17" s="273"/>
      <c r="D17" s="227">
        <v>0</v>
      </c>
      <c r="E17" s="227">
        <v>0</v>
      </c>
      <c r="F17" s="227">
        <v>0</v>
      </c>
      <c r="G17" s="227">
        <v>0</v>
      </c>
    </row>
    <row r="18" spans="1:7" ht="15.75" x14ac:dyDescent="0.2">
      <c r="A18" s="245" t="s">
        <v>510</v>
      </c>
      <c r="B18" s="246"/>
      <c r="C18" s="295"/>
      <c r="D18" s="247">
        <v>44120000</v>
      </c>
      <c r="E18" s="247">
        <f>+E6+E12+E16+E17</f>
        <v>46636000</v>
      </c>
      <c r="F18" s="247">
        <f>+F6+F12+F16+F17</f>
        <v>49597000</v>
      </c>
      <c r="G18" s="247">
        <f>+G6+G12+G16+G17</f>
        <v>49021035</v>
      </c>
    </row>
    <row r="19" spans="1:7" x14ac:dyDescent="0.2">
      <c r="A19" s="248"/>
      <c r="B19" s="249"/>
      <c r="C19" s="249"/>
    </row>
    <row r="20" spans="1:7" ht="14.25" x14ac:dyDescent="0.2">
      <c r="A20" s="855" t="s">
        <v>489</v>
      </c>
      <c r="B20" s="855"/>
      <c r="C20" s="855"/>
      <c r="D20" s="855"/>
      <c r="E20" s="855"/>
      <c r="F20" s="855"/>
      <c r="G20" s="855"/>
    </row>
    <row r="21" spans="1:7" x14ac:dyDescent="0.2">
      <c r="A21" s="223"/>
      <c r="B21" s="223"/>
      <c r="C21" s="223"/>
    </row>
    <row r="22" spans="1:7" ht="27.75" customHeight="1" x14ac:dyDescent="0.2">
      <c r="A22" s="250"/>
      <c r="B22" s="251"/>
      <c r="C22" s="296"/>
      <c r="D22" s="284" t="s">
        <v>473</v>
      </c>
      <c r="E22" s="284" t="s">
        <v>474</v>
      </c>
      <c r="F22" s="284" t="s">
        <v>475</v>
      </c>
      <c r="G22" s="284" t="s">
        <v>920</v>
      </c>
    </row>
    <row r="23" spans="1:7" ht="15" x14ac:dyDescent="0.2">
      <c r="A23" s="252" t="s">
        <v>490</v>
      </c>
      <c r="B23" s="253"/>
      <c r="C23" s="297"/>
      <c r="D23" s="254">
        <f>SUM(D24:D27)</f>
        <v>0</v>
      </c>
      <c r="E23" s="254">
        <f>SUM(E24:E27)</f>
        <v>0</v>
      </c>
      <c r="F23" s="254">
        <f>SUM(F24:F27)</f>
        <v>0</v>
      </c>
      <c r="G23" s="254">
        <f>SUM(G24:G27)</f>
        <v>84</v>
      </c>
    </row>
    <row r="24" spans="1:7" x14ac:dyDescent="0.2">
      <c r="A24" s="298" t="s">
        <v>491</v>
      </c>
      <c r="B24" s="290"/>
      <c r="C24" s="256"/>
      <c r="D24" s="235">
        <v>0</v>
      </c>
      <c r="E24" s="235">
        <f>+cofogosbevétel!BE17</f>
        <v>0</v>
      </c>
      <c r="F24" s="235">
        <f>+cofogosbevétel!BF17</f>
        <v>0</v>
      </c>
      <c r="G24" s="235">
        <f>+bevétel!V16</f>
        <v>0</v>
      </c>
    </row>
    <row r="25" spans="1:7" x14ac:dyDescent="0.2">
      <c r="A25" s="257" t="s">
        <v>492</v>
      </c>
      <c r="B25" s="290"/>
      <c r="C25" s="299"/>
      <c r="D25" s="235">
        <v>0</v>
      </c>
      <c r="E25" s="235">
        <f>+cofogosbevétel!BE39</f>
        <v>0</v>
      </c>
      <c r="F25" s="235">
        <f>+cofogosbevétel!BF39</f>
        <v>0</v>
      </c>
      <c r="G25" s="235">
        <f>+bevétel!V38</f>
        <v>0</v>
      </c>
    </row>
    <row r="26" spans="1:7" x14ac:dyDescent="0.2">
      <c r="A26" s="857" t="s">
        <v>493</v>
      </c>
      <c r="B26" s="857"/>
      <c r="C26" s="857"/>
      <c r="D26" s="235">
        <v>0</v>
      </c>
      <c r="E26" s="235">
        <f>+cofogosbevétel!BE51</f>
        <v>0</v>
      </c>
      <c r="F26" s="235">
        <f>+cofogosbevétel!BF51</f>
        <v>0</v>
      </c>
      <c r="G26" s="235">
        <f>+bevétel!V50</f>
        <v>84</v>
      </c>
    </row>
    <row r="27" spans="1:7" x14ac:dyDescent="0.2">
      <c r="A27" s="259" t="s">
        <v>494</v>
      </c>
      <c r="B27" s="260"/>
      <c r="C27" s="300"/>
      <c r="D27" s="233">
        <v>0</v>
      </c>
      <c r="E27" s="233">
        <f>+cofogosbevétel!BE63</f>
        <v>0</v>
      </c>
      <c r="F27" s="233">
        <f>+cofogosbevétel!BF63</f>
        <v>0</v>
      </c>
      <c r="G27" s="233">
        <f>+bevétel!V62</f>
        <v>0</v>
      </c>
    </row>
    <row r="28" spans="1:7" ht="15" x14ac:dyDescent="0.2">
      <c r="A28" s="252" t="s">
        <v>495</v>
      </c>
      <c r="B28" s="253"/>
      <c r="C28" s="297"/>
      <c r="D28" s="262">
        <f>+D29+D30+D31</f>
        <v>0</v>
      </c>
      <c r="E28" s="262">
        <f>+E29+E30+E31</f>
        <v>0</v>
      </c>
      <c r="F28" s="262">
        <f>+F29+F30+F31</f>
        <v>0</v>
      </c>
      <c r="G28" s="262">
        <f>+G29+G30+G31</f>
        <v>0</v>
      </c>
    </row>
    <row r="29" spans="1:7" x14ac:dyDescent="0.2">
      <c r="A29" s="257" t="s">
        <v>496</v>
      </c>
      <c r="B29" s="290"/>
      <c r="C29" s="256"/>
      <c r="D29" s="233">
        <v>0</v>
      </c>
      <c r="E29" s="233">
        <f>+cofogosbevétel!BE23</f>
        <v>0</v>
      </c>
      <c r="F29" s="233">
        <f>+cofogosbevétel!BF23</f>
        <v>0</v>
      </c>
      <c r="G29" s="233">
        <f>+bevétel!V22</f>
        <v>0</v>
      </c>
    </row>
    <row r="30" spans="1:7" x14ac:dyDescent="0.2">
      <c r="A30" s="257" t="s">
        <v>497</v>
      </c>
      <c r="B30" s="290"/>
      <c r="C30" s="256"/>
      <c r="D30" s="233">
        <v>0</v>
      </c>
      <c r="E30" s="233">
        <f>+cofogosbevétel!BE57</f>
        <v>0</v>
      </c>
      <c r="F30" s="233">
        <f>+cofogosbevétel!BF57</f>
        <v>0</v>
      </c>
      <c r="G30" s="233">
        <f>+bevétel!V56</f>
        <v>0</v>
      </c>
    </row>
    <row r="31" spans="1:7" x14ac:dyDescent="0.2">
      <c r="A31" s="259" t="s">
        <v>498</v>
      </c>
      <c r="B31" s="301"/>
      <c r="C31" s="264"/>
      <c r="D31" s="233">
        <v>0</v>
      </c>
      <c r="E31" s="233">
        <f>+cofogosbevétel!BE69</f>
        <v>0</v>
      </c>
      <c r="F31" s="233">
        <f>+cofogosbevétel!BF69</f>
        <v>0</v>
      </c>
      <c r="G31" s="233">
        <f>+bevétel!V68</f>
        <v>0</v>
      </c>
    </row>
    <row r="32" spans="1:7" ht="14.25" x14ac:dyDescent="0.2">
      <c r="A32" s="252" t="s">
        <v>499</v>
      </c>
      <c r="B32" s="265"/>
      <c r="C32" s="266"/>
      <c r="D32" s="267">
        <v>0</v>
      </c>
      <c r="E32" s="267">
        <v>0</v>
      </c>
      <c r="F32" s="267">
        <v>0</v>
      </c>
      <c r="G32" s="267">
        <v>0</v>
      </c>
    </row>
    <row r="33" spans="1:7" ht="15.75" x14ac:dyDescent="0.2">
      <c r="A33" s="245" t="s">
        <v>500</v>
      </c>
      <c r="B33" s="268"/>
      <c r="C33" s="269"/>
      <c r="D33" s="270">
        <f>+D23+D28+D32</f>
        <v>0</v>
      </c>
      <c r="E33" s="270">
        <f>+E23+E28+E32</f>
        <v>0</v>
      </c>
      <c r="F33" s="270">
        <f>+F23+F28+F32</f>
        <v>0</v>
      </c>
      <c r="G33" s="270">
        <f>+G23+G28+G32</f>
        <v>84</v>
      </c>
    </row>
    <row r="34" spans="1:7" ht="15.75" x14ac:dyDescent="0.2">
      <c r="A34" s="271"/>
      <c r="B34" s="272"/>
      <c r="C34" s="272"/>
    </row>
    <row r="35" spans="1:7" ht="29.25" customHeight="1" x14ac:dyDescent="0.2">
      <c r="A35" s="851" t="s">
        <v>501</v>
      </c>
      <c r="B35" s="851"/>
      <c r="C35" s="851"/>
      <c r="D35" s="247">
        <f>D33-D18</f>
        <v>-44120000</v>
      </c>
      <c r="E35" s="247">
        <f>E33-E18</f>
        <v>-46636000</v>
      </c>
      <c r="F35" s="247">
        <f>F33-F18</f>
        <v>-49597000</v>
      </c>
      <c r="G35" s="247">
        <f>G33-G18</f>
        <v>-49020951</v>
      </c>
    </row>
    <row r="36" spans="1:7" x14ac:dyDescent="0.2">
      <c r="A36" s="248"/>
      <c r="B36" s="249"/>
      <c r="C36" s="249"/>
    </row>
    <row r="37" spans="1:7" ht="15.75" thickBot="1" x14ac:dyDescent="0.25">
      <c r="A37" s="243" t="s">
        <v>502</v>
      </c>
      <c r="B37" s="244"/>
      <c r="C37" s="273"/>
      <c r="D37" s="242">
        <v>0</v>
      </c>
      <c r="E37" s="242">
        <v>0</v>
      </c>
      <c r="F37" s="242">
        <v>0</v>
      </c>
      <c r="G37" s="242">
        <v>0</v>
      </c>
    </row>
    <row r="38" spans="1:7" ht="15.75" thickBot="1" x14ac:dyDescent="0.25">
      <c r="A38" s="240" t="s">
        <v>503</v>
      </c>
      <c r="B38" s="241"/>
      <c r="C38" s="275"/>
      <c r="D38" s="242">
        <f>+D39+D40</f>
        <v>44120000</v>
      </c>
      <c r="E38" s="242">
        <f>+E39+E40</f>
        <v>46636000</v>
      </c>
      <c r="F38" s="242">
        <f>+F39+F40</f>
        <v>49597000</v>
      </c>
      <c r="G38" s="242">
        <f>+G39+G40</f>
        <v>50939128</v>
      </c>
    </row>
    <row r="39" spans="1:7" ht="14.25" x14ac:dyDescent="0.2">
      <c r="A39" s="852" t="s">
        <v>504</v>
      </c>
      <c r="B39" s="852"/>
      <c r="C39" s="852"/>
      <c r="D39" s="227">
        <v>339176</v>
      </c>
      <c r="E39" s="227">
        <f>+cofogosbevétel!BE82</f>
        <v>535000</v>
      </c>
      <c r="F39" s="227">
        <f>+cofogosbevétel!BF80</f>
        <v>535799</v>
      </c>
      <c r="G39" s="227">
        <f>+bevétel!V81</f>
        <v>535799</v>
      </c>
    </row>
    <row r="40" spans="1:7" ht="15" thickBot="1" x14ac:dyDescent="0.25">
      <c r="A40" s="853" t="s">
        <v>505</v>
      </c>
      <c r="B40" s="853"/>
      <c r="C40" s="853"/>
      <c r="D40" s="276">
        <v>43780824</v>
      </c>
      <c r="E40" s="276">
        <v>46101000</v>
      </c>
      <c r="F40" s="276">
        <v>49061201</v>
      </c>
      <c r="G40" s="276">
        <v>50403329</v>
      </c>
    </row>
    <row r="41" spans="1:7" ht="15.75" thickBot="1" x14ac:dyDescent="0.25">
      <c r="A41" s="277"/>
      <c r="B41" s="277"/>
      <c r="C41" s="277"/>
    </row>
    <row r="42" spans="1:7" ht="14.25" x14ac:dyDescent="0.2">
      <c r="A42" s="240" t="s">
        <v>506</v>
      </c>
      <c r="B42" s="279"/>
      <c r="C42" s="280"/>
      <c r="D42" s="242">
        <f>+D18+D37</f>
        <v>44120000</v>
      </c>
      <c r="E42" s="242">
        <f>+E18+E37</f>
        <v>46636000</v>
      </c>
      <c r="F42" s="242">
        <f>+F18+F37</f>
        <v>49597000</v>
      </c>
      <c r="G42" s="242">
        <f>+G18+G37</f>
        <v>49021035</v>
      </c>
    </row>
    <row r="43" spans="1:7" ht="14.25" x14ac:dyDescent="0.2">
      <c r="A43" s="240" t="s">
        <v>507</v>
      </c>
      <c r="B43" s="279"/>
      <c r="C43" s="280"/>
      <c r="D43" s="242">
        <f>+D33+D38</f>
        <v>44120000</v>
      </c>
      <c r="E43" s="242">
        <f>+E33+E38</f>
        <v>46636000</v>
      </c>
      <c r="F43" s="242">
        <f>+F33+F38</f>
        <v>49597000</v>
      </c>
      <c r="G43" s="242">
        <f>+G33+G38</f>
        <v>50939212</v>
      </c>
    </row>
  </sheetData>
  <mergeCells count="8">
    <mergeCell ref="A35:C35"/>
    <mergeCell ref="A39:C39"/>
    <mergeCell ref="A40:C40"/>
    <mergeCell ref="A2:G2"/>
    <mergeCell ref="A3:G3"/>
    <mergeCell ref="A5:C5"/>
    <mergeCell ref="A20:G20"/>
    <mergeCell ref="A26:C26"/>
  </mergeCells>
  <pageMargins left="0.6692913385826772" right="0.15748031496062992" top="0.6692913385826772" bottom="0.35433070866141736" header="0.23622047244094491" footer="0.51181102362204722"/>
  <pageSetup paperSize="9" firstPageNumber="0" orientation="portrait" horizontalDpi="300" verticalDpi="300" r:id="rId1"/>
  <headerFooter>
    <oddHeader>&amp;L&amp;"Times New Roman,Normál"&amp;12Kőröshegy Község Önkormányzatának
2020. évi zárszámadása&amp;R&amp;"Arial,Normál"20. sz. melléklet a 3/2021. (V.28.)
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38C89-5C08-440A-92CD-2C03C86113CB}">
  <sheetPr>
    <pageSetUpPr fitToPage="1"/>
  </sheetPr>
  <dimension ref="A1:H1165"/>
  <sheetViews>
    <sheetView tabSelected="1" topLeftCell="A1154" zoomScaleNormal="100" workbookViewId="0">
      <selection activeCell="C1144" sqref="C1144"/>
    </sheetView>
  </sheetViews>
  <sheetFormatPr defaultRowHeight="15.75" x14ac:dyDescent="0.25"/>
  <cols>
    <col min="1" max="1" width="13.85546875" style="735" bestFit="1" customWidth="1"/>
    <col min="2" max="2" width="44.42578125" style="735" bestFit="1" customWidth="1"/>
    <col min="3" max="3" width="41.5703125" style="735" customWidth="1"/>
    <col min="4" max="4" width="17.5703125" style="735" customWidth="1"/>
    <col min="5" max="5" width="15.42578125" style="735" customWidth="1"/>
    <col min="6" max="6" width="11.7109375" style="735" customWidth="1"/>
    <col min="7" max="7" width="12.7109375" style="735" bestFit="1" customWidth="1"/>
    <col min="8" max="8" width="10.140625" style="735" bestFit="1" customWidth="1"/>
    <col min="9" max="16384" width="9.140625" style="735"/>
  </cols>
  <sheetData>
    <row r="1" spans="1:7" x14ac:dyDescent="0.25">
      <c r="A1" s="859" t="s">
        <v>949</v>
      </c>
      <c r="B1" s="859"/>
      <c r="C1" s="859"/>
    </row>
    <row r="2" spans="1:7" x14ac:dyDescent="0.25">
      <c r="A2" s="737"/>
      <c r="B2" s="737"/>
      <c r="C2" s="737"/>
      <c r="F2" s="738"/>
    </row>
    <row r="3" spans="1:7" ht="25.5" x14ac:dyDescent="0.25">
      <c r="A3" s="739" t="s">
        <v>950</v>
      </c>
      <c r="B3" s="740" t="s">
        <v>7</v>
      </c>
      <c r="C3" s="740" t="s">
        <v>951</v>
      </c>
      <c r="D3" s="740" t="s">
        <v>952</v>
      </c>
      <c r="E3" s="740" t="s">
        <v>953</v>
      </c>
      <c r="F3" s="740" t="s">
        <v>333</v>
      </c>
      <c r="G3" s="741"/>
    </row>
    <row r="4" spans="1:7" s="745" customFormat="1" ht="12.75" x14ac:dyDescent="0.2">
      <c r="A4" s="757" t="s">
        <v>2428</v>
      </c>
      <c r="B4" s="742" t="s">
        <v>954</v>
      </c>
      <c r="C4" s="743">
        <v>1198000</v>
      </c>
      <c r="D4" s="743">
        <v>1186018</v>
      </c>
      <c r="E4" s="743">
        <v>11982</v>
      </c>
      <c r="F4" s="742" t="s">
        <v>955</v>
      </c>
      <c r="G4" s="744"/>
    </row>
    <row r="5" spans="1:7" s="745" customFormat="1" ht="12.75" x14ac:dyDescent="0.2">
      <c r="A5" s="746"/>
      <c r="B5" s="747"/>
      <c r="C5" s="748">
        <f>SUM(C4:C4)</f>
        <v>1198000</v>
      </c>
      <c r="D5" s="748">
        <f>SUM(D4:D4)</f>
        <v>1186018</v>
      </c>
      <c r="E5" s="748">
        <f>SUM(E4:E4)</f>
        <v>11982</v>
      </c>
      <c r="F5" s="749"/>
    </row>
    <row r="6" spans="1:7" ht="12" customHeight="1" x14ac:dyDescent="0.25">
      <c r="A6" s="736"/>
      <c r="B6" s="750"/>
      <c r="C6" s="751"/>
      <c r="D6" s="751"/>
      <c r="E6" s="751"/>
    </row>
    <row r="7" spans="1:7" ht="19.5" customHeight="1" x14ac:dyDescent="0.25">
      <c r="A7" s="859" t="s">
        <v>956</v>
      </c>
      <c r="B7" s="859"/>
      <c r="C7" s="859"/>
      <c r="D7" s="736"/>
      <c r="E7" s="736"/>
      <c r="F7" s="734"/>
    </row>
    <row r="8" spans="1:7" ht="10.5" customHeight="1" x14ac:dyDescent="0.25">
      <c r="A8" s="736"/>
    </row>
    <row r="9" spans="1:7" ht="25.5" x14ac:dyDescent="0.25">
      <c r="A9" s="739" t="s">
        <v>950</v>
      </c>
      <c r="B9" s="740" t="s">
        <v>7</v>
      </c>
      <c r="C9" s="740" t="s">
        <v>951</v>
      </c>
      <c r="D9" s="740" t="s">
        <v>952</v>
      </c>
      <c r="E9" s="740" t="s">
        <v>953</v>
      </c>
      <c r="F9" s="740" t="s">
        <v>333</v>
      </c>
      <c r="G9" s="741"/>
    </row>
    <row r="10" spans="1:7" x14ac:dyDescent="0.25">
      <c r="A10" s="757" t="s">
        <v>2429</v>
      </c>
      <c r="B10" s="742" t="s">
        <v>957</v>
      </c>
      <c r="C10" s="743">
        <v>146660</v>
      </c>
      <c r="D10" s="743">
        <v>107974</v>
      </c>
      <c r="E10" s="743">
        <v>38686</v>
      </c>
      <c r="F10" s="742" t="s">
        <v>955</v>
      </c>
      <c r="G10" s="741"/>
    </row>
    <row r="11" spans="1:7" x14ac:dyDescent="0.25">
      <c r="A11" s="742"/>
      <c r="B11" s="747" t="s">
        <v>331</v>
      </c>
      <c r="C11" s="748">
        <f>+C10</f>
        <v>146660</v>
      </c>
      <c r="D11" s="748">
        <f>+D10</f>
        <v>107974</v>
      </c>
      <c r="E11" s="748">
        <f>+E10</f>
        <v>38686</v>
      </c>
      <c r="F11" s="749"/>
      <c r="G11" s="752"/>
    </row>
    <row r="12" spans="1:7" x14ac:dyDescent="0.25">
      <c r="A12" s="753"/>
      <c r="B12" s="754"/>
      <c r="C12" s="755"/>
      <c r="D12" s="755"/>
      <c r="E12" s="755"/>
      <c r="F12" s="756"/>
      <c r="G12" s="752"/>
    </row>
    <row r="13" spans="1:7" x14ac:dyDescent="0.25">
      <c r="A13" s="859" t="s">
        <v>958</v>
      </c>
      <c r="B13" s="859"/>
      <c r="C13" s="859"/>
      <c r="D13" s="751"/>
      <c r="E13" s="751"/>
      <c r="G13" s="752"/>
    </row>
    <row r="14" spans="1:7" x14ac:dyDescent="0.25">
      <c r="A14" s="737"/>
      <c r="B14" s="737"/>
      <c r="C14" s="737"/>
      <c r="D14" s="751"/>
      <c r="E14" s="751"/>
      <c r="G14" s="752"/>
    </row>
    <row r="15" spans="1:7" ht="25.5" x14ac:dyDescent="0.25">
      <c r="A15" s="739" t="s">
        <v>950</v>
      </c>
      <c r="B15" s="740" t="s">
        <v>7</v>
      </c>
      <c r="C15" s="740" t="s">
        <v>951</v>
      </c>
      <c r="D15" s="740" t="s">
        <v>952</v>
      </c>
      <c r="E15" s="740" t="s">
        <v>953</v>
      </c>
      <c r="F15" s="740" t="s">
        <v>333</v>
      </c>
      <c r="G15" s="752"/>
    </row>
    <row r="16" spans="1:7" x14ac:dyDescent="0.25">
      <c r="A16" s="757" t="s">
        <v>2430</v>
      </c>
      <c r="B16" s="742" t="s">
        <v>959</v>
      </c>
      <c r="C16" s="743">
        <v>220000</v>
      </c>
      <c r="D16" s="743">
        <v>220000</v>
      </c>
      <c r="E16" s="743">
        <v>0</v>
      </c>
      <c r="F16" s="742" t="s">
        <v>955</v>
      </c>
      <c r="G16" s="752"/>
    </row>
    <row r="17" spans="1:7" x14ac:dyDescent="0.25">
      <c r="A17" s="757" t="s">
        <v>960</v>
      </c>
      <c r="B17" s="742" t="s">
        <v>961</v>
      </c>
      <c r="C17" s="743">
        <v>265000</v>
      </c>
      <c r="D17" s="743">
        <v>265000</v>
      </c>
      <c r="E17" s="743">
        <v>0</v>
      </c>
      <c r="F17" s="742" t="s">
        <v>955</v>
      </c>
      <c r="G17" s="752"/>
    </row>
    <row r="18" spans="1:7" x14ac:dyDescent="0.25">
      <c r="A18" s="742"/>
      <c r="B18" s="747" t="s">
        <v>331</v>
      </c>
      <c r="C18" s="748">
        <f>SUM(C16:C17)</f>
        <v>485000</v>
      </c>
      <c r="D18" s="748">
        <f>SUM(D16:D17)</f>
        <v>485000</v>
      </c>
      <c r="E18" s="748">
        <f>SUM(E16)</f>
        <v>0</v>
      </c>
      <c r="F18" s="749"/>
      <c r="G18" s="752"/>
    </row>
    <row r="19" spans="1:7" ht="11.25" customHeight="1" x14ac:dyDescent="0.25">
      <c r="A19" s="752"/>
      <c r="B19" s="750"/>
      <c r="C19" s="751"/>
      <c r="D19" s="751"/>
      <c r="E19" s="751"/>
      <c r="G19" s="752"/>
    </row>
    <row r="20" spans="1:7" x14ac:dyDescent="0.25">
      <c r="A20" s="859" t="s">
        <v>962</v>
      </c>
      <c r="B20" s="859"/>
      <c r="C20" s="859"/>
    </row>
    <row r="21" spans="1:7" ht="9" customHeight="1" x14ac:dyDescent="0.25">
      <c r="A21" s="737"/>
      <c r="B21" s="737"/>
      <c r="C21" s="737"/>
    </row>
    <row r="22" spans="1:7" ht="25.5" x14ac:dyDescent="0.25">
      <c r="A22" s="739" t="s">
        <v>950</v>
      </c>
      <c r="B22" s="740" t="s">
        <v>7</v>
      </c>
      <c r="C22" s="740" t="s">
        <v>951</v>
      </c>
      <c r="D22" s="740" t="s">
        <v>952</v>
      </c>
      <c r="E22" s="740" t="s">
        <v>953</v>
      </c>
      <c r="F22" s="740" t="s">
        <v>333</v>
      </c>
    </row>
    <row r="23" spans="1:7" x14ac:dyDescent="0.25">
      <c r="A23" s="742" t="s">
        <v>963</v>
      </c>
      <c r="B23" s="742" t="s">
        <v>964</v>
      </c>
      <c r="C23" s="743">
        <v>351245</v>
      </c>
      <c r="D23" s="743">
        <v>351245</v>
      </c>
      <c r="E23" s="743">
        <v>0</v>
      </c>
      <c r="F23" s="742" t="s">
        <v>955</v>
      </c>
    </row>
    <row r="24" spans="1:7" x14ac:dyDescent="0.25">
      <c r="A24" s="742" t="s">
        <v>965</v>
      </c>
      <c r="B24" s="742" t="s">
        <v>966</v>
      </c>
      <c r="C24" s="743">
        <v>270000</v>
      </c>
      <c r="D24" s="743">
        <v>270000</v>
      </c>
      <c r="E24" s="743">
        <v>0</v>
      </c>
      <c r="F24" s="742" t="s">
        <v>955</v>
      </c>
    </row>
    <row r="25" spans="1:7" x14ac:dyDescent="0.25">
      <c r="A25" s="757" t="s">
        <v>2431</v>
      </c>
      <c r="B25" s="742" t="s">
        <v>967</v>
      </c>
      <c r="C25" s="743">
        <v>576831</v>
      </c>
      <c r="D25" s="743">
        <v>576831</v>
      </c>
      <c r="E25" s="743">
        <v>0</v>
      </c>
      <c r="F25" s="742" t="s">
        <v>955</v>
      </c>
    </row>
    <row r="26" spans="1:7" x14ac:dyDescent="0.25">
      <c r="A26" s="742" t="s">
        <v>968</v>
      </c>
      <c r="B26" s="742" t="s">
        <v>969</v>
      </c>
      <c r="C26" s="743">
        <v>125730</v>
      </c>
      <c r="D26" s="743">
        <v>125730</v>
      </c>
      <c r="E26" s="743">
        <v>0</v>
      </c>
      <c r="F26" s="742" t="s">
        <v>955</v>
      </c>
    </row>
    <row r="27" spans="1:7" x14ac:dyDescent="0.25">
      <c r="A27" s="742" t="s">
        <v>49</v>
      </c>
      <c r="B27" s="742" t="s">
        <v>970</v>
      </c>
      <c r="C27" s="743">
        <v>62475</v>
      </c>
      <c r="D27" s="743">
        <v>62475</v>
      </c>
      <c r="E27" s="743">
        <v>0</v>
      </c>
      <c r="F27" s="742" t="s">
        <v>955</v>
      </c>
    </row>
    <row r="28" spans="1:7" x14ac:dyDescent="0.25">
      <c r="A28" s="742" t="s">
        <v>43</v>
      </c>
      <c r="B28" s="742" t="s">
        <v>971</v>
      </c>
      <c r="C28" s="743">
        <v>57500</v>
      </c>
      <c r="D28" s="743">
        <v>57500</v>
      </c>
      <c r="E28" s="743">
        <v>0</v>
      </c>
      <c r="F28" s="742" t="s">
        <v>955</v>
      </c>
    </row>
    <row r="29" spans="1:7" x14ac:dyDescent="0.25">
      <c r="A29" s="742" t="s">
        <v>972</v>
      </c>
      <c r="B29" s="742" t="s">
        <v>973</v>
      </c>
      <c r="C29" s="743">
        <v>44450</v>
      </c>
      <c r="D29" s="743">
        <v>44450</v>
      </c>
      <c r="E29" s="743">
        <v>0</v>
      </c>
      <c r="F29" s="742" t="s">
        <v>955</v>
      </c>
    </row>
    <row r="30" spans="1:7" x14ac:dyDescent="0.25">
      <c r="A30" s="742" t="s">
        <v>29</v>
      </c>
      <c r="B30" s="742" t="s">
        <v>974</v>
      </c>
      <c r="C30" s="743">
        <v>46080</v>
      </c>
      <c r="D30" s="743">
        <v>46080</v>
      </c>
      <c r="E30" s="743">
        <v>0</v>
      </c>
      <c r="F30" s="742" t="s">
        <v>955</v>
      </c>
    </row>
    <row r="31" spans="1:7" x14ac:dyDescent="0.25">
      <c r="A31" s="742" t="s">
        <v>41</v>
      </c>
      <c r="B31" s="742" t="s">
        <v>975</v>
      </c>
      <c r="C31" s="743">
        <v>116800</v>
      </c>
      <c r="D31" s="743">
        <v>116800</v>
      </c>
      <c r="E31" s="743">
        <v>0</v>
      </c>
      <c r="F31" s="742" t="s">
        <v>955</v>
      </c>
    </row>
    <row r="32" spans="1:7" x14ac:dyDescent="0.25">
      <c r="A32" s="742" t="s">
        <v>35</v>
      </c>
      <c r="B32" s="742" t="s">
        <v>976</v>
      </c>
      <c r="C32" s="743">
        <v>100040</v>
      </c>
      <c r="D32" s="743">
        <v>100040</v>
      </c>
      <c r="E32" s="743">
        <v>0</v>
      </c>
      <c r="F32" s="742" t="s">
        <v>955</v>
      </c>
    </row>
    <row r="33" spans="1:6" x14ac:dyDescent="0.25">
      <c r="A33" s="742" t="s">
        <v>51</v>
      </c>
      <c r="B33" s="742" t="s">
        <v>977</v>
      </c>
      <c r="C33" s="743">
        <v>494694</v>
      </c>
      <c r="D33" s="743">
        <v>494694</v>
      </c>
      <c r="E33" s="743">
        <v>0</v>
      </c>
      <c r="F33" s="742" t="s">
        <v>955</v>
      </c>
    </row>
    <row r="34" spans="1:6" x14ac:dyDescent="0.25">
      <c r="A34" s="742" t="s">
        <v>978</v>
      </c>
      <c r="B34" s="742" t="s">
        <v>979</v>
      </c>
      <c r="C34" s="743">
        <v>600000</v>
      </c>
      <c r="D34" s="743">
        <v>600000</v>
      </c>
      <c r="E34" s="743">
        <v>0</v>
      </c>
      <c r="F34" s="742" t="s">
        <v>955</v>
      </c>
    </row>
    <row r="35" spans="1:6" x14ac:dyDescent="0.25">
      <c r="A35" s="742" t="s">
        <v>980</v>
      </c>
      <c r="B35" s="742" t="s">
        <v>981</v>
      </c>
      <c r="C35" s="743">
        <v>206400</v>
      </c>
      <c r="D35" s="743">
        <v>206400</v>
      </c>
      <c r="E35" s="743">
        <v>0</v>
      </c>
      <c r="F35" s="742" t="s">
        <v>955</v>
      </c>
    </row>
    <row r="36" spans="1:6" x14ac:dyDescent="0.25">
      <c r="A36" s="742" t="s">
        <v>45</v>
      </c>
      <c r="B36" s="742" t="s">
        <v>982</v>
      </c>
      <c r="C36" s="743">
        <v>48500</v>
      </c>
      <c r="D36" s="743">
        <v>48500</v>
      </c>
      <c r="E36" s="743">
        <v>0</v>
      </c>
      <c r="F36" s="742" t="s">
        <v>955</v>
      </c>
    </row>
    <row r="37" spans="1:6" x14ac:dyDescent="0.25">
      <c r="A37" s="742" t="s">
        <v>983</v>
      </c>
      <c r="B37" s="742" t="s">
        <v>984</v>
      </c>
      <c r="C37" s="743">
        <v>152400</v>
      </c>
      <c r="D37" s="743">
        <v>152400</v>
      </c>
      <c r="E37" s="743">
        <v>0</v>
      </c>
      <c r="F37" s="742" t="s">
        <v>955</v>
      </c>
    </row>
    <row r="38" spans="1:6" x14ac:dyDescent="0.25">
      <c r="A38" s="742" t="s">
        <v>47</v>
      </c>
      <c r="B38" s="742" t="s">
        <v>985</v>
      </c>
      <c r="C38" s="743">
        <v>33750</v>
      </c>
      <c r="D38" s="743">
        <v>33750</v>
      </c>
      <c r="E38" s="743">
        <v>0</v>
      </c>
      <c r="F38" s="742" t="s">
        <v>955</v>
      </c>
    </row>
    <row r="39" spans="1:6" x14ac:dyDescent="0.25">
      <c r="A39" s="742" t="s">
        <v>986</v>
      </c>
      <c r="B39" s="742" t="s">
        <v>987</v>
      </c>
      <c r="C39" s="743">
        <v>298318</v>
      </c>
      <c r="D39" s="743">
        <v>298318</v>
      </c>
      <c r="E39" s="743">
        <v>0</v>
      </c>
      <c r="F39" s="742" t="s">
        <v>955</v>
      </c>
    </row>
    <row r="40" spans="1:6" x14ac:dyDescent="0.25">
      <c r="A40" s="742" t="s">
        <v>988</v>
      </c>
      <c r="B40" s="742" t="s">
        <v>989</v>
      </c>
      <c r="C40" s="743">
        <v>93800</v>
      </c>
      <c r="D40" s="743">
        <v>93800</v>
      </c>
      <c r="E40" s="743">
        <v>0</v>
      </c>
      <c r="F40" s="742" t="s">
        <v>990</v>
      </c>
    </row>
    <row r="41" spans="1:6" x14ac:dyDescent="0.25">
      <c r="A41" s="742" t="s">
        <v>33</v>
      </c>
      <c r="B41" s="742" t="s">
        <v>991</v>
      </c>
      <c r="C41" s="743">
        <v>60000</v>
      </c>
      <c r="D41" s="743">
        <v>60000</v>
      </c>
      <c r="E41" s="743">
        <v>0</v>
      </c>
      <c r="F41" s="742" t="s">
        <v>990</v>
      </c>
    </row>
    <row r="42" spans="1:6" x14ac:dyDescent="0.25">
      <c r="A42" s="742" t="s">
        <v>992</v>
      </c>
      <c r="B42" s="742" t="s">
        <v>993</v>
      </c>
      <c r="C42" s="743">
        <v>64300</v>
      </c>
      <c r="D42" s="743">
        <v>64300</v>
      </c>
      <c r="E42" s="743">
        <v>0</v>
      </c>
      <c r="F42" s="742" t="s">
        <v>990</v>
      </c>
    </row>
    <row r="43" spans="1:6" x14ac:dyDescent="0.25">
      <c r="A43" s="742" t="s">
        <v>994</v>
      </c>
      <c r="B43" s="742" t="s">
        <v>995</v>
      </c>
      <c r="C43" s="743">
        <v>129000</v>
      </c>
      <c r="D43" s="743">
        <v>129000</v>
      </c>
      <c r="E43" s="743">
        <v>0</v>
      </c>
      <c r="F43" s="742" t="s">
        <v>990</v>
      </c>
    </row>
    <row r="44" spans="1:6" x14ac:dyDescent="0.25">
      <c r="A44" s="742" t="s">
        <v>39</v>
      </c>
      <c r="B44" s="742" t="s">
        <v>996</v>
      </c>
      <c r="C44" s="743">
        <v>5040000</v>
      </c>
      <c r="D44" s="743">
        <v>5040000</v>
      </c>
      <c r="E44" s="743">
        <v>0</v>
      </c>
      <c r="F44" s="742" t="s">
        <v>990</v>
      </c>
    </row>
    <row r="45" spans="1:6" x14ac:dyDescent="0.25">
      <c r="A45" s="742" t="s">
        <v>997</v>
      </c>
      <c r="B45" s="742" t="s">
        <v>998</v>
      </c>
      <c r="C45" s="743">
        <v>41319</v>
      </c>
      <c r="D45" s="743">
        <v>41319</v>
      </c>
      <c r="E45" s="743">
        <v>0</v>
      </c>
      <c r="F45" s="742" t="s">
        <v>990</v>
      </c>
    </row>
    <row r="46" spans="1:6" x14ac:dyDescent="0.25">
      <c r="A46" s="742" t="s">
        <v>999</v>
      </c>
      <c r="B46" s="742" t="s">
        <v>998</v>
      </c>
      <c r="C46" s="743">
        <v>43053</v>
      </c>
      <c r="D46" s="743">
        <v>43053</v>
      </c>
      <c r="E46" s="743">
        <v>0</v>
      </c>
      <c r="F46" s="742" t="s">
        <v>990</v>
      </c>
    </row>
    <row r="47" spans="1:6" x14ac:dyDescent="0.25">
      <c r="A47" s="742" t="s">
        <v>1000</v>
      </c>
      <c r="B47" s="742" t="s">
        <v>1001</v>
      </c>
      <c r="C47" s="743">
        <v>57417</v>
      </c>
      <c r="D47" s="743">
        <v>57417</v>
      </c>
      <c r="E47" s="743">
        <v>0</v>
      </c>
      <c r="F47" s="742" t="s">
        <v>990</v>
      </c>
    </row>
    <row r="48" spans="1:6" x14ac:dyDescent="0.25">
      <c r="A48" s="742" t="s">
        <v>1002</v>
      </c>
      <c r="B48" s="742" t="s">
        <v>1003</v>
      </c>
      <c r="C48" s="743">
        <v>201960</v>
      </c>
      <c r="D48" s="743">
        <v>201960</v>
      </c>
      <c r="E48" s="743">
        <v>0</v>
      </c>
      <c r="F48" s="742" t="s">
        <v>990</v>
      </c>
    </row>
    <row r="49" spans="1:7" x14ac:dyDescent="0.25">
      <c r="A49" s="742" t="s">
        <v>1004</v>
      </c>
      <c r="B49" s="742" t="s">
        <v>1001</v>
      </c>
      <c r="C49" s="743">
        <v>57417</v>
      </c>
      <c r="D49" s="743">
        <v>57417</v>
      </c>
      <c r="E49" s="743">
        <v>0</v>
      </c>
      <c r="F49" s="742" t="s">
        <v>990</v>
      </c>
    </row>
    <row r="50" spans="1:7" x14ac:dyDescent="0.25">
      <c r="A50" s="742" t="s">
        <v>1005</v>
      </c>
      <c r="B50" s="742" t="s">
        <v>1006</v>
      </c>
      <c r="C50" s="743">
        <v>158400</v>
      </c>
      <c r="D50" s="743">
        <v>158400</v>
      </c>
      <c r="E50" s="743">
        <v>0</v>
      </c>
      <c r="F50" s="742" t="s">
        <v>990</v>
      </c>
    </row>
    <row r="51" spans="1:7" x14ac:dyDescent="0.25">
      <c r="A51" s="742" t="s">
        <v>1007</v>
      </c>
      <c r="B51" s="742" t="s">
        <v>1008</v>
      </c>
      <c r="C51" s="743">
        <v>250000</v>
      </c>
      <c r="D51" s="743">
        <v>250000</v>
      </c>
      <c r="E51" s="743">
        <v>0</v>
      </c>
      <c r="F51" s="742" t="s">
        <v>990</v>
      </c>
    </row>
    <row r="52" spans="1:7" x14ac:dyDescent="0.25">
      <c r="A52" s="742" t="s">
        <v>1009</v>
      </c>
      <c r="B52" s="742" t="s">
        <v>998</v>
      </c>
      <c r="C52" s="743">
        <v>43053</v>
      </c>
      <c r="D52" s="743">
        <v>43053</v>
      </c>
      <c r="E52" s="743">
        <v>0</v>
      </c>
      <c r="F52" s="742" t="s">
        <v>990</v>
      </c>
    </row>
    <row r="53" spans="1:7" x14ac:dyDescent="0.25">
      <c r="A53" s="742" t="s">
        <v>1010</v>
      </c>
      <c r="B53" s="742" t="s">
        <v>1001</v>
      </c>
      <c r="C53" s="743">
        <v>57417</v>
      </c>
      <c r="D53" s="743">
        <v>57417</v>
      </c>
      <c r="E53" s="743">
        <v>0</v>
      </c>
      <c r="F53" s="742" t="s">
        <v>990</v>
      </c>
    </row>
    <row r="54" spans="1:7" x14ac:dyDescent="0.25">
      <c r="A54" s="742" t="s">
        <v>1011</v>
      </c>
      <c r="B54" s="742" t="s">
        <v>998</v>
      </c>
      <c r="C54" s="743">
        <v>43053</v>
      </c>
      <c r="D54" s="743">
        <v>43053</v>
      </c>
      <c r="E54" s="743">
        <v>0</v>
      </c>
      <c r="F54" s="742" t="s">
        <v>990</v>
      </c>
    </row>
    <row r="55" spans="1:7" x14ac:dyDescent="0.25">
      <c r="A55" s="742" t="s">
        <v>1012</v>
      </c>
      <c r="B55" s="742" t="s">
        <v>1013</v>
      </c>
      <c r="C55" s="743">
        <v>105000</v>
      </c>
      <c r="D55" s="743">
        <v>105000</v>
      </c>
      <c r="E55" s="743">
        <v>0</v>
      </c>
      <c r="F55" s="742" t="s">
        <v>990</v>
      </c>
    </row>
    <row r="56" spans="1:7" x14ac:dyDescent="0.25">
      <c r="A56" s="742" t="s">
        <v>1014</v>
      </c>
      <c r="B56" s="742" t="s">
        <v>1015</v>
      </c>
      <c r="C56" s="743">
        <v>103800</v>
      </c>
      <c r="D56" s="743">
        <v>103800</v>
      </c>
      <c r="E56" s="743">
        <v>0</v>
      </c>
      <c r="F56" s="742" t="s">
        <v>990</v>
      </c>
    </row>
    <row r="57" spans="1:7" x14ac:dyDescent="0.25">
      <c r="A57" s="742" t="s">
        <v>31</v>
      </c>
      <c r="B57" s="742" t="s">
        <v>1016</v>
      </c>
      <c r="C57" s="743">
        <v>117000</v>
      </c>
      <c r="D57" s="743">
        <v>117000</v>
      </c>
      <c r="E57" s="743">
        <v>0</v>
      </c>
      <c r="F57" s="742" t="s">
        <v>990</v>
      </c>
    </row>
    <row r="58" spans="1:7" x14ac:dyDescent="0.25">
      <c r="A58" s="742" t="s">
        <v>1017</v>
      </c>
      <c r="B58" s="742" t="s">
        <v>1018</v>
      </c>
      <c r="C58" s="743">
        <v>1800000</v>
      </c>
      <c r="D58" s="743">
        <v>1800000</v>
      </c>
      <c r="E58" s="743">
        <v>0</v>
      </c>
      <c r="F58" s="742" t="s">
        <v>990</v>
      </c>
    </row>
    <row r="59" spans="1:7" x14ac:dyDescent="0.25">
      <c r="A59" s="742" t="s">
        <v>37</v>
      </c>
      <c r="B59" s="742" t="s">
        <v>1019</v>
      </c>
      <c r="C59" s="743">
        <v>30200</v>
      </c>
      <c r="D59" s="743">
        <v>30200</v>
      </c>
      <c r="E59" s="743">
        <v>0</v>
      </c>
      <c r="F59" s="742" t="s">
        <v>990</v>
      </c>
    </row>
    <row r="60" spans="1:7" x14ac:dyDescent="0.25">
      <c r="A60" s="742"/>
      <c r="B60" s="747" t="s">
        <v>331</v>
      </c>
      <c r="C60" s="748">
        <f>SUM(C23:C59)</f>
        <v>12081402</v>
      </c>
      <c r="D60" s="748">
        <f>SUM(D23:D59)</f>
        <v>12081402</v>
      </c>
      <c r="E60" s="748">
        <f>SUM(E23:E59)</f>
        <v>0</v>
      </c>
      <c r="F60" s="749"/>
      <c r="G60" s="752"/>
    </row>
    <row r="61" spans="1:7" x14ac:dyDescent="0.25">
      <c r="D61" s="751"/>
      <c r="E61" s="751"/>
      <c r="G61" s="752"/>
    </row>
    <row r="62" spans="1:7" x14ac:dyDescent="0.25">
      <c r="A62" s="859" t="s">
        <v>1020</v>
      </c>
      <c r="B62" s="859"/>
      <c r="C62" s="758"/>
      <c r="D62" s="758"/>
      <c r="E62" s="758"/>
      <c r="G62" s="752"/>
    </row>
    <row r="63" spans="1:7" ht="27.75" customHeight="1" x14ac:dyDescent="0.25">
      <c r="C63" s="759" t="s">
        <v>951</v>
      </c>
      <c r="D63" s="759" t="s">
        <v>2417</v>
      </c>
      <c r="E63" s="759" t="s">
        <v>953</v>
      </c>
      <c r="F63" s="752"/>
      <c r="G63" s="752"/>
    </row>
    <row r="64" spans="1:7" x14ac:dyDescent="0.25">
      <c r="C64" s="760">
        <f>+C5+C11+C18+C60</f>
        <v>13911062</v>
      </c>
      <c r="D64" s="760">
        <f>+D5+D11+D18+D60</f>
        <v>13860394</v>
      </c>
      <c r="E64" s="760">
        <f>+E5+E11+E18+E60</f>
        <v>50668</v>
      </c>
      <c r="F64" s="752"/>
      <c r="G64" s="752"/>
    </row>
    <row r="65" spans="1:8" x14ac:dyDescent="0.25">
      <c r="A65" s="752"/>
      <c r="B65" s="752"/>
      <c r="C65" s="752"/>
      <c r="D65" s="752"/>
      <c r="E65" s="752"/>
      <c r="F65" s="752"/>
      <c r="G65" s="752"/>
    </row>
    <row r="66" spans="1:8" x14ac:dyDescent="0.25">
      <c r="A66" s="860" t="s">
        <v>1021</v>
      </c>
      <c r="B66" s="860"/>
      <c r="C66" s="860"/>
      <c r="D66" s="736"/>
      <c r="E66" s="736"/>
      <c r="F66" s="734"/>
    </row>
    <row r="67" spans="1:8" x14ac:dyDescent="0.25">
      <c r="A67" s="734"/>
      <c r="B67" s="734"/>
      <c r="C67" s="734"/>
      <c r="D67" s="734"/>
      <c r="E67" s="734"/>
      <c r="F67" s="734"/>
    </row>
    <row r="68" spans="1:8" ht="39.75" customHeight="1" x14ac:dyDescent="0.25">
      <c r="A68" s="761" t="s">
        <v>1022</v>
      </c>
      <c r="B68" s="761" t="s">
        <v>7</v>
      </c>
      <c r="C68" s="761" t="s">
        <v>1023</v>
      </c>
      <c r="D68" s="762" t="s">
        <v>1024</v>
      </c>
      <c r="E68" s="762" t="s">
        <v>1025</v>
      </c>
      <c r="F68" s="740" t="s">
        <v>333</v>
      </c>
    </row>
    <row r="69" spans="1:8" x14ac:dyDescent="0.25">
      <c r="A69" s="763" t="s">
        <v>1026</v>
      </c>
      <c r="B69" s="763" t="s">
        <v>1027</v>
      </c>
      <c r="C69" s="763" t="s">
        <v>1028</v>
      </c>
      <c r="D69" s="764">
        <v>153000</v>
      </c>
      <c r="E69" s="764">
        <v>130199.99999999999</v>
      </c>
      <c r="F69" s="763" t="s">
        <v>955</v>
      </c>
      <c r="H69" s="765"/>
    </row>
    <row r="70" spans="1:8" x14ac:dyDescent="0.25">
      <c r="A70" s="763" t="s">
        <v>1029</v>
      </c>
      <c r="B70" s="763" t="s">
        <v>1030</v>
      </c>
      <c r="C70" s="763" t="s">
        <v>1028</v>
      </c>
      <c r="D70" s="764">
        <v>197000</v>
      </c>
      <c r="E70" s="764">
        <v>197000</v>
      </c>
      <c r="F70" s="763" t="s">
        <v>955</v>
      </c>
      <c r="H70" s="765"/>
    </row>
    <row r="71" spans="1:8" x14ac:dyDescent="0.25">
      <c r="A71" s="763" t="s">
        <v>1031</v>
      </c>
      <c r="B71" s="763" t="s">
        <v>1030</v>
      </c>
      <c r="C71" s="763" t="s">
        <v>1028</v>
      </c>
      <c r="D71" s="764">
        <v>1070000</v>
      </c>
      <c r="E71" s="764">
        <v>1070000</v>
      </c>
      <c r="F71" s="763" t="s">
        <v>955</v>
      </c>
      <c r="H71" s="765"/>
    </row>
    <row r="72" spans="1:8" x14ac:dyDescent="0.25">
      <c r="A72" s="763" t="s">
        <v>1032</v>
      </c>
      <c r="B72" s="763" t="s">
        <v>1030</v>
      </c>
      <c r="C72" s="763" t="s">
        <v>1028</v>
      </c>
      <c r="D72" s="764">
        <v>5297000</v>
      </c>
      <c r="E72" s="764">
        <v>5297000</v>
      </c>
      <c r="F72" s="763" t="s">
        <v>955</v>
      </c>
      <c r="H72" s="765"/>
    </row>
    <row r="73" spans="1:8" x14ac:dyDescent="0.25">
      <c r="A73" s="763" t="s">
        <v>1033</v>
      </c>
      <c r="B73" s="763" t="s">
        <v>1034</v>
      </c>
      <c r="C73" s="763" t="s">
        <v>1035</v>
      </c>
      <c r="D73" s="764">
        <v>7946648</v>
      </c>
      <c r="E73" s="764">
        <v>7946648</v>
      </c>
      <c r="F73" s="763" t="s">
        <v>955</v>
      </c>
      <c r="H73" s="765"/>
    </row>
    <row r="74" spans="1:8" x14ac:dyDescent="0.25">
      <c r="A74" s="763" t="s">
        <v>1036</v>
      </c>
      <c r="B74" s="763" t="s">
        <v>1037</v>
      </c>
      <c r="C74" s="763" t="s">
        <v>1038</v>
      </c>
      <c r="D74" s="764">
        <v>30205810</v>
      </c>
      <c r="E74" s="764">
        <v>32922559.999999996</v>
      </c>
      <c r="F74" s="763" t="s">
        <v>955</v>
      </c>
      <c r="H74" s="765"/>
    </row>
    <row r="75" spans="1:8" x14ac:dyDescent="0.25">
      <c r="A75" s="763" t="s">
        <v>1039</v>
      </c>
      <c r="B75" s="763" t="s">
        <v>1037</v>
      </c>
      <c r="C75" s="763" t="s">
        <v>1038</v>
      </c>
      <c r="D75" s="764">
        <v>3195401</v>
      </c>
      <c r="E75" s="764">
        <v>4031401</v>
      </c>
      <c r="F75" s="763" t="s">
        <v>955</v>
      </c>
      <c r="H75" s="765"/>
    </row>
    <row r="76" spans="1:8" x14ac:dyDescent="0.25">
      <c r="A76" s="763" t="s">
        <v>1040</v>
      </c>
      <c r="B76" s="763" t="s">
        <v>1030</v>
      </c>
      <c r="C76" s="763" t="s">
        <v>1028</v>
      </c>
      <c r="D76" s="764">
        <v>2566435</v>
      </c>
      <c r="E76" s="764">
        <v>2566435</v>
      </c>
      <c r="F76" s="763" t="s">
        <v>955</v>
      </c>
      <c r="H76" s="765"/>
    </row>
    <row r="77" spans="1:8" x14ac:dyDescent="0.25">
      <c r="A77" s="763" t="s">
        <v>1041</v>
      </c>
      <c r="B77" s="763" t="s">
        <v>1027</v>
      </c>
      <c r="C77" s="763" t="s">
        <v>1028</v>
      </c>
      <c r="D77" s="764">
        <v>1351023</v>
      </c>
      <c r="E77" s="764">
        <v>1302920</v>
      </c>
      <c r="F77" s="763" t="s">
        <v>955</v>
      </c>
      <c r="H77" s="765"/>
    </row>
    <row r="78" spans="1:8" x14ac:dyDescent="0.25">
      <c r="A78" s="763" t="s">
        <v>1042</v>
      </c>
      <c r="B78" s="763" t="s">
        <v>1037</v>
      </c>
      <c r="C78" s="763" t="s">
        <v>1038</v>
      </c>
      <c r="D78" s="764">
        <v>22443647</v>
      </c>
      <c r="E78" s="764">
        <v>33319042</v>
      </c>
      <c r="F78" s="763" t="s">
        <v>955</v>
      </c>
      <c r="H78" s="765"/>
    </row>
    <row r="79" spans="1:8" x14ac:dyDescent="0.25">
      <c r="A79" s="763" t="s">
        <v>1043</v>
      </c>
      <c r="B79" s="763" t="s">
        <v>1044</v>
      </c>
      <c r="C79" s="763" t="s">
        <v>1045</v>
      </c>
      <c r="D79" s="764">
        <v>285818</v>
      </c>
      <c r="E79" s="764">
        <v>200000</v>
      </c>
      <c r="F79" s="763" t="s">
        <v>955</v>
      </c>
      <c r="H79" s="765"/>
    </row>
    <row r="80" spans="1:8" x14ac:dyDescent="0.25">
      <c r="A80" s="763" t="s">
        <v>1046</v>
      </c>
      <c r="B80" s="763" t="s">
        <v>1044</v>
      </c>
      <c r="C80" s="763" t="s">
        <v>1045</v>
      </c>
      <c r="D80" s="764">
        <v>13734627</v>
      </c>
      <c r="E80" s="764">
        <v>22250314</v>
      </c>
      <c r="F80" s="763" t="s">
        <v>955</v>
      </c>
      <c r="H80" s="765"/>
    </row>
    <row r="81" spans="1:8" x14ac:dyDescent="0.25">
      <c r="A81" s="763" t="s">
        <v>1047</v>
      </c>
      <c r="B81" s="763" t="s">
        <v>1048</v>
      </c>
      <c r="C81" s="763" t="s">
        <v>1028</v>
      </c>
      <c r="D81" s="764">
        <v>686098</v>
      </c>
      <c r="E81" s="764">
        <v>686098</v>
      </c>
      <c r="F81" s="763" t="s">
        <v>955</v>
      </c>
      <c r="H81" s="765"/>
    </row>
    <row r="82" spans="1:8" x14ac:dyDescent="0.25">
      <c r="A82" s="763" t="s">
        <v>1049</v>
      </c>
      <c r="B82" s="763" t="s">
        <v>1030</v>
      </c>
      <c r="C82" s="763" t="s">
        <v>1028</v>
      </c>
      <c r="D82" s="764">
        <v>625469</v>
      </c>
      <c r="E82" s="764">
        <v>625469</v>
      </c>
      <c r="F82" s="763" t="s">
        <v>955</v>
      </c>
      <c r="H82" s="765"/>
    </row>
    <row r="83" spans="1:8" x14ac:dyDescent="0.25">
      <c r="A83" s="763" t="s">
        <v>1050</v>
      </c>
      <c r="B83" s="763" t="s">
        <v>1048</v>
      </c>
      <c r="C83" s="763" t="s">
        <v>1038</v>
      </c>
      <c r="D83" s="764">
        <v>3176646</v>
      </c>
      <c r="E83" s="764">
        <v>6088792</v>
      </c>
      <c r="F83" s="763" t="s">
        <v>955</v>
      </c>
      <c r="H83" s="765"/>
    </row>
    <row r="84" spans="1:8" x14ac:dyDescent="0.25">
      <c r="A84" s="763" t="s">
        <v>1051</v>
      </c>
      <c r="B84" s="763" t="s">
        <v>1048</v>
      </c>
      <c r="C84" s="763" t="s">
        <v>1028</v>
      </c>
      <c r="D84" s="764">
        <v>86423</v>
      </c>
      <c r="E84" s="764">
        <v>86423</v>
      </c>
      <c r="F84" s="763" t="s">
        <v>955</v>
      </c>
      <c r="H84" s="765"/>
    </row>
    <row r="85" spans="1:8" x14ac:dyDescent="0.25">
      <c r="A85" s="763" t="s">
        <v>1052</v>
      </c>
      <c r="B85" s="763" t="s">
        <v>1053</v>
      </c>
      <c r="C85" s="763" t="s">
        <v>1038</v>
      </c>
      <c r="D85" s="764">
        <v>38850</v>
      </c>
      <c r="E85" s="764">
        <v>38850</v>
      </c>
      <c r="F85" s="763" t="s">
        <v>955</v>
      </c>
      <c r="H85" s="765"/>
    </row>
    <row r="86" spans="1:8" x14ac:dyDescent="0.25">
      <c r="A86" s="763" t="s">
        <v>1054</v>
      </c>
      <c r="B86" s="763" t="s">
        <v>1048</v>
      </c>
      <c r="C86" s="763" t="s">
        <v>1028</v>
      </c>
      <c r="D86" s="764">
        <v>595788</v>
      </c>
      <c r="E86" s="764">
        <v>595788</v>
      </c>
      <c r="F86" s="763" t="s">
        <v>955</v>
      </c>
      <c r="H86" s="765"/>
    </row>
    <row r="87" spans="1:8" x14ac:dyDescent="0.25">
      <c r="A87" s="763" t="s">
        <v>1055</v>
      </c>
      <c r="B87" s="763" t="s">
        <v>1056</v>
      </c>
      <c r="C87" s="763" t="s">
        <v>1038</v>
      </c>
      <c r="D87" s="764">
        <v>88000</v>
      </c>
      <c r="E87" s="764">
        <v>88000</v>
      </c>
      <c r="F87" s="763" t="s">
        <v>955</v>
      </c>
      <c r="H87" s="765"/>
    </row>
    <row r="88" spans="1:8" x14ac:dyDescent="0.25">
      <c r="A88" s="763" t="s">
        <v>1057</v>
      </c>
      <c r="B88" s="763" t="s">
        <v>1030</v>
      </c>
      <c r="C88" s="763" t="s">
        <v>1028</v>
      </c>
      <c r="D88" s="764">
        <v>486573</v>
      </c>
      <c r="E88" s="764">
        <v>486573</v>
      </c>
      <c r="F88" s="763" t="s">
        <v>955</v>
      </c>
      <c r="H88" s="765"/>
    </row>
    <row r="89" spans="1:8" x14ac:dyDescent="0.25">
      <c r="A89" s="763" t="s">
        <v>1058</v>
      </c>
      <c r="B89" s="763" t="s">
        <v>1048</v>
      </c>
      <c r="C89" s="763" t="s">
        <v>1028</v>
      </c>
      <c r="D89" s="764">
        <v>333419</v>
      </c>
      <c r="E89" s="764">
        <v>333419</v>
      </c>
      <c r="F89" s="763" t="s">
        <v>955</v>
      </c>
      <c r="H89" s="765"/>
    </row>
    <row r="90" spans="1:8" x14ac:dyDescent="0.25">
      <c r="A90" s="763" t="s">
        <v>1059</v>
      </c>
      <c r="B90" s="763" t="s">
        <v>1048</v>
      </c>
      <c r="C90" s="763" t="s">
        <v>1028</v>
      </c>
      <c r="D90" s="764">
        <v>232485</v>
      </c>
      <c r="E90" s="764">
        <v>232485</v>
      </c>
      <c r="F90" s="763" t="s">
        <v>955</v>
      </c>
      <c r="H90" s="765"/>
    </row>
    <row r="91" spans="1:8" x14ac:dyDescent="0.25">
      <c r="A91" s="763" t="s">
        <v>1060</v>
      </c>
      <c r="B91" s="763" t="s">
        <v>1030</v>
      </c>
      <c r="C91" s="763" t="s">
        <v>1028</v>
      </c>
      <c r="D91" s="764">
        <v>1530357</v>
      </c>
      <c r="E91" s="764">
        <v>1530357</v>
      </c>
      <c r="F91" s="763" t="s">
        <v>955</v>
      </c>
      <c r="H91" s="765"/>
    </row>
    <row r="92" spans="1:8" x14ac:dyDescent="0.25">
      <c r="A92" s="763" t="s">
        <v>1061</v>
      </c>
      <c r="B92" s="763" t="s">
        <v>1048</v>
      </c>
      <c r="C92" s="763" t="s">
        <v>1062</v>
      </c>
      <c r="D92" s="764">
        <v>1409080</v>
      </c>
      <c r="E92" s="764">
        <v>1409080</v>
      </c>
      <c r="F92" s="763" t="s">
        <v>955</v>
      </c>
      <c r="H92" s="765"/>
    </row>
    <row r="93" spans="1:8" x14ac:dyDescent="0.25">
      <c r="A93" s="763" t="s">
        <v>1063</v>
      </c>
      <c r="B93" s="763" t="s">
        <v>1030</v>
      </c>
      <c r="C93" s="763" t="s">
        <v>1028</v>
      </c>
      <c r="D93" s="764">
        <v>3569550</v>
      </c>
      <c r="E93" s="764">
        <v>3569550</v>
      </c>
      <c r="F93" s="763" t="s">
        <v>955</v>
      </c>
      <c r="H93" s="765"/>
    </row>
    <row r="94" spans="1:8" x14ac:dyDescent="0.25">
      <c r="A94" s="763" t="s">
        <v>1064</v>
      </c>
      <c r="B94" s="763" t="s">
        <v>1037</v>
      </c>
      <c r="C94" s="763" t="s">
        <v>1038</v>
      </c>
      <c r="D94" s="764">
        <v>27283322</v>
      </c>
      <c r="E94" s="764">
        <v>33245764.000000004</v>
      </c>
      <c r="F94" s="763" t="s">
        <v>955</v>
      </c>
      <c r="H94" s="765"/>
    </row>
    <row r="95" spans="1:8" x14ac:dyDescent="0.25">
      <c r="A95" s="763" t="s">
        <v>1065</v>
      </c>
      <c r="B95" s="763" t="s">
        <v>1053</v>
      </c>
      <c r="C95" s="763" t="s">
        <v>1066</v>
      </c>
      <c r="D95" s="764">
        <v>22500</v>
      </c>
      <c r="E95" s="764">
        <v>22500</v>
      </c>
      <c r="F95" s="763" t="s">
        <v>955</v>
      </c>
      <c r="H95" s="765"/>
    </row>
    <row r="96" spans="1:8" x14ac:dyDescent="0.25">
      <c r="A96" s="763" t="s">
        <v>1067</v>
      </c>
      <c r="B96" s="763" t="s">
        <v>1048</v>
      </c>
      <c r="C96" s="763" t="s">
        <v>1028</v>
      </c>
      <c r="D96" s="764">
        <v>2548350</v>
      </c>
      <c r="E96" s="764">
        <v>1258350</v>
      </c>
      <c r="F96" s="763" t="s">
        <v>955</v>
      </c>
      <c r="H96" s="765"/>
    </row>
    <row r="97" spans="1:8" x14ac:dyDescent="0.25">
      <c r="A97" s="763" t="s">
        <v>1068</v>
      </c>
      <c r="B97" s="763" t="s">
        <v>1069</v>
      </c>
      <c r="C97" s="763" t="s">
        <v>1062</v>
      </c>
      <c r="D97" s="764">
        <v>5803373</v>
      </c>
      <c r="E97" s="764">
        <v>11006200</v>
      </c>
      <c r="F97" s="763" t="s">
        <v>955</v>
      </c>
      <c r="H97" s="765"/>
    </row>
    <row r="98" spans="1:8" x14ac:dyDescent="0.25">
      <c r="A98" s="763" t="s">
        <v>1070</v>
      </c>
      <c r="B98" s="763" t="s">
        <v>1071</v>
      </c>
      <c r="C98" s="763" t="s">
        <v>1072</v>
      </c>
      <c r="D98" s="764">
        <v>528180</v>
      </c>
      <c r="E98" s="764">
        <v>528180</v>
      </c>
      <c r="F98" s="763" t="s">
        <v>955</v>
      </c>
      <c r="H98" s="765"/>
    </row>
    <row r="99" spans="1:8" x14ac:dyDescent="0.25">
      <c r="A99" s="763" t="s">
        <v>1073</v>
      </c>
      <c r="B99" s="763" t="s">
        <v>1053</v>
      </c>
      <c r="C99" s="763" t="s">
        <v>1074</v>
      </c>
      <c r="D99" s="764">
        <v>420000</v>
      </c>
      <c r="E99" s="764">
        <v>420000</v>
      </c>
      <c r="F99" s="763" t="s">
        <v>955</v>
      </c>
      <c r="H99" s="765"/>
    </row>
    <row r="100" spans="1:8" x14ac:dyDescent="0.25">
      <c r="A100" s="763" t="s">
        <v>1075</v>
      </c>
      <c r="B100" s="763" t="s">
        <v>1027</v>
      </c>
      <c r="C100" s="763" t="s">
        <v>1028</v>
      </c>
      <c r="D100" s="764">
        <v>438318</v>
      </c>
      <c r="E100" s="764">
        <v>438318</v>
      </c>
      <c r="F100" s="763" t="s">
        <v>955</v>
      </c>
      <c r="H100" s="765"/>
    </row>
    <row r="101" spans="1:8" x14ac:dyDescent="0.25">
      <c r="A101" s="763" t="s">
        <v>1076</v>
      </c>
      <c r="B101" s="763" t="s">
        <v>1077</v>
      </c>
      <c r="C101" s="763" t="s">
        <v>1078</v>
      </c>
      <c r="D101" s="764">
        <v>2593989</v>
      </c>
      <c r="E101" s="764">
        <v>2593989</v>
      </c>
      <c r="F101" s="763" t="s">
        <v>955</v>
      </c>
      <c r="H101" s="765"/>
    </row>
    <row r="102" spans="1:8" x14ac:dyDescent="0.25">
      <c r="A102" s="763" t="s">
        <v>1079</v>
      </c>
      <c r="B102" s="763" t="s">
        <v>1053</v>
      </c>
      <c r="C102" s="763" t="s">
        <v>1078</v>
      </c>
      <c r="D102" s="764">
        <v>39000</v>
      </c>
      <c r="E102" s="764">
        <v>39000</v>
      </c>
      <c r="F102" s="763" t="s">
        <v>955</v>
      </c>
      <c r="H102" s="765"/>
    </row>
    <row r="103" spans="1:8" x14ac:dyDescent="0.25">
      <c r="A103" s="763" t="s">
        <v>1080</v>
      </c>
      <c r="B103" s="763" t="s">
        <v>1048</v>
      </c>
      <c r="C103" s="763" t="s">
        <v>1028</v>
      </c>
      <c r="D103" s="764">
        <v>636015</v>
      </c>
      <c r="E103" s="764">
        <v>636015</v>
      </c>
      <c r="F103" s="763" t="s">
        <v>955</v>
      </c>
      <c r="H103" s="765"/>
    </row>
    <row r="104" spans="1:8" x14ac:dyDescent="0.25">
      <c r="A104" s="763" t="s">
        <v>1081</v>
      </c>
      <c r="B104" s="763" t="s">
        <v>1030</v>
      </c>
      <c r="C104" s="763" t="s">
        <v>1028</v>
      </c>
      <c r="D104" s="764">
        <v>418350</v>
      </c>
      <c r="E104" s="764">
        <v>418350</v>
      </c>
      <c r="F104" s="763" t="s">
        <v>955</v>
      </c>
      <c r="H104" s="765"/>
    </row>
    <row r="105" spans="1:8" x14ac:dyDescent="0.25">
      <c r="A105" s="763" t="s">
        <v>1082</v>
      </c>
      <c r="B105" s="763" t="s">
        <v>1083</v>
      </c>
      <c r="C105" s="763" t="s">
        <v>1084</v>
      </c>
      <c r="D105" s="764">
        <v>32548511</v>
      </c>
      <c r="E105" s="764">
        <v>44245809</v>
      </c>
      <c r="F105" s="763" t="s">
        <v>955</v>
      </c>
      <c r="H105" s="765"/>
    </row>
    <row r="106" spans="1:8" x14ac:dyDescent="0.25">
      <c r="A106" s="763" t="s">
        <v>1085</v>
      </c>
      <c r="B106" s="763" t="s">
        <v>1077</v>
      </c>
      <c r="C106" s="763" t="s">
        <v>1078</v>
      </c>
      <c r="D106" s="764">
        <v>2508250</v>
      </c>
      <c r="E106" s="764">
        <v>2508250</v>
      </c>
      <c r="F106" s="763" t="s">
        <v>955</v>
      </c>
      <c r="H106" s="765"/>
    </row>
    <row r="107" spans="1:8" x14ac:dyDescent="0.25">
      <c r="A107" s="763" t="s">
        <v>1086</v>
      </c>
      <c r="B107" s="763" t="s">
        <v>1030</v>
      </c>
      <c r="C107" s="763" t="s">
        <v>1028</v>
      </c>
      <c r="D107" s="764">
        <v>168000</v>
      </c>
      <c r="E107" s="764">
        <v>168000</v>
      </c>
      <c r="F107" s="763" t="s">
        <v>955</v>
      </c>
      <c r="H107" s="765"/>
    </row>
    <row r="108" spans="1:8" x14ac:dyDescent="0.25">
      <c r="A108" s="763" t="s">
        <v>1087</v>
      </c>
      <c r="B108" s="763" t="s">
        <v>1088</v>
      </c>
      <c r="C108" s="763" t="s">
        <v>1089</v>
      </c>
      <c r="D108" s="764">
        <v>16155650</v>
      </c>
      <c r="E108" s="764">
        <v>29027270</v>
      </c>
      <c r="F108" s="763" t="s">
        <v>955</v>
      </c>
      <c r="H108" s="765"/>
    </row>
    <row r="109" spans="1:8" x14ac:dyDescent="0.25">
      <c r="A109" s="763" t="s">
        <v>1090</v>
      </c>
      <c r="B109" s="763" t="s">
        <v>1048</v>
      </c>
      <c r="C109" s="763" t="s">
        <v>1084</v>
      </c>
      <c r="D109" s="764">
        <v>1520897</v>
      </c>
      <c r="E109" s="764">
        <v>2097660</v>
      </c>
      <c r="F109" s="763" t="s">
        <v>955</v>
      </c>
      <c r="H109" s="765"/>
    </row>
    <row r="110" spans="1:8" x14ac:dyDescent="0.25">
      <c r="A110" s="763" t="s">
        <v>1091</v>
      </c>
      <c r="B110" s="763" t="s">
        <v>1092</v>
      </c>
      <c r="C110" s="763" t="s">
        <v>1028</v>
      </c>
      <c r="D110" s="764">
        <v>1925000</v>
      </c>
      <c r="E110" s="764">
        <v>1925000</v>
      </c>
      <c r="F110" s="763" t="s">
        <v>955</v>
      </c>
      <c r="H110" s="765"/>
    </row>
    <row r="111" spans="1:8" x14ac:dyDescent="0.25">
      <c r="A111" s="763" t="s">
        <v>1093</v>
      </c>
      <c r="B111" s="763" t="s">
        <v>1053</v>
      </c>
      <c r="C111" s="763" t="s">
        <v>1094</v>
      </c>
      <c r="D111" s="764">
        <v>52500</v>
      </c>
      <c r="E111" s="764">
        <v>52500</v>
      </c>
      <c r="F111" s="763" t="s">
        <v>955</v>
      </c>
      <c r="H111" s="765"/>
    </row>
    <row r="112" spans="1:8" x14ac:dyDescent="0.25">
      <c r="A112" s="763" t="s">
        <v>1095</v>
      </c>
      <c r="B112" s="763" t="s">
        <v>1096</v>
      </c>
      <c r="C112" s="763" t="s">
        <v>1097</v>
      </c>
      <c r="D112" s="764">
        <v>1264904</v>
      </c>
      <c r="E112" s="764">
        <v>1264904</v>
      </c>
      <c r="F112" s="763" t="s">
        <v>955</v>
      </c>
      <c r="H112" s="765"/>
    </row>
    <row r="113" spans="1:8" x14ac:dyDescent="0.25">
      <c r="A113" s="763" t="s">
        <v>1098</v>
      </c>
      <c r="B113" s="763" t="s">
        <v>1030</v>
      </c>
      <c r="C113" s="763" t="s">
        <v>1028</v>
      </c>
      <c r="D113" s="764">
        <v>578700</v>
      </c>
      <c r="E113" s="764">
        <v>578700</v>
      </c>
      <c r="F113" s="763" t="s">
        <v>955</v>
      </c>
      <c r="H113" s="765"/>
    </row>
    <row r="114" spans="1:8" x14ac:dyDescent="0.25">
      <c r="A114" s="763" t="s">
        <v>1099</v>
      </c>
      <c r="B114" s="763" t="s">
        <v>1096</v>
      </c>
      <c r="C114" s="763" t="s">
        <v>1097</v>
      </c>
      <c r="D114" s="764">
        <v>7542659</v>
      </c>
      <c r="E114" s="764">
        <v>7542659</v>
      </c>
      <c r="F114" s="763" t="s">
        <v>955</v>
      </c>
      <c r="H114" s="765"/>
    </row>
    <row r="115" spans="1:8" x14ac:dyDescent="0.25">
      <c r="A115" s="763" t="s">
        <v>1100</v>
      </c>
      <c r="B115" s="763" t="s">
        <v>1096</v>
      </c>
      <c r="C115" s="763" t="s">
        <v>1097</v>
      </c>
      <c r="D115" s="764">
        <v>1241550</v>
      </c>
      <c r="E115" s="764">
        <v>1241550</v>
      </c>
      <c r="F115" s="763" t="s">
        <v>955</v>
      </c>
      <c r="H115" s="765"/>
    </row>
    <row r="116" spans="1:8" x14ac:dyDescent="0.25">
      <c r="A116" s="763" t="s">
        <v>1101</v>
      </c>
      <c r="B116" s="763" t="s">
        <v>1088</v>
      </c>
      <c r="C116" s="763" t="s">
        <v>1094</v>
      </c>
      <c r="D116" s="764">
        <v>5277834</v>
      </c>
      <c r="E116" s="764">
        <v>5277834</v>
      </c>
      <c r="F116" s="763" t="s">
        <v>955</v>
      </c>
      <c r="H116" s="765"/>
    </row>
    <row r="117" spans="1:8" x14ac:dyDescent="0.25">
      <c r="A117" s="763" t="s">
        <v>1102</v>
      </c>
      <c r="B117" s="763" t="s">
        <v>1071</v>
      </c>
      <c r="C117" s="763" t="s">
        <v>1103</v>
      </c>
      <c r="D117" s="764">
        <v>1956500</v>
      </c>
      <c r="E117" s="764">
        <v>1956500</v>
      </c>
      <c r="F117" s="763" t="s">
        <v>955</v>
      </c>
      <c r="H117" s="765"/>
    </row>
    <row r="118" spans="1:8" x14ac:dyDescent="0.25">
      <c r="A118" s="763" t="s">
        <v>1104</v>
      </c>
      <c r="B118" s="763" t="s">
        <v>1071</v>
      </c>
      <c r="C118" s="763" t="s">
        <v>1094</v>
      </c>
      <c r="D118" s="764">
        <v>556500</v>
      </c>
      <c r="E118" s="764">
        <v>700500</v>
      </c>
      <c r="F118" s="763" t="s">
        <v>955</v>
      </c>
      <c r="H118" s="765"/>
    </row>
    <row r="119" spans="1:8" x14ac:dyDescent="0.25">
      <c r="A119" s="763" t="s">
        <v>1105</v>
      </c>
      <c r="B119" s="763" t="s">
        <v>1106</v>
      </c>
      <c r="C119" s="763" t="s">
        <v>1028</v>
      </c>
      <c r="D119" s="764">
        <v>17851528</v>
      </c>
      <c r="E119" s="764">
        <v>18250654</v>
      </c>
      <c r="F119" s="763" t="s">
        <v>955</v>
      </c>
      <c r="H119" s="765"/>
    </row>
    <row r="120" spans="1:8" x14ac:dyDescent="0.25">
      <c r="A120" s="763" t="s">
        <v>1107</v>
      </c>
      <c r="B120" s="763" t="s">
        <v>1108</v>
      </c>
      <c r="C120" s="763" t="s">
        <v>1028</v>
      </c>
      <c r="D120" s="764">
        <v>740500</v>
      </c>
      <c r="E120" s="764">
        <v>740500</v>
      </c>
      <c r="F120" s="763" t="s">
        <v>955</v>
      </c>
      <c r="H120" s="765"/>
    </row>
    <row r="121" spans="1:8" x14ac:dyDescent="0.25">
      <c r="A121" s="763" t="s">
        <v>1109</v>
      </c>
      <c r="B121" s="763" t="s">
        <v>1048</v>
      </c>
      <c r="C121" s="763" t="s">
        <v>1028</v>
      </c>
      <c r="D121" s="764">
        <v>1525070</v>
      </c>
      <c r="E121" s="764">
        <v>1071015</v>
      </c>
      <c r="F121" s="763" t="s">
        <v>955</v>
      </c>
      <c r="H121" s="765"/>
    </row>
    <row r="122" spans="1:8" x14ac:dyDescent="0.25">
      <c r="A122" s="763" t="s">
        <v>1110</v>
      </c>
      <c r="B122" s="763" t="s">
        <v>1111</v>
      </c>
      <c r="C122" s="763" t="s">
        <v>1112</v>
      </c>
      <c r="D122" s="764">
        <v>3459000</v>
      </c>
      <c r="E122" s="764">
        <v>3459000</v>
      </c>
      <c r="F122" s="763" t="s">
        <v>955</v>
      </c>
      <c r="H122" s="765"/>
    </row>
    <row r="123" spans="1:8" x14ac:dyDescent="0.25">
      <c r="A123" s="763" t="s">
        <v>1113</v>
      </c>
      <c r="B123" s="763" t="s">
        <v>1111</v>
      </c>
      <c r="C123" s="763" t="s">
        <v>1112</v>
      </c>
      <c r="D123" s="764">
        <v>4644500</v>
      </c>
      <c r="E123" s="764">
        <v>4644500</v>
      </c>
      <c r="F123" s="763" t="s">
        <v>955</v>
      </c>
      <c r="H123" s="765"/>
    </row>
    <row r="124" spans="1:8" x14ac:dyDescent="0.25">
      <c r="A124" s="763" t="s">
        <v>1114</v>
      </c>
      <c r="B124" s="763" t="s">
        <v>1030</v>
      </c>
      <c r="C124" s="763" t="s">
        <v>1028</v>
      </c>
      <c r="D124" s="764">
        <v>2069378</v>
      </c>
      <c r="E124" s="764">
        <v>2286425</v>
      </c>
      <c r="F124" s="763" t="s">
        <v>955</v>
      </c>
      <c r="H124" s="765"/>
    </row>
    <row r="125" spans="1:8" x14ac:dyDescent="0.25">
      <c r="A125" s="763" t="s">
        <v>1115</v>
      </c>
      <c r="B125" s="763" t="s">
        <v>1030</v>
      </c>
      <c r="C125" s="763" t="s">
        <v>1028</v>
      </c>
      <c r="D125" s="764">
        <v>162750</v>
      </c>
      <c r="E125" s="764">
        <v>162750</v>
      </c>
      <c r="F125" s="763" t="s">
        <v>955</v>
      </c>
      <c r="H125" s="765"/>
    </row>
    <row r="126" spans="1:8" x14ac:dyDescent="0.25">
      <c r="A126" s="763" t="s">
        <v>1116</v>
      </c>
      <c r="B126" s="763" t="s">
        <v>1048</v>
      </c>
      <c r="C126" s="763" t="s">
        <v>1028</v>
      </c>
      <c r="D126" s="764">
        <v>2296076</v>
      </c>
      <c r="E126" s="764">
        <v>2296076</v>
      </c>
      <c r="F126" s="763" t="s">
        <v>955</v>
      </c>
      <c r="H126" s="765"/>
    </row>
    <row r="127" spans="1:8" x14ac:dyDescent="0.25">
      <c r="A127" s="763" t="s">
        <v>1117</v>
      </c>
      <c r="B127" s="763" t="s">
        <v>1030</v>
      </c>
      <c r="C127" s="763" t="s">
        <v>1028</v>
      </c>
      <c r="D127" s="764">
        <v>333300</v>
      </c>
      <c r="E127" s="764">
        <v>333300</v>
      </c>
      <c r="F127" s="763" t="s">
        <v>955</v>
      </c>
      <c r="H127" s="765"/>
    </row>
    <row r="128" spans="1:8" x14ac:dyDescent="0.25">
      <c r="A128" s="763" t="s">
        <v>1118</v>
      </c>
      <c r="B128" s="763" t="s">
        <v>1053</v>
      </c>
      <c r="C128" s="763" t="s">
        <v>1089</v>
      </c>
      <c r="D128" s="764">
        <v>14243455</v>
      </c>
      <c r="E128" s="764">
        <v>17213712</v>
      </c>
      <c r="F128" s="763" t="s">
        <v>955</v>
      </c>
      <c r="H128" s="765"/>
    </row>
    <row r="129" spans="1:8" x14ac:dyDescent="0.25">
      <c r="A129" s="763" t="s">
        <v>1119</v>
      </c>
      <c r="B129" s="763" t="s">
        <v>1048</v>
      </c>
      <c r="C129" s="763" t="s">
        <v>1120</v>
      </c>
      <c r="D129" s="764">
        <v>3991300</v>
      </c>
      <c r="E129" s="764">
        <v>3991300</v>
      </c>
      <c r="F129" s="763" t="s">
        <v>955</v>
      </c>
      <c r="H129" s="765"/>
    </row>
    <row r="130" spans="1:8" x14ac:dyDescent="0.25">
      <c r="A130" s="763" t="s">
        <v>1121</v>
      </c>
      <c r="B130" s="763" t="s">
        <v>1053</v>
      </c>
      <c r="C130" s="763" t="s">
        <v>1028</v>
      </c>
      <c r="D130" s="764">
        <v>268000</v>
      </c>
      <c r="E130" s="764">
        <v>268000</v>
      </c>
      <c r="F130" s="763" t="s">
        <v>955</v>
      </c>
      <c r="H130" s="765"/>
    </row>
    <row r="131" spans="1:8" x14ac:dyDescent="0.25">
      <c r="A131" s="763" t="s">
        <v>1122</v>
      </c>
      <c r="B131" s="763" t="s">
        <v>1123</v>
      </c>
      <c r="C131" s="763" t="s">
        <v>1124</v>
      </c>
      <c r="D131" s="764">
        <v>6396194</v>
      </c>
      <c r="E131" s="764">
        <v>9038263</v>
      </c>
      <c r="F131" s="763" t="s">
        <v>955</v>
      </c>
      <c r="H131" s="765"/>
    </row>
    <row r="132" spans="1:8" x14ac:dyDescent="0.25">
      <c r="A132" s="763" t="s">
        <v>1125</v>
      </c>
      <c r="B132" s="763" t="s">
        <v>1030</v>
      </c>
      <c r="C132" s="763" t="s">
        <v>1028</v>
      </c>
      <c r="D132" s="764">
        <v>303000</v>
      </c>
      <c r="E132" s="764">
        <v>303000</v>
      </c>
      <c r="F132" s="763" t="s">
        <v>955</v>
      </c>
      <c r="H132" s="765"/>
    </row>
    <row r="133" spans="1:8" x14ac:dyDescent="0.25">
      <c r="A133" s="763" t="s">
        <v>1126</v>
      </c>
      <c r="B133" s="763" t="s">
        <v>1088</v>
      </c>
      <c r="C133" s="763" t="s">
        <v>1089</v>
      </c>
      <c r="D133" s="764">
        <v>1635450</v>
      </c>
      <c r="E133" s="764">
        <v>1635450</v>
      </c>
      <c r="F133" s="763" t="s">
        <v>955</v>
      </c>
      <c r="H133" s="765"/>
    </row>
    <row r="134" spans="1:8" x14ac:dyDescent="0.25">
      <c r="A134" s="763" t="s">
        <v>1127</v>
      </c>
      <c r="B134" s="763" t="s">
        <v>1030</v>
      </c>
      <c r="C134" s="763" t="s">
        <v>1028</v>
      </c>
      <c r="D134" s="764">
        <v>315040</v>
      </c>
      <c r="E134" s="764">
        <v>315040</v>
      </c>
      <c r="F134" s="763" t="s">
        <v>955</v>
      </c>
      <c r="H134" s="765"/>
    </row>
    <row r="135" spans="1:8" x14ac:dyDescent="0.25">
      <c r="A135" s="763" t="s">
        <v>1128</v>
      </c>
      <c r="B135" s="763" t="s">
        <v>1048</v>
      </c>
      <c r="C135" s="763" t="s">
        <v>1028</v>
      </c>
      <c r="D135" s="764">
        <v>12885936</v>
      </c>
      <c r="E135" s="764">
        <v>13716936</v>
      </c>
      <c r="F135" s="763" t="s">
        <v>955</v>
      </c>
      <c r="H135" s="765"/>
    </row>
    <row r="136" spans="1:8" x14ac:dyDescent="0.25">
      <c r="A136" s="763" t="s">
        <v>1129</v>
      </c>
      <c r="B136" s="763" t="s">
        <v>1030</v>
      </c>
      <c r="C136" s="763" t="s">
        <v>1028</v>
      </c>
      <c r="D136" s="764">
        <v>178240</v>
      </c>
      <c r="E136" s="764">
        <v>178240</v>
      </c>
      <c r="F136" s="763" t="s">
        <v>955</v>
      </c>
      <c r="H136" s="765"/>
    </row>
    <row r="137" spans="1:8" x14ac:dyDescent="0.25">
      <c r="A137" s="763" t="s">
        <v>1130</v>
      </c>
      <c r="B137" s="763" t="s">
        <v>1030</v>
      </c>
      <c r="C137" s="763" t="s">
        <v>1028</v>
      </c>
      <c r="D137" s="764">
        <v>202080</v>
      </c>
      <c r="E137" s="764">
        <v>202080</v>
      </c>
      <c r="F137" s="763" t="s">
        <v>955</v>
      </c>
      <c r="H137" s="765"/>
    </row>
    <row r="138" spans="1:8" x14ac:dyDescent="0.25">
      <c r="A138" s="763" t="s">
        <v>1131</v>
      </c>
      <c r="B138" s="763" t="s">
        <v>1030</v>
      </c>
      <c r="C138" s="763" t="s">
        <v>1028</v>
      </c>
      <c r="D138" s="764">
        <v>280800</v>
      </c>
      <c r="E138" s="764">
        <v>280800</v>
      </c>
      <c r="F138" s="763" t="s">
        <v>955</v>
      </c>
      <c r="H138" s="765"/>
    </row>
    <row r="139" spans="1:8" x14ac:dyDescent="0.25">
      <c r="A139" s="763" t="s">
        <v>1132</v>
      </c>
      <c r="B139" s="763" t="s">
        <v>1030</v>
      </c>
      <c r="C139" s="763" t="s">
        <v>1028</v>
      </c>
      <c r="D139" s="764">
        <v>182360</v>
      </c>
      <c r="E139" s="764">
        <v>182360</v>
      </c>
      <c r="F139" s="763" t="s">
        <v>955</v>
      </c>
      <c r="H139" s="765"/>
    </row>
    <row r="140" spans="1:8" x14ac:dyDescent="0.25">
      <c r="A140" s="763" t="s">
        <v>1133</v>
      </c>
      <c r="B140" s="763" t="s">
        <v>1134</v>
      </c>
      <c r="C140" s="763" t="s">
        <v>1028</v>
      </c>
      <c r="D140" s="764">
        <v>855960</v>
      </c>
      <c r="E140" s="764">
        <v>855960</v>
      </c>
      <c r="F140" s="763" t="s">
        <v>955</v>
      </c>
      <c r="H140" s="765"/>
    </row>
    <row r="141" spans="1:8" x14ac:dyDescent="0.25">
      <c r="A141" s="763" t="s">
        <v>1135</v>
      </c>
      <c r="B141" s="763" t="s">
        <v>1134</v>
      </c>
      <c r="C141" s="763" t="s">
        <v>1028</v>
      </c>
      <c r="D141" s="764">
        <v>1709880</v>
      </c>
      <c r="E141" s="764">
        <v>1709880</v>
      </c>
      <c r="F141" s="763" t="s">
        <v>955</v>
      </c>
      <c r="H141" s="765"/>
    </row>
    <row r="142" spans="1:8" x14ac:dyDescent="0.25">
      <c r="A142" s="763" t="s">
        <v>1136</v>
      </c>
      <c r="B142" s="763" t="s">
        <v>1048</v>
      </c>
      <c r="C142" s="763" t="s">
        <v>1028</v>
      </c>
      <c r="D142" s="764">
        <v>1307540</v>
      </c>
      <c r="E142" s="764">
        <v>1307540</v>
      </c>
      <c r="F142" s="763" t="s">
        <v>955</v>
      </c>
      <c r="H142" s="765"/>
    </row>
    <row r="143" spans="1:8" x14ac:dyDescent="0.25">
      <c r="A143" s="763" t="s">
        <v>1137</v>
      </c>
      <c r="B143" s="763" t="s">
        <v>1030</v>
      </c>
      <c r="C143" s="763" t="s">
        <v>1028</v>
      </c>
      <c r="D143" s="764">
        <v>261480.00000000003</v>
      </c>
      <c r="E143" s="764">
        <v>261480.00000000003</v>
      </c>
      <c r="F143" s="763" t="s">
        <v>955</v>
      </c>
      <c r="H143" s="765"/>
    </row>
    <row r="144" spans="1:8" x14ac:dyDescent="0.25">
      <c r="A144" s="763" t="s">
        <v>1138</v>
      </c>
      <c r="B144" s="763" t="s">
        <v>1048</v>
      </c>
      <c r="C144" s="763" t="s">
        <v>1028</v>
      </c>
      <c r="D144" s="764">
        <v>601680</v>
      </c>
      <c r="E144" s="764">
        <v>601680</v>
      </c>
      <c r="F144" s="763" t="s">
        <v>955</v>
      </c>
      <c r="H144" s="765"/>
    </row>
    <row r="145" spans="1:8" x14ac:dyDescent="0.25">
      <c r="A145" s="763" t="s">
        <v>1139</v>
      </c>
      <c r="B145" s="763" t="s">
        <v>1048</v>
      </c>
      <c r="C145" s="763" t="s">
        <v>1028</v>
      </c>
      <c r="D145" s="764">
        <v>5641840</v>
      </c>
      <c r="E145" s="764">
        <v>8615440</v>
      </c>
      <c r="F145" s="763" t="s">
        <v>955</v>
      </c>
      <c r="H145" s="765"/>
    </row>
    <row r="146" spans="1:8" x14ac:dyDescent="0.25">
      <c r="A146" s="763" t="s">
        <v>1140</v>
      </c>
      <c r="B146" s="763" t="s">
        <v>1048</v>
      </c>
      <c r="C146" s="763" t="s">
        <v>1028</v>
      </c>
      <c r="D146" s="764">
        <v>4273120</v>
      </c>
      <c r="E146" s="764">
        <v>4273120</v>
      </c>
      <c r="F146" s="763" t="s">
        <v>955</v>
      </c>
      <c r="H146" s="765"/>
    </row>
    <row r="147" spans="1:8" x14ac:dyDescent="0.25">
      <c r="A147" s="763" t="s">
        <v>1141</v>
      </c>
      <c r="B147" s="763" t="s">
        <v>1030</v>
      </c>
      <c r="C147" s="763" t="s">
        <v>1028</v>
      </c>
      <c r="D147" s="764">
        <v>957640</v>
      </c>
      <c r="E147" s="764">
        <v>957640</v>
      </c>
      <c r="F147" s="763" t="s">
        <v>955</v>
      </c>
      <c r="H147" s="765"/>
    </row>
    <row r="148" spans="1:8" x14ac:dyDescent="0.25">
      <c r="A148" s="763" t="s">
        <v>1142</v>
      </c>
      <c r="B148" s="763" t="s">
        <v>1134</v>
      </c>
      <c r="C148" s="763" t="s">
        <v>1028</v>
      </c>
      <c r="D148" s="764">
        <v>1026700</v>
      </c>
      <c r="E148" s="764">
        <v>1026700</v>
      </c>
      <c r="F148" s="763" t="s">
        <v>955</v>
      </c>
      <c r="H148" s="765"/>
    </row>
    <row r="149" spans="1:8" x14ac:dyDescent="0.25">
      <c r="A149" s="763" t="s">
        <v>1143</v>
      </c>
      <c r="B149" s="763" t="s">
        <v>1030</v>
      </c>
      <c r="C149" s="763" t="s">
        <v>1028</v>
      </c>
      <c r="D149" s="764">
        <v>794760</v>
      </c>
      <c r="E149" s="764">
        <v>794760</v>
      </c>
      <c r="F149" s="763" t="s">
        <v>955</v>
      </c>
      <c r="H149" s="765"/>
    </row>
    <row r="150" spans="1:8" x14ac:dyDescent="0.25">
      <c r="A150" s="763" t="s">
        <v>1144</v>
      </c>
      <c r="B150" s="763" t="s">
        <v>1134</v>
      </c>
      <c r="C150" s="763" t="s">
        <v>1028</v>
      </c>
      <c r="D150" s="764">
        <v>9541169</v>
      </c>
      <c r="E150" s="764">
        <v>9541169</v>
      </c>
      <c r="F150" s="763" t="s">
        <v>955</v>
      </c>
      <c r="H150" s="765"/>
    </row>
    <row r="151" spans="1:8" x14ac:dyDescent="0.25">
      <c r="A151" s="763" t="s">
        <v>1145</v>
      </c>
      <c r="B151" s="763" t="s">
        <v>1134</v>
      </c>
      <c r="C151" s="763" t="s">
        <v>1028</v>
      </c>
      <c r="D151" s="764">
        <v>2483400</v>
      </c>
      <c r="E151" s="764">
        <v>2483400</v>
      </c>
      <c r="F151" s="763" t="s">
        <v>955</v>
      </c>
      <c r="H151" s="765"/>
    </row>
    <row r="152" spans="1:8" x14ac:dyDescent="0.25">
      <c r="A152" s="763" t="s">
        <v>1146</v>
      </c>
      <c r="B152" s="763" t="s">
        <v>1027</v>
      </c>
      <c r="C152" s="763" t="s">
        <v>1028</v>
      </c>
      <c r="D152" s="764">
        <v>95000</v>
      </c>
      <c r="E152" s="764">
        <v>40000</v>
      </c>
      <c r="F152" s="763" t="s">
        <v>955</v>
      </c>
      <c r="H152" s="765"/>
    </row>
    <row r="153" spans="1:8" x14ac:dyDescent="0.25">
      <c r="A153" s="763" t="s">
        <v>1147</v>
      </c>
      <c r="B153" s="763" t="s">
        <v>1048</v>
      </c>
      <c r="C153" s="763" t="s">
        <v>1028</v>
      </c>
      <c r="D153" s="764">
        <v>2593000</v>
      </c>
      <c r="E153" s="764">
        <v>2593000</v>
      </c>
      <c r="F153" s="763" t="s">
        <v>955</v>
      </c>
      <c r="H153" s="765"/>
    </row>
    <row r="154" spans="1:8" x14ac:dyDescent="0.25">
      <c r="A154" s="763" t="s">
        <v>1148</v>
      </c>
      <c r="B154" s="763" t="s">
        <v>1048</v>
      </c>
      <c r="C154" s="763" t="s">
        <v>1028</v>
      </c>
      <c r="D154" s="764">
        <v>2862000</v>
      </c>
      <c r="E154" s="764">
        <v>2862000</v>
      </c>
      <c r="F154" s="763" t="s">
        <v>955</v>
      </c>
      <c r="H154" s="765"/>
    </row>
    <row r="155" spans="1:8" x14ac:dyDescent="0.25">
      <c r="A155" s="763" t="s">
        <v>1149</v>
      </c>
      <c r="B155" s="763" t="s">
        <v>1030</v>
      </c>
      <c r="C155" s="763" t="s">
        <v>1028</v>
      </c>
      <c r="D155" s="764">
        <v>526750</v>
      </c>
      <c r="E155" s="764">
        <v>526750</v>
      </c>
      <c r="F155" s="763" t="s">
        <v>955</v>
      </c>
      <c r="H155" s="765"/>
    </row>
    <row r="156" spans="1:8" x14ac:dyDescent="0.25">
      <c r="A156" s="763" t="s">
        <v>1150</v>
      </c>
      <c r="B156" s="763" t="s">
        <v>1030</v>
      </c>
      <c r="C156" s="763" t="s">
        <v>1028</v>
      </c>
      <c r="D156" s="764">
        <v>186200</v>
      </c>
      <c r="E156" s="764">
        <v>186200</v>
      </c>
      <c r="F156" s="763" t="s">
        <v>955</v>
      </c>
      <c r="H156" s="765"/>
    </row>
    <row r="157" spans="1:8" x14ac:dyDescent="0.25">
      <c r="A157" s="763" t="s">
        <v>1151</v>
      </c>
      <c r="B157" s="763" t="s">
        <v>1152</v>
      </c>
      <c r="C157" s="763" t="s">
        <v>1028</v>
      </c>
      <c r="D157" s="764">
        <v>168160</v>
      </c>
      <c r="E157" s="764">
        <v>168160</v>
      </c>
      <c r="F157" s="763" t="s">
        <v>955</v>
      </c>
      <c r="H157" s="765"/>
    </row>
    <row r="158" spans="1:8" x14ac:dyDescent="0.25">
      <c r="A158" s="763" t="s">
        <v>1153</v>
      </c>
      <c r="B158" s="763" t="s">
        <v>1030</v>
      </c>
      <c r="C158" s="763" t="s">
        <v>1028</v>
      </c>
      <c r="D158" s="764">
        <v>764800</v>
      </c>
      <c r="E158" s="764">
        <v>764800</v>
      </c>
      <c r="F158" s="763" t="s">
        <v>955</v>
      </c>
      <c r="H158" s="765"/>
    </row>
    <row r="159" spans="1:8" x14ac:dyDescent="0.25">
      <c r="A159" s="763" t="s">
        <v>1154</v>
      </c>
      <c r="B159" s="763" t="s">
        <v>1048</v>
      </c>
      <c r="C159" s="763" t="s">
        <v>1028</v>
      </c>
      <c r="D159" s="764">
        <v>868840</v>
      </c>
      <c r="E159" s="764">
        <v>868840</v>
      </c>
      <c r="F159" s="763" t="s">
        <v>955</v>
      </c>
      <c r="H159" s="765"/>
    </row>
    <row r="160" spans="1:8" x14ac:dyDescent="0.25">
      <c r="A160" s="763" t="s">
        <v>1155</v>
      </c>
      <c r="B160" s="763" t="s">
        <v>1156</v>
      </c>
      <c r="C160" s="763" t="s">
        <v>1028</v>
      </c>
      <c r="D160" s="764">
        <v>3072620</v>
      </c>
      <c r="E160" s="764">
        <v>3072620</v>
      </c>
      <c r="F160" s="763" t="s">
        <v>955</v>
      </c>
      <c r="H160" s="765"/>
    </row>
    <row r="161" spans="1:8" x14ac:dyDescent="0.25">
      <c r="A161" s="763" t="s">
        <v>1157</v>
      </c>
      <c r="B161" s="763" t="s">
        <v>1030</v>
      </c>
      <c r="C161" s="763" t="s">
        <v>1028</v>
      </c>
      <c r="D161" s="764">
        <v>1901180</v>
      </c>
      <c r="E161" s="764">
        <v>1901180</v>
      </c>
      <c r="F161" s="763" t="s">
        <v>955</v>
      </c>
      <c r="H161" s="765"/>
    </row>
    <row r="162" spans="1:8" x14ac:dyDescent="0.25">
      <c r="A162" s="763" t="s">
        <v>1158</v>
      </c>
      <c r="B162" s="763" t="s">
        <v>1152</v>
      </c>
      <c r="C162" s="763" t="s">
        <v>1028</v>
      </c>
      <c r="D162" s="764">
        <v>242760</v>
      </c>
      <c r="E162" s="764">
        <v>242760</v>
      </c>
      <c r="F162" s="763" t="s">
        <v>955</v>
      </c>
      <c r="H162" s="765"/>
    </row>
    <row r="163" spans="1:8" x14ac:dyDescent="0.25">
      <c r="A163" s="763" t="s">
        <v>1159</v>
      </c>
      <c r="B163" s="763" t="s">
        <v>1160</v>
      </c>
      <c r="C163" s="763" t="s">
        <v>1028</v>
      </c>
      <c r="D163" s="764">
        <v>64200</v>
      </c>
      <c r="E163" s="764">
        <v>64200</v>
      </c>
      <c r="F163" s="763" t="s">
        <v>955</v>
      </c>
      <c r="H163" s="765"/>
    </row>
    <row r="164" spans="1:8" x14ac:dyDescent="0.25">
      <c r="A164" s="763" t="s">
        <v>1161</v>
      </c>
      <c r="B164" s="763" t="s">
        <v>1156</v>
      </c>
      <c r="C164" s="763" t="s">
        <v>1028</v>
      </c>
      <c r="D164" s="764">
        <v>1011780</v>
      </c>
      <c r="E164" s="764">
        <v>1011780</v>
      </c>
      <c r="F164" s="763" t="s">
        <v>955</v>
      </c>
      <c r="H164" s="765"/>
    </row>
    <row r="165" spans="1:8" x14ac:dyDescent="0.25">
      <c r="A165" s="763" t="s">
        <v>1162</v>
      </c>
      <c r="B165" s="763" t="s">
        <v>1156</v>
      </c>
      <c r="C165" s="763" t="s">
        <v>1028</v>
      </c>
      <c r="D165" s="764">
        <v>3122920</v>
      </c>
      <c r="E165" s="764">
        <v>3122920</v>
      </c>
      <c r="F165" s="763" t="s">
        <v>955</v>
      </c>
      <c r="H165" s="765"/>
    </row>
    <row r="166" spans="1:8" x14ac:dyDescent="0.25">
      <c r="A166" s="763" t="s">
        <v>1163</v>
      </c>
      <c r="B166" s="763" t="s">
        <v>1030</v>
      </c>
      <c r="C166" s="763" t="s">
        <v>1028</v>
      </c>
      <c r="D166" s="764">
        <v>1775300</v>
      </c>
      <c r="E166" s="764">
        <v>1775300</v>
      </c>
      <c r="F166" s="763" t="s">
        <v>955</v>
      </c>
      <c r="H166" s="765"/>
    </row>
    <row r="167" spans="1:8" x14ac:dyDescent="0.25">
      <c r="A167" s="763" t="s">
        <v>1164</v>
      </c>
      <c r="B167" s="763" t="s">
        <v>1027</v>
      </c>
      <c r="C167" s="763" t="s">
        <v>1028</v>
      </c>
      <c r="D167" s="764">
        <v>314358</v>
      </c>
      <c r="E167" s="764">
        <v>314358</v>
      </c>
      <c r="F167" s="763" t="s">
        <v>955</v>
      </c>
      <c r="H167" s="765"/>
    </row>
    <row r="168" spans="1:8" x14ac:dyDescent="0.25">
      <c r="A168" s="763" t="s">
        <v>1165</v>
      </c>
      <c r="B168" s="763" t="s">
        <v>1027</v>
      </c>
      <c r="C168" s="763" t="s">
        <v>1028</v>
      </c>
      <c r="D168" s="764">
        <v>1458873</v>
      </c>
      <c r="E168" s="764">
        <v>1584073</v>
      </c>
      <c r="F168" s="763" t="s">
        <v>955</v>
      </c>
      <c r="H168" s="765"/>
    </row>
    <row r="169" spans="1:8" x14ac:dyDescent="0.25">
      <c r="A169" s="763" t="s">
        <v>1166</v>
      </c>
      <c r="B169" s="763" t="s">
        <v>1048</v>
      </c>
      <c r="C169" s="763" t="s">
        <v>1028</v>
      </c>
      <c r="D169" s="764">
        <v>5884810</v>
      </c>
      <c r="E169" s="764">
        <v>5884810</v>
      </c>
      <c r="F169" s="763" t="s">
        <v>955</v>
      </c>
      <c r="H169" s="765"/>
    </row>
    <row r="170" spans="1:8" x14ac:dyDescent="0.25">
      <c r="A170" s="763" t="s">
        <v>1167</v>
      </c>
      <c r="B170" s="763" t="s">
        <v>1030</v>
      </c>
      <c r="C170" s="763" t="s">
        <v>1028</v>
      </c>
      <c r="D170" s="764">
        <v>1052500</v>
      </c>
      <c r="E170" s="764">
        <v>1052500</v>
      </c>
      <c r="F170" s="763" t="s">
        <v>955</v>
      </c>
      <c r="H170" s="765"/>
    </row>
    <row r="171" spans="1:8" x14ac:dyDescent="0.25">
      <c r="A171" s="763" t="s">
        <v>1168</v>
      </c>
      <c r="B171" s="763" t="s">
        <v>1030</v>
      </c>
      <c r="C171" s="763" t="s">
        <v>1028</v>
      </c>
      <c r="D171" s="764">
        <v>1864000</v>
      </c>
      <c r="E171" s="764">
        <v>1864000</v>
      </c>
      <c r="F171" s="763" t="s">
        <v>955</v>
      </c>
      <c r="H171" s="765"/>
    </row>
    <row r="172" spans="1:8" x14ac:dyDescent="0.25">
      <c r="A172" s="763" t="s">
        <v>1169</v>
      </c>
      <c r="B172" s="763" t="s">
        <v>1030</v>
      </c>
      <c r="C172" s="763" t="s">
        <v>1028</v>
      </c>
      <c r="D172" s="764">
        <v>435353</v>
      </c>
      <c r="E172" s="764">
        <v>599572</v>
      </c>
      <c r="F172" s="763" t="s">
        <v>955</v>
      </c>
      <c r="H172" s="765"/>
    </row>
    <row r="173" spans="1:8" x14ac:dyDescent="0.25">
      <c r="A173" s="763" t="s">
        <v>1170</v>
      </c>
      <c r="B173" s="763" t="s">
        <v>1030</v>
      </c>
      <c r="C173" s="763" t="s">
        <v>1028</v>
      </c>
      <c r="D173" s="764">
        <v>1292814</v>
      </c>
      <c r="E173" s="764">
        <v>1292814</v>
      </c>
      <c r="F173" s="763" t="s">
        <v>955</v>
      </c>
      <c r="H173" s="765"/>
    </row>
    <row r="174" spans="1:8" x14ac:dyDescent="0.25">
      <c r="A174" s="763" t="s">
        <v>1171</v>
      </c>
      <c r="B174" s="763" t="s">
        <v>1030</v>
      </c>
      <c r="C174" s="763" t="s">
        <v>1028</v>
      </c>
      <c r="D174" s="764">
        <v>3921052</v>
      </c>
      <c r="E174" s="764">
        <v>3921052</v>
      </c>
      <c r="F174" s="763" t="s">
        <v>955</v>
      </c>
      <c r="H174" s="765"/>
    </row>
    <row r="175" spans="1:8" x14ac:dyDescent="0.25">
      <c r="A175" s="763" t="s">
        <v>1172</v>
      </c>
      <c r="B175" s="763" t="s">
        <v>1030</v>
      </c>
      <c r="C175" s="763" t="s">
        <v>1028</v>
      </c>
      <c r="D175" s="764">
        <v>256240</v>
      </c>
      <c r="E175" s="764">
        <v>256240</v>
      </c>
      <c r="F175" s="763" t="s">
        <v>955</v>
      </c>
      <c r="H175" s="765"/>
    </row>
    <row r="176" spans="1:8" x14ac:dyDescent="0.25">
      <c r="A176" s="763" t="s">
        <v>1173</v>
      </c>
      <c r="B176" s="763" t="s">
        <v>1030</v>
      </c>
      <c r="C176" s="763" t="s">
        <v>1028</v>
      </c>
      <c r="D176" s="764">
        <v>1240500</v>
      </c>
      <c r="E176" s="764">
        <v>1240500</v>
      </c>
      <c r="F176" s="763" t="s">
        <v>955</v>
      </c>
      <c r="H176" s="765"/>
    </row>
    <row r="177" spans="1:8" x14ac:dyDescent="0.25">
      <c r="A177" s="763" t="s">
        <v>1174</v>
      </c>
      <c r="B177" s="763" t="s">
        <v>1030</v>
      </c>
      <c r="C177" s="763" t="s">
        <v>1028</v>
      </c>
      <c r="D177" s="764">
        <v>211100</v>
      </c>
      <c r="E177" s="764">
        <v>211100</v>
      </c>
      <c r="F177" s="763" t="s">
        <v>955</v>
      </c>
      <c r="H177" s="765"/>
    </row>
    <row r="178" spans="1:8" x14ac:dyDescent="0.25">
      <c r="A178" s="763" t="s">
        <v>1175</v>
      </c>
      <c r="B178" s="763" t="s">
        <v>1030</v>
      </c>
      <c r="C178" s="763" t="s">
        <v>1028</v>
      </c>
      <c r="D178" s="764">
        <v>2718400</v>
      </c>
      <c r="E178" s="764">
        <v>2718400</v>
      </c>
      <c r="F178" s="763" t="s">
        <v>955</v>
      </c>
      <c r="H178" s="765"/>
    </row>
    <row r="179" spans="1:8" x14ac:dyDescent="0.25">
      <c r="A179" s="763" t="s">
        <v>1176</v>
      </c>
      <c r="B179" s="763" t="s">
        <v>1030</v>
      </c>
      <c r="C179" s="763" t="s">
        <v>1028</v>
      </c>
      <c r="D179" s="764">
        <v>979000</v>
      </c>
      <c r="E179" s="764">
        <v>979000</v>
      </c>
      <c r="F179" s="763" t="s">
        <v>955</v>
      </c>
      <c r="H179" s="765"/>
    </row>
    <row r="180" spans="1:8" x14ac:dyDescent="0.25">
      <c r="A180" s="763" t="s">
        <v>1177</v>
      </c>
      <c r="B180" s="763" t="s">
        <v>1030</v>
      </c>
      <c r="C180" s="763" t="s">
        <v>1028</v>
      </c>
      <c r="D180" s="764">
        <v>796960</v>
      </c>
      <c r="E180" s="764">
        <v>796960</v>
      </c>
      <c r="F180" s="763" t="s">
        <v>955</v>
      </c>
      <c r="H180" s="765"/>
    </row>
    <row r="181" spans="1:8" x14ac:dyDescent="0.25">
      <c r="A181" s="763" t="s">
        <v>1178</v>
      </c>
      <c r="B181" s="763" t="s">
        <v>1030</v>
      </c>
      <c r="C181" s="763" t="s">
        <v>1028</v>
      </c>
      <c r="D181" s="764">
        <v>441184</v>
      </c>
      <c r="E181" s="764">
        <v>441184</v>
      </c>
      <c r="F181" s="763" t="s">
        <v>955</v>
      </c>
      <c r="H181" s="765"/>
    </row>
    <row r="182" spans="1:8" x14ac:dyDescent="0.25">
      <c r="A182" s="763" t="s">
        <v>1179</v>
      </c>
      <c r="B182" s="763" t="s">
        <v>1030</v>
      </c>
      <c r="C182" s="763" t="s">
        <v>1028</v>
      </c>
      <c r="D182" s="764">
        <v>344840</v>
      </c>
      <c r="E182" s="764">
        <v>344840</v>
      </c>
      <c r="F182" s="763" t="s">
        <v>955</v>
      </c>
      <c r="H182" s="765"/>
    </row>
    <row r="183" spans="1:8" x14ac:dyDescent="0.25">
      <c r="A183" s="763" t="s">
        <v>1180</v>
      </c>
      <c r="B183" s="763" t="s">
        <v>1030</v>
      </c>
      <c r="C183" s="763" t="s">
        <v>1028</v>
      </c>
      <c r="D183" s="764">
        <v>970220</v>
      </c>
      <c r="E183" s="764">
        <v>970220</v>
      </c>
      <c r="F183" s="763" t="s">
        <v>955</v>
      </c>
      <c r="H183" s="765"/>
    </row>
    <row r="184" spans="1:8" x14ac:dyDescent="0.25">
      <c r="A184" s="763" t="s">
        <v>1181</v>
      </c>
      <c r="B184" s="763" t="s">
        <v>1030</v>
      </c>
      <c r="C184" s="763" t="s">
        <v>1028</v>
      </c>
      <c r="D184" s="764">
        <v>354900</v>
      </c>
      <c r="E184" s="764">
        <v>354900</v>
      </c>
      <c r="F184" s="763" t="s">
        <v>955</v>
      </c>
      <c r="H184" s="765"/>
    </row>
    <row r="185" spans="1:8" x14ac:dyDescent="0.25">
      <c r="A185" s="763" t="s">
        <v>1182</v>
      </c>
      <c r="B185" s="763" t="s">
        <v>1030</v>
      </c>
      <c r="C185" s="763" t="s">
        <v>1028</v>
      </c>
      <c r="D185" s="764">
        <v>691600</v>
      </c>
      <c r="E185" s="764">
        <v>691600</v>
      </c>
      <c r="F185" s="763" t="s">
        <v>955</v>
      </c>
      <c r="H185" s="765"/>
    </row>
    <row r="186" spans="1:8" x14ac:dyDescent="0.25">
      <c r="A186" s="763" t="s">
        <v>1183</v>
      </c>
      <c r="B186" s="763" t="s">
        <v>1030</v>
      </c>
      <c r="C186" s="763" t="s">
        <v>1028</v>
      </c>
      <c r="D186" s="764">
        <v>666120</v>
      </c>
      <c r="E186" s="764">
        <v>666120</v>
      </c>
      <c r="F186" s="763" t="s">
        <v>955</v>
      </c>
      <c r="H186" s="765"/>
    </row>
    <row r="187" spans="1:8" x14ac:dyDescent="0.25">
      <c r="A187" s="763" t="s">
        <v>1184</v>
      </c>
      <c r="B187" s="763" t="s">
        <v>1030</v>
      </c>
      <c r="C187" s="763" t="s">
        <v>1028</v>
      </c>
      <c r="D187" s="764">
        <v>1059460</v>
      </c>
      <c r="E187" s="764">
        <v>1059460</v>
      </c>
      <c r="F187" s="763" t="s">
        <v>955</v>
      </c>
      <c r="H187" s="765"/>
    </row>
    <row r="188" spans="1:8" x14ac:dyDescent="0.25">
      <c r="A188" s="763" t="s">
        <v>1185</v>
      </c>
      <c r="B188" s="763" t="s">
        <v>1186</v>
      </c>
      <c r="C188" s="763" t="s">
        <v>1028</v>
      </c>
      <c r="D188" s="764">
        <v>191800</v>
      </c>
      <c r="E188" s="764">
        <v>191800</v>
      </c>
      <c r="F188" s="763" t="s">
        <v>955</v>
      </c>
      <c r="H188" s="765"/>
    </row>
    <row r="189" spans="1:8" x14ac:dyDescent="0.25">
      <c r="A189" s="763" t="s">
        <v>1187</v>
      </c>
      <c r="B189" s="763" t="s">
        <v>1030</v>
      </c>
      <c r="C189" s="763" t="s">
        <v>1028</v>
      </c>
      <c r="D189" s="764">
        <v>1704200</v>
      </c>
      <c r="E189" s="764">
        <v>1704200</v>
      </c>
      <c r="F189" s="763" t="s">
        <v>955</v>
      </c>
      <c r="H189" s="765"/>
    </row>
    <row r="190" spans="1:8" x14ac:dyDescent="0.25">
      <c r="A190" s="763" t="s">
        <v>1188</v>
      </c>
      <c r="B190" s="763" t="s">
        <v>1030</v>
      </c>
      <c r="C190" s="763" t="s">
        <v>1028</v>
      </c>
      <c r="D190" s="764">
        <v>978960</v>
      </c>
      <c r="E190" s="764">
        <v>978960</v>
      </c>
      <c r="F190" s="763" t="s">
        <v>955</v>
      </c>
      <c r="H190" s="765"/>
    </row>
    <row r="191" spans="1:8" x14ac:dyDescent="0.25">
      <c r="A191" s="763" t="s">
        <v>1189</v>
      </c>
      <c r="B191" s="763" t="s">
        <v>1030</v>
      </c>
      <c r="C191" s="763" t="s">
        <v>1028</v>
      </c>
      <c r="D191" s="764">
        <v>320580</v>
      </c>
      <c r="E191" s="764">
        <v>320580</v>
      </c>
      <c r="F191" s="763" t="s">
        <v>955</v>
      </c>
      <c r="H191" s="765"/>
    </row>
    <row r="192" spans="1:8" x14ac:dyDescent="0.25">
      <c r="A192" s="763" t="s">
        <v>1190</v>
      </c>
      <c r="B192" s="763" t="s">
        <v>1027</v>
      </c>
      <c r="C192" s="763" t="s">
        <v>1028</v>
      </c>
      <c r="D192" s="764">
        <v>184940</v>
      </c>
      <c r="E192" s="764">
        <v>192862</v>
      </c>
      <c r="F192" s="763" t="s">
        <v>955</v>
      </c>
      <c r="H192" s="765"/>
    </row>
    <row r="193" spans="1:8" x14ac:dyDescent="0.25">
      <c r="A193" s="763" t="s">
        <v>1191</v>
      </c>
      <c r="B193" s="763" t="s">
        <v>1027</v>
      </c>
      <c r="C193" s="763" t="s">
        <v>1028</v>
      </c>
      <c r="D193" s="764">
        <v>152000</v>
      </c>
      <c r="E193" s="764">
        <v>152000</v>
      </c>
      <c r="F193" s="763" t="s">
        <v>955</v>
      </c>
      <c r="H193" s="765"/>
    </row>
    <row r="194" spans="1:8" x14ac:dyDescent="0.25">
      <c r="A194" s="763" t="s">
        <v>1192</v>
      </c>
      <c r="B194" s="763" t="s">
        <v>1027</v>
      </c>
      <c r="C194" s="763" t="s">
        <v>1028</v>
      </c>
      <c r="D194" s="764">
        <v>559000</v>
      </c>
      <c r="E194" s="764">
        <v>559000</v>
      </c>
      <c r="F194" s="763" t="s">
        <v>955</v>
      </c>
      <c r="H194" s="765"/>
    </row>
    <row r="195" spans="1:8" x14ac:dyDescent="0.25">
      <c r="A195" s="763" t="s">
        <v>1193</v>
      </c>
      <c r="B195" s="763" t="s">
        <v>1027</v>
      </c>
      <c r="C195" s="763" t="s">
        <v>1028</v>
      </c>
      <c r="D195" s="764">
        <v>341000</v>
      </c>
      <c r="E195" s="764">
        <v>341000</v>
      </c>
      <c r="F195" s="763" t="s">
        <v>955</v>
      </c>
      <c r="H195" s="765"/>
    </row>
    <row r="196" spans="1:8" x14ac:dyDescent="0.25">
      <c r="A196" s="763" t="s">
        <v>1194</v>
      </c>
      <c r="B196" s="763" t="s">
        <v>1027</v>
      </c>
      <c r="C196" s="763" t="s">
        <v>1028</v>
      </c>
      <c r="D196" s="764">
        <v>640000</v>
      </c>
      <c r="E196" s="764">
        <v>640000</v>
      </c>
      <c r="F196" s="763" t="s">
        <v>955</v>
      </c>
      <c r="H196" s="765"/>
    </row>
    <row r="197" spans="1:8" x14ac:dyDescent="0.25">
      <c r="A197" s="763" t="s">
        <v>1195</v>
      </c>
      <c r="B197" s="763" t="s">
        <v>1186</v>
      </c>
      <c r="C197" s="763" t="s">
        <v>1028</v>
      </c>
      <c r="D197" s="764">
        <v>116000</v>
      </c>
      <c r="E197" s="764">
        <v>116000</v>
      </c>
      <c r="F197" s="763" t="s">
        <v>955</v>
      </c>
      <c r="H197" s="765"/>
    </row>
    <row r="198" spans="1:8" x14ac:dyDescent="0.25">
      <c r="A198" s="763" t="s">
        <v>1196</v>
      </c>
      <c r="B198" s="763" t="s">
        <v>1186</v>
      </c>
      <c r="C198" s="763" t="s">
        <v>1028</v>
      </c>
      <c r="D198" s="764">
        <v>152000</v>
      </c>
      <c r="E198" s="764">
        <v>152000</v>
      </c>
      <c r="F198" s="763" t="s">
        <v>955</v>
      </c>
      <c r="H198" s="765"/>
    </row>
    <row r="199" spans="1:8" x14ac:dyDescent="0.25">
      <c r="A199" s="763" t="s">
        <v>1197</v>
      </c>
      <c r="B199" s="763" t="s">
        <v>1186</v>
      </c>
      <c r="C199" s="763" t="s">
        <v>1028</v>
      </c>
      <c r="D199" s="764">
        <v>339000</v>
      </c>
      <c r="E199" s="764">
        <v>339000</v>
      </c>
      <c r="F199" s="763" t="s">
        <v>955</v>
      </c>
      <c r="H199" s="765"/>
    </row>
    <row r="200" spans="1:8" x14ac:dyDescent="0.25">
      <c r="A200" s="763" t="s">
        <v>1198</v>
      </c>
      <c r="B200" s="763" t="s">
        <v>1027</v>
      </c>
      <c r="C200" s="763" t="s">
        <v>1028</v>
      </c>
      <c r="D200" s="764">
        <v>870000</v>
      </c>
      <c r="E200" s="764">
        <v>870000</v>
      </c>
      <c r="F200" s="763" t="s">
        <v>955</v>
      </c>
      <c r="H200" s="765"/>
    </row>
    <row r="201" spans="1:8" x14ac:dyDescent="0.25">
      <c r="A201" s="763" t="s">
        <v>1199</v>
      </c>
      <c r="B201" s="763" t="s">
        <v>1027</v>
      </c>
      <c r="C201" s="763" t="s">
        <v>1028</v>
      </c>
      <c r="D201" s="764">
        <v>174000</v>
      </c>
      <c r="E201" s="764">
        <v>174000</v>
      </c>
      <c r="F201" s="763" t="s">
        <v>955</v>
      </c>
      <c r="H201" s="765"/>
    </row>
    <row r="202" spans="1:8" x14ac:dyDescent="0.25">
      <c r="A202" s="763" t="s">
        <v>1200</v>
      </c>
      <c r="B202" s="763" t="s">
        <v>1027</v>
      </c>
      <c r="C202" s="763" t="s">
        <v>1028</v>
      </c>
      <c r="D202" s="764">
        <v>47000</v>
      </c>
      <c r="E202" s="764">
        <v>47000</v>
      </c>
      <c r="F202" s="763" t="s">
        <v>955</v>
      </c>
      <c r="H202" s="765"/>
    </row>
    <row r="203" spans="1:8" x14ac:dyDescent="0.25">
      <c r="A203" s="763" t="s">
        <v>1201</v>
      </c>
      <c r="B203" s="763" t="s">
        <v>1186</v>
      </c>
      <c r="C203" s="763" t="s">
        <v>1028</v>
      </c>
      <c r="D203" s="764">
        <v>2078400</v>
      </c>
      <c r="E203" s="764">
        <v>1796950</v>
      </c>
      <c r="F203" s="763" t="s">
        <v>955</v>
      </c>
      <c r="H203" s="765"/>
    </row>
    <row r="204" spans="1:8" x14ac:dyDescent="0.25">
      <c r="A204" s="763" t="s">
        <v>1202</v>
      </c>
      <c r="B204" s="763" t="s">
        <v>1186</v>
      </c>
      <c r="C204" s="763" t="s">
        <v>1028</v>
      </c>
      <c r="D204" s="764">
        <v>549720</v>
      </c>
      <c r="E204" s="764">
        <v>549720</v>
      </c>
      <c r="F204" s="763" t="s">
        <v>955</v>
      </c>
      <c r="H204" s="765"/>
    </row>
    <row r="205" spans="1:8" x14ac:dyDescent="0.25">
      <c r="A205" s="763" t="s">
        <v>1203</v>
      </c>
      <c r="B205" s="763" t="s">
        <v>1030</v>
      </c>
      <c r="C205" s="763" t="s">
        <v>1028</v>
      </c>
      <c r="D205" s="764">
        <v>771720</v>
      </c>
      <c r="E205" s="764">
        <v>771720</v>
      </c>
      <c r="F205" s="763" t="s">
        <v>955</v>
      </c>
      <c r="H205" s="765"/>
    </row>
    <row r="206" spans="1:8" x14ac:dyDescent="0.25">
      <c r="A206" s="763" t="s">
        <v>1204</v>
      </c>
      <c r="B206" s="763" t="s">
        <v>1205</v>
      </c>
      <c r="C206" s="763" t="s">
        <v>1062</v>
      </c>
      <c r="D206" s="764">
        <v>1484460</v>
      </c>
      <c r="E206" s="764">
        <v>1484460</v>
      </c>
      <c r="F206" s="763" t="s">
        <v>955</v>
      </c>
      <c r="H206" s="765"/>
    </row>
    <row r="207" spans="1:8" x14ac:dyDescent="0.25">
      <c r="A207" s="763" t="s">
        <v>1206</v>
      </c>
      <c r="B207" s="763" t="s">
        <v>1048</v>
      </c>
      <c r="C207" s="763" t="s">
        <v>1028</v>
      </c>
      <c r="D207" s="764">
        <v>5106000</v>
      </c>
      <c r="E207" s="764">
        <v>5106000</v>
      </c>
      <c r="F207" s="763" t="s">
        <v>955</v>
      </c>
      <c r="H207" s="765"/>
    </row>
    <row r="208" spans="1:8" x14ac:dyDescent="0.25">
      <c r="A208" s="763" t="s">
        <v>1207</v>
      </c>
      <c r="B208" s="763" t="s">
        <v>1208</v>
      </c>
      <c r="C208" s="763" t="s">
        <v>1089</v>
      </c>
      <c r="D208" s="764">
        <v>4907328</v>
      </c>
      <c r="E208" s="764">
        <v>4907328</v>
      </c>
      <c r="F208" s="763" t="s">
        <v>955</v>
      </c>
      <c r="H208" s="765"/>
    </row>
    <row r="209" spans="1:8" x14ac:dyDescent="0.25">
      <c r="A209" s="763" t="s">
        <v>1209</v>
      </c>
      <c r="B209" s="763" t="s">
        <v>1027</v>
      </c>
      <c r="C209" s="763" t="s">
        <v>1028</v>
      </c>
      <c r="D209" s="764">
        <v>3245400</v>
      </c>
      <c r="E209" s="764">
        <v>3245400</v>
      </c>
      <c r="F209" s="763" t="s">
        <v>955</v>
      </c>
      <c r="H209" s="765"/>
    </row>
    <row r="210" spans="1:8" x14ac:dyDescent="0.25">
      <c r="A210" s="763" t="s">
        <v>1210</v>
      </c>
      <c r="B210" s="763" t="s">
        <v>1211</v>
      </c>
      <c r="C210" s="763" t="s">
        <v>1028</v>
      </c>
      <c r="D210" s="764">
        <v>1766885</v>
      </c>
      <c r="E210" s="764">
        <v>1766885</v>
      </c>
      <c r="F210" s="763" t="s">
        <v>955</v>
      </c>
      <c r="H210" s="765"/>
    </row>
    <row r="211" spans="1:8" x14ac:dyDescent="0.25">
      <c r="A211" s="763" t="s">
        <v>1212</v>
      </c>
      <c r="B211" s="763" t="s">
        <v>1213</v>
      </c>
      <c r="C211" s="763" t="s">
        <v>1214</v>
      </c>
      <c r="D211" s="764">
        <v>5980905</v>
      </c>
      <c r="E211" s="764">
        <v>5980905</v>
      </c>
      <c r="F211" s="763" t="s">
        <v>955</v>
      </c>
      <c r="H211" s="765"/>
    </row>
    <row r="212" spans="1:8" x14ac:dyDescent="0.25">
      <c r="A212" s="763" t="s">
        <v>1215</v>
      </c>
      <c r="B212" s="763" t="s">
        <v>1213</v>
      </c>
      <c r="C212" s="763" t="s">
        <v>1214</v>
      </c>
      <c r="D212" s="764">
        <v>5501654</v>
      </c>
      <c r="E212" s="764">
        <v>5501654</v>
      </c>
      <c r="F212" s="763" t="s">
        <v>955</v>
      </c>
      <c r="H212" s="765"/>
    </row>
    <row r="213" spans="1:8" x14ac:dyDescent="0.25">
      <c r="A213" s="763" t="s">
        <v>1216</v>
      </c>
      <c r="B213" s="763" t="s">
        <v>1217</v>
      </c>
      <c r="C213" s="763" t="s">
        <v>1218</v>
      </c>
      <c r="D213" s="764">
        <v>238000</v>
      </c>
      <c r="E213" s="764">
        <v>238000</v>
      </c>
      <c r="F213" s="763" t="s">
        <v>955</v>
      </c>
      <c r="H213" s="765"/>
    </row>
    <row r="214" spans="1:8" x14ac:dyDescent="0.25">
      <c r="A214" s="763" t="s">
        <v>1219</v>
      </c>
      <c r="B214" s="763" t="s">
        <v>1048</v>
      </c>
      <c r="C214" s="763" t="s">
        <v>1220</v>
      </c>
      <c r="D214" s="764">
        <v>11170500</v>
      </c>
      <c r="E214" s="764">
        <v>10973575</v>
      </c>
      <c r="F214" s="763" t="s">
        <v>955</v>
      </c>
      <c r="H214" s="765"/>
    </row>
    <row r="215" spans="1:8" x14ac:dyDescent="0.25">
      <c r="A215" s="763" t="s">
        <v>1221</v>
      </c>
      <c r="B215" s="763" t="s">
        <v>1048</v>
      </c>
      <c r="C215" s="763" t="s">
        <v>1222</v>
      </c>
      <c r="D215" s="764">
        <v>957500</v>
      </c>
      <c r="E215" s="764">
        <v>957500</v>
      </c>
      <c r="F215" s="763" t="s">
        <v>955</v>
      </c>
      <c r="H215" s="765"/>
    </row>
    <row r="216" spans="1:8" x14ac:dyDescent="0.25">
      <c r="A216" s="763" t="s">
        <v>1223</v>
      </c>
      <c r="B216" s="763" t="s">
        <v>1048</v>
      </c>
      <c r="C216" s="763" t="s">
        <v>1038</v>
      </c>
      <c r="D216" s="764">
        <v>542000</v>
      </c>
      <c r="E216" s="764">
        <v>542000</v>
      </c>
      <c r="F216" s="763" t="s">
        <v>955</v>
      </c>
      <c r="H216" s="765"/>
    </row>
    <row r="217" spans="1:8" x14ac:dyDescent="0.25">
      <c r="A217" s="763" t="s">
        <v>1224</v>
      </c>
      <c r="B217" s="763" t="s">
        <v>1205</v>
      </c>
      <c r="C217" s="763" t="s">
        <v>1062</v>
      </c>
      <c r="D217" s="764">
        <v>390000</v>
      </c>
      <c r="E217" s="764">
        <v>390000</v>
      </c>
      <c r="F217" s="763" t="s">
        <v>955</v>
      </c>
      <c r="H217" s="765"/>
    </row>
    <row r="218" spans="1:8" x14ac:dyDescent="0.25">
      <c r="A218" s="763" t="s">
        <v>1225</v>
      </c>
      <c r="B218" s="763" t="s">
        <v>1205</v>
      </c>
      <c r="C218" s="763" t="s">
        <v>1062</v>
      </c>
      <c r="D218" s="764">
        <v>340000</v>
      </c>
      <c r="E218" s="764">
        <v>340000</v>
      </c>
      <c r="F218" s="763" t="s">
        <v>955</v>
      </c>
      <c r="H218" s="765"/>
    </row>
    <row r="219" spans="1:8" x14ac:dyDescent="0.25">
      <c r="A219" s="763" t="s">
        <v>1226</v>
      </c>
      <c r="B219" s="763" t="s">
        <v>1227</v>
      </c>
      <c r="C219" s="763" t="s">
        <v>1038</v>
      </c>
      <c r="D219" s="764">
        <v>1674000</v>
      </c>
      <c r="E219" s="764">
        <v>1674000</v>
      </c>
      <c r="F219" s="763" t="s">
        <v>955</v>
      </c>
      <c r="H219" s="765"/>
    </row>
    <row r="220" spans="1:8" x14ac:dyDescent="0.25">
      <c r="A220" s="763" t="s">
        <v>1228</v>
      </c>
      <c r="B220" s="763" t="s">
        <v>1186</v>
      </c>
      <c r="C220" s="763" t="s">
        <v>1035</v>
      </c>
      <c r="D220" s="764">
        <v>1497800</v>
      </c>
      <c r="E220" s="764">
        <v>2662300</v>
      </c>
      <c r="F220" s="763" t="s">
        <v>955</v>
      </c>
      <c r="H220" s="765"/>
    </row>
    <row r="221" spans="1:8" x14ac:dyDescent="0.25">
      <c r="A221" s="763" t="s">
        <v>1229</v>
      </c>
      <c r="B221" s="763" t="s">
        <v>1027</v>
      </c>
      <c r="C221" s="763" t="s">
        <v>1035</v>
      </c>
      <c r="D221" s="764">
        <v>433500</v>
      </c>
      <c r="E221" s="764">
        <v>433500</v>
      </c>
      <c r="F221" s="763" t="s">
        <v>955</v>
      </c>
      <c r="H221" s="765"/>
    </row>
    <row r="222" spans="1:8" x14ac:dyDescent="0.25">
      <c r="A222" s="763" t="s">
        <v>1230</v>
      </c>
      <c r="B222" s="763" t="s">
        <v>1186</v>
      </c>
      <c r="C222" s="763" t="s">
        <v>1028</v>
      </c>
      <c r="D222" s="764">
        <v>1034250</v>
      </c>
      <c r="E222" s="764">
        <v>1034250</v>
      </c>
      <c r="F222" s="763" t="s">
        <v>955</v>
      </c>
      <c r="H222" s="765"/>
    </row>
    <row r="223" spans="1:8" x14ac:dyDescent="0.25">
      <c r="A223" s="763" t="s">
        <v>1231</v>
      </c>
      <c r="B223" s="763" t="s">
        <v>1186</v>
      </c>
      <c r="C223" s="763" t="s">
        <v>1222</v>
      </c>
      <c r="D223" s="764">
        <v>619850</v>
      </c>
      <c r="E223" s="764">
        <v>619850</v>
      </c>
      <c r="F223" s="763" t="s">
        <v>955</v>
      </c>
      <c r="H223" s="765"/>
    </row>
    <row r="224" spans="1:8" x14ac:dyDescent="0.25">
      <c r="A224" s="763" t="s">
        <v>1232</v>
      </c>
      <c r="B224" s="763" t="s">
        <v>1071</v>
      </c>
      <c r="C224" s="763" t="s">
        <v>1222</v>
      </c>
      <c r="D224" s="764">
        <v>307500</v>
      </c>
      <c r="E224" s="764">
        <v>307500</v>
      </c>
      <c r="F224" s="763" t="s">
        <v>955</v>
      </c>
      <c r="H224" s="765"/>
    </row>
    <row r="225" spans="1:8" x14ac:dyDescent="0.25">
      <c r="A225" s="763" t="s">
        <v>1233</v>
      </c>
      <c r="B225" s="763" t="s">
        <v>1071</v>
      </c>
      <c r="C225" s="763" t="s">
        <v>1234</v>
      </c>
      <c r="D225" s="764">
        <v>109000</v>
      </c>
      <c r="E225" s="764">
        <v>109000</v>
      </c>
      <c r="F225" s="763" t="s">
        <v>955</v>
      </c>
      <c r="H225" s="765"/>
    </row>
    <row r="226" spans="1:8" x14ac:dyDescent="0.25">
      <c r="A226" s="763" t="s">
        <v>1235</v>
      </c>
      <c r="B226" s="763" t="s">
        <v>1071</v>
      </c>
      <c r="C226" s="763" t="s">
        <v>1028</v>
      </c>
      <c r="D226" s="764">
        <v>230500</v>
      </c>
      <c r="E226" s="764">
        <v>230500</v>
      </c>
      <c r="F226" s="763" t="s">
        <v>955</v>
      </c>
      <c r="H226" s="765"/>
    </row>
    <row r="227" spans="1:8" x14ac:dyDescent="0.25">
      <c r="A227" s="763" t="s">
        <v>1236</v>
      </c>
      <c r="B227" s="763" t="s">
        <v>1186</v>
      </c>
      <c r="C227" s="763" t="s">
        <v>1028</v>
      </c>
      <c r="D227" s="764">
        <v>1470300</v>
      </c>
      <c r="E227" s="764">
        <v>1470300</v>
      </c>
      <c r="F227" s="763" t="s">
        <v>955</v>
      </c>
      <c r="H227" s="765"/>
    </row>
    <row r="228" spans="1:8" x14ac:dyDescent="0.25">
      <c r="A228" s="763" t="s">
        <v>1237</v>
      </c>
      <c r="B228" s="763" t="s">
        <v>1186</v>
      </c>
      <c r="C228" s="763" t="s">
        <v>1028</v>
      </c>
      <c r="D228" s="764">
        <v>235200</v>
      </c>
      <c r="E228" s="764">
        <v>235200</v>
      </c>
      <c r="F228" s="763" t="s">
        <v>955</v>
      </c>
      <c r="H228" s="765"/>
    </row>
    <row r="229" spans="1:8" x14ac:dyDescent="0.25">
      <c r="A229" s="763" t="s">
        <v>1238</v>
      </c>
      <c r="B229" s="763" t="s">
        <v>1186</v>
      </c>
      <c r="C229" s="763" t="s">
        <v>1028</v>
      </c>
      <c r="D229" s="764">
        <v>6841636</v>
      </c>
      <c r="E229" s="764">
        <v>6841636</v>
      </c>
      <c r="F229" s="763" t="s">
        <v>955</v>
      </c>
      <c r="H229" s="765"/>
    </row>
    <row r="230" spans="1:8" x14ac:dyDescent="0.25">
      <c r="A230" s="763" t="s">
        <v>1239</v>
      </c>
      <c r="B230" s="763" t="s">
        <v>1186</v>
      </c>
      <c r="C230" s="763" t="s">
        <v>1028</v>
      </c>
      <c r="D230" s="764">
        <v>465731</v>
      </c>
      <c r="E230" s="764">
        <v>465731</v>
      </c>
      <c r="F230" s="763" t="s">
        <v>955</v>
      </c>
      <c r="H230" s="765"/>
    </row>
    <row r="231" spans="1:8" x14ac:dyDescent="0.25">
      <c r="A231" s="763" t="s">
        <v>1240</v>
      </c>
      <c r="B231" s="763" t="s">
        <v>1186</v>
      </c>
      <c r="C231" s="763" t="s">
        <v>1028</v>
      </c>
      <c r="D231" s="764">
        <v>1760000</v>
      </c>
      <c r="E231" s="764">
        <v>1760000</v>
      </c>
      <c r="F231" s="763" t="s">
        <v>955</v>
      </c>
      <c r="H231" s="765"/>
    </row>
    <row r="232" spans="1:8" x14ac:dyDescent="0.25">
      <c r="A232" s="763" t="s">
        <v>1241</v>
      </c>
      <c r="B232" s="763" t="s">
        <v>1186</v>
      </c>
      <c r="C232" s="763" t="s">
        <v>1028</v>
      </c>
      <c r="D232" s="764">
        <v>868240</v>
      </c>
      <c r="E232" s="764">
        <v>868240</v>
      </c>
      <c r="F232" s="763" t="s">
        <v>955</v>
      </c>
      <c r="H232" s="765"/>
    </row>
    <row r="233" spans="1:8" x14ac:dyDescent="0.25">
      <c r="A233" s="763" t="s">
        <v>1242</v>
      </c>
      <c r="B233" s="763" t="s">
        <v>1186</v>
      </c>
      <c r="C233" s="763" t="s">
        <v>1028</v>
      </c>
      <c r="D233" s="764">
        <v>772320</v>
      </c>
      <c r="E233" s="764">
        <v>772320</v>
      </c>
      <c r="F233" s="763" t="s">
        <v>955</v>
      </c>
      <c r="H233" s="765"/>
    </row>
    <row r="234" spans="1:8" x14ac:dyDescent="0.25">
      <c r="A234" s="763" t="s">
        <v>1243</v>
      </c>
      <c r="B234" s="763" t="s">
        <v>1186</v>
      </c>
      <c r="C234" s="763" t="s">
        <v>1028</v>
      </c>
      <c r="D234" s="764">
        <v>1234080</v>
      </c>
      <c r="E234" s="764">
        <v>1234080</v>
      </c>
      <c r="F234" s="763" t="s">
        <v>955</v>
      </c>
      <c r="H234" s="765"/>
    </row>
    <row r="235" spans="1:8" x14ac:dyDescent="0.25">
      <c r="A235" s="763" t="s">
        <v>1244</v>
      </c>
      <c r="B235" s="763" t="s">
        <v>1186</v>
      </c>
      <c r="C235" s="763" t="s">
        <v>1028</v>
      </c>
      <c r="D235" s="764">
        <v>1142920</v>
      </c>
      <c r="E235" s="764">
        <v>1142920</v>
      </c>
      <c r="F235" s="763" t="s">
        <v>955</v>
      </c>
      <c r="H235" s="765"/>
    </row>
    <row r="236" spans="1:8" x14ac:dyDescent="0.25">
      <c r="A236" s="763" t="s">
        <v>1245</v>
      </c>
      <c r="B236" s="763" t="s">
        <v>1186</v>
      </c>
      <c r="C236" s="763" t="s">
        <v>1028</v>
      </c>
      <c r="D236" s="764">
        <v>2114840</v>
      </c>
      <c r="E236" s="764">
        <v>2114840</v>
      </c>
      <c r="F236" s="763" t="s">
        <v>955</v>
      </c>
      <c r="H236" s="765"/>
    </row>
    <row r="237" spans="1:8" x14ac:dyDescent="0.25">
      <c r="A237" s="763" t="s">
        <v>1246</v>
      </c>
      <c r="B237" s="763" t="s">
        <v>1160</v>
      </c>
      <c r="C237" s="763" t="s">
        <v>1028</v>
      </c>
      <c r="D237" s="764">
        <v>579200</v>
      </c>
      <c r="E237" s="764">
        <v>579200</v>
      </c>
      <c r="F237" s="763" t="s">
        <v>955</v>
      </c>
      <c r="H237" s="765"/>
    </row>
    <row r="238" spans="1:8" x14ac:dyDescent="0.25">
      <c r="A238" s="763" t="s">
        <v>1247</v>
      </c>
      <c r="B238" s="763" t="s">
        <v>1186</v>
      </c>
      <c r="C238" s="763" t="s">
        <v>1028</v>
      </c>
      <c r="D238" s="764">
        <v>185520</v>
      </c>
      <c r="E238" s="764">
        <v>185520</v>
      </c>
      <c r="F238" s="763" t="s">
        <v>955</v>
      </c>
      <c r="H238" s="765"/>
    </row>
    <row r="239" spans="1:8" x14ac:dyDescent="0.25">
      <c r="A239" s="763" t="s">
        <v>1248</v>
      </c>
      <c r="B239" s="763" t="s">
        <v>1071</v>
      </c>
      <c r="C239" s="763" t="s">
        <v>1028</v>
      </c>
      <c r="D239" s="764">
        <v>199600</v>
      </c>
      <c r="E239" s="764">
        <v>199600</v>
      </c>
      <c r="F239" s="763" t="s">
        <v>955</v>
      </c>
      <c r="H239" s="765"/>
    </row>
    <row r="240" spans="1:8" x14ac:dyDescent="0.25">
      <c r="A240" s="763" t="s">
        <v>1249</v>
      </c>
      <c r="B240" s="763" t="s">
        <v>1186</v>
      </c>
      <c r="C240" s="763" t="s">
        <v>1028</v>
      </c>
      <c r="D240" s="764">
        <v>2322000</v>
      </c>
      <c r="E240" s="764">
        <v>2322000</v>
      </c>
      <c r="F240" s="763" t="s">
        <v>955</v>
      </c>
      <c r="H240" s="765"/>
    </row>
    <row r="241" spans="1:8" x14ac:dyDescent="0.25">
      <c r="A241" s="763" t="s">
        <v>1250</v>
      </c>
      <c r="B241" s="763" t="s">
        <v>1186</v>
      </c>
      <c r="C241" s="763" t="s">
        <v>1028</v>
      </c>
      <c r="D241" s="764">
        <v>3732120</v>
      </c>
      <c r="E241" s="764">
        <v>3732120</v>
      </c>
      <c r="F241" s="763" t="s">
        <v>955</v>
      </c>
      <c r="H241" s="765"/>
    </row>
    <row r="242" spans="1:8" x14ac:dyDescent="0.25">
      <c r="A242" s="763" t="s">
        <v>1251</v>
      </c>
      <c r="B242" s="763" t="s">
        <v>1186</v>
      </c>
      <c r="C242" s="763" t="s">
        <v>1028</v>
      </c>
      <c r="D242" s="764">
        <v>345840</v>
      </c>
      <c r="E242" s="764">
        <v>345840</v>
      </c>
      <c r="F242" s="763" t="s">
        <v>955</v>
      </c>
      <c r="H242" s="765"/>
    </row>
    <row r="243" spans="1:8" x14ac:dyDescent="0.25">
      <c r="A243" s="763" t="s">
        <v>1252</v>
      </c>
      <c r="B243" s="763" t="s">
        <v>1186</v>
      </c>
      <c r="C243" s="763" t="s">
        <v>1028</v>
      </c>
      <c r="D243" s="764">
        <v>731200</v>
      </c>
      <c r="E243" s="764">
        <v>731200</v>
      </c>
      <c r="F243" s="763" t="s">
        <v>955</v>
      </c>
      <c r="H243" s="765"/>
    </row>
    <row r="244" spans="1:8" x14ac:dyDescent="0.25">
      <c r="A244" s="763" t="s">
        <v>1253</v>
      </c>
      <c r="B244" s="763" t="s">
        <v>1186</v>
      </c>
      <c r="C244" s="763" t="s">
        <v>1028</v>
      </c>
      <c r="D244" s="764">
        <v>2186800</v>
      </c>
      <c r="E244" s="764">
        <v>2186800</v>
      </c>
      <c r="F244" s="763" t="s">
        <v>955</v>
      </c>
      <c r="H244" s="765"/>
    </row>
    <row r="245" spans="1:8" x14ac:dyDescent="0.25">
      <c r="A245" s="763" t="s">
        <v>1254</v>
      </c>
      <c r="B245" s="763" t="s">
        <v>1186</v>
      </c>
      <c r="C245" s="763" t="s">
        <v>1028</v>
      </c>
      <c r="D245" s="764">
        <v>8943020</v>
      </c>
      <c r="E245" s="764">
        <v>8943020</v>
      </c>
      <c r="F245" s="763" t="s">
        <v>955</v>
      </c>
      <c r="H245" s="765"/>
    </row>
    <row r="246" spans="1:8" x14ac:dyDescent="0.25">
      <c r="A246" s="763" t="s">
        <v>1255</v>
      </c>
      <c r="B246" s="763" t="s">
        <v>1027</v>
      </c>
      <c r="C246" s="763" t="s">
        <v>1028</v>
      </c>
      <c r="D246" s="764">
        <v>1086000</v>
      </c>
      <c r="E246" s="764">
        <v>1086000</v>
      </c>
      <c r="F246" s="763" t="s">
        <v>955</v>
      </c>
      <c r="H246" s="765"/>
    </row>
    <row r="247" spans="1:8" x14ac:dyDescent="0.25">
      <c r="A247" s="763" t="s">
        <v>1256</v>
      </c>
      <c r="B247" s="763" t="s">
        <v>1186</v>
      </c>
      <c r="C247" s="763" t="s">
        <v>1028</v>
      </c>
      <c r="D247" s="764">
        <v>697240</v>
      </c>
      <c r="E247" s="764">
        <v>697240</v>
      </c>
      <c r="F247" s="763" t="s">
        <v>955</v>
      </c>
      <c r="H247" s="765"/>
    </row>
    <row r="248" spans="1:8" x14ac:dyDescent="0.25">
      <c r="A248" s="763" t="s">
        <v>1257</v>
      </c>
      <c r="B248" s="763" t="s">
        <v>1186</v>
      </c>
      <c r="C248" s="763" t="s">
        <v>1028</v>
      </c>
      <c r="D248" s="764">
        <v>1585620</v>
      </c>
      <c r="E248" s="764">
        <v>1585620</v>
      </c>
      <c r="F248" s="763" t="s">
        <v>955</v>
      </c>
      <c r="H248" s="765"/>
    </row>
    <row r="249" spans="1:8" x14ac:dyDescent="0.25">
      <c r="A249" s="763" t="s">
        <v>1258</v>
      </c>
      <c r="B249" s="763" t="s">
        <v>1259</v>
      </c>
      <c r="C249" s="763" t="s">
        <v>1028</v>
      </c>
      <c r="D249" s="764">
        <v>430520</v>
      </c>
      <c r="E249" s="764">
        <v>430520</v>
      </c>
      <c r="F249" s="763" t="s">
        <v>955</v>
      </c>
      <c r="H249" s="765"/>
    </row>
    <row r="250" spans="1:8" x14ac:dyDescent="0.25">
      <c r="A250" s="763" t="s">
        <v>1260</v>
      </c>
      <c r="B250" s="763" t="s">
        <v>1186</v>
      </c>
      <c r="C250" s="763" t="s">
        <v>1028</v>
      </c>
      <c r="D250" s="764">
        <v>732200</v>
      </c>
      <c r="E250" s="764">
        <v>732200</v>
      </c>
      <c r="F250" s="763" t="s">
        <v>955</v>
      </c>
      <c r="H250" s="765"/>
    </row>
    <row r="251" spans="1:8" x14ac:dyDescent="0.25">
      <c r="A251" s="763" t="s">
        <v>1261</v>
      </c>
      <c r="B251" s="763" t="s">
        <v>1186</v>
      </c>
      <c r="C251" s="763" t="s">
        <v>1028</v>
      </c>
      <c r="D251" s="764">
        <v>3033280</v>
      </c>
      <c r="E251" s="764">
        <v>3033280</v>
      </c>
      <c r="F251" s="763" t="s">
        <v>955</v>
      </c>
      <c r="H251" s="765"/>
    </row>
    <row r="252" spans="1:8" x14ac:dyDescent="0.25">
      <c r="A252" s="763" t="s">
        <v>1262</v>
      </c>
      <c r="B252" s="763" t="s">
        <v>1152</v>
      </c>
      <c r="C252" s="763" t="s">
        <v>1028</v>
      </c>
      <c r="D252" s="764">
        <v>461200</v>
      </c>
      <c r="E252" s="764">
        <v>1614200</v>
      </c>
      <c r="F252" s="763" t="s">
        <v>955</v>
      </c>
      <c r="H252" s="765"/>
    </row>
    <row r="253" spans="1:8" x14ac:dyDescent="0.25">
      <c r="A253" s="763" t="s">
        <v>1263</v>
      </c>
      <c r="B253" s="763" t="s">
        <v>1186</v>
      </c>
      <c r="C253" s="763" t="s">
        <v>1028</v>
      </c>
      <c r="D253" s="764">
        <v>123320</v>
      </c>
      <c r="E253" s="764">
        <v>123320</v>
      </c>
      <c r="F253" s="763" t="s">
        <v>955</v>
      </c>
      <c r="H253" s="765"/>
    </row>
    <row r="254" spans="1:8" x14ac:dyDescent="0.25">
      <c r="A254" s="763" t="s">
        <v>1264</v>
      </c>
      <c r="B254" s="763" t="s">
        <v>1186</v>
      </c>
      <c r="C254" s="763" t="s">
        <v>1028</v>
      </c>
      <c r="D254" s="764">
        <v>640460</v>
      </c>
      <c r="E254" s="764">
        <v>640460</v>
      </c>
      <c r="F254" s="763" t="s">
        <v>955</v>
      </c>
      <c r="H254" s="765"/>
    </row>
    <row r="255" spans="1:8" x14ac:dyDescent="0.25">
      <c r="A255" s="763" t="s">
        <v>1265</v>
      </c>
      <c r="B255" s="763" t="s">
        <v>1186</v>
      </c>
      <c r="C255" s="763" t="s">
        <v>1028</v>
      </c>
      <c r="D255" s="764">
        <v>633500</v>
      </c>
      <c r="E255" s="764">
        <v>633500</v>
      </c>
      <c r="F255" s="763" t="s">
        <v>955</v>
      </c>
      <c r="H255" s="765"/>
    </row>
    <row r="256" spans="1:8" x14ac:dyDescent="0.25">
      <c r="A256" s="763" t="s">
        <v>1266</v>
      </c>
      <c r="B256" s="763" t="s">
        <v>1186</v>
      </c>
      <c r="C256" s="763" t="s">
        <v>1028</v>
      </c>
      <c r="D256" s="764">
        <v>2361480</v>
      </c>
      <c r="E256" s="764">
        <v>2361480</v>
      </c>
      <c r="F256" s="763" t="s">
        <v>955</v>
      </c>
      <c r="H256" s="765"/>
    </row>
    <row r="257" spans="1:8" x14ac:dyDescent="0.25">
      <c r="A257" s="763" t="s">
        <v>1267</v>
      </c>
      <c r="B257" s="763" t="s">
        <v>1268</v>
      </c>
      <c r="C257" s="763" t="s">
        <v>1028</v>
      </c>
      <c r="D257" s="764">
        <v>1185120</v>
      </c>
      <c r="E257" s="764">
        <v>4147920</v>
      </c>
      <c r="F257" s="763" t="s">
        <v>955</v>
      </c>
      <c r="H257" s="765"/>
    </row>
    <row r="258" spans="1:8" x14ac:dyDescent="0.25">
      <c r="A258" s="763" t="s">
        <v>1269</v>
      </c>
      <c r="B258" s="763" t="s">
        <v>1186</v>
      </c>
      <c r="C258" s="763" t="s">
        <v>1028</v>
      </c>
      <c r="D258" s="764">
        <v>829920</v>
      </c>
      <c r="E258" s="764">
        <v>829920</v>
      </c>
      <c r="F258" s="763" t="s">
        <v>955</v>
      </c>
      <c r="H258" s="765"/>
    </row>
    <row r="259" spans="1:8" x14ac:dyDescent="0.25">
      <c r="A259" s="763" t="s">
        <v>1270</v>
      </c>
      <c r="B259" s="763" t="s">
        <v>1186</v>
      </c>
      <c r="C259" s="763" t="s">
        <v>1028</v>
      </c>
      <c r="D259" s="764">
        <v>715360</v>
      </c>
      <c r="E259" s="764">
        <v>715360</v>
      </c>
      <c r="F259" s="763" t="s">
        <v>955</v>
      </c>
      <c r="H259" s="765"/>
    </row>
    <row r="260" spans="1:8" x14ac:dyDescent="0.25">
      <c r="A260" s="763" t="s">
        <v>1271</v>
      </c>
      <c r="B260" s="763" t="s">
        <v>1027</v>
      </c>
      <c r="C260" s="763" t="s">
        <v>1028</v>
      </c>
      <c r="D260" s="764">
        <v>1716440</v>
      </c>
      <c r="E260" s="764">
        <v>1716440</v>
      </c>
      <c r="F260" s="763" t="s">
        <v>955</v>
      </c>
      <c r="H260" s="765"/>
    </row>
    <row r="261" spans="1:8" x14ac:dyDescent="0.25">
      <c r="A261" s="763" t="s">
        <v>1272</v>
      </c>
      <c r="B261" s="763" t="s">
        <v>1186</v>
      </c>
      <c r="C261" s="763" t="s">
        <v>1028</v>
      </c>
      <c r="D261" s="764">
        <v>1324400</v>
      </c>
      <c r="E261" s="764">
        <v>1324400</v>
      </c>
      <c r="F261" s="763" t="s">
        <v>955</v>
      </c>
      <c r="H261" s="765"/>
    </row>
    <row r="262" spans="1:8" x14ac:dyDescent="0.25">
      <c r="A262" s="763" t="s">
        <v>1273</v>
      </c>
      <c r="B262" s="763" t="s">
        <v>1186</v>
      </c>
      <c r="C262" s="763" t="s">
        <v>1028</v>
      </c>
      <c r="D262" s="764">
        <v>113140</v>
      </c>
      <c r="E262" s="764">
        <v>113140</v>
      </c>
      <c r="F262" s="763" t="s">
        <v>955</v>
      </c>
      <c r="H262" s="765"/>
    </row>
    <row r="263" spans="1:8" x14ac:dyDescent="0.25">
      <c r="A263" s="763" t="s">
        <v>1274</v>
      </c>
      <c r="B263" s="763" t="s">
        <v>1186</v>
      </c>
      <c r="C263" s="763" t="s">
        <v>1028</v>
      </c>
      <c r="D263" s="764">
        <v>5038520</v>
      </c>
      <c r="E263" s="764">
        <v>5038520</v>
      </c>
      <c r="F263" s="763" t="s">
        <v>955</v>
      </c>
      <c r="H263" s="765"/>
    </row>
    <row r="264" spans="1:8" x14ac:dyDescent="0.25">
      <c r="A264" s="763" t="s">
        <v>1275</v>
      </c>
      <c r="B264" s="763" t="s">
        <v>1259</v>
      </c>
      <c r="C264" s="763" t="s">
        <v>1028</v>
      </c>
      <c r="D264" s="764">
        <v>41780</v>
      </c>
      <c r="E264" s="764">
        <v>41780</v>
      </c>
      <c r="F264" s="763" t="s">
        <v>955</v>
      </c>
      <c r="H264" s="765"/>
    </row>
    <row r="265" spans="1:8" x14ac:dyDescent="0.25">
      <c r="A265" s="763" t="s">
        <v>1276</v>
      </c>
      <c r="B265" s="763" t="s">
        <v>1186</v>
      </c>
      <c r="C265" s="763" t="s">
        <v>1028</v>
      </c>
      <c r="D265" s="764">
        <v>96120</v>
      </c>
      <c r="E265" s="764">
        <v>96127</v>
      </c>
      <c r="F265" s="763" t="s">
        <v>955</v>
      </c>
      <c r="H265" s="765"/>
    </row>
    <row r="266" spans="1:8" x14ac:dyDescent="0.25">
      <c r="A266" s="763" t="s">
        <v>1277</v>
      </c>
      <c r="B266" s="763" t="s">
        <v>1278</v>
      </c>
      <c r="C266" s="763" t="s">
        <v>1028</v>
      </c>
      <c r="D266" s="764">
        <v>917920</v>
      </c>
      <c r="E266" s="764">
        <v>917920</v>
      </c>
      <c r="F266" s="763" t="s">
        <v>955</v>
      </c>
      <c r="H266" s="765"/>
    </row>
    <row r="267" spans="1:8" x14ac:dyDescent="0.25">
      <c r="A267" s="763" t="s">
        <v>1279</v>
      </c>
      <c r="B267" s="763" t="s">
        <v>1048</v>
      </c>
      <c r="C267" s="763" t="s">
        <v>1028</v>
      </c>
      <c r="D267" s="764">
        <v>315920</v>
      </c>
      <c r="E267" s="764">
        <v>315920</v>
      </c>
      <c r="F267" s="763" t="s">
        <v>955</v>
      </c>
      <c r="H267" s="765"/>
    </row>
    <row r="268" spans="1:8" x14ac:dyDescent="0.25">
      <c r="A268" s="763" t="s">
        <v>1280</v>
      </c>
      <c r="B268" s="763" t="s">
        <v>1048</v>
      </c>
      <c r="C268" s="763" t="s">
        <v>1028</v>
      </c>
      <c r="D268" s="764">
        <v>397200</v>
      </c>
      <c r="E268" s="764">
        <v>397200</v>
      </c>
      <c r="F268" s="763" t="s">
        <v>955</v>
      </c>
      <c r="H268" s="765"/>
    </row>
    <row r="269" spans="1:8" x14ac:dyDescent="0.25">
      <c r="A269" s="763" t="s">
        <v>1281</v>
      </c>
      <c r="B269" s="763" t="s">
        <v>1048</v>
      </c>
      <c r="C269" s="763" t="s">
        <v>1028</v>
      </c>
      <c r="D269" s="764">
        <v>605640</v>
      </c>
      <c r="E269" s="764">
        <v>605640</v>
      </c>
      <c r="F269" s="763" t="s">
        <v>955</v>
      </c>
      <c r="H269" s="765"/>
    </row>
    <row r="270" spans="1:8" x14ac:dyDescent="0.25">
      <c r="A270" s="763" t="s">
        <v>1282</v>
      </c>
      <c r="B270" s="763" t="s">
        <v>1048</v>
      </c>
      <c r="C270" s="763" t="s">
        <v>1028</v>
      </c>
      <c r="D270" s="764">
        <v>604040</v>
      </c>
      <c r="E270" s="764">
        <v>604040</v>
      </c>
      <c r="F270" s="763" t="s">
        <v>955</v>
      </c>
      <c r="H270" s="765"/>
    </row>
    <row r="271" spans="1:8" x14ac:dyDescent="0.25">
      <c r="A271" s="763" t="s">
        <v>1283</v>
      </c>
      <c r="B271" s="763" t="s">
        <v>1186</v>
      </c>
      <c r="C271" s="763" t="s">
        <v>1028</v>
      </c>
      <c r="D271" s="764">
        <v>719900</v>
      </c>
      <c r="E271" s="764">
        <v>719900</v>
      </c>
      <c r="F271" s="763" t="s">
        <v>955</v>
      </c>
      <c r="H271" s="765"/>
    </row>
    <row r="272" spans="1:8" x14ac:dyDescent="0.25">
      <c r="A272" s="763" t="s">
        <v>1284</v>
      </c>
      <c r="B272" s="763" t="s">
        <v>1152</v>
      </c>
      <c r="C272" s="763" t="s">
        <v>1028</v>
      </c>
      <c r="D272" s="764">
        <v>147840</v>
      </c>
      <c r="E272" s="764">
        <v>517440.00000000006</v>
      </c>
      <c r="F272" s="763" t="s">
        <v>955</v>
      </c>
      <c r="H272" s="765"/>
    </row>
    <row r="273" spans="1:8" x14ac:dyDescent="0.25">
      <c r="A273" s="763" t="s">
        <v>1285</v>
      </c>
      <c r="B273" s="763" t="s">
        <v>1186</v>
      </c>
      <c r="C273" s="763" t="s">
        <v>1028</v>
      </c>
      <c r="D273" s="764">
        <v>928900</v>
      </c>
      <c r="E273" s="764">
        <v>928900</v>
      </c>
      <c r="F273" s="763" t="s">
        <v>955</v>
      </c>
      <c r="H273" s="765"/>
    </row>
    <row r="274" spans="1:8" x14ac:dyDescent="0.25">
      <c r="A274" s="763" t="s">
        <v>1286</v>
      </c>
      <c r="B274" s="763" t="s">
        <v>1186</v>
      </c>
      <c r="C274" s="763" t="s">
        <v>1028</v>
      </c>
      <c r="D274" s="764">
        <v>718440</v>
      </c>
      <c r="E274" s="764">
        <v>718440</v>
      </c>
      <c r="F274" s="763" t="s">
        <v>955</v>
      </c>
      <c r="H274" s="765"/>
    </row>
    <row r="275" spans="1:8" x14ac:dyDescent="0.25">
      <c r="A275" s="763" t="s">
        <v>1287</v>
      </c>
      <c r="B275" s="763" t="s">
        <v>1186</v>
      </c>
      <c r="C275" s="763" t="s">
        <v>1028</v>
      </c>
      <c r="D275" s="764">
        <v>1724500</v>
      </c>
      <c r="E275" s="764">
        <v>1724500</v>
      </c>
      <c r="F275" s="763" t="s">
        <v>955</v>
      </c>
      <c r="H275" s="765"/>
    </row>
    <row r="276" spans="1:8" x14ac:dyDescent="0.25">
      <c r="A276" s="763" t="s">
        <v>1288</v>
      </c>
      <c r="B276" s="763" t="s">
        <v>1186</v>
      </c>
      <c r="C276" s="763" t="s">
        <v>1028</v>
      </c>
      <c r="D276" s="764">
        <v>1956200</v>
      </c>
      <c r="E276" s="764">
        <v>1956200</v>
      </c>
      <c r="F276" s="763" t="s">
        <v>955</v>
      </c>
      <c r="H276" s="765"/>
    </row>
    <row r="277" spans="1:8" x14ac:dyDescent="0.25">
      <c r="A277" s="763" t="s">
        <v>1289</v>
      </c>
      <c r="B277" s="763" t="s">
        <v>1186</v>
      </c>
      <c r="C277" s="763" t="s">
        <v>1028</v>
      </c>
      <c r="D277" s="764">
        <v>351240</v>
      </c>
      <c r="E277" s="764">
        <v>351240</v>
      </c>
      <c r="F277" s="763" t="s">
        <v>955</v>
      </c>
      <c r="H277" s="765"/>
    </row>
    <row r="278" spans="1:8" x14ac:dyDescent="0.25">
      <c r="A278" s="763" t="s">
        <v>1290</v>
      </c>
      <c r="B278" s="763" t="s">
        <v>1186</v>
      </c>
      <c r="C278" s="763" t="s">
        <v>1028</v>
      </c>
      <c r="D278" s="764">
        <v>237680</v>
      </c>
      <c r="E278" s="764">
        <v>237680</v>
      </c>
      <c r="F278" s="763" t="s">
        <v>955</v>
      </c>
      <c r="H278" s="765"/>
    </row>
    <row r="279" spans="1:8" x14ac:dyDescent="0.25">
      <c r="A279" s="763" t="s">
        <v>1291</v>
      </c>
      <c r="B279" s="763" t="s">
        <v>1186</v>
      </c>
      <c r="C279" s="763" t="s">
        <v>1028</v>
      </c>
      <c r="D279" s="764">
        <v>623880</v>
      </c>
      <c r="E279" s="764">
        <v>623880</v>
      </c>
      <c r="F279" s="763" t="s">
        <v>955</v>
      </c>
      <c r="H279" s="765"/>
    </row>
    <row r="280" spans="1:8" x14ac:dyDescent="0.25">
      <c r="A280" s="763" t="s">
        <v>1292</v>
      </c>
      <c r="B280" s="763" t="s">
        <v>1186</v>
      </c>
      <c r="C280" s="763" t="s">
        <v>1028</v>
      </c>
      <c r="D280" s="764">
        <v>622200</v>
      </c>
      <c r="E280" s="764">
        <v>622200</v>
      </c>
      <c r="F280" s="763" t="s">
        <v>955</v>
      </c>
      <c r="H280" s="765"/>
    </row>
    <row r="281" spans="1:8" x14ac:dyDescent="0.25">
      <c r="A281" s="763" t="s">
        <v>1293</v>
      </c>
      <c r="B281" s="763" t="s">
        <v>1186</v>
      </c>
      <c r="C281" s="763" t="s">
        <v>1028</v>
      </c>
      <c r="D281" s="764">
        <v>212000</v>
      </c>
      <c r="E281" s="764">
        <v>212000</v>
      </c>
      <c r="F281" s="763" t="s">
        <v>955</v>
      </c>
      <c r="H281" s="765"/>
    </row>
    <row r="282" spans="1:8" x14ac:dyDescent="0.25">
      <c r="A282" s="763" t="s">
        <v>1294</v>
      </c>
      <c r="B282" s="763" t="s">
        <v>1186</v>
      </c>
      <c r="C282" s="763" t="s">
        <v>1028</v>
      </c>
      <c r="D282" s="764">
        <v>2328880</v>
      </c>
      <c r="E282" s="764">
        <v>2328880</v>
      </c>
      <c r="F282" s="763" t="s">
        <v>955</v>
      </c>
      <c r="H282" s="765"/>
    </row>
    <row r="283" spans="1:8" x14ac:dyDescent="0.25">
      <c r="A283" s="763" t="s">
        <v>1295</v>
      </c>
      <c r="B283" s="763" t="s">
        <v>1027</v>
      </c>
      <c r="C283" s="763" t="s">
        <v>1028</v>
      </c>
      <c r="D283" s="764">
        <v>106610</v>
      </c>
      <c r="E283" s="764">
        <v>106610</v>
      </c>
      <c r="F283" s="763" t="s">
        <v>955</v>
      </c>
      <c r="H283" s="765"/>
    </row>
    <row r="284" spans="1:8" x14ac:dyDescent="0.25">
      <c r="A284" s="763" t="s">
        <v>1296</v>
      </c>
      <c r="B284" s="763" t="s">
        <v>1027</v>
      </c>
      <c r="C284" s="763" t="s">
        <v>1028</v>
      </c>
      <c r="D284" s="764">
        <v>1174090</v>
      </c>
      <c r="E284" s="764">
        <v>1174090</v>
      </c>
      <c r="F284" s="763" t="s">
        <v>955</v>
      </c>
      <c r="H284" s="765"/>
    </row>
    <row r="285" spans="1:8" x14ac:dyDescent="0.25">
      <c r="A285" s="763" t="s">
        <v>1297</v>
      </c>
      <c r="B285" s="763" t="s">
        <v>1186</v>
      </c>
      <c r="C285" s="763" t="s">
        <v>1028</v>
      </c>
      <c r="D285" s="764">
        <v>96040</v>
      </c>
      <c r="E285" s="764">
        <v>96040</v>
      </c>
      <c r="F285" s="763" t="s">
        <v>955</v>
      </c>
      <c r="H285" s="765"/>
    </row>
    <row r="286" spans="1:8" x14ac:dyDescent="0.25">
      <c r="A286" s="763" t="s">
        <v>1298</v>
      </c>
      <c r="B286" s="763" t="s">
        <v>1186</v>
      </c>
      <c r="C286" s="763" t="s">
        <v>1028</v>
      </c>
      <c r="D286" s="764">
        <v>669040</v>
      </c>
      <c r="E286" s="764">
        <v>669040</v>
      </c>
      <c r="F286" s="763" t="s">
        <v>955</v>
      </c>
      <c r="H286" s="765"/>
    </row>
    <row r="287" spans="1:8" x14ac:dyDescent="0.25">
      <c r="A287" s="763" t="s">
        <v>1299</v>
      </c>
      <c r="B287" s="763" t="s">
        <v>1186</v>
      </c>
      <c r="C287" s="763" t="s">
        <v>1028</v>
      </c>
      <c r="D287" s="764">
        <v>780880</v>
      </c>
      <c r="E287" s="764">
        <v>780880</v>
      </c>
      <c r="F287" s="763" t="s">
        <v>955</v>
      </c>
      <c r="H287" s="765"/>
    </row>
    <row r="288" spans="1:8" x14ac:dyDescent="0.25">
      <c r="A288" s="763" t="s">
        <v>1300</v>
      </c>
      <c r="B288" s="763" t="s">
        <v>1259</v>
      </c>
      <c r="C288" s="763" t="s">
        <v>1028</v>
      </c>
      <c r="D288" s="764">
        <v>29860</v>
      </c>
      <c r="E288" s="764">
        <v>29860</v>
      </c>
      <c r="F288" s="763" t="s">
        <v>955</v>
      </c>
      <c r="H288" s="765"/>
    </row>
    <row r="289" spans="1:8" x14ac:dyDescent="0.25">
      <c r="A289" s="763" t="s">
        <v>1301</v>
      </c>
      <c r="B289" s="763" t="s">
        <v>1186</v>
      </c>
      <c r="C289" s="763" t="s">
        <v>1028</v>
      </c>
      <c r="D289" s="764">
        <v>502320</v>
      </c>
      <c r="E289" s="764">
        <v>502320</v>
      </c>
      <c r="F289" s="763" t="s">
        <v>955</v>
      </c>
      <c r="H289" s="765"/>
    </row>
    <row r="290" spans="1:8" x14ac:dyDescent="0.25">
      <c r="A290" s="763" t="s">
        <v>1302</v>
      </c>
      <c r="B290" s="763" t="s">
        <v>1186</v>
      </c>
      <c r="C290" s="763" t="s">
        <v>1028</v>
      </c>
      <c r="D290" s="764">
        <v>798440</v>
      </c>
      <c r="E290" s="764">
        <v>798440</v>
      </c>
      <c r="F290" s="763" t="s">
        <v>955</v>
      </c>
      <c r="H290" s="765"/>
    </row>
    <row r="291" spans="1:8" x14ac:dyDescent="0.25">
      <c r="A291" s="763" t="s">
        <v>1303</v>
      </c>
      <c r="B291" s="763" t="s">
        <v>1027</v>
      </c>
      <c r="C291" s="763" t="s">
        <v>1028</v>
      </c>
      <c r="D291" s="764">
        <v>424510</v>
      </c>
      <c r="E291" s="764">
        <v>424510</v>
      </c>
      <c r="F291" s="763" t="s">
        <v>955</v>
      </c>
      <c r="H291" s="765"/>
    </row>
    <row r="292" spans="1:8" x14ac:dyDescent="0.25">
      <c r="A292" s="763" t="s">
        <v>1304</v>
      </c>
      <c r="B292" s="763" t="s">
        <v>1186</v>
      </c>
      <c r="C292" s="763" t="s">
        <v>1028</v>
      </c>
      <c r="D292" s="764">
        <v>2034880</v>
      </c>
      <c r="E292" s="764">
        <v>2034880</v>
      </c>
      <c r="F292" s="763" t="s">
        <v>955</v>
      </c>
      <c r="H292" s="765"/>
    </row>
    <row r="293" spans="1:8" x14ac:dyDescent="0.25">
      <c r="A293" s="763" t="s">
        <v>1305</v>
      </c>
      <c r="B293" s="763" t="s">
        <v>1186</v>
      </c>
      <c r="C293" s="763" t="s">
        <v>1028</v>
      </c>
      <c r="D293" s="764">
        <v>753640</v>
      </c>
      <c r="E293" s="764">
        <v>753640</v>
      </c>
      <c r="F293" s="763" t="s">
        <v>955</v>
      </c>
      <c r="H293" s="765"/>
    </row>
    <row r="294" spans="1:8" x14ac:dyDescent="0.25">
      <c r="A294" s="763" t="s">
        <v>1306</v>
      </c>
      <c r="B294" s="763" t="s">
        <v>1186</v>
      </c>
      <c r="C294" s="763" t="s">
        <v>1028</v>
      </c>
      <c r="D294" s="764">
        <v>1215440</v>
      </c>
      <c r="E294" s="764">
        <v>1215440</v>
      </c>
      <c r="F294" s="763" t="s">
        <v>955</v>
      </c>
      <c r="H294" s="765"/>
    </row>
    <row r="295" spans="1:8" x14ac:dyDescent="0.25">
      <c r="A295" s="763" t="s">
        <v>1307</v>
      </c>
      <c r="B295" s="763" t="s">
        <v>1186</v>
      </c>
      <c r="C295" s="763" t="s">
        <v>1028</v>
      </c>
      <c r="D295" s="764">
        <v>125280</v>
      </c>
      <c r="E295" s="764">
        <v>125280</v>
      </c>
      <c r="F295" s="763" t="s">
        <v>955</v>
      </c>
      <c r="H295" s="765"/>
    </row>
    <row r="296" spans="1:8" x14ac:dyDescent="0.25">
      <c r="A296" s="763" t="s">
        <v>1308</v>
      </c>
      <c r="B296" s="763" t="s">
        <v>1027</v>
      </c>
      <c r="C296" s="763" t="s">
        <v>1028</v>
      </c>
      <c r="D296" s="764">
        <v>159000</v>
      </c>
      <c r="E296" s="764">
        <v>159000</v>
      </c>
      <c r="F296" s="763" t="s">
        <v>955</v>
      </c>
      <c r="H296" s="765"/>
    </row>
    <row r="297" spans="1:8" x14ac:dyDescent="0.25">
      <c r="A297" s="763" t="s">
        <v>1309</v>
      </c>
      <c r="B297" s="763" t="s">
        <v>1186</v>
      </c>
      <c r="C297" s="763" t="s">
        <v>1028</v>
      </c>
      <c r="D297" s="764">
        <v>252100</v>
      </c>
      <c r="E297" s="764">
        <v>252100</v>
      </c>
      <c r="F297" s="763" t="s">
        <v>955</v>
      </c>
      <c r="H297" s="765"/>
    </row>
    <row r="298" spans="1:8" x14ac:dyDescent="0.25">
      <c r="A298" s="763" t="s">
        <v>1310</v>
      </c>
      <c r="B298" s="763" t="s">
        <v>1186</v>
      </c>
      <c r="C298" s="763" t="s">
        <v>1028</v>
      </c>
      <c r="D298" s="764">
        <v>1947660</v>
      </c>
      <c r="E298" s="764">
        <v>1947660</v>
      </c>
      <c r="F298" s="763" t="s">
        <v>955</v>
      </c>
      <c r="H298" s="765"/>
    </row>
    <row r="299" spans="1:8" x14ac:dyDescent="0.25">
      <c r="A299" s="763" t="s">
        <v>1311</v>
      </c>
      <c r="B299" s="763" t="s">
        <v>1186</v>
      </c>
      <c r="C299" s="763" t="s">
        <v>1028</v>
      </c>
      <c r="D299" s="764">
        <v>364480</v>
      </c>
      <c r="E299" s="764">
        <v>364480</v>
      </c>
      <c r="F299" s="763" t="s">
        <v>955</v>
      </c>
      <c r="H299" s="765"/>
    </row>
    <row r="300" spans="1:8" x14ac:dyDescent="0.25">
      <c r="A300" s="763" t="s">
        <v>1312</v>
      </c>
      <c r="B300" s="763" t="s">
        <v>1186</v>
      </c>
      <c r="C300" s="763" t="s">
        <v>1028</v>
      </c>
      <c r="D300" s="764">
        <v>1043180.0000000001</v>
      </c>
      <c r="E300" s="764">
        <v>1043180.0000000001</v>
      </c>
      <c r="F300" s="763" t="s">
        <v>955</v>
      </c>
      <c r="H300" s="765"/>
    </row>
    <row r="301" spans="1:8" x14ac:dyDescent="0.25">
      <c r="A301" s="763" t="s">
        <v>1313</v>
      </c>
      <c r="B301" s="763" t="s">
        <v>1186</v>
      </c>
      <c r="C301" s="763" t="s">
        <v>1028</v>
      </c>
      <c r="D301" s="764">
        <v>1058660</v>
      </c>
      <c r="E301" s="764">
        <v>1058660</v>
      </c>
      <c r="F301" s="763" t="s">
        <v>955</v>
      </c>
      <c r="H301" s="765"/>
    </row>
    <row r="302" spans="1:8" x14ac:dyDescent="0.25">
      <c r="A302" s="763" t="s">
        <v>1314</v>
      </c>
      <c r="B302" s="763" t="s">
        <v>1027</v>
      </c>
      <c r="C302" s="763" t="s">
        <v>1028</v>
      </c>
      <c r="D302" s="764">
        <v>359750</v>
      </c>
      <c r="E302" s="764">
        <v>359750</v>
      </c>
      <c r="F302" s="763" t="s">
        <v>955</v>
      </c>
      <c r="H302" s="765"/>
    </row>
    <row r="303" spans="1:8" x14ac:dyDescent="0.25">
      <c r="A303" s="763" t="s">
        <v>1315</v>
      </c>
      <c r="B303" s="763" t="s">
        <v>1048</v>
      </c>
      <c r="C303" s="763" t="s">
        <v>1028</v>
      </c>
      <c r="D303" s="764">
        <v>15915900</v>
      </c>
      <c r="E303" s="764">
        <v>15915900</v>
      </c>
      <c r="F303" s="763" t="s">
        <v>955</v>
      </c>
      <c r="H303" s="765"/>
    </row>
    <row r="304" spans="1:8" x14ac:dyDescent="0.25">
      <c r="A304" s="763" t="s">
        <v>1316</v>
      </c>
      <c r="B304" s="763" t="s">
        <v>1186</v>
      </c>
      <c r="C304" s="763" t="s">
        <v>1028</v>
      </c>
      <c r="D304" s="764">
        <v>362200</v>
      </c>
      <c r="E304" s="764">
        <v>362200</v>
      </c>
      <c r="F304" s="763" t="s">
        <v>955</v>
      </c>
      <c r="H304" s="765"/>
    </row>
    <row r="305" spans="1:8" x14ac:dyDescent="0.25">
      <c r="A305" s="763" t="s">
        <v>1317</v>
      </c>
      <c r="B305" s="763" t="s">
        <v>1027</v>
      </c>
      <c r="C305" s="763" t="s">
        <v>1028</v>
      </c>
      <c r="D305" s="764">
        <v>133760</v>
      </c>
      <c r="E305" s="764">
        <v>133760</v>
      </c>
      <c r="F305" s="763" t="s">
        <v>955</v>
      </c>
      <c r="H305" s="765"/>
    </row>
    <row r="306" spans="1:8" x14ac:dyDescent="0.25">
      <c r="A306" s="763" t="s">
        <v>1318</v>
      </c>
      <c r="B306" s="763" t="s">
        <v>1186</v>
      </c>
      <c r="C306" s="763" t="s">
        <v>1028</v>
      </c>
      <c r="D306" s="764">
        <v>3057120</v>
      </c>
      <c r="E306" s="764">
        <v>3057120</v>
      </c>
      <c r="F306" s="763" t="s">
        <v>955</v>
      </c>
      <c r="H306" s="765"/>
    </row>
    <row r="307" spans="1:8" x14ac:dyDescent="0.25">
      <c r="A307" s="763" t="s">
        <v>1319</v>
      </c>
      <c r="B307" s="763" t="s">
        <v>1186</v>
      </c>
      <c r="C307" s="763" t="s">
        <v>1028</v>
      </c>
      <c r="D307" s="764">
        <v>2155480</v>
      </c>
      <c r="E307" s="764">
        <v>2155480</v>
      </c>
      <c r="F307" s="763" t="s">
        <v>955</v>
      </c>
      <c r="H307" s="765"/>
    </row>
    <row r="308" spans="1:8" x14ac:dyDescent="0.25">
      <c r="A308" s="763" t="s">
        <v>1320</v>
      </c>
      <c r="B308" s="763" t="s">
        <v>1186</v>
      </c>
      <c r="C308" s="763" t="s">
        <v>1028</v>
      </c>
      <c r="D308" s="764">
        <v>1190080</v>
      </c>
      <c r="E308" s="764">
        <v>1190080</v>
      </c>
      <c r="F308" s="763" t="s">
        <v>955</v>
      </c>
      <c r="H308" s="765"/>
    </row>
    <row r="309" spans="1:8" x14ac:dyDescent="0.25">
      <c r="A309" s="763" t="s">
        <v>1321</v>
      </c>
      <c r="B309" s="763" t="s">
        <v>1186</v>
      </c>
      <c r="C309" s="763" t="s">
        <v>1028</v>
      </c>
      <c r="D309" s="764">
        <v>2999440</v>
      </c>
      <c r="E309" s="764">
        <v>2999440</v>
      </c>
      <c r="F309" s="763" t="s">
        <v>955</v>
      </c>
      <c r="H309" s="765"/>
    </row>
    <row r="310" spans="1:8" x14ac:dyDescent="0.25">
      <c r="A310" s="763" t="s">
        <v>1322</v>
      </c>
      <c r="B310" s="763" t="s">
        <v>1186</v>
      </c>
      <c r="C310" s="763" t="s">
        <v>1028</v>
      </c>
      <c r="D310" s="764">
        <v>1337360</v>
      </c>
      <c r="E310" s="764">
        <v>1337360</v>
      </c>
      <c r="F310" s="763" t="s">
        <v>955</v>
      </c>
      <c r="H310" s="765"/>
    </row>
    <row r="311" spans="1:8" x14ac:dyDescent="0.25">
      <c r="A311" s="763" t="s">
        <v>1323</v>
      </c>
      <c r="B311" s="763" t="s">
        <v>1186</v>
      </c>
      <c r="C311" s="763" t="s">
        <v>1028</v>
      </c>
      <c r="D311" s="764">
        <v>1842400</v>
      </c>
      <c r="E311" s="764">
        <v>1842400</v>
      </c>
      <c r="F311" s="763" t="s">
        <v>955</v>
      </c>
      <c r="H311" s="765"/>
    </row>
    <row r="312" spans="1:8" x14ac:dyDescent="0.25">
      <c r="A312" s="763" t="s">
        <v>1324</v>
      </c>
      <c r="B312" s="763" t="s">
        <v>1048</v>
      </c>
      <c r="C312" s="763" t="s">
        <v>1028</v>
      </c>
      <c r="D312" s="764">
        <v>24918000</v>
      </c>
      <c r="E312" s="764">
        <v>24918000</v>
      </c>
      <c r="F312" s="763" t="s">
        <v>955</v>
      </c>
      <c r="H312" s="765"/>
    </row>
    <row r="313" spans="1:8" x14ac:dyDescent="0.25">
      <c r="A313" s="763" t="s">
        <v>1325</v>
      </c>
      <c r="B313" s="763" t="s">
        <v>1027</v>
      </c>
      <c r="C313" s="763" t="s">
        <v>1028</v>
      </c>
      <c r="D313" s="764">
        <v>134100</v>
      </c>
      <c r="E313" s="764">
        <v>134100</v>
      </c>
      <c r="F313" s="763" t="s">
        <v>955</v>
      </c>
      <c r="H313" s="765"/>
    </row>
    <row r="314" spans="1:8" x14ac:dyDescent="0.25">
      <c r="A314" s="763" t="s">
        <v>1326</v>
      </c>
      <c r="B314" s="763" t="s">
        <v>1186</v>
      </c>
      <c r="C314" s="763" t="s">
        <v>1028</v>
      </c>
      <c r="D314" s="764">
        <v>199520</v>
      </c>
      <c r="E314" s="764">
        <v>199520</v>
      </c>
      <c r="F314" s="763" t="s">
        <v>955</v>
      </c>
      <c r="H314" s="765"/>
    </row>
    <row r="315" spans="1:8" x14ac:dyDescent="0.25">
      <c r="A315" s="763" t="s">
        <v>1327</v>
      </c>
      <c r="B315" s="763" t="s">
        <v>1328</v>
      </c>
      <c r="C315" s="763" t="s">
        <v>1028</v>
      </c>
      <c r="D315" s="764">
        <v>2960</v>
      </c>
      <c r="E315" s="764">
        <v>2960</v>
      </c>
      <c r="F315" s="763" t="s">
        <v>955</v>
      </c>
      <c r="H315" s="765"/>
    </row>
    <row r="316" spans="1:8" x14ac:dyDescent="0.25">
      <c r="A316" s="763" t="s">
        <v>1329</v>
      </c>
      <c r="B316" s="763" t="s">
        <v>1186</v>
      </c>
      <c r="C316" s="763" t="s">
        <v>1028</v>
      </c>
      <c r="D316" s="764">
        <v>7871520</v>
      </c>
      <c r="E316" s="764">
        <v>7871520</v>
      </c>
      <c r="F316" s="763" t="s">
        <v>955</v>
      </c>
      <c r="H316" s="765"/>
    </row>
    <row r="317" spans="1:8" x14ac:dyDescent="0.25">
      <c r="A317" s="763" t="s">
        <v>1330</v>
      </c>
      <c r="B317" s="763" t="s">
        <v>1186</v>
      </c>
      <c r="C317" s="763" t="s">
        <v>1028</v>
      </c>
      <c r="D317" s="764">
        <v>479640</v>
      </c>
      <c r="E317" s="764">
        <v>479640</v>
      </c>
      <c r="F317" s="763" t="s">
        <v>955</v>
      </c>
      <c r="H317" s="765"/>
    </row>
    <row r="318" spans="1:8" x14ac:dyDescent="0.25">
      <c r="A318" s="763" t="s">
        <v>1331</v>
      </c>
      <c r="B318" s="763" t="s">
        <v>1186</v>
      </c>
      <c r="C318" s="763" t="s">
        <v>1028</v>
      </c>
      <c r="D318" s="764">
        <v>5278800</v>
      </c>
      <c r="E318" s="764">
        <v>5278800</v>
      </c>
      <c r="F318" s="763" t="s">
        <v>955</v>
      </c>
      <c r="H318" s="765"/>
    </row>
    <row r="319" spans="1:8" x14ac:dyDescent="0.25">
      <c r="A319" s="763" t="s">
        <v>1332</v>
      </c>
      <c r="B319" s="763" t="s">
        <v>1186</v>
      </c>
      <c r="C319" s="763" t="s">
        <v>1028</v>
      </c>
      <c r="D319" s="764">
        <v>795240</v>
      </c>
      <c r="E319" s="764">
        <v>795240</v>
      </c>
      <c r="F319" s="763" t="s">
        <v>955</v>
      </c>
      <c r="H319" s="765"/>
    </row>
    <row r="320" spans="1:8" x14ac:dyDescent="0.25">
      <c r="A320" s="763" t="s">
        <v>1333</v>
      </c>
      <c r="B320" s="763" t="s">
        <v>1186</v>
      </c>
      <c r="C320" s="763" t="s">
        <v>1028</v>
      </c>
      <c r="D320" s="764">
        <v>550160</v>
      </c>
      <c r="E320" s="764">
        <v>550160</v>
      </c>
      <c r="F320" s="763" t="s">
        <v>955</v>
      </c>
      <c r="H320" s="765"/>
    </row>
    <row r="321" spans="1:8" x14ac:dyDescent="0.25">
      <c r="A321" s="763" t="s">
        <v>1334</v>
      </c>
      <c r="B321" s="763" t="s">
        <v>1186</v>
      </c>
      <c r="C321" s="763" t="s">
        <v>1028</v>
      </c>
      <c r="D321" s="764">
        <v>1861720</v>
      </c>
      <c r="E321" s="764">
        <v>1861720</v>
      </c>
      <c r="F321" s="763" t="s">
        <v>955</v>
      </c>
      <c r="H321" s="765"/>
    </row>
    <row r="322" spans="1:8" x14ac:dyDescent="0.25">
      <c r="A322" s="763" t="s">
        <v>1335</v>
      </c>
      <c r="B322" s="763" t="s">
        <v>1186</v>
      </c>
      <c r="C322" s="763" t="s">
        <v>1028</v>
      </c>
      <c r="D322" s="764">
        <v>871470</v>
      </c>
      <c r="E322" s="764">
        <v>871470</v>
      </c>
      <c r="F322" s="763" t="s">
        <v>955</v>
      </c>
      <c r="H322" s="765"/>
    </row>
    <row r="323" spans="1:8" x14ac:dyDescent="0.25">
      <c r="A323" s="763" t="s">
        <v>1336</v>
      </c>
      <c r="B323" s="763" t="s">
        <v>1027</v>
      </c>
      <c r="C323" s="763" t="s">
        <v>1028</v>
      </c>
      <c r="D323" s="764">
        <v>503820</v>
      </c>
      <c r="E323" s="764">
        <v>503820</v>
      </c>
      <c r="F323" s="763" t="s">
        <v>955</v>
      </c>
      <c r="H323" s="765"/>
    </row>
    <row r="324" spans="1:8" x14ac:dyDescent="0.25">
      <c r="A324" s="763" t="s">
        <v>1337</v>
      </c>
      <c r="B324" s="763" t="s">
        <v>1186</v>
      </c>
      <c r="C324" s="763" t="s">
        <v>1028</v>
      </c>
      <c r="D324" s="764">
        <v>842160</v>
      </c>
      <c r="E324" s="764">
        <v>842160</v>
      </c>
      <c r="F324" s="763" t="s">
        <v>955</v>
      </c>
      <c r="H324" s="765"/>
    </row>
    <row r="325" spans="1:8" x14ac:dyDescent="0.25">
      <c r="A325" s="763" t="s">
        <v>1338</v>
      </c>
      <c r="B325" s="763" t="s">
        <v>1027</v>
      </c>
      <c r="C325" s="763" t="s">
        <v>1028</v>
      </c>
      <c r="D325" s="764">
        <v>346260</v>
      </c>
      <c r="E325" s="764">
        <v>346260</v>
      </c>
      <c r="F325" s="763" t="s">
        <v>955</v>
      </c>
      <c r="H325" s="765"/>
    </row>
    <row r="326" spans="1:8" x14ac:dyDescent="0.25">
      <c r="A326" s="763" t="s">
        <v>1339</v>
      </c>
      <c r="B326" s="763" t="s">
        <v>1186</v>
      </c>
      <c r="C326" s="763" t="s">
        <v>1028</v>
      </c>
      <c r="D326" s="764">
        <v>1727880</v>
      </c>
      <c r="E326" s="764">
        <v>1727880</v>
      </c>
      <c r="F326" s="763" t="s">
        <v>955</v>
      </c>
      <c r="H326" s="765"/>
    </row>
    <row r="327" spans="1:8" x14ac:dyDescent="0.25">
      <c r="A327" s="763" t="s">
        <v>1340</v>
      </c>
      <c r="B327" s="763" t="s">
        <v>1328</v>
      </c>
      <c r="C327" s="763" t="s">
        <v>1028</v>
      </c>
      <c r="D327" s="764">
        <v>10560</v>
      </c>
      <c r="E327" s="764">
        <v>10560</v>
      </c>
      <c r="F327" s="763" t="s">
        <v>955</v>
      </c>
      <c r="H327" s="765"/>
    </row>
    <row r="328" spans="1:8" x14ac:dyDescent="0.25">
      <c r="A328" s="763" t="s">
        <v>1341</v>
      </c>
      <c r="B328" s="763" t="s">
        <v>1027</v>
      </c>
      <c r="C328" s="763" t="s">
        <v>1028</v>
      </c>
      <c r="D328" s="764">
        <v>606980</v>
      </c>
      <c r="E328" s="764">
        <v>606980</v>
      </c>
      <c r="F328" s="763" t="s">
        <v>955</v>
      </c>
      <c r="H328" s="765"/>
    </row>
    <row r="329" spans="1:8" x14ac:dyDescent="0.25">
      <c r="A329" s="763" t="s">
        <v>1342</v>
      </c>
      <c r="B329" s="763" t="s">
        <v>1186</v>
      </c>
      <c r="C329" s="763" t="s">
        <v>1028</v>
      </c>
      <c r="D329" s="764">
        <v>1722040</v>
      </c>
      <c r="E329" s="764">
        <v>1722040</v>
      </c>
      <c r="F329" s="763" t="s">
        <v>955</v>
      </c>
      <c r="H329" s="765"/>
    </row>
    <row r="330" spans="1:8" x14ac:dyDescent="0.25">
      <c r="A330" s="763" t="s">
        <v>1343</v>
      </c>
      <c r="B330" s="763" t="s">
        <v>1328</v>
      </c>
      <c r="C330" s="763" t="s">
        <v>1028</v>
      </c>
      <c r="D330" s="764">
        <v>108800</v>
      </c>
      <c r="E330" s="764">
        <v>108800</v>
      </c>
      <c r="F330" s="763" t="s">
        <v>955</v>
      </c>
      <c r="H330" s="765"/>
    </row>
    <row r="331" spans="1:8" x14ac:dyDescent="0.25">
      <c r="A331" s="763" t="s">
        <v>1344</v>
      </c>
      <c r="B331" s="763" t="s">
        <v>1027</v>
      </c>
      <c r="C331" s="763" t="s">
        <v>1028</v>
      </c>
      <c r="D331" s="764">
        <v>957680</v>
      </c>
      <c r="E331" s="764">
        <v>957680</v>
      </c>
      <c r="F331" s="763" t="s">
        <v>955</v>
      </c>
      <c r="H331" s="765"/>
    </row>
    <row r="332" spans="1:8" x14ac:dyDescent="0.25">
      <c r="A332" s="763" t="s">
        <v>1345</v>
      </c>
      <c r="B332" s="763" t="s">
        <v>1186</v>
      </c>
      <c r="C332" s="763" t="s">
        <v>1028</v>
      </c>
      <c r="D332" s="764">
        <v>175140</v>
      </c>
      <c r="E332" s="764">
        <v>175140</v>
      </c>
      <c r="F332" s="763" t="s">
        <v>955</v>
      </c>
      <c r="H332" s="765"/>
    </row>
    <row r="333" spans="1:8" x14ac:dyDescent="0.25">
      <c r="A333" s="763" t="s">
        <v>1346</v>
      </c>
      <c r="B333" s="763" t="s">
        <v>1186</v>
      </c>
      <c r="C333" s="763" t="s">
        <v>1028</v>
      </c>
      <c r="D333" s="764">
        <v>673320</v>
      </c>
      <c r="E333" s="764">
        <v>673320</v>
      </c>
      <c r="F333" s="763" t="s">
        <v>955</v>
      </c>
      <c r="H333" s="765"/>
    </row>
    <row r="334" spans="1:8" x14ac:dyDescent="0.25">
      <c r="A334" s="763" t="s">
        <v>1347</v>
      </c>
      <c r="B334" s="763" t="s">
        <v>1186</v>
      </c>
      <c r="C334" s="763" t="s">
        <v>1028</v>
      </c>
      <c r="D334" s="764">
        <v>323120</v>
      </c>
      <c r="E334" s="764">
        <v>323120</v>
      </c>
      <c r="F334" s="763" t="s">
        <v>955</v>
      </c>
      <c r="H334" s="765"/>
    </row>
    <row r="335" spans="1:8" x14ac:dyDescent="0.25">
      <c r="A335" s="763" t="s">
        <v>1348</v>
      </c>
      <c r="B335" s="763" t="s">
        <v>1186</v>
      </c>
      <c r="C335" s="763" t="s">
        <v>1028</v>
      </c>
      <c r="D335" s="764">
        <v>624020</v>
      </c>
      <c r="E335" s="764">
        <v>624020</v>
      </c>
      <c r="F335" s="763" t="s">
        <v>955</v>
      </c>
      <c r="H335" s="765"/>
    </row>
    <row r="336" spans="1:8" x14ac:dyDescent="0.25">
      <c r="A336" s="763" t="s">
        <v>1349</v>
      </c>
      <c r="B336" s="763" t="s">
        <v>1186</v>
      </c>
      <c r="C336" s="763" t="s">
        <v>1028</v>
      </c>
      <c r="D336" s="764">
        <v>63540</v>
      </c>
      <c r="E336" s="764">
        <v>63540</v>
      </c>
      <c r="F336" s="763" t="s">
        <v>955</v>
      </c>
      <c r="H336" s="765"/>
    </row>
    <row r="337" spans="1:8" x14ac:dyDescent="0.25">
      <c r="A337" s="763" t="s">
        <v>1350</v>
      </c>
      <c r="B337" s="763" t="s">
        <v>1186</v>
      </c>
      <c r="C337" s="763" t="s">
        <v>1028</v>
      </c>
      <c r="D337" s="764">
        <v>185800</v>
      </c>
      <c r="E337" s="764">
        <v>185800</v>
      </c>
      <c r="F337" s="763" t="s">
        <v>955</v>
      </c>
      <c r="H337" s="765"/>
    </row>
    <row r="338" spans="1:8" x14ac:dyDescent="0.25">
      <c r="A338" s="763" t="s">
        <v>1351</v>
      </c>
      <c r="B338" s="763" t="s">
        <v>1186</v>
      </c>
      <c r="C338" s="763" t="s">
        <v>1028</v>
      </c>
      <c r="D338" s="764">
        <v>93120</v>
      </c>
      <c r="E338" s="764">
        <v>93120</v>
      </c>
      <c r="F338" s="763" t="s">
        <v>955</v>
      </c>
      <c r="H338" s="765"/>
    </row>
    <row r="339" spans="1:8" x14ac:dyDescent="0.25">
      <c r="A339" s="763" t="s">
        <v>1352</v>
      </c>
      <c r="B339" s="763" t="s">
        <v>1353</v>
      </c>
      <c r="C339" s="763" t="s">
        <v>1028</v>
      </c>
      <c r="D339" s="764">
        <v>108320</v>
      </c>
      <c r="E339" s="764">
        <v>108320</v>
      </c>
      <c r="F339" s="763" t="s">
        <v>955</v>
      </c>
      <c r="H339" s="765"/>
    </row>
    <row r="340" spans="1:8" x14ac:dyDescent="0.25">
      <c r="A340" s="763" t="s">
        <v>1354</v>
      </c>
      <c r="B340" s="763" t="s">
        <v>1186</v>
      </c>
      <c r="C340" s="763" t="s">
        <v>1028</v>
      </c>
      <c r="D340" s="764">
        <v>1124540</v>
      </c>
      <c r="E340" s="764">
        <v>1124540</v>
      </c>
      <c r="F340" s="763" t="s">
        <v>955</v>
      </c>
      <c r="H340" s="765"/>
    </row>
    <row r="341" spans="1:8" x14ac:dyDescent="0.25">
      <c r="A341" s="763" t="s">
        <v>1355</v>
      </c>
      <c r="B341" s="763" t="s">
        <v>1186</v>
      </c>
      <c r="C341" s="763" t="s">
        <v>1028</v>
      </c>
      <c r="D341" s="764">
        <v>9600</v>
      </c>
      <c r="E341" s="764">
        <v>9600</v>
      </c>
      <c r="F341" s="763" t="s">
        <v>955</v>
      </c>
      <c r="H341" s="765"/>
    </row>
    <row r="342" spans="1:8" x14ac:dyDescent="0.25">
      <c r="A342" s="763" t="s">
        <v>1356</v>
      </c>
      <c r="B342" s="763" t="s">
        <v>1357</v>
      </c>
      <c r="C342" s="763" t="s">
        <v>1028</v>
      </c>
      <c r="D342" s="764">
        <v>20000</v>
      </c>
      <c r="E342" s="764">
        <v>20000</v>
      </c>
      <c r="F342" s="763" t="s">
        <v>955</v>
      </c>
      <c r="H342" s="765"/>
    </row>
    <row r="343" spans="1:8" x14ac:dyDescent="0.25">
      <c r="A343" s="763" t="s">
        <v>1358</v>
      </c>
      <c r="B343" s="763" t="s">
        <v>1027</v>
      </c>
      <c r="C343" s="763" t="s">
        <v>1028</v>
      </c>
      <c r="D343" s="764">
        <v>638900</v>
      </c>
      <c r="E343" s="764">
        <v>638900</v>
      </c>
      <c r="F343" s="763" t="s">
        <v>955</v>
      </c>
      <c r="H343" s="765"/>
    </row>
    <row r="344" spans="1:8" x14ac:dyDescent="0.25">
      <c r="A344" s="763" t="s">
        <v>1359</v>
      </c>
      <c r="B344" s="763" t="s">
        <v>1186</v>
      </c>
      <c r="C344" s="763" t="s">
        <v>1028</v>
      </c>
      <c r="D344" s="764">
        <v>430700</v>
      </c>
      <c r="E344" s="764">
        <v>430700</v>
      </c>
      <c r="F344" s="763" t="s">
        <v>955</v>
      </c>
      <c r="H344" s="765"/>
    </row>
    <row r="345" spans="1:8" x14ac:dyDescent="0.25">
      <c r="A345" s="763" t="s">
        <v>1360</v>
      </c>
      <c r="B345" s="763" t="s">
        <v>1186</v>
      </c>
      <c r="C345" s="763" t="s">
        <v>1028</v>
      </c>
      <c r="D345" s="764">
        <v>1365200</v>
      </c>
      <c r="E345" s="764">
        <v>1365200</v>
      </c>
      <c r="F345" s="763" t="s">
        <v>955</v>
      </c>
      <c r="H345" s="765"/>
    </row>
    <row r="346" spans="1:8" x14ac:dyDescent="0.25">
      <c r="A346" s="763" t="s">
        <v>1361</v>
      </c>
      <c r="B346" s="763" t="s">
        <v>1027</v>
      </c>
      <c r="C346" s="763" t="s">
        <v>1028</v>
      </c>
      <c r="D346" s="764">
        <v>453600</v>
      </c>
      <c r="E346" s="764">
        <v>453600</v>
      </c>
      <c r="F346" s="763" t="s">
        <v>955</v>
      </c>
      <c r="H346" s="765"/>
    </row>
    <row r="347" spans="1:8" x14ac:dyDescent="0.25">
      <c r="A347" s="763" t="s">
        <v>1362</v>
      </c>
      <c r="B347" s="763" t="s">
        <v>1027</v>
      </c>
      <c r="C347" s="763" t="s">
        <v>1028</v>
      </c>
      <c r="D347" s="764">
        <v>21560</v>
      </c>
      <c r="E347" s="764">
        <v>21560</v>
      </c>
      <c r="F347" s="763" t="s">
        <v>955</v>
      </c>
      <c r="H347" s="765"/>
    </row>
    <row r="348" spans="1:8" x14ac:dyDescent="0.25">
      <c r="A348" s="763" t="s">
        <v>1363</v>
      </c>
      <c r="B348" s="763" t="s">
        <v>1027</v>
      </c>
      <c r="C348" s="763" t="s">
        <v>1028</v>
      </c>
      <c r="D348" s="764">
        <v>42080</v>
      </c>
      <c r="E348" s="764">
        <v>42080</v>
      </c>
      <c r="F348" s="763" t="s">
        <v>955</v>
      </c>
      <c r="H348" s="765"/>
    </row>
    <row r="349" spans="1:8" x14ac:dyDescent="0.25">
      <c r="A349" s="763" t="s">
        <v>1364</v>
      </c>
      <c r="B349" s="763" t="s">
        <v>1186</v>
      </c>
      <c r="C349" s="763" t="s">
        <v>1028</v>
      </c>
      <c r="D349" s="764">
        <v>91240</v>
      </c>
      <c r="E349" s="764">
        <v>91240</v>
      </c>
      <c r="F349" s="763" t="s">
        <v>955</v>
      </c>
      <c r="H349" s="765"/>
    </row>
    <row r="350" spans="1:8" x14ac:dyDescent="0.25">
      <c r="A350" s="763" t="s">
        <v>1365</v>
      </c>
      <c r="B350" s="763" t="s">
        <v>1186</v>
      </c>
      <c r="C350" s="763" t="s">
        <v>1028</v>
      </c>
      <c r="D350" s="764">
        <v>364800</v>
      </c>
      <c r="E350" s="764">
        <v>364800</v>
      </c>
      <c r="F350" s="763" t="s">
        <v>955</v>
      </c>
      <c r="H350" s="765"/>
    </row>
    <row r="351" spans="1:8" x14ac:dyDescent="0.25">
      <c r="A351" s="763" t="s">
        <v>1366</v>
      </c>
      <c r="B351" s="763" t="s">
        <v>1186</v>
      </c>
      <c r="C351" s="763" t="s">
        <v>1028</v>
      </c>
      <c r="D351" s="764">
        <v>642640</v>
      </c>
      <c r="E351" s="764">
        <v>642640</v>
      </c>
      <c r="F351" s="763" t="s">
        <v>955</v>
      </c>
      <c r="H351" s="765"/>
    </row>
    <row r="352" spans="1:8" x14ac:dyDescent="0.25">
      <c r="A352" s="763" t="s">
        <v>1367</v>
      </c>
      <c r="B352" s="763" t="s">
        <v>1259</v>
      </c>
      <c r="C352" s="763" t="s">
        <v>1028</v>
      </c>
      <c r="D352" s="764">
        <v>732960</v>
      </c>
      <c r="E352" s="764">
        <v>732960</v>
      </c>
      <c r="F352" s="763" t="s">
        <v>955</v>
      </c>
      <c r="H352" s="765"/>
    </row>
    <row r="353" spans="1:8" x14ac:dyDescent="0.25">
      <c r="A353" s="763" t="s">
        <v>1368</v>
      </c>
      <c r="B353" s="763" t="s">
        <v>1048</v>
      </c>
      <c r="C353" s="763" t="s">
        <v>1028</v>
      </c>
      <c r="D353" s="764">
        <v>1048880</v>
      </c>
      <c r="E353" s="764">
        <v>1048880</v>
      </c>
      <c r="F353" s="763" t="s">
        <v>955</v>
      </c>
      <c r="H353" s="765"/>
    </row>
    <row r="354" spans="1:8" x14ac:dyDescent="0.25">
      <c r="A354" s="763" t="s">
        <v>1369</v>
      </c>
      <c r="B354" s="763" t="s">
        <v>1186</v>
      </c>
      <c r="C354" s="763" t="s">
        <v>1028</v>
      </c>
      <c r="D354" s="764">
        <v>959040</v>
      </c>
      <c r="E354" s="764">
        <v>959040</v>
      </c>
      <c r="F354" s="763" t="s">
        <v>955</v>
      </c>
      <c r="H354" s="765"/>
    </row>
    <row r="355" spans="1:8" x14ac:dyDescent="0.25">
      <c r="A355" s="763" t="s">
        <v>1370</v>
      </c>
      <c r="B355" s="763" t="s">
        <v>1186</v>
      </c>
      <c r="C355" s="763" t="s">
        <v>1028</v>
      </c>
      <c r="D355" s="764">
        <v>575880</v>
      </c>
      <c r="E355" s="764">
        <v>575880</v>
      </c>
      <c r="F355" s="763" t="s">
        <v>955</v>
      </c>
      <c r="H355" s="765"/>
    </row>
    <row r="356" spans="1:8" x14ac:dyDescent="0.25">
      <c r="A356" s="763" t="s">
        <v>1371</v>
      </c>
      <c r="B356" s="763" t="s">
        <v>1186</v>
      </c>
      <c r="C356" s="763" t="s">
        <v>1028</v>
      </c>
      <c r="D356" s="764">
        <v>280080</v>
      </c>
      <c r="E356" s="764">
        <v>280080</v>
      </c>
      <c r="F356" s="763" t="s">
        <v>955</v>
      </c>
      <c r="H356" s="765"/>
    </row>
    <row r="357" spans="1:8" x14ac:dyDescent="0.25">
      <c r="A357" s="763" t="s">
        <v>1372</v>
      </c>
      <c r="B357" s="763" t="s">
        <v>1186</v>
      </c>
      <c r="C357" s="763" t="s">
        <v>1028</v>
      </c>
      <c r="D357" s="764">
        <v>934040</v>
      </c>
      <c r="E357" s="764">
        <v>1468040</v>
      </c>
      <c r="F357" s="763" t="s">
        <v>955</v>
      </c>
      <c r="H357" s="765"/>
    </row>
    <row r="358" spans="1:8" x14ac:dyDescent="0.25">
      <c r="A358" s="763" t="s">
        <v>1373</v>
      </c>
      <c r="B358" s="763" t="s">
        <v>1186</v>
      </c>
      <c r="C358" s="763" t="s">
        <v>1028</v>
      </c>
      <c r="D358" s="764">
        <v>920760</v>
      </c>
      <c r="E358" s="764">
        <v>920760</v>
      </c>
      <c r="F358" s="763" t="s">
        <v>955</v>
      </c>
      <c r="H358" s="765"/>
    </row>
    <row r="359" spans="1:8" x14ac:dyDescent="0.25">
      <c r="A359" s="763" t="s">
        <v>1374</v>
      </c>
      <c r="B359" s="763" t="s">
        <v>1186</v>
      </c>
      <c r="C359" s="763" t="s">
        <v>1028</v>
      </c>
      <c r="D359" s="764">
        <v>1112260</v>
      </c>
      <c r="E359" s="764">
        <v>1112260</v>
      </c>
      <c r="F359" s="763" t="s">
        <v>955</v>
      </c>
      <c r="H359" s="765"/>
    </row>
    <row r="360" spans="1:8" x14ac:dyDescent="0.25">
      <c r="A360" s="763" t="s">
        <v>1375</v>
      </c>
      <c r="B360" s="763" t="s">
        <v>1186</v>
      </c>
      <c r="C360" s="763" t="s">
        <v>1028</v>
      </c>
      <c r="D360" s="764">
        <v>1578460</v>
      </c>
      <c r="E360" s="764">
        <v>1578460</v>
      </c>
      <c r="F360" s="763" t="s">
        <v>955</v>
      </c>
      <c r="H360" s="765"/>
    </row>
    <row r="361" spans="1:8" x14ac:dyDescent="0.25">
      <c r="A361" s="763" t="s">
        <v>1376</v>
      </c>
      <c r="B361" s="763" t="s">
        <v>1186</v>
      </c>
      <c r="C361" s="763" t="s">
        <v>1028</v>
      </c>
      <c r="D361" s="764">
        <v>131000</v>
      </c>
      <c r="E361" s="764">
        <v>131000</v>
      </c>
      <c r="F361" s="763" t="s">
        <v>955</v>
      </c>
      <c r="H361" s="765"/>
    </row>
    <row r="362" spans="1:8" x14ac:dyDescent="0.25">
      <c r="A362" s="763" t="s">
        <v>1377</v>
      </c>
      <c r="B362" s="763" t="s">
        <v>1186</v>
      </c>
      <c r="C362" s="763" t="s">
        <v>1028</v>
      </c>
      <c r="D362" s="764">
        <v>145080</v>
      </c>
      <c r="E362" s="764">
        <v>145080</v>
      </c>
      <c r="F362" s="763" t="s">
        <v>955</v>
      </c>
      <c r="H362" s="765"/>
    </row>
    <row r="363" spans="1:8" x14ac:dyDescent="0.25">
      <c r="A363" s="763" t="s">
        <v>1378</v>
      </c>
      <c r="B363" s="763" t="s">
        <v>1186</v>
      </c>
      <c r="C363" s="763" t="s">
        <v>1028</v>
      </c>
      <c r="D363" s="764">
        <v>4053960</v>
      </c>
      <c r="E363" s="764">
        <v>4053960</v>
      </c>
      <c r="F363" s="763" t="s">
        <v>955</v>
      </c>
      <c r="H363" s="765"/>
    </row>
    <row r="364" spans="1:8" x14ac:dyDescent="0.25">
      <c r="A364" s="763" t="s">
        <v>1379</v>
      </c>
      <c r="B364" s="763" t="s">
        <v>1186</v>
      </c>
      <c r="C364" s="763" t="s">
        <v>1028</v>
      </c>
      <c r="D364" s="764">
        <v>158040</v>
      </c>
      <c r="E364" s="764">
        <v>158040</v>
      </c>
      <c r="F364" s="763" t="s">
        <v>955</v>
      </c>
      <c r="H364" s="765"/>
    </row>
    <row r="365" spans="1:8" x14ac:dyDescent="0.25">
      <c r="A365" s="763" t="s">
        <v>1380</v>
      </c>
      <c r="B365" s="763" t="s">
        <v>1186</v>
      </c>
      <c r="C365" s="763" t="s">
        <v>1028</v>
      </c>
      <c r="D365" s="764">
        <v>82960</v>
      </c>
      <c r="E365" s="764">
        <v>82960</v>
      </c>
      <c r="F365" s="763" t="s">
        <v>955</v>
      </c>
      <c r="H365" s="765"/>
    </row>
    <row r="366" spans="1:8" x14ac:dyDescent="0.25">
      <c r="A366" s="763" t="s">
        <v>1381</v>
      </c>
      <c r="B366" s="763" t="s">
        <v>1186</v>
      </c>
      <c r="C366" s="763" t="s">
        <v>1028</v>
      </c>
      <c r="D366" s="764">
        <v>526800</v>
      </c>
      <c r="E366" s="764">
        <v>526800</v>
      </c>
      <c r="F366" s="763" t="s">
        <v>955</v>
      </c>
      <c r="H366" s="765"/>
    </row>
    <row r="367" spans="1:8" x14ac:dyDescent="0.25">
      <c r="A367" s="763" t="s">
        <v>1382</v>
      </c>
      <c r="B367" s="763" t="s">
        <v>1186</v>
      </c>
      <c r="C367" s="763" t="s">
        <v>1028</v>
      </c>
      <c r="D367" s="764">
        <v>346090</v>
      </c>
      <c r="E367" s="764">
        <v>346090</v>
      </c>
      <c r="F367" s="763" t="s">
        <v>955</v>
      </c>
      <c r="H367" s="765"/>
    </row>
    <row r="368" spans="1:8" x14ac:dyDescent="0.25">
      <c r="A368" s="763" t="s">
        <v>1383</v>
      </c>
      <c r="B368" s="763" t="s">
        <v>1186</v>
      </c>
      <c r="C368" s="763" t="s">
        <v>1214</v>
      </c>
      <c r="D368" s="764">
        <v>895876</v>
      </c>
      <c r="E368" s="764">
        <v>895876</v>
      </c>
      <c r="F368" s="763" t="s">
        <v>955</v>
      </c>
      <c r="H368" s="765"/>
    </row>
    <row r="369" spans="1:8" x14ac:dyDescent="0.25">
      <c r="A369" s="763" t="s">
        <v>1384</v>
      </c>
      <c r="B369" s="763" t="s">
        <v>1186</v>
      </c>
      <c r="C369" s="763" t="s">
        <v>1385</v>
      </c>
      <c r="D369" s="764">
        <v>304739</v>
      </c>
      <c r="E369" s="764">
        <v>304739</v>
      </c>
      <c r="F369" s="763" t="s">
        <v>955</v>
      </c>
      <c r="H369" s="765"/>
    </row>
    <row r="370" spans="1:8" x14ac:dyDescent="0.25">
      <c r="A370" s="763" t="s">
        <v>1386</v>
      </c>
      <c r="B370" s="763" t="s">
        <v>1186</v>
      </c>
      <c r="C370" s="763" t="s">
        <v>1385</v>
      </c>
      <c r="D370" s="764">
        <v>7593561</v>
      </c>
      <c r="E370" s="764">
        <v>7593561</v>
      </c>
      <c r="F370" s="763" t="s">
        <v>955</v>
      </c>
      <c r="H370" s="765"/>
    </row>
    <row r="371" spans="1:8" x14ac:dyDescent="0.25">
      <c r="A371" s="763" t="s">
        <v>1387</v>
      </c>
      <c r="B371" s="763" t="s">
        <v>1186</v>
      </c>
      <c r="C371" s="763" t="s">
        <v>1385</v>
      </c>
      <c r="D371" s="764">
        <v>173400</v>
      </c>
      <c r="E371" s="764">
        <v>173400</v>
      </c>
      <c r="F371" s="763" t="s">
        <v>955</v>
      </c>
      <c r="H371" s="765"/>
    </row>
    <row r="372" spans="1:8" x14ac:dyDescent="0.25">
      <c r="A372" s="763" t="s">
        <v>1388</v>
      </c>
      <c r="B372" s="763" t="s">
        <v>1048</v>
      </c>
      <c r="C372" s="763" t="s">
        <v>1389</v>
      </c>
      <c r="D372" s="764">
        <v>1635040</v>
      </c>
      <c r="E372" s="764">
        <v>3270080</v>
      </c>
      <c r="F372" s="763" t="s">
        <v>955</v>
      </c>
      <c r="H372" s="765"/>
    </row>
    <row r="373" spans="1:8" x14ac:dyDescent="0.25">
      <c r="A373" s="766" t="s">
        <v>1390</v>
      </c>
      <c r="B373" s="766" t="s">
        <v>1053</v>
      </c>
      <c r="C373" s="766" t="s">
        <v>1094</v>
      </c>
      <c r="D373" s="767">
        <v>2182555</v>
      </c>
      <c r="E373" s="767">
        <v>1678500</v>
      </c>
      <c r="F373" s="763" t="s">
        <v>955</v>
      </c>
      <c r="H373" s="765"/>
    </row>
    <row r="374" spans="1:8" x14ac:dyDescent="0.25">
      <c r="A374" s="763"/>
      <c r="B374" s="763"/>
      <c r="C374" s="747" t="s">
        <v>331</v>
      </c>
      <c r="D374" s="748">
        <f>SUM(D69:D373)</f>
        <v>621560449</v>
      </c>
      <c r="E374" s="748">
        <f>SUM(E69:E373)</f>
        <v>699082558</v>
      </c>
      <c r="F374" s="768"/>
    </row>
    <row r="375" spans="1:8" x14ac:dyDescent="0.25">
      <c r="A375" s="734"/>
      <c r="B375" s="734"/>
      <c r="C375" s="750"/>
      <c r="D375" s="751"/>
      <c r="E375" s="751"/>
      <c r="F375" s="734"/>
    </row>
    <row r="376" spans="1:8" x14ac:dyDescent="0.25">
      <c r="A376" s="860" t="s">
        <v>1391</v>
      </c>
      <c r="B376" s="860"/>
      <c r="C376" s="860"/>
      <c r="D376" s="736"/>
      <c r="E376" s="736"/>
      <c r="F376" s="734"/>
    </row>
    <row r="377" spans="1:8" x14ac:dyDescent="0.25">
      <c r="A377" s="734"/>
      <c r="B377" s="734"/>
      <c r="C377" s="734"/>
      <c r="D377" s="734"/>
      <c r="E377" s="734"/>
      <c r="F377" s="734"/>
    </row>
    <row r="378" spans="1:8" ht="32.25" customHeight="1" x14ac:dyDescent="0.25">
      <c r="A378" s="761" t="s">
        <v>1022</v>
      </c>
      <c r="B378" s="761" t="s">
        <v>7</v>
      </c>
      <c r="C378" s="761" t="s">
        <v>1023</v>
      </c>
      <c r="D378" s="762" t="s">
        <v>1024</v>
      </c>
      <c r="E378" s="762" t="s">
        <v>1025</v>
      </c>
      <c r="F378" s="740" t="s">
        <v>333</v>
      </c>
    </row>
    <row r="379" spans="1:8" x14ac:dyDescent="0.25">
      <c r="A379" s="763" t="s">
        <v>1392</v>
      </c>
      <c r="B379" s="763" t="s">
        <v>1393</v>
      </c>
      <c r="C379" s="763" t="s">
        <v>1394</v>
      </c>
      <c r="D379" s="764">
        <v>73116541</v>
      </c>
      <c r="E379" s="764">
        <v>111773494</v>
      </c>
      <c r="F379" s="763" t="s">
        <v>955</v>
      </c>
    </row>
    <row r="380" spans="1:8" x14ac:dyDescent="0.25">
      <c r="A380" s="763" t="s">
        <v>1395</v>
      </c>
      <c r="B380" s="763" t="s">
        <v>1396</v>
      </c>
      <c r="C380" s="763" t="s">
        <v>1397</v>
      </c>
      <c r="D380" s="764">
        <v>104130169</v>
      </c>
      <c r="E380" s="764">
        <v>145488099</v>
      </c>
      <c r="F380" s="763" t="s">
        <v>955</v>
      </c>
    </row>
    <row r="381" spans="1:8" x14ac:dyDescent="0.25">
      <c r="A381" s="763" t="s">
        <v>1398</v>
      </c>
      <c r="B381" s="763" t="s">
        <v>1399</v>
      </c>
      <c r="C381" s="763" t="s">
        <v>1400</v>
      </c>
      <c r="D381" s="764">
        <v>139467139</v>
      </c>
      <c r="E381" s="764">
        <v>146262301</v>
      </c>
      <c r="F381" s="763" t="s">
        <v>955</v>
      </c>
    </row>
    <row r="382" spans="1:8" x14ac:dyDescent="0.25">
      <c r="A382" s="763" t="s">
        <v>1401</v>
      </c>
      <c r="B382" s="763" t="s">
        <v>1402</v>
      </c>
      <c r="C382" s="763" t="s">
        <v>1403</v>
      </c>
      <c r="D382" s="764">
        <v>1667000</v>
      </c>
      <c r="E382" s="764">
        <v>5487000</v>
      </c>
      <c r="F382" s="763" t="s">
        <v>955</v>
      </c>
    </row>
    <row r="383" spans="1:8" x14ac:dyDescent="0.25">
      <c r="A383" s="763" t="s">
        <v>1404</v>
      </c>
      <c r="B383" s="763" t="s">
        <v>1405</v>
      </c>
      <c r="C383" s="763" t="s">
        <v>1084</v>
      </c>
      <c r="D383" s="764">
        <v>6984676</v>
      </c>
      <c r="E383" s="764">
        <v>8432476</v>
      </c>
      <c r="F383" s="763" t="s">
        <v>955</v>
      </c>
    </row>
    <row r="384" spans="1:8" x14ac:dyDescent="0.25">
      <c r="A384" s="763" t="s">
        <v>1406</v>
      </c>
      <c r="B384" s="763" t="s">
        <v>1053</v>
      </c>
      <c r="C384" s="763" t="s">
        <v>1028</v>
      </c>
      <c r="D384" s="764">
        <v>1618500</v>
      </c>
      <c r="E384" s="764">
        <v>1618500</v>
      </c>
      <c r="F384" s="763" t="s">
        <v>955</v>
      </c>
    </row>
    <row r="385" spans="1:6" x14ac:dyDescent="0.25">
      <c r="A385" s="763" t="s">
        <v>1407</v>
      </c>
      <c r="B385" s="763" t="s">
        <v>1408</v>
      </c>
      <c r="C385" s="763" t="s">
        <v>1409</v>
      </c>
      <c r="D385" s="764">
        <v>69600868</v>
      </c>
      <c r="E385" s="764">
        <v>98287258</v>
      </c>
      <c r="F385" s="763" t="s">
        <v>955</v>
      </c>
    </row>
    <row r="386" spans="1:6" x14ac:dyDescent="0.25">
      <c r="A386" s="763" t="s">
        <v>1410</v>
      </c>
      <c r="B386" s="763" t="s">
        <v>1411</v>
      </c>
      <c r="C386" s="763" t="s">
        <v>1028</v>
      </c>
      <c r="D386" s="764">
        <v>3897860</v>
      </c>
      <c r="E386" s="764">
        <v>3897860</v>
      </c>
      <c r="F386" s="763" t="s">
        <v>955</v>
      </c>
    </row>
    <row r="387" spans="1:6" x14ac:dyDescent="0.25">
      <c r="A387" s="763" t="s">
        <v>1412</v>
      </c>
      <c r="B387" s="763" t="s">
        <v>1413</v>
      </c>
      <c r="C387" s="763" t="s">
        <v>1028</v>
      </c>
      <c r="D387" s="764">
        <v>83560</v>
      </c>
      <c r="E387" s="764">
        <v>83560</v>
      </c>
      <c r="F387" s="763" t="s">
        <v>955</v>
      </c>
    </row>
    <row r="388" spans="1:6" x14ac:dyDescent="0.25">
      <c r="A388" s="746"/>
      <c r="B388" s="746"/>
      <c r="C388" s="747" t="s">
        <v>331</v>
      </c>
      <c r="D388" s="769">
        <f>SUM(D379:D387)</f>
        <v>400566313</v>
      </c>
      <c r="E388" s="769">
        <f>SUM(E379:E387)</f>
        <v>521330548</v>
      </c>
      <c r="F388" s="768"/>
    </row>
    <row r="389" spans="1:6" x14ac:dyDescent="0.25">
      <c r="A389" s="736"/>
      <c r="B389" s="736"/>
      <c r="C389" s="750"/>
      <c r="D389" s="770"/>
      <c r="E389" s="770"/>
      <c r="F389" s="734"/>
    </row>
    <row r="390" spans="1:6" x14ac:dyDescent="0.25">
      <c r="A390" s="736"/>
      <c r="B390" s="736"/>
      <c r="C390" s="750"/>
      <c r="D390" s="770"/>
      <c r="E390" s="770"/>
      <c r="F390" s="734"/>
    </row>
    <row r="391" spans="1:6" x14ac:dyDescent="0.25">
      <c r="A391" s="736"/>
      <c r="B391" s="736"/>
      <c r="C391" s="750"/>
      <c r="D391" s="770"/>
      <c r="E391" s="770"/>
      <c r="F391" s="734"/>
    </row>
    <row r="392" spans="1:6" x14ac:dyDescent="0.25">
      <c r="A392" s="860" t="s">
        <v>1414</v>
      </c>
      <c r="B392" s="860"/>
      <c r="C392" s="860"/>
      <c r="D392" s="736"/>
      <c r="E392" s="736"/>
      <c r="F392" s="734"/>
    </row>
    <row r="393" spans="1:6" x14ac:dyDescent="0.25">
      <c r="A393" s="734"/>
      <c r="B393" s="734"/>
      <c r="C393" s="734"/>
      <c r="D393" s="734"/>
      <c r="E393" s="734"/>
      <c r="F393" s="734"/>
    </row>
    <row r="394" spans="1:6" ht="39.75" customHeight="1" x14ac:dyDescent="0.25">
      <c r="A394" s="761" t="s">
        <v>1022</v>
      </c>
      <c r="B394" s="761" t="s">
        <v>7</v>
      </c>
      <c r="C394" s="761" t="s">
        <v>1023</v>
      </c>
      <c r="D394" s="762" t="s">
        <v>1024</v>
      </c>
      <c r="E394" s="762" t="s">
        <v>1025</v>
      </c>
      <c r="F394" s="740" t="s">
        <v>333</v>
      </c>
    </row>
    <row r="395" spans="1:6" x14ac:dyDescent="0.25">
      <c r="A395" s="763" t="s">
        <v>1415</v>
      </c>
      <c r="B395" s="763" t="s">
        <v>1053</v>
      </c>
      <c r="C395" s="763" t="s">
        <v>1214</v>
      </c>
      <c r="D395" s="764">
        <v>535190</v>
      </c>
      <c r="E395" s="764">
        <v>535190</v>
      </c>
      <c r="F395" s="763" t="s">
        <v>955</v>
      </c>
    </row>
    <row r="396" spans="1:6" x14ac:dyDescent="0.25">
      <c r="A396" s="763" t="s">
        <v>1416</v>
      </c>
      <c r="B396" s="763" t="s">
        <v>1417</v>
      </c>
      <c r="C396" s="763" t="s">
        <v>1418</v>
      </c>
      <c r="D396" s="764">
        <v>18197502</v>
      </c>
      <c r="E396" s="764">
        <v>37623000</v>
      </c>
      <c r="F396" s="763" t="s">
        <v>955</v>
      </c>
    </row>
    <row r="397" spans="1:6" x14ac:dyDescent="0.25">
      <c r="A397" s="766" t="s">
        <v>1419</v>
      </c>
      <c r="B397" s="766" t="s">
        <v>1420</v>
      </c>
      <c r="C397" s="766" t="s">
        <v>1421</v>
      </c>
      <c r="D397" s="767">
        <v>2386000</v>
      </c>
      <c r="E397" s="767">
        <v>11488000</v>
      </c>
      <c r="F397" s="766" t="s">
        <v>955</v>
      </c>
    </row>
    <row r="398" spans="1:6" x14ac:dyDescent="0.25">
      <c r="A398" s="763" t="s">
        <v>1422</v>
      </c>
      <c r="B398" s="763" t="s">
        <v>1053</v>
      </c>
      <c r="C398" s="763" t="s">
        <v>1038</v>
      </c>
      <c r="D398" s="764">
        <v>55000</v>
      </c>
      <c r="E398" s="764">
        <v>55000</v>
      </c>
      <c r="F398" s="763" t="s">
        <v>955</v>
      </c>
    </row>
    <row r="399" spans="1:6" x14ac:dyDescent="0.25">
      <c r="A399" s="763" t="s">
        <v>1423</v>
      </c>
      <c r="B399" s="763" t="s">
        <v>1053</v>
      </c>
      <c r="C399" s="763" t="s">
        <v>1038</v>
      </c>
      <c r="D399" s="764">
        <v>97000</v>
      </c>
      <c r="E399" s="764">
        <v>97000</v>
      </c>
      <c r="F399" s="763" t="s">
        <v>955</v>
      </c>
    </row>
    <row r="400" spans="1:6" x14ac:dyDescent="0.25">
      <c r="A400" s="763" t="s">
        <v>1424</v>
      </c>
      <c r="B400" s="763" t="s">
        <v>1053</v>
      </c>
      <c r="C400" s="763" t="s">
        <v>1028</v>
      </c>
      <c r="D400" s="764">
        <v>961000</v>
      </c>
      <c r="E400" s="764">
        <v>961000</v>
      </c>
      <c r="F400" s="763" t="s">
        <v>955</v>
      </c>
    </row>
    <row r="401" spans="1:6" x14ac:dyDescent="0.25">
      <c r="A401" s="763" t="s">
        <v>1425</v>
      </c>
      <c r="B401" s="763" t="s">
        <v>1053</v>
      </c>
      <c r="C401" s="763" t="s">
        <v>1028</v>
      </c>
      <c r="D401" s="764">
        <v>598000</v>
      </c>
      <c r="E401" s="764">
        <v>598000</v>
      </c>
      <c r="F401" s="763" t="s">
        <v>955</v>
      </c>
    </row>
    <row r="402" spans="1:6" x14ac:dyDescent="0.25">
      <c r="A402" s="763" t="s">
        <v>1426</v>
      </c>
      <c r="B402" s="763" t="s">
        <v>1053</v>
      </c>
      <c r="C402" s="763" t="s">
        <v>1028</v>
      </c>
      <c r="D402" s="764">
        <v>263000</v>
      </c>
      <c r="E402" s="764">
        <v>263000</v>
      </c>
      <c r="F402" s="763" t="s">
        <v>955</v>
      </c>
    </row>
    <row r="403" spans="1:6" x14ac:dyDescent="0.25">
      <c r="A403" s="763" t="s">
        <v>1427</v>
      </c>
      <c r="B403" s="763" t="s">
        <v>1053</v>
      </c>
      <c r="C403" s="763" t="s">
        <v>1028</v>
      </c>
      <c r="D403" s="764">
        <v>331000</v>
      </c>
      <c r="E403" s="764">
        <v>331000</v>
      </c>
      <c r="F403" s="763" t="s">
        <v>955</v>
      </c>
    </row>
    <row r="404" spans="1:6" x14ac:dyDescent="0.25">
      <c r="A404" s="763" t="s">
        <v>1428</v>
      </c>
      <c r="B404" s="763" t="s">
        <v>1053</v>
      </c>
      <c r="C404" s="763" t="s">
        <v>1028</v>
      </c>
      <c r="D404" s="764">
        <v>1970000</v>
      </c>
      <c r="E404" s="764">
        <v>1970000</v>
      </c>
      <c r="F404" s="763" t="s">
        <v>955</v>
      </c>
    </row>
    <row r="405" spans="1:6" x14ac:dyDescent="0.25">
      <c r="A405" s="763" t="s">
        <v>1429</v>
      </c>
      <c r="B405" s="763" t="s">
        <v>1053</v>
      </c>
      <c r="C405" s="763" t="s">
        <v>1028</v>
      </c>
      <c r="D405" s="764">
        <v>1938000</v>
      </c>
      <c r="E405" s="764">
        <v>1938000</v>
      </c>
      <c r="F405" s="763" t="s">
        <v>955</v>
      </c>
    </row>
    <row r="406" spans="1:6" x14ac:dyDescent="0.25">
      <c r="A406" s="763" t="s">
        <v>1430</v>
      </c>
      <c r="B406" s="763" t="s">
        <v>1053</v>
      </c>
      <c r="C406" s="763" t="s">
        <v>1084</v>
      </c>
      <c r="D406" s="764">
        <v>36000</v>
      </c>
      <c r="E406" s="764">
        <v>36000</v>
      </c>
      <c r="F406" s="763" t="s">
        <v>955</v>
      </c>
    </row>
    <row r="407" spans="1:6" x14ac:dyDescent="0.25">
      <c r="A407" s="763" t="s">
        <v>1431</v>
      </c>
      <c r="B407" s="763" t="s">
        <v>1053</v>
      </c>
      <c r="C407" s="763" t="s">
        <v>1084</v>
      </c>
      <c r="D407" s="764">
        <v>112000</v>
      </c>
      <c r="E407" s="764">
        <v>112000</v>
      </c>
      <c r="F407" s="763" t="s">
        <v>955</v>
      </c>
    </row>
    <row r="408" spans="1:6" x14ac:dyDescent="0.25">
      <c r="A408" s="763" t="s">
        <v>1432</v>
      </c>
      <c r="B408" s="763" t="s">
        <v>1053</v>
      </c>
      <c r="C408" s="763" t="s">
        <v>1403</v>
      </c>
      <c r="D408" s="764">
        <v>819000</v>
      </c>
      <c r="E408" s="764">
        <v>819000</v>
      </c>
      <c r="F408" s="763" t="s">
        <v>955</v>
      </c>
    </row>
    <row r="409" spans="1:6" x14ac:dyDescent="0.25">
      <c r="A409" s="763" t="s">
        <v>1433</v>
      </c>
      <c r="B409" s="763" t="s">
        <v>1434</v>
      </c>
      <c r="C409" s="763" t="s">
        <v>1435</v>
      </c>
      <c r="D409" s="764">
        <v>9258996</v>
      </c>
      <c r="E409" s="764">
        <v>60211000</v>
      </c>
      <c r="F409" s="763" t="s">
        <v>955</v>
      </c>
    </row>
    <row r="410" spans="1:6" x14ac:dyDescent="0.25">
      <c r="A410" s="763" t="s">
        <v>1436</v>
      </c>
      <c r="B410" s="763" t="s">
        <v>1071</v>
      </c>
      <c r="C410" s="763" t="s">
        <v>1089</v>
      </c>
      <c r="D410" s="764">
        <v>133000</v>
      </c>
      <c r="E410" s="764">
        <v>133000</v>
      </c>
      <c r="F410" s="763" t="s">
        <v>955</v>
      </c>
    </row>
    <row r="411" spans="1:6" x14ac:dyDescent="0.25">
      <c r="A411" s="763" t="s">
        <v>1437</v>
      </c>
      <c r="B411" s="763" t="s">
        <v>1053</v>
      </c>
      <c r="C411" s="763" t="s">
        <v>1084</v>
      </c>
      <c r="D411" s="764">
        <v>543000</v>
      </c>
      <c r="E411" s="764">
        <v>543000</v>
      </c>
      <c r="F411" s="763" t="s">
        <v>955</v>
      </c>
    </row>
    <row r="412" spans="1:6" x14ac:dyDescent="0.25">
      <c r="A412" s="763" t="s">
        <v>1438</v>
      </c>
      <c r="B412" s="763" t="s">
        <v>1053</v>
      </c>
      <c r="C412" s="763" t="s">
        <v>1028</v>
      </c>
      <c r="D412" s="764">
        <v>464000</v>
      </c>
      <c r="E412" s="764">
        <v>464000</v>
      </c>
      <c r="F412" s="763" t="s">
        <v>955</v>
      </c>
    </row>
    <row r="413" spans="1:6" x14ac:dyDescent="0.25">
      <c r="A413" s="763" t="s">
        <v>1439</v>
      </c>
      <c r="B413" s="763" t="s">
        <v>1440</v>
      </c>
      <c r="C413" s="763" t="s">
        <v>1028</v>
      </c>
      <c r="D413" s="764">
        <v>1145489</v>
      </c>
      <c r="E413" s="764">
        <v>3905500</v>
      </c>
      <c r="F413" s="763" t="s">
        <v>955</v>
      </c>
    </row>
    <row r="414" spans="1:6" x14ac:dyDescent="0.25">
      <c r="A414" s="763" t="s">
        <v>1441</v>
      </c>
      <c r="B414" s="763" t="s">
        <v>1442</v>
      </c>
      <c r="C414" s="763" t="s">
        <v>1028</v>
      </c>
      <c r="D414" s="764">
        <v>13150317</v>
      </c>
      <c r="E414" s="764">
        <v>13150317</v>
      </c>
      <c r="F414" s="763" t="s">
        <v>955</v>
      </c>
    </row>
    <row r="415" spans="1:6" x14ac:dyDescent="0.25">
      <c r="A415" s="763" t="s">
        <v>1443</v>
      </c>
      <c r="B415" s="763" t="s">
        <v>1444</v>
      </c>
      <c r="C415" s="763" t="s">
        <v>1094</v>
      </c>
      <c r="D415" s="764">
        <v>9404439</v>
      </c>
      <c r="E415" s="764">
        <v>9403963</v>
      </c>
      <c r="F415" s="763" t="s">
        <v>955</v>
      </c>
    </row>
    <row r="416" spans="1:6" x14ac:dyDescent="0.25">
      <c r="A416" s="763" t="s">
        <v>1445</v>
      </c>
      <c r="B416" s="763" t="s">
        <v>1053</v>
      </c>
      <c r="C416" s="763" t="s">
        <v>1120</v>
      </c>
      <c r="D416" s="764">
        <v>876620</v>
      </c>
      <c r="E416" s="764">
        <v>876620</v>
      </c>
      <c r="F416" s="763" t="s">
        <v>955</v>
      </c>
    </row>
    <row r="417" spans="1:6" x14ac:dyDescent="0.25">
      <c r="A417" s="763" t="s">
        <v>1446</v>
      </c>
      <c r="B417" s="763" t="s">
        <v>1071</v>
      </c>
      <c r="C417" s="763" t="s">
        <v>1447</v>
      </c>
      <c r="D417" s="764">
        <v>291500</v>
      </c>
      <c r="E417" s="764">
        <v>291500</v>
      </c>
      <c r="F417" s="763" t="s">
        <v>955</v>
      </c>
    </row>
    <row r="418" spans="1:6" x14ac:dyDescent="0.25">
      <c r="A418" s="763" t="s">
        <v>1448</v>
      </c>
      <c r="B418" s="763" t="s">
        <v>1449</v>
      </c>
      <c r="C418" s="763" t="s">
        <v>1028</v>
      </c>
      <c r="D418" s="764">
        <v>389568</v>
      </c>
      <c r="E418" s="764">
        <v>389568</v>
      </c>
      <c r="F418" s="763" t="s">
        <v>955</v>
      </c>
    </row>
    <row r="419" spans="1:6" x14ac:dyDescent="0.25">
      <c r="A419" s="763" t="s">
        <v>1450</v>
      </c>
      <c r="B419" s="763" t="s">
        <v>1160</v>
      </c>
      <c r="C419" s="763" t="s">
        <v>1028</v>
      </c>
      <c r="D419" s="764">
        <v>62684</v>
      </c>
      <c r="E419" s="764">
        <v>62684</v>
      </c>
      <c r="F419" s="763" t="s">
        <v>955</v>
      </c>
    </row>
    <row r="420" spans="1:6" x14ac:dyDescent="0.25">
      <c r="A420" s="763" t="s">
        <v>1451</v>
      </c>
      <c r="B420" s="763" t="s">
        <v>1357</v>
      </c>
      <c r="C420" s="763" t="s">
        <v>1028</v>
      </c>
      <c r="D420" s="764">
        <v>37000</v>
      </c>
      <c r="E420" s="764">
        <v>37000</v>
      </c>
      <c r="F420" s="763" t="s">
        <v>955</v>
      </c>
    </row>
    <row r="421" spans="1:6" x14ac:dyDescent="0.25">
      <c r="A421" s="763" t="s">
        <v>1452</v>
      </c>
      <c r="B421" s="763" t="s">
        <v>1453</v>
      </c>
      <c r="C421" s="763" t="s">
        <v>1028</v>
      </c>
      <c r="D421" s="764">
        <v>44000</v>
      </c>
      <c r="E421" s="764">
        <v>44000</v>
      </c>
      <c r="F421" s="763" t="s">
        <v>955</v>
      </c>
    </row>
    <row r="422" spans="1:6" x14ac:dyDescent="0.25">
      <c r="A422" s="763" t="s">
        <v>1454</v>
      </c>
      <c r="B422" s="763" t="s">
        <v>1455</v>
      </c>
      <c r="C422" s="763" t="s">
        <v>1028</v>
      </c>
      <c r="D422" s="764">
        <v>823201</v>
      </c>
      <c r="E422" s="764">
        <v>823201</v>
      </c>
      <c r="F422" s="763" t="s">
        <v>955</v>
      </c>
    </row>
    <row r="423" spans="1:6" x14ac:dyDescent="0.25">
      <c r="A423" s="763" t="s">
        <v>1456</v>
      </c>
      <c r="B423" s="763" t="s">
        <v>1453</v>
      </c>
      <c r="C423" s="763" t="s">
        <v>1028</v>
      </c>
      <c r="D423" s="764">
        <v>71877</v>
      </c>
      <c r="E423" s="764">
        <v>71877</v>
      </c>
      <c r="F423" s="763" t="s">
        <v>955</v>
      </c>
    </row>
    <row r="424" spans="1:6" x14ac:dyDescent="0.25">
      <c r="A424" s="766" t="s">
        <v>1457</v>
      </c>
      <c r="B424" s="766" t="s">
        <v>1053</v>
      </c>
      <c r="C424" s="766" t="s">
        <v>1028</v>
      </c>
      <c r="D424" s="767">
        <v>621000</v>
      </c>
      <c r="E424" s="767">
        <v>621000</v>
      </c>
      <c r="F424" s="766" t="s">
        <v>955</v>
      </c>
    </row>
    <row r="425" spans="1:6" x14ac:dyDescent="0.25">
      <c r="A425" s="763" t="s">
        <v>1458</v>
      </c>
      <c r="B425" s="763" t="s">
        <v>1053</v>
      </c>
      <c r="C425" s="763" t="s">
        <v>1028</v>
      </c>
      <c r="D425" s="764">
        <v>102000</v>
      </c>
      <c r="E425" s="764">
        <v>102000</v>
      </c>
      <c r="F425" s="763" t="s">
        <v>955</v>
      </c>
    </row>
    <row r="426" spans="1:6" x14ac:dyDescent="0.25">
      <c r="A426" s="763" t="s">
        <v>1459</v>
      </c>
      <c r="B426" s="763" t="s">
        <v>1460</v>
      </c>
      <c r="C426" s="763" t="s">
        <v>1028</v>
      </c>
      <c r="D426" s="764">
        <v>6783080</v>
      </c>
      <c r="E426" s="764">
        <v>6783080</v>
      </c>
      <c r="F426" s="763" t="s">
        <v>955</v>
      </c>
    </row>
    <row r="427" spans="1:6" x14ac:dyDescent="0.25">
      <c r="A427" s="763" t="s">
        <v>1461</v>
      </c>
      <c r="B427" s="763" t="s">
        <v>1462</v>
      </c>
      <c r="C427" s="763" t="s">
        <v>1463</v>
      </c>
      <c r="D427" s="764">
        <v>6013400</v>
      </c>
      <c r="E427" s="764">
        <v>6013400</v>
      </c>
      <c r="F427" s="763" t="s">
        <v>955</v>
      </c>
    </row>
    <row r="428" spans="1:6" x14ac:dyDescent="0.25">
      <c r="A428" s="763" t="s">
        <v>1464</v>
      </c>
      <c r="B428" s="763" t="s">
        <v>1053</v>
      </c>
      <c r="C428" s="763" t="s">
        <v>1465</v>
      </c>
      <c r="D428" s="764">
        <v>2504000</v>
      </c>
      <c r="E428" s="764">
        <v>2504000</v>
      </c>
      <c r="F428" s="763" t="s">
        <v>955</v>
      </c>
    </row>
    <row r="429" spans="1:6" x14ac:dyDescent="0.25">
      <c r="A429" s="763" t="s">
        <v>1466</v>
      </c>
      <c r="B429" s="763" t="s">
        <v>1053</v>
      </c>
      <c r="C429" s="763" t="s">
        <v>1062</v>
      </c>
      <c r="D429" s="764">
        <v>500000</v>
      </c>
      <c r="E429" s="764">
        <v>500000</v>
      </c>
      <c r="F429" s="763" t="s">
        <v>955</v>
      </c>
    </row>
    <row r="430" spans="1:6" x14ac:dyDescent="0.25">
      <c r="A430" s="763" t="s">
        <v>1467</v>
      </c>
      <c r="B430" s="763" t="s">
        <v>1053</v>
      </c>
      <c r="C430" s="763" t="s">
        <v>1066</v>
      </c>
      <c r="D430" s="764">
        <v>100000</v>
      </c>
      <c r="E430" s="764">
        <v>100000</v>
      </c>
      <c r="F430" s="763" t="s">
        <v>955</v>
      </c>
    </row>
    <row r="431" spans="1:6" x14ac:dyDescent="0.25">
      <c r="A431" s="763" t="s">
        <v>1468</v>
      </c>
      <c r="B431" s="763" t="s">
        <v>1053</v>
      </c>
      <c r="C431" s="763" t="s">
        <v>1038</v>
      </c>
      <c r="D431" s="764">
        <v>1612835</v>
      </c>
      <c r="E431" s="764">
        <v>1612835</v>
      </c>
      <c r="F431" s="763" t="s">
        <v>955</v>
      </c>
    </row>
    <row r="432" spans="1:6" x14ac:dyDescent="0.25">
      <c r="A432" s="763" t="s">
        <v>1469</v>
      </c>
      <c r="B432" s="763" t="s">
        <v>1053</v>
      </c>
      <c r="C432" s="763" t="s">
        <v>1038</v>
      </c>
      <c r="D432" s="764">
        <v>1387165</v>
      </c>
      <c r="E432" s="764">
        <v>1387165</v>
      </c>
      <c r="F432" s="763" t="s">
        <v>955</v>
      </c>
    </row>
    <row r="433" spans="1:6" x14ac:dyDescent="0.25">
      <c r="A433" s="763" t="s">
        <v>1470</v>
      </c>
      <c r="B433" s="763" t="s">
        <v>1471</v>
      </c>
      <c r="C433" s="763" t="s">
        <v>1028</v>
      </c>
      <c r="D433" s="764">
        <v>150000</v>
      </c>
      <c r="E433" s="764">
        <v>150000</v>
      </c>
      <c r="F433" s="763" t="s">
        <v>955</v>
      </c>
    </row>
    <row r="434" spans="1:6" x14ac:dyDescent="0.25">
      <c r="A434" s="763" t="s">
        <v>1472</v>
      </c>
      <c r="B434" s="763" t="s">
        <v>1420</v>
      </c>
      <c r="C434" s="763" t="s">
        <v>1473</v>
      </c>
      <c r="D434" s="764">
        <v>5700000</v>
      </c>
      <c r="E434" s="764">
        <v>5700000</v>
      </c>
      <c r="F434" s="763" t="s">
        <v>955</v>
      </c>
    </row>
    <row r="435" spans="1:6" x14ac:dyDescent="0.25">
      <c r="A435" s="763" t="s">
        <v>1474</v>
      </c>
      <c r="B435" s="763" t="s">
        <v>1071</v>
      </c>
      <c r="C435" s="763" t="s">
        <v>1222</v>
      </c>
      <c r="D435" s="764">
        <v>289500</v>
      </c>
      <c r="E435" s="764">
        <v>289500</v>
      </c>
      <c r="F435" s="763" t="s">
        <v>955</v>
      </c>
    </row>
    <row r="436" spans="1:6" x14ac:dyDescent="0.25">
      <c r="A436" s="763" t="s">
        <v>1475</v>
      </c>
      <c r="B436" s="763" t="s">
        <v>1071</v>
      </c>
      <c r="C436" s="763" t="s">
        <v>1222</v>
      </c>
      <c r="D436" s="764">
        <v>599500</v>
      </c>
      <c r="E436" s="764">
        <v>599500</v>
      </c>
      <c r="F436" s="763" t="s">
        <v>955</v>
      </c>
    </row>
    <row r="437" spans="1:6" x14ac:dyDescent="0.25">
      <c r="A437" s="763" t="s">
        <v>1476</v>
      </c>
      <c r="B437" s="763" t="s">
        <v>1071</v>
      </c>
      <c r="C437" s="763" t="s">
        <v>1222</v>
      </c>
      <c r="D437" s="764">
        <v>1663500</v>
      </c>
      <c r="E437" s="764">
        <v>1663500</v>
      </c>
      <c r="F437" s="763" t="s">
        <v>955</v>
      </c>
    </row>
    <row r="438" spans="1:6" x14ac:dyDescent="0.25">
      <c r="A438" s="763" t="s">
        <v>1477</v>
      </c>
      <c r="B438" s="763" t="s">
        <v>1471</v>
      </c>
      <c r="C438" s="763" t="s">
        <v>1028</v>
      </c>
      <c r="D438" s="764">
        <v>4083450</v>
      </c>
      <c r="E438" s="764">
        <v>4083450</v>
      </c>
      <c r="F438" s="763" t="s">
        <v>955</v>
      </c>
    </row>
    <row r="439" spans="1:6" x14ac:dyDescent="0.25">
      <c r="A439" s="763" t="s">
        <v>1478</v>
      </c>
      <c r="B439" s="763" t="s">
        <v>1479</v>
      </c>
      <c r="C439" s="763" t="s">
        <v>1028</v>
      </c>
      <c r="D439" s="764">
        <v>994880</v>
      </c>
      <c r="E439" s="764">
        <v>994880</v>
      </c>
      <c r="F439" s="763" t="s">
        <v>955</v>
      </c>
    </row>
    <row r="440" spans="1:6" x14ac:dyDescent="0.25">
      <c r="A440" s="749"/>
      <c r="B440" s="749"/>
      <c r="C440" s="747" t="s">
        <v>331</v>
      </c>
      <c r="D440" s="748">
        <f>SUM(D395:D439)</f>
        <v>98098693</v>
      </c>
      <c r="E440" s="748">
        <f>SUM(E395:E439)</f>
        <v>180337730</v>
      </c>
      <c r="F440" s="745"/>
    </row>
    <row r="442" spans="1:6" x14ac:dyDescent="0.25">
      <c r="A442" s="734"/>
      <c r="B442" s="734"/>
      <c r="C442" s="750"/>
      <c r="D442" s="751"/>
      <c r="E442" s="751"/>
      <c r="F442" s="734"/>
    </row>
    <row r="443" spans="1:6" ht="18.75" x14ac:dyDescent="0.3">
      <c r="A443" s="771" t="s">
        <v>1480</v>
      </c>
      <c r="B443" s="734"/>
      <c r="C443" s="750"/>
      <c r="D443" s="751"/>
      <c r="E443" s="751"/>
      <c r="F443" s="734"/>
    </row>
    <row r="444" spans="1:6" ht="31.5" x14ac:dyDescent="0.25">
      <c r="A444" s="734"/>
      <c r="B444" s="734"/>
      <c r="C444" s="772" t="s">
        <v>1024</v>
      </c>
      <c r="D444" s="772" t="s">
        <v>2417</v>
      </c>
      <c r="E444" s="772" t="s">
        <v>1482</v>
      </c>
    </row>
    <row r="445" spans="1:6" x14ac:dyDescent="0.25">
      <c r="C445" s="773">
        <f>+D374+D388+D440</f>
        <v>1120225455</v>
      </c>
      <c r="D445" s="773">
        <v>315139251</v>
      </c>
      <c r="E445" s="773">
        <f>+C445-D445</f>
        <v>805086204</v>
      </c>
    </row>
    <row r="446" spans="1:6" x14ac:dyDescent="0.25">
      <c r="C446" s="774"/>
      <c r="D446" s="774"/>
      <c r="E446" s="774"/>
    </row>
    <row r="447" spans="1:6" x14ac:dyDescent="0.25">
      <c r="A447" s="775" t="s">
        <v>1483</v>
      </c>
      <c r="B447" s="752"/>
      <c r="C447" s="752"/>
      <c r="D447" s="752"/>
      <c r="E447" s="752"/>
      <c r="F447" s="752"/>
    </row>
    <row r="448" spans="1:6" x14ac:dyDescent="0.25">
      <c r="A448" s="752"/>
      <c r="B448" s="752"/>
      <c r="C448" s="752"/>
      <c r="D448" s="752"/>
      <c r="E448" s="752"/>
      <c r="F448" s="752"/>
    </row>
    <row r="449" spans="1:6" ht="26.25" x14ac:dyDescent="0.25">
      <c r="A449" s="776" t="s">
        <v>950</v>
      </c>
      <c r="B449" s="776" t="s">
        <v>7</v>
      </c>
      <c r="C449" s="776" t="s">
        <v>1484</v>
      </c>
      <c r="D449" s="776" t="s">
        <v>2417</v>
      </c>
      <c r="E449" s="776" t="s">
        <v>1485</v>
      </c>
      <c r="F449" s="776" t="s">
        <v>333</v>
      </c>
    </row>
    <row r="450" spans="1:6" x14ac:dyDescent="0.25">
      <c r="A450" s="763" t="s">
        <v>1486</v>
      </c>
      <c r="B450" s="763" t="s">
        <v>1487</v>
      </c>
      <c r="C450" s="764">
        <v>949380</v>
      </c>
      <c r="D450" s="764">
        <v>4137</v>
      </c>
      <c r="E450" s="764">
        <f>+C450-D450</f>
        <v>945243</v>
      </c>
      <c r="F450" s="763" t="s">
        <v>1488</v>
      </c>
    </row>
    <row r="451" spans="1:6" x14ac:dyDescent="0.25">
      <c r="A451" s="763" t="s">
        <v>1489</v>
      </c>
      <c r="B451" s="763" t="s">
        <v>1490</v>
      </c>
      <c r="C451" s="764">
        <v>413600</v>
      </c>
      <c r="D451" s="764">
        <v>54565</v>
      </c>
      <c r="E451" s="764">
        <f t="shared" ref="E451:E470" si="0">+C451-D451</f>
        <v>359035</v>
      </c>
      <c r="F451" s="763" t="s">
        <v>955</v>
      </c>
    </row>
    <row r="452" spans="1:6" x14ac:dyDescent="0.25">
      <c r="A452" s="763" t="s">
        <v>1491</v>
      </c>
      <c r="B452" s="763" t="s">
        <v>1492</v>
      </c>
      <c r="C452" s="764">
        <v>230000</v>
      </c>
      <c r="D452" s="764">
        <v>35817</v>
      </c>
      <c r="E452" s="764">
        <f t="shared" si="0"/>
        <v>194183</v>
      </c>
      <c r="F452" s="763" t="s">
        <v>955</v>
      </c>
    </row>
    <row r="453" spans="1:6" x14ac:dyDescent="0.25">
      <c r="A453" s="763" t="s">
        <v>1493</v>
      </c>
      <c r="B453" s="763" t="s">
        <v>1494</v>
      </c>
      <c r="C453" s="764">
        <v>16142</v>
      </c>
      <c r="D453" s="764">
        <v>6362</v>
      </c>
      <c r="E453" s="764">
        <f t="shared" si="0"/>
        <v>9780</v>
      </c>
      <c r="F453" s="763" t="s">
        <v>1488</v>
      </c>
    </row>
    <row r="454" spans="1:6" x14ac:dyDescent="0.25">
      <c r="A454" s="763" t="s">
        <v>1495</v>
      </c>
      <c r="B454" s="763" t="s">
        <v>1496</v>
      </c>
      <c r="C454" s="764">
        <v>1550000</v>
      </c>
      <c r="D454" s="764">
        <v>513834</v>
      </c>
      <c r="E454" s="764">
        <f t="shared" si="0"/>
        <v>1036166</v>
      </c>
      <c r="F454" s="763" t="s">
        <v>955</v>
      </c>
    </row>
    <row r="455" spans="1:6" x14ac:dyDescent="0.25">
      <c r="A455" s="763" t="s">
        <v>1497</v>
      </c>
      <c r="B455" s="763" t="s">
        <v>1498</v>
      </c>
      <c r="C455" s="764">
        <v>472600</v>
      </c>
      <c r="D455" s="764">
        <v>139307</v>
      </c>
      <c r="E455" s="764">
        <f t="shared" si="0"/>
        <v>333293</v>
      </c>
      <c r="F455" s="763" t="s">
        <v>955</v>
      </c>
    </row>
    <row r="456" spans="1:6" x14ac:dyDescent="0.25">
      <c r="A456" s="763" t="s">
        <v>1499</v>
      </c>
      <c r="B456" s="763" t="s">
        <v>1500</v>
      </c>
      <c r="C456" s="764">
        <v>98000</v>
      </c>
      <c r="D456" s="764">
        <v>35585</v>
      </c>
      <c r="E456" s="764">
        <f t="shared" si="0"/>
        <v>62415</v>
      </c>
      <c r="F456" s="763" t="s">
        <v>955</v>
      </c>
    </row>
    <row r="457" spans="1:6" x14ac:dyDescent="0.25">
      <c r="A457" s="763" t="s">
        <v>1501</v>
      </c>
      <c r="B457" s="763" t="s">
        <v>1502</v>
      </c>
      <c r="C457" s="764">
        <v>535890</v>
      </c>
      <c r="D457" s="764">
        <v>179040</v>
      </c>
      <c r="E457" s="764">
        <f t="shared" si="0"/>
        <v>356850</v>
      </c>
      <c r="F457" s="763" t="s">
        <v>955</v>
      </c>
    </row>
    <row r="458" spans="1:6" x14ac:dyDescent="0.25">
      <c r="A458" s="763" t="s">
        <v>1503</v>
      </c>
      <c r="B458" s="763" t="s">
        <v>1504</v>
      </c>
      <c r="C458" s="764">
        <v>506561</v>
      </c>
      <c r="D458" s="764">
        <v>413340</v>
      </c>
      <c r="E458" s="764">
        <f t="shared" si="0"/>
        <v>93221</v>
      </c>
      <c r="F458" s="763" t="s">
        <v>1488</v>
      </c>
    </row>
    <row r="459" spans="1:6" x14ac:dyDescent="0.25">
      <c r="A459" s="763" t="s">
        <v>1505</v>
      </c>
      <c r="B459" s="763" t="s">
        <v>1506</v>
      </c>
      <c r="C459" s="764">
        <v>53543</v>
      </c>
      <c r="D459" s="764">
        <v>47903</v>
      </c>
      <c r="E459" s="764">
        <f t="shared" si="0"/>
        <v>5640</v>
      </c>
      <c r="F459" s="763" t="s">
        <v>1488</v>
      </c>
    </row>
    <row r="460" spans="1:6" x14ac:dyDescent="0.25">
      <c r="A460" s="763" t="s">
        <v>1507</v>
      </c>
      <c r="B460" s="763" t="s">
        <v>1508</v>
      </c>
      <c r="C460" s="764">
        <v>108268</v>
      </c>
      <c r="D460" s="764">
        <v>96859</v>
      </c>
      <c r="E460" s="764">
        <f t="shared" si="0"/>
        <v>11409</v>
      </c>
      <c r="F460" s="763" t="s">
        <v>1488</v>
      </c>
    </row>
    <row r="461" spans="1:6" x14ac:dyDescent="0.25">
      <c r="A461" s="763" t="s">
        <v>123</v>
      </c>
      <c r="B461" s="763" t="s">
        <v>1509</v>
      </c>
      <c r="C461" s="764">
        <v>175450</v>
      </c>
      <c r="D461" s="764">
        <v>0</v>
      </c>
      <c r="E461" s="764">
        <f t="shared" si="0"/>
        <v>175450</v>
      </c>
      <c r="F461" s="763" t="s">
        <v>990</v>
      </c>
    </row>
    <row r="462" spans="1:6" x14ac:dyDescent="0.25">
      <c r="A462" s="763" t="s">
        <v>127</v>
      </c>
      <c r="B462" s="763" t="s">
        <v>1510</v>
      </c>
      <c r="C462" s="764">
        <v>589950</v>
      </c>
      <c r="D462" s="764">
        <v>0</v>
      </c>
      <c r="E462" s="764">
        <f t="shared" si="0"/>
        <v>589950</v>
      </c>
      <c r="F462" s="763" t="s">
        <v>955</v>
      </c>
    </row>
    <row r="463" spans="1:6" x14ac:dyDescent="0.25">
      <c r="A463" s="763" t="s">
        <v>121</v>
      </c>
      <c r="B463" s="763" t="s">
        <v>1511</v>
      </c>
      <c r="C463" s="764">
        <v>120000</v>
      </c>
      <c r="D463" s="764">
        <v>0</v>
      </c>
      <c r="E463" s="764">
        <f t="shared" si="0"/>
        <v>120000</v>
      </c>
      <c r="F463" s="763" t="s">
        <v>955</v>
      </c>
    </row>
    <row r="464" spans="1:6" x14ac:dyDescent="0.25">
      <c r="A464" s="763" t="s">
        <v>129</v>
      </c>
      <c r="B464" s="763" t="s">
        <v>1512</v>
      </c>
      <c r="C464" s="764">
        <v>270000</v>
      </c>
      <c r="D464" s="764">
        <v>0</v>
      </c>
      <c r="E464" s="764">
        <f t="shared" si="0"/>
        <v>270000</v>
      </c>
      <c r="F464" s="763" t="s">
        <v>955</v>
      </c>
    </row>
    <row r="465" spans="1:6" x14ac:dyDescent="0.25">
      <c r="A465" s="763" t="s">
        <v>125</v>
      </c>
      <c r="B465" s="763" t="s">
        <v>1513</v>
      </c>
      <c r="C465" s="764">
        <v>175000</v>
      </c>
      <c r="D465" s="764">
        <v>0</v>
      </c>
      <c r="E465" s="764">
        <f t="shared" si="0"/>
        <v>175000</v>
      </c>
      <c r="F465" s="763" t="s">
        <v>955</v>
      </c>
    </row>
    <row r="466" spans="1:6" x14ac:dyDescent="0.25">
      <c r="A466" s="763" t="s">
        <v>1514</v>
      </c>
      <c r="B466" s="763" t="s">
        <v>1515</v>
      </c>
      <c r="C466" s="764">
        <v>157402</v>
      </c>
      <c r="D466" s="764">
        <v>83605</v>
      </c>
      <c r="E466" s="764">
        <f t="shared" si="0"/>
        <v>73797</v>
      </c>
      <c r="F466" s="763" t="s">
        <v>955</v>
      </c>
    </row>
    <row r="467" spans="1:6" x14ac:dyDescent="0.25">
      <c r="A467" s="763" t="s">
        <v>1516</v>
      </c>
      <c r="B467" s="763" t="s">
        <v>1517</v>
      </c>
      <c r="C467" s="764">
        <v>181240</v>
      </c>
      <c r="D467" s="764">
        <v>153648</v>
      </c>
      <c r="E467" s="764">
        <f t="shared" si="0"/>
        <v>27592</v>
      </c>
      <c r="F467" s="763" t="s">
        <v>955</v>
      </c>
    </row>
    <row r="468" spans="1:6" x14ac:dyDescent="0.25">
      <c r="A468" s="763" t="s">
        <v>1518</v>
      </c>
      <c r="B468" s="763" t="s">
        <v>1519</v>
      </c>
      <c r="C468" s="764">
        <v>100000</v>
      </c>
      <c r="D468" s="764">
        <v>62279</v>
      </c>
      <c r="E468" s="764">
        <f t="shared" si="0"/>
        <v>37721</v>
      </c>
      <c r="F468" s="763" t="s">
        <v>955</v>
      </c>
    </row>
    <row r="469" spans="1:6" x14ac:dyDescent="0.25">
      <c r="A469" s="763" t="s">
        <v>1520</v>
      </c>
      <c r="B469" s="763" t="s">
        <v>1521</v>
      </c>
      <c r="C469" s="764">
        <v>190909</v>
      </c>
      <c r="D469" s="764">
        <v>124187</v>
      </c>
      <c r="E469" s="764">
        <f t="shared" si="0"/>
        <v>66722</v>
      </c>
      <c r="F469" s="763" t="s">
        <v>955</v>
      </c>
    </row>
    <row r="470" spans="1:6" x14ac:dyDescent="0.25">
      <c r="A470" s="763" t="s">
        <v>1522</v>
      </c>
      <c r="B470" s="763" t="s">
        <v>1523</v>
      </c>
      <c r="C470" s="764">
        <v>186750</v>
      </c>
      <c r="D470" s="764">
        <v>160469</v>
      </c>
      <c r="E470" s="764">
        <f t="shared" si="0"/>
        <v>26281</v>
      </c>
      <c r="F470" s="763" t="s">
        <v>955</v>
      </c>
    </row>
    <row r="471" spans="1:6" x14ac:dyDescent="0.25">
      <c r="A471" s="742"/>
      <c r="B471" s="777" t="s">
        <v>331</v>
      </c>
      <c r="C471" s="778">
        <f>SUM(C450:C470)</f>
        <v>7080685</v>
      </c>
      <c r="D471" s="778">
        <f>SUM(D450:D470)</f>
        <v>2110937</v>
      </c>
      <c r="E471" s="778">
        <f>SUM(E450:E470)</f>
        <v>4969748</v>
      </c>
      <c r="F471" s="742"/>
    </row>
    <row r="472" spans="1:6" x14ac:dyDescent="0.25">
      <c r="A472" s="752"/>
      <c r="B472" s="752"/>
      <c r="C472" s="752"/>
      <c r="D472" s="752"/>
      <c r="E472" s="752"/>
      <c r="F472" s="752"/>
    </row>
    <row r="473" spans="1:6" x14ac:dyDescent="0.25">
      <c r="A473" s="775" t="s">
        <v>1524</v>
      </c>
      <c r="B473" s="752"/>
      <c r="C473" s="752"/>
      <c r="D473" s="752"/>
      <c r="E473" s="752"/>
      <c r="F473" s="752"/>
    </row>
    <row r="474" spans="1:6" x14ac:dyDescent="0.25">
      <c r="A474" s="752"/>
      <c r="B474" s="752"/>
      <c r="C474" s="752"/>
      <c r="D474" s="752"/>
      <c r="E474" s="752"/>
      <c r="F474" s="752"/>
    </row>
    <row r="475" spans="1:6" ht="26.25" x14ac:dyDescent="0.25">
      <c r="A475" s="776" t="s">
        <v>7</v>
      </c>
      <c r="B475" s="779" t="s">
        <v>950</v>
      </c>
      <c r="C475" s="776" t="s">
        <v>1484</v>
      </c>
      <c r="D475" s="776" t="s">
        <v>1481</v>
      </c>
      <c r="E475" s="776" t="s">
        <v>1485</v>
      </c>
      <c r="F475" s="776" t="s">
        <v>333</v>
      </c>
    </row>
    <row r="476" spans="1:6" x14ac:dyDescent="0.25">
      <c r="A476" s="763" t="s">
        <v>1525</v>
      </c>
      <c r="B476" s="763" t="s">
        <v>1526</v>
      </c>
      <c r="C476" s="764">
        <v>204646</v>
      </c>
      <c r="D476" s="764">
        <v>64875</v>
      </c>
      <c r="E476" s="764">
        <f>+C476-D476</f>
        <v>139771</v>
      </c>
      <c r="F476" s="742" t="s">
        <v>955</v>
      </c>
    </row>
    <row r="477" spans="1:6" x14ac:dyDescent="0.25">
      <c r="A477" s="763" t="s">
        <v>1527</v>
      </c>
      <c r="B477" s="763" t="s">
        <v>1528</v>
      </c>
      <c r="C477" s="764">
        <v>89008</v>
      </c>
      <c r="D477" s="764">
        <v>28181</v>
      </c>
      <c r="E477" s="764">
        <f t="shared" ref="E477:E483" si="1">+C477-D477</f>
        <v>60827</v>
      </c>
      <c r="F477" s="742" t="s">
        <v>955</v>
      </c>
    </row>
    <row r="478" spans="1:6" x14ac:dyDescent="0.25">
      <c r="A478" s="763" t="s">
        <v>1529</v>
      </c>
      <c r="B478" s="763" t="s">
        <v>1530</v>
      </c>
      <c r="C478" s="764">
        <v>89008</v>
      </c>
      <c r="D478" s="764">
        <v>28181</v>
      </c>
      <c r="E478" s="764">
        <f t="shared" si="1"/>
        <v>60827</v>
      </c>
      <c r="F478" s="742" t="s">
        <v>955</v>
      </c>
    </row>
    <row r="479" spans="1:6" x14ac:dyDescent="0.25">
      <c r="A479" s="763" t="s">
        <v>1531</v>
      </c>
      <c r="B479" s="763" t="s">
        <v>1532</v>
      </c>
      <c r="C479" s="764">
        <v>120268</v>
      </c>
      <c r="D479" s="764">
        <v>38081</v>
      </c>
      <c r="E479" s="764">
        <f t="shared" si="1"/>
        <v>82187</v>
      </c>
      <c r="F479" s="742" t="s">
        <v>955</v>
      </c>
    </row>
    <row r="480" spans="1:6" x14ac:dyDescent="0.25">
      <c r="A480" s="763" t="s">
        <v>1533</v>
      </c>
      <c r="B480" s="763" t="s">
        <v>1534</v>
      </c>
      <c r="C480" s="764">
        <v>114362</v>
      </c>
      <c r="D480" s="764">
        <v>36209</v>
      </c>
      <c r="E480" s="764">
        <f t="shared" si="1"/>
        <v>78153</v>
      </c>
      <c r="F480" s="742" t="s">
        <v>955</v>
      </c>
    </row>
    <row r="481" spans="1:6" x14ac:dyDescent="0.25">
      <c r="A481" s="763" t="s">
        <v>1535</v>
      </c>
      <c r="B481" s="763" t="s">
        <v>1534</v>
      </c>
      <c r="C481" s="764">
        <v>114362</v>
      </c>
      <c r="D481" s="764">
        <v>36209</v>
      </c>
      <c r="E481" s="764">
        <f t="shared" si="1"/>
        <v>78153</v>
      </c>
      <c r="F481" s="742" t="s">
        <v>955</v>
      </c>
    </row>
    <row r="482" spans="1:6" x14ac:dyDescent="0.25">
      <c r="A482" s="763" t="s">
        <v>1536</v>
      </c>
      <c r="B482" s="763" t="s">
        <v>1537</v>
      </c>
      <c r="C482" s="764">
        <v>145858</v>
      </c>
      <c r="D482" s="764">
        <v>46180</v>
      </c>
      <c r="E482" s="764">
        <f t="shared" si="1"/>
        <v>99678</v>
      </c>
      <c r="F482" s="742" t="s">
        <v>955</v>
      </c>
    </row>
    <row r="483" spans="1:6" x14ac:dyDescent="0.25">
      <c r="A483" s="763" t="s">
        <v>1538</v>
      </c>
      <c r="B483" s="763" t="s">
        <v>1539</v>
      </c>
      <c r="C483" s="764">
        <v>654913</v>
      </c>
      <c r="D483" s="764">
        <v>207356</v>
      </c>
      <c r="E483" s="764">
        <f t="shared" si="1"/>
        <v>447557</v>
      </c>
      <c r="F483" s="742" t="s">
        <v>955</v>
      </c>
    </row>
    <row r="484" spans="1:6" x14ac:dyDescent="0.25">
      <c r="A484" s="749"/>
      <c r="B484" s="777" t="s">
        <v>331</v>
      </c>
      <c r="C484" s="778">
        <f>SUM(C476:C483)</f>
        <v>1532425</v>
      </c>
      <c r="D484" s="778">
        <f>SUM(D476:D483)</f>
        <v>485272</v>
      </c>
      <c r="E484" s="778">
        <f>SUM(E476:E483)</f>
        <v>1047153</v>
      </c>
      <c r="F484" s="742"/>
    </row>
    <row r="486" spans="1:6" x14ac:dyDescent="0.25">
      <c r="A486" s="775" t="s">
        <v>1540</v>
      </c>
    </row>
    <row r="487" spans="1:6" x14ac:dyDescent="0.25">
      <c r="A487" s="775"/>
    </row>
    <row r="488" spans="1:6" ht="26.25" x14ac:dyDescent="0.25">
      <c r="A488" s="776" t="s">
        <v>950</v>
      </c>
      <c r="B488" s="776" t="s">
        <v>7</v>
      </c>
      <c r="C488" s="776" t="s">
        <v>1484</v>
      </c>
      <c r="D488" s="776" t="s">
        <v>1481</v>
      </c>
      <c r="E488" s="776" t="s">
        <v>1485</v>
      </c>
      <c r="F488" s="776" t="s">
        <v>333</v>
      </c>
    </row>
    <row r="489" spans="1:6" x14ac:dyDescent="0.25">
      <c r="A489" s="763" t="s">
        <v>1541</v>
      </c>
      <c r="B489" s="763" t="s">
        <v>1542</v>
      </c>
      <c r="C489" s="764">
        <v>12578</v>
      </c>
      <c r="D489" s="764">
        <v>12578</v>
      </c>
      <c r="E489" s="764">
        <v>0</v>
      </c>
      <c r="F489" s="742" t="s">
        <v>955</v>
      </c>
    </row>
    <row r="490" spans="1:6" x14ac:dyDescent="0.25">
      <c r="A490" s="763" t="s">
        <v>1543</v>
      </c>
      <c r="B490" s="763" t="s">
        <v>1544</v>
      </c>
      <c r="C490" s="764">
        <v>11346</v>
      </c>
      <c r="D490" s="764">
        <v>11346</v>
      </c>
      <c r="E490" s="764">
        <v>0</v>
      </c>
      <c r="F490" s="742" t="s">
        <v>1488</v>
      </c>
    </row>
    <row r="491" spans="1:6" x14ac:dyDescent="0.25">
      <c r="A491" s="763" t="s">
        <v>1545</v>
      </c>
      <c r="B491" s="763" t="s">
        <v>1544</v>
      </c>
      <c r="C491" s="764">
        <v>11347</v>
      </c>
      <c r="D491" s="764">
        <v>11347</v>
      </c>
      <c r="E491" s="764">
        <v>0</v>
      </c>
      <c r="F491" s="742" t="s">
        <v>1488</v>
      </c>
    </row>
    <row r="492" spans="1:6" x14ac:dyDescent="0.25">
      <c r="A492" s="763" t="s">
        <v>1546</v>
      </c>
      <c r="B492" s="763" t="s">
        <v>1544</v>
      </c>
      <c r="C492" s="764">
        <v>11346</v>
      </c>
      <c r="D492" s="764">
        <v>11346</v>
      </c>
      <c r="E492" s="764">
        <v>0</v>
      </c>
      <c r="F492" s="742" t="s">
        <v>1488</v>
      </c>
    </row>
    <row r="493" spans="1:6" x14ac:dyDescent="0.25">
      <c r="A493" s="763" t="s">
        <v>1547</v>
      </c>
      <c r="B493" s="763" t="s">
        <v>1548</v>
      </c>
      <c r="C493" s="764">
        <v>20505</v>
      </c>
      <c r="D493" s="764">
        <v>20505</v>
      </c>
      <c r="E493" s="764">
        <v>0</v>
      </c>
      <c r="F493" s="742" t="s">
        <v>955</v>
      </c>
    </row>
    <row r="494" spans="1:6" x14ac:dyDescent="0.25">
      <c r="A494" s="763" t="s">
        <v>1549</v>
      </c>
      <c r="B494" s="763" t="s">
        <v>1548</v>
      </c>
      <c r="C494" s="764">
        <v>20505</v>
      </c>
      <c r="D494" s="764">
        <v>20505</v>
      </c>
      <c r="E494" s="764">
        <v>0</v>
      </c>
      <c r="F494" s="742" t="s">
        <v>955</v>
      </c>
    </row>
    <row r="495" spans="1:6" x14ac:dyDescent="0.25">
      <c r="A495" s="763" t="s">
        <v>1550</v>
      </c>
      <c r="B495" s="763" t="s">
        <v>1551</v>
      </c>
      <c r="C495" s="764">
        <v>3255</v>
      </c>
      <c r="D495" s="764">
        <v>3255</v>
      </c>
      <c r="E495" s="764">
        <v>0</v>
      </c>
      <c r="F495" s="742" t="s">
        <v>955</v>
      </c>
    </row>
    <row r="496" spans="1:6" x14ac:dyDescent="0.25">
      <c r="A496" s="763" t="s">
        <v>1552</v>
      </c>
      <c r="B496" s="763" t="s">
        <v>1553</v>
      </c>
      <c r="C496" s="764">
        <v>5617</v>
      </c>
      <c r="D496" s="764">
        <v>5617</v>
      </c>
      <c r="E496" s="764">
        <v>0</v>
      </c>
      <c r="F496" s="742" t="s">
        <v>955</v>
      </c>
    </row>
    <row r="497" spans="1:6" x14ac:dyDescent="0.25">
      <c r="A497" s="763" t="s">
        <v>1554</v>
      </c>
      <c r="B497" s="763" t="s">
        <v>1555</v>
      </c>
      <c r="C497" s="764">
        <v>6405</v>
      </c>
      <c r="D497" s="764">
        <v>6405</v>
      </c>
      <c r="E497" s="764">
        <v>0</v>
      </c>
      <c r="F497" s="742" t="s">
        <v>955</v>
      </c>
    </row>
    <row r="498" spans="1:6" x14ac:dyDescent="0.25">
      <c r="A498" s="763" t="s">
        <v>1556</v>
      </c>
      <c r="B498" s="763" t="s">
        <v>1557</v>
      </c>
      <c r="C498" s="764">
        <v>48307</v>
      </c>
      <c r="D498" s="764">
        <v>48307</v>
      </c>
      <c r="E498" s="764">
        <v>0</v>
      </c>
      <c r="F498" s="742" t="s">
        <v>955</v>
      </c>
    </row>
    <row r="499" spans="1:6" x14ac:dyDescent="0.25">
      <c r="A499" s="763" t="s">
        <v>1558</v>
      </c>
      <c r="B499" s="763" t="s">
        <v>1557</v>
      </c>
      <c r="C499" s="764">
        <v>48307</v>
      </c>
      <c r="D499" s="764">
        <v>48307</v>
      </c>
      <c r="E499" s="764">
        <v>0</v>
      </c>
      <c r="F499" s="742" t="s">
        <v>955</v>
      </c>
    </row>
    <row r="500" spans="1:6" x14ac:dyDescent="0.25">
      <c r="A500" s="763" t="s">
        <v>1559</v>
      </c>
      <c r="B500" s="763" t="s">
        <v>1560</v>
      </c>
      <c r="C500" s="764">
        <v>70236</v>
      </c>
      <c r="D500" s="764">
        <v>70236</v>
      </c>
      <c r="E500" s="764">
        <v>0</v>
      </c>
      <c r="F500" s="742" t="s">
        <v>1488</v>
      </c>
    </row>
    <row r="501" spans="1:6" x14ac:dyDescent="0.25">
      <c r="A501" s="763" t="s">
        <v>1561</v>
      </c>
      <c r="B501" s="763" t="s">
        <v>1562</v>
      </c>
      <c r="C501" s="764">
        <v>29649</v>
      </c>
      <c r="D501" s="764">
        <v>29649</v>
      </c>
      <c r="E501" s="764">
        <v>0</v>
      </c>
      <c r="F501" s="742" t="s">
        <v>1488</v>
      </c>
    </row>
    <row r="502" spans="1:6" x14ac:dyDescent="0.25">
      <c r="A502" s="763" t="s">
        <v>1563</v>
      </c>
      <c r="B502" s="763" t="s">
        <v>1564</v>
      </c>
      <c r="C502" s="764">
        <v>51695</v>
      </c>
      <c r="D502" s="764">
        <v>51695</v>
      </c>
      <c r="E502" s="764">
        <v>0</v>
      </c>
      <c r="F502" s="742" t="s">
        <v>1488</v>
      </c>
    </row>
    <row r="503" spans="1:6" x14ac:dyDescent="0.25">
      <c r="A503" s="763" t="s">
        <v>1565</v>
      </c>
      <c r="B503" s="763" t="s">
        <v>1566</v>
      </c>
      <c r="C503" s="764">
        <v>41853</v>
      </c>
      <c r="D503" s="764">
        <v>41853</v>
      </c>
      <c r="E503" s="764">
        <v>0</v>
      </c>
      <c r="F503" s="742" t="s">
        <v>1488</v>
      </c>
    </row>
    <row r="504" spans="1:6" x14ac:dyDescent="0.25">
      <c r="A504" s="763" t="s">
        <v>1567</v>
      </c>
      <c r="B504" s="763" t="s">
        <v>1568</v>
      </c>
      <c r="C504" s="764">
        <v>18638</v>
      </c>
      <c r="D504" s="764">
        <v>18638</v>
      </c>
      <c r="E504" s="764">
        <v>0</v>
      </c>
      <c r="F504" s="742" t="s">
        <v>1488</v>
      </c>
    </row>
    <row r="505" spans="1:6" x14ac:dyDescent="0.25">
      <c r="A505" s="763" t="s">
        <v>1569</v>
      </c>
      <c r="B505" s="763" t="s">
        <v>1570</v>
      </c>
      <c r="C505" s="764">
        <v>42740</v>
      </c>
      <c r="D505" s="764">
        <v>42740</v>
      </c>
      <c r="E505" s="764">
        <v>0</v>
      </c>
      <c r="F505" s="742" t="s">
        <v>1488</v>
      </c>
    </row>
    <row r="506" spans="1:6" x14ac:dyDescent="0.25">
      <c r="A506" s="763" t="s">
        <v>1571</v>
      </c>
      <c r="B506" s="763" t="s">
        <v>1570</v>
      </c>
      <c r="C506" s="764">
        <v>42740</v>
      </c>
      <c r="D506" s="764">
        <v>42740</v>
      </c>
      <c r="E506" s="764">
        <v>0</v>
      </c>
      <c r="F506" s="742" t="s">
        <v>1488</v>
      </c>
    </row>
    <row r="507" spans="1:6" x14ac:dyDescent="0.25">
      <c r="A507" s="763" t="s">
        <v>1572</v>
      </c>
      <c r="B507" s="763" t="s">
        <v>1573</v>
      </c>
      <c r="C507" s="764">
        <v>40122</v>
      </c>
      <c r="D507" s="764">
        <v>40122</v>
      </c>
      <c r="E507" s="764">
        <v>0</v>
      </c>
      <c r="F507" s="742" t="s">
        <v>1488</v>
      </c>
    </row>
    <row r="508" spans="1:6" x14ac:dyDescent="0.25">
      <c r="A508" s="763" t="s">
        <v>1574</v>
      </c>
      <c r="B508" s="763" t="s">
        <v>1575</v>
      </c>
      <c r="C508" s="764">
        <v>25534</v>
      </c>
      <c r="D508" s="764">
        <v>25534</v>
      </c>
      <c r="E508" s="764">
        <v>0</v>
      </c>
      <c r="F508" s="742" t="s">
        <v>1488</v>
      </c>
    </row>
    <row r="509" spans="1:6" x14ac:dyDescent="0.25">
      <c r="A509" s="763" t="s">
        <v>1576</v>
      </c>
      <c r="B509" s="763" t="s">
        <v>1577</v>
      </c>
      <c r="C509" s="764">
        <v>29921</v>
      </c>
      <c r="D509" s="764">
        <v>29921</v>
      </c>
      <c r="E509" s="764">
        <v>0</v>
      </c>
      <c r="F509" s="742" t="s">
        <v>1488</v>
      </c>
    </row>
    <row r="510" spans="1:6" x14ac:dyDescent="0.25">
      <c r="A510" s="763" t="s">
        <v>1578</v>
      </c>
      <c r="B510" s="763" t="s">
        <v>1577</v>
      </c>
      <c r="C510" s="764">
        <v>29921</v>
      </c>
      <c r="D510" s="764">
        <v>29921</v>
      </c>
      <c r="E510" s="764">
        <v>0</v>
      </c>
      <c r="F510" s="742" t="s">
        <v>1488</v>
      </c>
    </row>
    <row r="511" spans="1:6" x14ac:dyDescent="0.25">
      <c r="A511" s="763" t="s">
        <v>1579</v>
      </c>
      <c r="B511" s="763" t="s">
        <v>1577</v>
      </c>
      <c r="C511" s="764">
        <v>29921</v>
      </c>
      <c r="D511" s="764">
        <v>29921</v>
      </c>
      <c r="E511" s="764">
        <v>0</v>
      </c>
      <c r="F511" s="742" t="s">
        <v>1488</v>
      </c>
    </row>
    <row r="512" spans="1:6" x14ac:dyDescent="0.25">
      <c r="A512" s="763" t="s">
        <v>1580</v>
      </c>
      <c r="B512" s="763" t="s">
        <v>1577</v>
      </c>
      <c r="C512" s="764">
        <v>29922</v>
      </c>
      <c r="D512" s="764">
        <v>29922</v>
      </c>
      <c r="E512" s="764">
        <v>0</v>
      </c>
      <c r="F512" s="742" t="s">
        <v>1488</v>
      </c>
    </row>
    <row r="513" spans="1:6" x14ac:dyDescent="0.25">
      <c r="A513" s="763" t="s">
        <v>1581</v>
      </c>
      <c r="B513" s="763" t="s">
        <v>1582</v>
      </c>
      <c r="C513" s="764">
        <v>75489</v>
      </c>
      <c r="D513" s="764">
        <v>75489</v>
      </c>
      <c r="E513" s="764">
        <v>0</v>
      </c>
      <c r="F513" s="742" t="s">
        <v>1488</v>
      </c>
    </row>
    <row r="514" spans="1:6" x14ac:dyDescent="0.25">
      <c r="A514" s="763" t="s">
        <v>1583</v>
      </c>
      <c r="B514" s="763" t="s">
        <v>1584</v>
      </c>
      <c r="C514" s="764">
        <v>128724</v>
      </c>
      <c r="D514" s="764">
        <v>128724</v>
      </c>
      <c r="E514" s="764">
        <v>0</v>
      </c>
      <c r="F514" s="742" t="s">
        <v>1488</v>
      </c>
    </row>
    <row r="515" spans="1:6" x14ac:dyDescent="0.25">
      <c r="A515" s="763" t="s">
        <v>1585</v>
      </c>
      <c r="B515" s="763" t="s">
        <v>1586</v>
      </c>
      <c r="C515" s="764">
        <v>130069</v>
      </c>
      <c r="D515" s="764">
        <v>130069</v>
      </c>
      <c r="E515" s="764">
        <v>0</v>
      </c>
      <c r="F515" s="742" t="s">
        <v>990</v>
      </c>
    </row>
    <row r="516" spans="1:6" x14ac:dyDescent="0.25">
      <c r="A516" s="763" t="s">
        <v>1587</v>
      </c>
      <c r="B516" s="763" t="s">
        <v>1588</v>
      </c>
      <c r="C516" s="764">
        <v>156011</v>
      </c>
      <c r="D516" s="764">
        <v>156011</v>
      </c>
      <c r="E516" s="764">
        <v>0</v>
      </c>
      <c r="F516" s="742" t="s">
        <v>1488</v>
      </c>
    </row>
    <row r="517" spans="1:6" x14ac:dyDescent="0.25">
      <c r="A517" s="763" t="s">
        <v>1589</v>
      </c>
      <c r="B517" s="763" t="s">
        <v>1590</v>
      </c>
      <c r="C517" s="764">
        <v>6776</v>
      </c>
      <c r="D517" s="764">
        <v>6776</v>
      </c>
      <c r="E517" s="764">
        <v>0</v>
      </c>
      <c r="F517" s="742" t="s">
        <v>1488</v>
      </c>
    </row>
    <row r="518" spans="1:6" x14ac:dyDescent="0.25">
      <c r="A518" s="763" t="s">
        <v>1591</v>
      </c>
      <c r="B518" s="763" t="s">
        <v>1592</v>
      </c>
      <c r="C518" s="764">
        <v>17244</v>
      </c>
      <c r="D518" s="764">
        <v>17244</v>
      </c>
      <c r="E518" s="764">
        <v>0</v>
      </c>
      <c r="F518" s="742" t="s">
        <v>1488</v>
      </c>
    </row>
    <row r="519" spans="1:6" x14ac:dyDescent="0.25">
      <c r="A519" s="763" t="s">
        <v>1593</v>
      </c>
      <c r="B519" s="763" t="s">
        <v>1594</v>
      </c>
      <c r="C519" s="764">
        <v>91733</v>
      </c>
      <c r="D519" s="764">
        <v>91733</v>
      </c>
      <c r="E519" s="764">
        <v>0</v>
      </c>
      <c r="F519" s="742" t="s">
        <v>1488</v>
      </c>
    </row>
    <row r="520" spans="1:6" x14ac:dyDescent="0.25">
      <c r="A520" s="763" t="s">
        <v>1595</v>
      </c>
      <c r="B520" s="763" t="s">
        <v>1596</v>
      </c>
      <c r="C520" s="764">
        <v>75590</v>
      </c>
      <c r="D520" s="764">
        <v>75590</v>
      </c>
      <c r="E520" s="764">
        <v>0</v>
      </c>
      <c r="F520" s="742" t="s">
        <v>1488</v>
      </c>
    </row>
    <row r="521" spans="1:6" x14ac:dyDescent="0.25">
      <c r="A521" s="763" t="s">
        <v>1597</v>
      </c>
      <c r="B521" s="763" t="s">
        <v>1598</v>
      </c>
      <c r="C521" s="764">
        <v>18031</v>
      </c>
      <c r="D521" s="764">
        <v>18031</v>
      </c>
      <c r="E521" s="764">
        <v>0</v>
      </c>
      <c r="F521" s="742" t="s">
        <v>1488</v>
      </c>
    </row>
    <row r="522" spans="1:6" x14ac:dyDescent="0.25">
      <c r="A522" s="763" t="s">
        <v>1599</v>
      </c>
      <c r="B522" s="763" t="s">
        <v>1600</v>
      </c>
      <c r="C522" s="764">
        <v>36050</v>
      </c>
      <c r="D522" s="764">
        <v>36050</v>
      </c>
      <c r="E522" s="764">
        <v>0</v>
      </c>
      <c r="F522" s="742" t="s">
        <v>1488</v>
      </c>
    </row>
    <row r="523" spans="1:6" x14ac:dyDescent="0.25">
      <c r="A523" s="763" t="s">
        <v>1601</v>
      </c>
      <c r="B523" s="763" t="s">
        <v>1602</v>
      </c>
      <c r="C523" s="764">
        <v>43150</v>
      </c>
      <c r="D523" s="764">
        <v>43150</v>
      </c>
      <c r="E523" s="764">
        <v>0</v>
      </c>
      <c r="F523" s="742" t="s">
        <v>1488</v>
      </c>
    </row>
    <row r="524" spans="1:6" x14ac:dyDescent="0.25">
      <c r="A524" s="763" t="s">
        <v>1603</v>
      </c>
      <c r="B524" s="763" t="s">
        <v>1604</v>
      </c>
      <c r="C524" s="764">
        <v>40850</v>
      </c>
      <c r="D524" s="764">
        <v>40850</v>
      </c>
      <c r="E524" s="764">
        <v>0</v>
      </c>
      <c r="F524" s="742" t="s">
        <v>1488</v>
      </c>
    </row>
    <row r="525" spans="1:6" x14ac:dyDescent="0.25">
      <c r="A525" s="763" t="s">
        <v>1605</v>
      </c>
      <c r="B525" s="763" t="s">
        <v>1606</v>
      </c>
      <c r="C525" s="764">
        <v>149550</v>
      </c>
      <c r="D525" s="764">
        <v>149550</v>
      </c>
      <c r="E525" s="764">
        <v>0</v>
      </c>
      <c r="F525" s="742" t="s">
        <v>1488</v>
      </c>
    </row>
    <row r="526" spans="1:6" x14ac:dyDescent="0.25">
      <c r="A526" s="763" t="s">
        <v>1607</v>
      </c>
      <c r="B526" s="763" t="s">
        <v>1608</v>
      </c>
      <c r="C526" s="764">
        <v>34150</v>
      </c>
      <c r="D526" s="764">
        <v>34150</v>
      </c>
      <c r="E526" s="764">
        <v>0</v>
      </c>
      <c r="F526" s="742" t="s">
        <v>1488</v>
      </c>
    </row>
    <row r="527" spans="1:6" x14ac:dyDescent="0.25">
      <c r="A527" s="763" t="s">
        <v>1609</v>
      </c>
      <c r="B527" s="763" t="s">
        <v>1610</v>
      </c>
      <c r="C527" s="764">
        <v>38650</v>
      </c>
      <c r="D527" s="764">
        <v>38650</v>
      </c>
      <c r="E527" s="764">
        <v>0</v>
      </c>
      <c r="F527" s="742" t="s">
        <v>1488</v>
      </c>
    </row>
    <row r="528" spans="1:6" x14ac:dyDescent="0.25">
      <c r="A528" s="763" t="s">
        <v>1611</v>
      </c>
      <c r="B528" s="763" t="s">
        <v>1612</v>
      </c>
      <c r="C528" s="764">
        <v>55450</v>
      </c>
      <c r="D528" s="764">
        <v>55450</v>
      </c>
      <c r="E528" s="764">
        <v>0</v>
      </c>
      <c r="F528" s="742" t="s">
        <v>1488</v>
      </c>
    </row>
    <row r="529" spans="1:6" x14ac:dyDescent="0.25">
      <c r="A529" s="763" t="s">
        <v>1613</v>
      </c>
      <c r="B529" s="763" t="s">
        <v>1612</v>
      </c>
      <c r="C529" s="764">
        <v>55450</v>
      </c>
      <c r="D529" s="764">
        <v>55450</v>
      </c>
      <c r="E529" s="764">
        <v>0</v>
      </c>
      <c r="F529" s="742" t="s">
        <v>1488</v>
      </c>
    </row>
    <row r="530" spans="1:6" x14ac:dyDescent="0.25">
      <c r="A530" s="763" t="s">
        <v>1614</v>
      </c>
      <c r="B530" s="763" t="s">
        <v>1615</v>
      </c>
      <c r="C530" s="764">
        <v>25370</v>
      </c>
      <c r="D530" s="764">
        <v>25370</v>
      </c>
      <c r="E530" s="764">
        <v>0</v>
      </c>
      <c r="F530" s="742" t="s">
        <v>1488</v>
      </c>
    </row>
    <row r="531" spans="1:6" x14ac:dyDescent="0.25">
      <c r="A531" s="763" t="s">
        <v>1616</v>
      </c>
      <c r="B531" s="763" t="s">
        <v>1617</v>
      </c>
      <c r="C531" s="764">
        <v>27512</v>
      </c>
      <c r="D531" s="764">
        <v>27512</v>
      </c>
      <c r="E531" s="764">
        <v>0</v>
      </c>
      <c r="F531" s="742" t="s">
        <v>1488</v>
      </c>
    </row>
    <row r="532" spans="1:6" x14ac:dyDescent="0.25">
      <c r="A532" s="763" t="s">
        <v>1618</v>
      </c>
      <c r="B532" s="763" t="s">
        <v>1619</v>
      </c>
      <c r="C532" s="764">
        <v>24488</v>
      </c>
      <c r="D532" s="764">
        <v>24488</v>
      </c>
      <c r="E532" s="764">
        <v>0</v>
      </c>
      <c r="F532" s="742" t="s">
        <v>1488</v>
      </c>
    </row>
    <row r="533" spans="1:6" x14ac:dyDescent="0.25">
      <c r="A533" s="763" t="s">
        <v>1620</v>
      </c>
      <c r="B533" s="763" t="s">
        <v>1621</v>
      </c>
      <c r="C533" s="764">
        <v>27032</v>
      </c>
      <c r="D533" s="764">
        <v>27032</v>
      </c>
      <c r="E533" s="764">
        <v>0</v>
      </c>
      <c r="F533" s="742" t="s">
        <v>1488</v>
      </c>
    </row>
    <row r="534" spans="1:6" x14ac:dyDescent="0.25">
      <c r="A534" s="763" t="s">
        <v>1622</v>
      </c>
      <c r="B534" s="763" t="s">
        <v>1623</v>
      </c>
      <c r="C534" s="764">
        <v>31803</v>
      </c>
      <c r="D534" s="764">
        <v>31803</v>
      </c>
      <c r="E534" s="764">
        <v>0</v>
      </c>
      <c r="F534" s="742" t="s">
        <v>1488</v>
      </c>
    </row>
    <row r="535" spans="1:6" x14ac:dyDescent="0.25">
      <c r="A535" s="763" t="s">
        <v>1624</v>
      </c>
      <c r="B535" s="763" t="s">
        <v>1625</v>
      </c>
      <c r="C535" s="764">
        <v>8110</v>
      </c>
      <c r="D535" s="764">
        <v>8110</v>
      </c>
      <c r="E535" s="764">
        <v>0</v>
      </c>
      <c r="F535" s="742" t="s">
        <v>1488</v>
      </c>
    </row>
    <row r="536" spans="1:6" x14ac:dyDescent="0.25">
      <c r="A536" s="763" t="s">
        <v>1626</v>
      </c>
      <c r="B536" s="763" t="s">
        <v>1627</v>
      </c>
      <c r="C536" s="764">
        <v>25764</v>
      </c>
      <c r="D536" s="764">
        <v>25764</v>
      </c>
      <c r="E536" s="764">
        <v>0</v>
      </c>
      <c r="F536" s="742" t="s">
        <v>1488</v>
      </c>
    </row>
    <row r="537" spans="1:6" x14ac:dyDescent="0.25">
      <c r="A537" s="763" t="s">
        <v>1628</v>
      </c>
      <c r="B537" s="763" t="s">
        <v>1629</v>
      </c>
      <c r="C537" s="764">
        <v>18180</v>
      </c>
      <c r="D537" s="764">
        <v>18180</v>
      </c>
      <c r="E537" s="764">
        <v>0</v>
      </c>
      <c r="F537" s="742" t="s">
        <v>1488</v>
      </c>
    </row>
    <row r="538" spans="1:6" x14ac:dyDescent="0.25">
      <c r="A538" s="763" t="s">
        <v>1630</v>
      </c>
      <c r="B538" s="763" t="s">
        <v>1629</v>
      </c>
      <c r="C538" s="764">
        <v>18184</v>
      </c>
      <c r="D538" s="764">
        <v>18184</v>
      </c>
      <c r="E538" s="764">
        <v>0</v>
      </c>
      <c r="F538" s="742" t="s">
        <v>1488</v>
      </c>
    </row>
    <row r="539" spans="1:6" x14ac:dyDescent="0.25">
      <c r="A539" s="763" t="s">
        <v>1631</v>
      </c>
      <c r="B539" s="763" t="s">
        <v>1629</v>
      </c>
      <c r="C539" s="764">
        <v>18184</v>
      </c>
      <c r="D539" s="764">
        <v>18184</v>
      </c>
      <c r="E539" s="764">
        <v>0</v>
      </c>
      <c r="F539" s="742" t="s">
        <v>1488</v>
      </c>
    </row>
    <row r="540" spans="1:6" x14ac:dyDescent="0.25">
      <c r="A540" s="763" t="s">
        <v>1632</v>
      </c>
      <c r="B540" s="763" t="s">
        <v>1629</v>
      </c>
      <c r="C540" s="764">
        <v>18184</v>
      </c>
      <c r="D540" s="764">
        <v>18184</v>
      </c>
      <c r="E540" s="764">
        <v>0</v>
      </c>
      <c r="F540" s="742" t="s">
        <v>1488</v>
      </c>
    </row>
    <row r="541" spans="1:6" x14ac:dyDescent="0.25">
      <c r="A541" s="763" t="s">
        <v>1633</v>
      </c>
      <c r="B541" s="763" t="s">
        <v>1629</v>
      </c>
      <c r="C541" s="764">
        <v>18184</v>
      </c>
      <c r="D541" s="764">
        <v>18184</v>
      </c>
      <c r="E541" s="764">
        <v>0</v>
      </c>
      <c r="F541" s="742" t="s">
        <v>1488</v>
      </c>
    </row>
    <row r="542" spans="1:6" x14ac:dyDescent="0.25">
      <c r="A542" s="763" t="s">
        <v>1634</v>
      </c>
      <c r="B542" s="763" t="s">
        <v>1629</v>
      </c>
      <c r="C542" s="764">
        <v>18184</v>
      </c>
      <c r="D542" s="764">
        <v>18184</v>
      </c>
      <c r="E542" s="764">
        <v>0</v>
      </c>
      <c r="F542" s="742" t="s">
        <v>1488</v>
      </c>
    </row>
    <row r="543" spans="1:6" x14ac:dyDescent="0.25">
      <c r="A543" s="763" t="s">
        <v>1635</v>
      </c>
      <c r="B543" s="763" t="s">
        <v>1636</v>
      </c>
      <c r="C543" s="764">
        <v>4664</v>
      </c>
      <c r="D543" s="764">
        <v>4664</v>
      </c>
      <c r="E543" s="764">
        <v>0</v>
      </c>
      <c r="F543" s="742" t="s">
        <v>1488</v>
      </c>
    </row>
    <row r="544" spans="1:6" x14ac:dyDescent="0.25">
      <c r="A544" s="763" t="s">
        <v>1637</v>
      </c>
      <c r="B544" s="763" t="s">
        <v>1636</v>
      </c>
      <c r="C544" s="764">
        <v>4664</v>
      </c>
      <c r="D544" s="764">
        <v>4664</v>
      </c>
      <c r="E544" s="764">
        <v>0</v>
      </c>
      <c r="F544" s="742" t="s">
        <v>1488</v>
      </c>
    </row>
    <row r="545" spans="1:6" x14ac:dyDescent="0.25">
      <c r="A545" s="763" t="s">
        <v>1638</v>
      </c>
      <c r="B545" s="763" t="s">
        <v>1636</v>
      </c>
      <c r="C545" s="764">
        <v>4664</v>
      </c>
      <c r="D545" s="764">
        <v>4664</v>
      </c>
      <c r="E545" s="764">
        <v>0</v>
      </c>
      <c r="F545" s="742" t="s">
        <v>1488</v>
      </c>
    </row>
    <row r="546" spans="1:6" x14ac:dyDescent="0.25">
      <c r="A546" s="763" t="s">
        <v>1639</v>
      </c>
      <c r="B546" s="763" t="s">
        <v>1636</v>
      </c>
      <c r="C546" s="764">
        <v>4664</v>
      </c>
      <c r="D546" s="764">
        <v>4664</v>
      </c>
      <c r="E546" s="764">
        <v>0</v>
      </c>
      <c r="F546" s="742" t="s">
        <v>1488</v>
      </c>
    </row>
    <row r="547" spans="1:6" x14ac:dyDescent="0.25">
      <c r="A547" s="763" t="s">
        <v>1640</v>
      </c>
      <c r="B547" s="763" t="s">
        <v>1636</v>
      </c>
      <c r="C547" s="764">
        <v>4664</v>
      </c>
      <c r="D547" s="764">
        <v>4664</v>
      </c>
      <c r="E547" s="764">
        <v>0</v>
      </c>
      <c r="F547" s="742" t="s">
        <v>1488</v>
      </c>
    </row>
    <row r="548" spans="1:6" x14ac:dyDescent="0.25">
      <c r="A548" s="763" t="s">
        <v>1641</v>
      </c>
      <c r="B548" s="763" t="s">
        <v>1636</v>
      </c>
      <c r="C548" s="764">
        <v>4664</v>
      </c>
      <c r="D548" s="764">
        <v>4664</v>
      </c>
      <c r="E548" s="764">
        <v>0</v>
      </c>
      <c r="F548" s="742" t="s">
        <v>1488</v>
      </c>
    </row>
    <row r="549" spans="1:6" x14ac:dyDescent="0.25">
      <c r="A549" s="763" t="s">
        <v>1642</v>
      </c>
      <c r="B549" s="763" t="s">
        <v>1636</v>
      </c>
      <c r="C549" s="764">
        <v>4664</v>
      </c>
      <c r="D549" s="764">
        <v>4664</v>
      </c>
      <c r="E549" s="764">
        <v>0</v>
      </c>
      <c r="F549" s="742" t="s">
        <v>1488</v>
      </c>
    </row>
    <row r="550" spans="1:6" x14ac:dyDescent="0.25">
      <c r="A550" s="763" t="s">
        <v>1643</v>
      </c>
      <c r="B550" s="763" t="s">
        <v>1636</v>
      </c>
      <c r="C550" s="764">
        <v>4664</v>
      </c>
      <c r="D550" s="764">
        <v>4664</v>
      </c>
      <c r="E550" s="764">
        <v>0</v>
      </c>
      <c r="F550" s="742" t="s">
        <v>1488</v>
      </c>
    </row>
    <row r="551" spans="1:6" x14ac:dyDescent="0.25">
      <c r="A551" s="763" t="s">
        <v>1644</v>
      </c>
      <c r="B551" s="763" t="s">
        <v>1636</v>
      </c>
      <c r="C551" s="764">
        <v>4664</v>
      </c>
      <c r="D551" s="764">
        <v>4664</v>
      </c>
      <c r="E551" s="764">
        <v>0</v>
      </c>
      <c r="F551" s="742" t="s">
        <v>1488</v>
      </c>
    </row>
    <row r="552" spans="1:6" x14ac:dyDescent="0.25">
      <c r="A552" s="763" t="s">
        <v>1645</v>
      </c>
      <c r="B552" s="763" t="s">
        <v>1636</v>
      </c>
      <c r="C552" s="764">
        <v>4664</v>
      </c>
      <c r="D552" s="764">
        <v>4664</v>
      </c>
      <c r="E552" s="764">
        <v>0</v>
      </c>
      <c r="F552" s="742" t="s">
        <v>1488</v>
      </c>
    </row>
    <row r="553" spans="1:6" x14ac:dyDescent="0.25">
      <c r="A553" s="763" t="s">
        <v>1646</v>
      </c>
      <c r="B553" s="763" t="s">
        <v>1636</v>
      </c>
      <c r="C553" s="764">
        <v>4664</v>
      </c>
      <c r="D553" s="764">
        <v>4664</v>
      </c>
      <c r="E553" s="764">
        <v>0</v>
      </c>
      <c r="F553" s="742" t="s">
        <v>1488</v>
      </c>
    </row>
    <row r="554" spans="1:6" x14ac:dyDescent="0.25">
      <c r="A554" s="763" t="s">
        <v>1647</v>
      </c>
      <c r="B554" s="763" t="s">
        <v>1636</v>
      </c>
      <c r="C554" s="764">
        <v>4664</v>
      </c>
      <c r="D554" s="764">
        <v>4664</v>
      </c>
      <c r="E554" s="764">
        <v>0</v>
      </c>
      <c r="F554" s="742" t="s">
        <v>1488</v>
      </c>
    </row>
    <row r="555" spans="1:6" x14ac:dyDescent="0.25">
      <c r="A555" s="763" t="s">
        <v>1648</v>
      </c>
      <c r="B555" s="763" t="s">
        <v>1636</v>
      </c>
      <c r="C555" s="764">
        <v>4664</v>
      </c>
      <c r="D555" s="764">
        <v>4664</v>
      </c>
      <c r="E555" s="764">
        <v>0</v>
      </c>
      <c r="F555" s="742" t="s">
        <v>1488</v>
      </c>
    </row>
    <row r="556" spans="1:6" x14ac:dyDescent="0.25">
      <c r="A556" s="763" t="s">
        <v>1649</v>
      </c>
      <c r="B556" s="763" t="s">
        <v>1636</v>
      </c>
      <c r="C556" s="764">
        <v>4664</v>
      </c>
      <c r="D556" s="764">
        <v>4664</v>
      </c>
      <c r="E556" s="764">
        <v>0</v>
      </c>
      <c r="F556" s="742" t="s">
        <v>1488</v>
      </c>
    </row>
    <row r="557" spans="1:6" x14ac:dyDescent="0.25">
      <c r="A557" s="763" t="s">
        <v>1650</v>
      </c>
      <c r="B557" s="763" t="s">
        <v>1636</v>
      </c>
      <c r="C557" s="764">
        <v>4664</v>
      </c>
      <c r="D557" s="764">
        <v>4664</v>
      </c>
      <c r="E557" s="764">
        <v>0</v>
      </c>
      <c r="F557" s="742" t="s">
        <v>1488</v>
      </c>
    </row>
    <row r="558" spans="1:6" x14ac:dyDescent="0.25">
      <c r="A558" s="763" t="s">
        <v>1651</v>
      </c>
      <c r="B558" s="763" t="s">
        <v>1636</v>
      </c>
      <c r="C558" s="764">
        <v>4664</v>
      </c>
      <c r="D558" s="764">
        <v>4664</v>
      </c>
      <c r="E558" s="764">
        <v>0</v>
      </c>
      <c r="F558" s="742" t="s">
        <v>1488</v>
      </c>
    </row>
    <row r="559" spans="1:6" x14ac:dyDescent="0.25">
      <c r="A559" s="763" t="s">
        <v>1652</v>
      </c>
      <c r="B559" s="763" t="s">
        <v>1636</v>
      </c>
      <c r="C559" s="764">
        <v>4664</v>
      </c>
      <c r="D559" s="764">
        <v>4664</v>
      </c>
      <c r="E559" s="764">
        <v>0</v>
      </c>
      <c r="F559" s="742" t="s">
        <v>1488</v>
      </c>
    </row>
    <row r="560" spans="1:6" x14ac:dyDescent="0.25">
      <c r="A560" s="763" t="s">
        <v>1653</v>
      </c>
      <c r="B560" s="763" t="s">
        <v>1636</v>
      </c>
      <c r="C560" s="764">
        <v>4664</v>
      </c>
      <c r="D560" s="764">
        <v>4664</v>
      </c>
      <c r="E560" s="764">
        <v>0</v>
      </c>
      <c r="F560" s="742" t="s">
        <v>1488</v>
      </c>
    </row>
    <row r="561" spans="1:6" x14ac:dyDescent="0.25">
      <c r="A561" s="763" t="s">
        <v>1654</v>
      </c>
      <c r="B561" s="763" t="s">
        <v>1636</v>
      </c>
      <c r="C561" s="764">
        <v>4664</v>
      </c>
      <c r="D561" s="764">
        <v>4664</v>
      </c>
      <c r="E561" s="764">
        <v>0</v>
      </c>
      <c r="F561" s="742" t="s">
        <v>1488</v>
      </c>
    </row>
    <row r="562" spans="1:6" x14ac:dyDescent="0.25">
      <c r="A562" s="763" t="s">
        <v>1655</v>
      </c>
      <c r="B562" s="763" t="s">
        <v>1636</v>
      </c>
      <c r="C562" s="764">
        <v>4664</v>
      </c>
      <c r="D562" s="764">
        <v>4664</v>
      </c>
      <c r="E562" s="764">
        <v>0</v>
      </c>
      <c r="F562" s="742" t="s">
        <v>1488</v>
      </c>
    </row>
    <row r="563" spans="1:6" x14ac:dyDescent="0.25">
      <c r="A563" s="763" t="s">
        <v>1656</v>
      </c>
      <c r="B563" s="763" t="s">
        <v>1636</v>
      </c>
      <c r="C563" s="764">
        <v>4664</v>
      </c>
      <c r="D563" s="764">
        <v>4664</v>
      </c>
      <c r="E563" s="764">
        <v>0</v>
      </c>
      <c r="F563" s="742" t="s">
        <v>1488</v>
      </c>
    </row>
    <row r="564" spans="1:6" x14ac:dyDescent="0.25">
      <c r="A564" s="763" t="s">
        <v>1657</v>
      </c>
      <c r="B564" s="763" t="s">
        <v>1636</v>
      </c>
      <c r="C564" s="764">
        <v>4664</v>
      </c>
      <c r="D564" s="764">
        <v>4664</v>
      </c>
      <c r="E564" s="764">
        <v>0</v>
      </c>
      <c r="F564" s="742" t="s">
        <v>1488</v>
      </c>
    </row>
    <row r="565" spans="1:6" x14ac:dyDescent="0.25">
      <c r="A565" s="763" t="s">
        <v>1658</v>
      </c>
      <c r="B565" s="763" t="s">
        <v>1636</v>
      </c>
      <c r="C565" s="764">
        <v>4664</v>
      </c>
      <c r="D565" s="764">
        <v>4664</v>
      </c>
      <c r="E565" s="764">
        <v>0</v>
      </c>
      <c r="F565" s="742" t="s">
        <v>1488</v>
      </c>
    </row>
    <row r="566" spans="1:6" x14ac:dyDescent="0.25">
      <c r="A566" s="763" t="s">
        <v>1659</v>
      </c>
      <c r="B566" s="763" t="s">
        <v>1636</v>
      </c>
      <c r="C566" s="764">
        <v>4664</v>
      </c>
      <c r="D566" s="764">
        <v>4664</v>
      </c>
      <c r="E566" s="764">
        <v>0</v>
      </c>
      <c r="F566" s="742" t="s">
        <v>1488</v>
      </c>
    </row>
    <row r="567" spans="1:6" x14ac:dyDescent="0.25">
      <c r="A567" s="763" t="s">
        <v>1660</v>
      </c>
      <c r="B567" s="763" t="s">
        <v>1636</v>
      </c>
      <c r="C567" s="764">
        <v>4664</v>
      </c>
      <c r="D567" s="764">
        <v>4664</v>
      </c>
      <c r="E567" s="764">
        <v>0</v>
      </c>
      <c r="F567" s="742" t="s">
        <v>1488</v>
      </c>
    </row>
    <row r="568" spans="1:6" x14ac:dyDescent="0.25">
      <c r="A568" s="763" t="s">
        <v>1661</v>
      </c>
      <c r="B568" s="763" t="s">
        <v>1662</v>
      </c>
      <c r="C568" s="764">
        <v>18819</v>
      </c>
      <c r="D568" s="764">
        <v>18819</v>
      </c>
      <c r="E568" s="764">
        <v>0</v>
      </c>
      <c r="F568" s="742" t="s">
        <v>1488</v>
      </c>
    </row>
    <row r="569" spans="1:6" x14ac:dyDescent="0.25">
      <c r="A569" s="763" t="s">
        <v>1663</v>
      </c>
      <c r="B569" s="763" t="s">
        <v>1664</v>
      </c>
      <c r="C569" s="764">
        <v>10229</v>
      </c>
      <c r="D569" s="764">
        <v>10229</v>
      </c>
      <c r="E569" s="764">
        <v>0</v>
      </c>
      <c r="F569" s="742" t="s">
        <v>1488</v>
      </c>
    </row>
    <row r="570" spans="1:6" x14ac:dyDescent="0.25">
      <c r="A570" s="763" t="s">
        <v>1541</v>
      </c>
      <c r="B570" s="763" t="s">
        <v>1664</v>
      </c>
      <c r="C570" s="764">
        <v>10228</v>
      </c>
      <c r="D570" s="764">
        <v>10228</v>
      </c>
      <c r="E570" s="764">
        <v>0</v>
      </c>
      <c r="F570" s="742" t="s">
        <v>1488</v>
      </c>
    </row>
    <row r="571" spans="1:6" x14ac:dyDescent="0.25">
      <c r="A571" s="763" t="s">
        <v>1665</v>
      </c>
      <c r="B571" s="763" t="s">
        <v>1666</v>
      </c>
      <c r="C571" s="764">
        <v>43228</v>
      </c>
      <c r="D571" s="764">
        <v>43228</v>
      </c>
      <c r="E571" s="764">
        <v>0</v>
      </c>
      <c r="F571" s="742" t="s">
        <v>1488</v>
      </c>
    </row>
    <row r="572" spans="1:6" x14ac:dyDescent="0.25">
      <c r="A572" s="763" t="s">
        <v>1667</v>
      </c>
      <c r="B572" s="763" t="s">
        <v>1666</v>
      </c>
      <c r="C572" s="764">
        <v>43228</v>
      </c>
      <c r="D572" s="764">
        <v>43228</v>
      </c>
      <c r="E572" s="764">
        <v>0</v>
      </c>
      <c r="F572" s="742" t="s">
        <v>1488</v>
      </c>
    </row>
    <row r="573" spans="1:6" x14ac:dyDescent="0.25">
      <c r="A573" s="763" t="s">
        <v>1668</v>
      </c>
      <c r="B573" s="763" t="s">
        <v>1669</v>
      </c>
      <c r="C573" s="764">
        <v>12700</v>
      </c>
      <c r="D573" s="764">
        <v>12700</v>
      </c>
      <c r="E573" s="764">
        <v>0</v>
      </c>
      <c r="F573" s="742" t="s">
        <v>955</v>
      </c>
    </row>
    <row r="574" spans="1:6" x14ac:dyDescent="0.25">
      <c r="A574" s="763" t="s">
        <v>1670</v>
      </c>
      <c r="B574" s="763" t="s">
        <v>1671</v>
      </c>
      <c r="C574" s="764">
        <v>50550</v>
      </c>
      <c r="D574" s="764">
        <v>50550</v>
      </c>
      <c r="E574" s="764">
        <v>0</v>
      </c>
      <c r="F574" s="742" t="s">
        <v>955</v>
      </c>
    </row>
    <row r="575" spans="1:6" x14ac:dyDescent="0.25">
      <c r="A575" s="763" t="s">
        <v>1672</v>
      </c>
      <c r="B575" s="763" t="s">
        <v>1673</v>
      </c>
      <c r="C575" s="764">
        <v>37850</v>
      </c>
      <c r="D575" s="764">
        <v>37850</v>
      </c>
      <c r="E575" s="764">
        <v>0</v>
      </c>
      <c r="F575" s="742" t="s">
        <v>955</v>
      </c>
    </row>
    <row r="576" spans="1:6" x14ac:dyDescent="0.25">
      <c r="A576" s="763" t="s">
        <v>1674</v>
      </c>
      <c r="B576" s="763" t="s">
        <v>1673</v>
      </c>
      <c r="C576" s="764">
        <v>37850</v>
      </c>
      <c r="D576" s="764">
        <v>37850</v>
      </c>
      <c r="E576" s="764">
        <v>0</v>
      </c>
      <c r="F576" s="742" t="s">
        <v>955</v>
      </c>
    </row>
    <row r="577" spans="1:6" x14ac:dyDescent="0.25">
      <c r="A577" s="763" t="s">
        <v>1675</v>
      </c>
      <c r="B577" s="763" t="s">
        <v>1590</v>
      </c>
      <c r="C577" s="764">
        <v>7228</v>
      </c>
      <c r="D577" s="764">
        <v>7228</v>
      </c>
      <c r="E577" s="764">
        <v>0</v>
      </c>
      <c r="F577" s="742" t="s">
        <v>1488</v>
      </c>
    </row>
    <row r="578" spans="1:6" x14ac:dyDescent="0.25">
      <c r="A578" s="763" t="s">
        <v>1676</v>
      </c>
      <c r="B578" s="763" t="s">
        <v>1677</v>
      </c>
      <c r="C578" s="764">
        <v>47000</v>
      </c>
      <c r="D578" s="764">
        <v>47000</v>
      </c>
      <c r="E578" s="764">
        <v>0</v>
      </c>
      <c r="F578" s="742" t="s">
        <v>1488</v>
      </c>
    </row>
    <row r="579" spans="1:6" x14ac:dyDescent="0.25">
      <c r="A579" s="763" t="s">
        <v>1678</v>
      </c>
      <c r="B579" s="763" t="s">
        <v>1679</v>
      </c>
      <c r="C579" s="764">
        <v>12063</v>
      </c>
      <c r="D579" s="764">
        <v>12063</v>
      </c>
      <c r="E579" s="764">
        <v>0</v>
      </c>
      <c r="F579" s="742" t="s">
        <v>955</v>
      </c>
    </row>
    <row r="580" spans="1:6" x14ac:dyDescent="0.25">
      <c r="A580" s="763" t="s">
        <v>1680</v>
      </c>
      <c r="B580" s="763" t="s">
        <v>1681</v>
      </c>
      <c r="C580" s="764">
        <v>6441</v>
      </c>
      <c r="D580" s="764">
        <v>6441</v>
      </c>
      <c r="E580" s="764">
        <v>0</v>
      </c>
      <c r="F580" s="742" t="s">
        <v>955</v>
      </c>
    </row>
    <row r="581" spans="1:6" x14ac:dyDescent="0.25">
      <c r="A581" s="763" t="s">
        <v>1682</v>
      </c>
      <c r="B581" s="763" t="s">
        <v>1683</v>
      </c>
      <c r="C581" s="764">
        <v>9900</v>
      </c>
      <c r="D581" s="764">
        <v>9900</v>
      </c>
      <c r="E581" s="764">
        <v>0</v>
      </c>
      <c r="F581" s="742" t="s">
        <v>990</v>
      </c>
    </row>
    <row r="582" spans="1:6" x14ac:dyDescent="0.25">
      <c r="A582" s="763" t="s">
        <v>1665</v>
      </c>
      <c r="B582" s="763" t="s">
        <v>1684</v>
      </c>
      <c r="C582" s="764">
        <v>5315</v>
      </c>
      <c r="D582" s="764">
        <v>5315</v>
      </c>
      <c r="E582" s="764">
        <v>0</v>
      </c>
      <c r="F582" s="742" t="s">
        <v>955</v>
      </c>
    </row>
    <row r="583" spans="1:6" x14ac:dyDescent="0.25">
      <c r="A583" s="763" t="s">
        <v>1667</v>
      </c>
      <c r="B583" s="763" t="s">
        <v>1685</v>
      </c>
      <c r="C583" s="764">
        <v>43055</v>
      </c>
      <c r="D583" s="764">
        <v>43055</v>
      </c>
      <c r="E583" s="764">
        <v>0</v>
      </c>
      <c r="F583" s="742" t="s">
        <v>955</v>
      </c>
    </row>
    <row r="584" spans="1:6" x14ac:dyDescent="0.25">
      <c r="A584" s="763" t="s">
        <v>1585</v>
      </c>
      <c r="B584" s="763" t="s">
        <v>1686</v>
      </c>
      <c r="C584" s="764">
        <v>11811</v>
      </c>
      <c r="D584" s="764">
        <v>11811</v>
      </c>
      <c r="E584" s="764">
        <v>0</v>
      </c>
      <c r="F584" s="742" t="s">
        <v>955</v>
      </c>
    </row>
    <row r="585" spans="1:6" x14ac:dyDescent="0.25">
      <c r="A585" s="763" t="s">
        <v>1652</v>
      </c>
      <c r="B585" s="763" t="s">
        <v>1687</v>
      </c>
      <c r="C585" s="764">
        <v>41985</v>
      </c>
      <c r="D585" s="764">
        <v>41985</v>
      </c>
      <c r="E585" s="764">
        <v>0</v>
      </c>
      <c r="F585" s="742" t="s">
        <v>990</v>
      </c>
    </row>
    <row r="586" spans="1:6" x14ac:dyDescent="0.25">
      <c r="A586" s="763" t="s">
        <v>1653</v>
      </c>
      <c r="B586" s="763" t="s">
        <v>1687</v>
      </c>
      <c r="C586" s="764">
        <v>41985</v>
      </c>
      <c r="D586" s="764">
        <v>41985</v>
      </c>
      <c r="E586" s="764">
        <v>0</v>
      </c>
      <c r="F586" s="742" t="s">
        <v>990</v>
      </c>
    </row>
    <row r="587" spans="1:6" x14ac:dyDescent="0.25">
      <c r="A587" s="763" t="s">
        <v>1654</v>
      </c>
      <c r="B587" s="763" t="s">
        <v>1688</v>
      </c>
      <c r="C587" s="764">
        <v>35686</v>
      </c>
      <c r="D587" s="764">
        <v>35686</v>
      </c>
      <c r="E587" s="764">
        <v>0</v>
      </c>
      <c r="F587" s="742" t="s">
        <v>990</v>
      </c>
    </row>
    <row r="588" spans="1:6" x14ac:dyDescent="0.25">
      <c r="A588" s="763" t="s">
        <v>1655</v>
      </c>
      <c r="B588" s="763" t="s">
        <v>1688</v>
      </c>
      <c r="C588" s="764">
        <v>35689</v>
      </c>
      <c r="D588" s="764">
        <v>35689</v>
      </c>
      <c r="E588" s="764">
        <v>0</v>
      </c>
      <c r="F588" s="742" t="s">
        <v>990</v>
      </c>
    </row>
    <row r="589" spans="1:6" x14ac:dyDescent="0.25">
      <c r="A589" s="763" t="s">
        <v>1656</v>
      </c>
      <c r="B589" s="763" t="s">
        <v>1689</v>
      </c>
      <c r="C589" s="764">
        <v>39623</v>
      </c>
      <c r="D589" s="764">
        <v>39623</v>
      </c>
      <c r="E589" s="764">
        <v>0</v>
      </c>
      <c r="F589" s="742" t="s">
        <v>990</v>
      </c>
    </row>
    <row r="590" spans="1:6" x14ac:dyDescent="0.25">
      <c r="A590" s="763" t="s">
        <v>1657</v>
      </c>
      <c r="B590" s="763" t="s">
        <v>1689</v>
      </c>
      <c r="C590" s="764">
        <v>39623</v>
      </c>
      <c r="D590" s="764">
        <v>39623</v>
      </c>
      <c r="E590" s="764">
        <v>0</v>
      </c>
      <c r="F590" s="742" t="s">
        <v>990</v>
      </c>
    </row>
    <row r="591" spans="1:6" x14ac:dyDescent="0.25">
      <c r="A591" s="763" t="s">
        <v>1690</v>
      </c>
      <c r="B591" s="763" t="s">
        <v>1691</v>
      </c>
      <c r="C591" s="764">
        <v>33100</v>
      </c>
      <c r="D591" s="764">
        <v>33100</v>
      </c>
      <c r="E591" s="764">
        <v>0</v>
      </c>
      <c r="F591" s="742" t="s">
        <v>955</v>
      </c>
    </row>
    <row r="592" spans="1:6" x14ac:dyDescent="0.25">
      <c r="A592" s="763" t="s">
        <v>1692</v>
      </c>
      <c r="B592" s="763" t="s">
        <v>1691</v>
      </c>
      <c r="C592" s="764">
        <v>33100</v>
      </c>
      <c r="D592" s="764">
        <v>33100</v>
      </c>
      <c r="E592" s="764">
        <v>0</v>
      </c>
      <c r="F592" s="742" t="s">
        <v>955</v>
      </c>
    </row>
    <row r="593" spans="1:6" x14ac:dyDescent="0.25">
      <c r="A593" s="763" t="s">
        <v>1693</v>
      </c>
      <c r="B593" s="763" t="s">
        <v>1691</v>
      </c>
      <c r="C593" s="764">
        <v>33100</v>
      </c>
      <c r="D593" s="764">
        <v>33100</v>
      </c>
      <c r="E593" s="764">
        <v>0</v>
      </c>
      <c r="F593" s="742" t="s">
        <v>955</v>
      </c>
    </row>
    <row r="594" spans="1:6" x14ac:dyDescent="0.25">
      <c r="A594" s="763" t="s">
        <v>1694</v>
      </c>
      <c r="B594" s="763" t="s">
        <v>1691</v>
      </c>
      <c r="C594" s="764">
        <v>33100</v>
      </c>
      <c r="D594" s="764">
        <v>33100</v>
      </c>
      <c r="E594" s="764">
        <v>0</v>
      </c>
      <c r="F594" s="742" t="s">
        <v>955</v>
      </c>
    </row>
    <row r="595" spans="1:6" x14ac:dyDescent="0.25">
      <c r="A595" s="763" t="s">
        <v>1695</v>
      </c>
      <c r="B595" s="763" t="s">
        <v>1691</v>
      </c>
      <c r="C595" s="764">
        <v>33100</v>
      </c>
      <c r="D595" s="764">
        <v>33100</v>
      </c>
      <c r="E595" s="764">
        <v>0</v>
      </c>
      <c r="F595" s="742" t="s">
        <v>955</v>
      </c>
    </row>
    <row r="596" spans="1:6" x14ac:dyDescent="0.25">
      <c r="A596" s="763" t="s">
        <v>1696</v>
      </c>
      <c r="B596" s="763" t="s">
        <v>1691</v>
      </c>
      <c r="C596" s="764">
        <v>33100</v>
      </c>
      <c r="D596" s="764">
        <v>33100</v>
      </c>
      <c r="E596" s="764">
        <v>0</v>
      </c>
      <c r="F596" s="742" t="s">
        <v>955</v>
      </c>
    </row>
    <row r="597" spans="1:6" x14ac:dyDescent="0.25">
      <c r="A597" s="763" t="s">
        <v>1697</v>
      </c>
      <c r="B597" s="763" t="s">
        <v>1691</v>
      </c>
      <c r="C597" s="764">
        <v>33100</v>
      </c>
      <c r="D597" s="764">
        <v>33100</v>
      </c>
      <c r="E597" s="764">
        <v>0</v>
      </c>
      <c r="F597" s="742" t="s">
        <v>955</v>
      </c>
    </row>
    <row r="598" spans="1:6" x14ac:dyDescent="0.25">
      <c r="A598" s="763" t="s">
        <v>1698</v>
      </c>
      <c r="B598" s="763" t="s">
        <v>1699</v>
      </c>
      <c r="C598" s="764">
        <v>13955</v>
      </c>
      <c r="D598" s="764">
        <v>13955</v>
      </c>
      <c r="E598" s="764">
        <v>0</v>
      </c>
      <c r="F598" s="742" t="s">
        <v>955</v>
      </c>
    </row>
    <row r="599" spans="1:6" x14ac:dyDescent="0.25">
      <c r="A599" s="763" t="s">
        <v>1700</v>
      </c>
      <c r="B599" s="763" t="s">
        <v>1701</v>
      </c>
      <c r="C599" s="764">
        <v>11811</v>
      </c>
      <c r="D599" s="764">
        <v>11811</v>
      </c>
      <c r="E599" s="764">
        <v>0</v>
      </c>
      <c r="F599" s="742" t="s">
        <v>955</v>
      </c>
    </row>
    <row r="600" spans="1:6" x14ac:dyDescent="0.25">
      <c r="A600" s="763" t="s">
        <v>1702</v>
      </c>
      <c r="B600" s="763" t="s">
        <v>1703</v>
      </c>
      <c r="C600" s="764">
        <v>99000</v>
      </c>
      <c r="D600" s="764">
        <v>99000</v>
      </c>
      <c r="E600" s="764">
        <v>0</v>
      </c>
      <c r="F600" s="742" t="s">
        <v>955</v>
      </c>
    </row>
    <row r="601" spans="1:6" x14ac:dyDescent="0.25">
      <c r="A601" s="763" t="s">
        <v>1704</v>
      </c>
      <c r="B601" s="763" t="s">
        <v>1705</v>
      </c>
      <c r="C601" s="764">
        <v>87000</v>
      </c>
      <c r="D601" s="764">
        <v>87000</v>
      </c>
      <c r="E601" s="764">
        <v>0</v>
      </c>
      <c r="F601" s="742" t="s">
        <v>990</v>
      </c>
    </row>
    <row r="602" spans="1:6" x14ac:dyDescent="0.25">
      <c r="A602" s="763" t="s">
        <v>1706</v>
      </c>
      <c r="B602" s="763" t="s">
        <v>1707</v>
      </c>
      <c r="C602" s="764">
        <v>31488</v>
      </c>
      <c r="D602" s="764">
        <v>31488</v>
      </c>
      <c r="E602" s="764">
        <v>0</v>
      </c>
      <c r="F602" s="742" t="s">
        <v>1488</v>
      </c>
    </row>
    <row r="603" spans="1:6" x14ac:dyDescent="0.25">
      <c r="A603" s="763" t="s">
        <v>1704</v>
      </c>
      <c r="B603" s="763" t="s">
        <v>1708</v>
      </c>
      <c r="C603" s="764">
        <v>23621</v>
      </c>
      <c r="D603" s="764">
        <v>23621</v>
      </c>
      <c r="E603" s="764">
        <v>0</v>
      </c>
      <c r="F603" s="742" t="s">
        <v>1488</v>
      </c>
    </row>
    <row r="604" spans="1:6" x14ac:dyDescent="0.25">
      <c r="A604" s="763" t="s">
        <v>1706</v>
      </c>
      <c r="B604" s="763" t="s">
        <v>1709</v>
      </c>
      <c r="C604" s="764">
        <v>70450</v>
      </c>
      <c r="D604" s="764">
        <v>70450</v>
      </c>
      <c r="E604" s="764">
        <v>0</v>
      </c>
      <c r="F604" s="742" t="s">
        <v>990</v>
      </c>
    </row>
    <row r="605" spans="1:6" x14ac:dyDescent="0.25">
      <c r="A605" s="763" t="s">
        <v>1658</v>
      </c>
      <c r="B605" s="763" t="s">
        <v>1710</v>
      </c>
      <c r="C605" s="764">
        <v>16003</v>
      </c>
      <c r="D605" s="764">
        <v>16003</v>
      </c>
      <c r="E605" s="764">
        <v>0</v>
      </c>
      <c r="F605" s="742" t="s">
        <v>990</v>
      </c>
    </row>
    <row r="606" spans="1:6" x14ac:dyDescent="0.25">
      <c r="A606" s="763" t="s">
        <v>1659</v>
      </c>
      <c r="B606" s="763" t="s">
        <v>1710</v>
      </c>
      <c r="C606" s="764">
        <v>16001</v>
      </c>
      <c r="D606" s="764">
        <v>16001</v>
      </c>
      <c r="E606" s="764">
        <v>0</v>
      </c>
      <c r="F606" s="742" t="s">
        <v>990</v>
      </c>
    </row>
    <row r="607" spans="1:6" x14ac:dyDescent="0.25">
      <c r="A607" s="763" t="s">
        <v>1660</v>
      </c>
      <c r="B607" s="763" t="s">
        <v>1711</v>
      </c>
      <c r="C607" s="764">
        <v>55371</v>
      </c>
      <c r="D607" s="764">
        <v>55371</v>
      </c>
      <c r="E607" s="764">
        <v>0</v>
      </c>
      <c r="F607" s="742" t="s">
        <v>990</v>
      </c>
    </row>
    <row r="608" spans="1:6" x14ac:dyDescent="0.25">
      <c r="A608" s="763" t="s">
        <v>1661</v>
      </c>
      <c r="B608" s="763" t="s">
        <v>1712</v>
      </c>
      <c r="C608" s="764">
        <v>23088</v>
      </c>
      <c r="D608" s="764">
        <v>23088</v>
      </c>
      <c r="E608" s="764">
        <v>0</v>
      </c>
      <c r="F608" s="742" t="s">
        <v>990</v>
      </c>
    </row>
    <row r="609" spans="1:6" x14ac:dyDescent="0.25">
      <c r="A609" s="763" t="s">
        <v>1663</v>
      </c>
      <c r="B609" s="763" t="s">
        <v>1713</v>
      </c>
      <c r="C609" s="764">
        <v>47497</v>
      </c>
      <c r="D609" s="764">
        <v>47497</v>
      </c>
      <c r="E609" s="764">
        <v>0</v>
      </c>
      <c r="F609" s="742" t="s">
        <v>990</v>
      </c>
    </row>
    <row r="610" spans="1:6" x14ac:dyDescent="0.25">
      <c r="A610" s="763" t="s">
        <v>1541</v>
      </c>
      <c r="B610" s="763" t="s">
        <v>1713</v>
      </c>
      <c r="C610" s="764">
        <v>47497</v>
      </c>
      <c r="D610" s="764">
        <v>47497</v>
      </c>
      <c r="E610" s="764">
        <v>0</v>
      </c>
      <c r="F610" s="742" t="s">
        <v>990</v>
      </c>
    </row>
    <row r="611" spans="1:6" x14ac:dyDescent="0.25">
      <c r="A611" s="763" t="s">
        <v>1714</v>
      </c>
      <c r="B611" s="763" t="s">
        <v>1715</v>
      </c>
      <c r="C611" s="764">
        <v>40158</v>
      </c>
      <c r="D611" s="764">
        <v>40158</v>
      </c>
      <c r="E611" s="764">
        <v>0</v>
      </c>
      <c r="F611" s="742" t="s">
        <v>955</v>
      </c>
    </row>
    <row r="612" spans="1:6" x14ac:dyDescent="0.25">
      <c r="A612" s="763" t="s">
        <v>1716</v>
      </c>
      <c r="B612" s="763" t="s">
        <v>1717</v>
      </c>
      <c r="C612" s="764">
        <v>55906</v>
      </c>
      <c r="D612" s="764">
        <v>55906</v>
      </c>
      <c r="E612" s="764">
        <v>0</v>
      </c>
      <c r="F612" s="742" t="s">
        <v>955</v>
      </c>
    </row>
    <row r="613" spans="1:6" x14ac:dyDescent="0.25">
      <c r="A613" s="763" t="s">
        <v>1718</v>
      </c>
      <c r="B613" s="763" t="s">
        <v>1719</v>
      </c>
      <c r="C613" s="764">
        <v>18110</v>
      </c>
      <c r="D613" s="764">
        <v>18110</v>
      </c>
      <c r="E613" s="764">
        <v>0</v>
      </c>
      <c r="F613" s="742" t="s">
        <v>955</v>
      </c>
    </row>
    <row r="614" spans="1:6" x14ac:dyDescent="0.25">
      <c r="A614" s="763" t="s">
        <v>1720</v>
      </c>
      <c r="B614" s="763" t="s">
        <v>1721</v>
      </c>
      <c r="C614" s="764">
        <v>19764</v>
      </c>
      <c r="D614" s="764">
        <v>19764</v>
      </c>
      <c r="E614" s="764">
        <v>0</v>
      </c>
      <c r="F614" s="742" t="s">
        <v>955</v>
      </c>
    </row>
    <row r="615" spans="1:6" x14ac:dyDescent="0.25">
      <c r="A615" s="763" t="s">
        <v>1722</v>
      </c>
      <c r="B615" s="763" t="s">
        <v>1721</v>
      </c>
      <c r="C615" s="764">
        <v>19764</v>
      </c>
      <c r="D615" s="764">
        <v>19764</v>
      </c>
      <c r="E615" s="764">
        <v>0</v>
      </c>
      <c r="F615" s="742" t="s">
        <v>955</v>
      </c>
    </row>
    <row r="616" spans="1:6" x14ac:dyDescent="0.25">
      <c r="A616" s="763" t="s">
        <v>1723</v>
      </c>
      <c r="B616" s="763" t="s">
        <v>1724</v>
      </c>
      <c r="C616" s="764">
        <v>5670</v>
      </c>
      <c r="D616" s="764">
        <v>5670</v>
      </c>
      <c r="E616" s="764">
        <v>0</v>
      </c>
      <c r="F616" s="742" t="s">
        <v>955</v>
      </c>
    </row>
    <row r="617" spans="1:6" x14ac:dyDescent="0.25">
      <c r="A617" s="763" t="s">
        <v>1725</v>
      </c>
      <c r="B617" s="763" t="s">
        <v>1724</v>
      </c>
      <c r="C617" s="764">
        <v>5669</v>
      </c>
      <c r="D617" s="764">
        <v>5669</v>
      </c>
      <c r="E617" s="764">
        <v>0</v>
      </c>
      <c r="F617" s="742" t="s">
        <v>955</v>
      </c>
    </row>
    <row r="618" spans="1:6" x14ac:dyDescent="0.25">
      <c r="A618" s="763" t="s">
        <v>1726</v>
      </c>
      <c r="B618" s="763" t="s">
        <v>1727</v>
      </c>
      <c r="C618" s="764">
        <v>33071</v>
      </c>
      <c r="D618" s="764">
        <v>33071</v>
      </c>
      <c r="E618" s="764">
        <v>0</v>
      </c>
      <c r="F618" s="742" t="s">
        <v>955</v>
      </c>
    </row>
    <row r="619" spans="1:6" x14ac:dyDescent="0.25">
      <c r="A619" s="763" t="s">
        <v>1728</v>
      </c>
      <c r="B619" s="763" t="s">
        <v>1729</v>
      </c>
      <c r="C619" s="764">
        <v>5238</v>
      </c>
      <c r="D619" s="764">
        <v>5238</v>
      </c>
      <c r="E619" s="764">
        <v>0</v>
      </c>
      <c r="F619" s="742" t="s">
        <v>955</v>
      </c>
    </row>
    <row r="620" spans="1:6" x14ac:dyDescent="0.25">
      <c r="A620" s="763" t="s">
        <v>1730</v>
      </c>
      <c r="B620" s="763" t="s">
        <v>1731</v>
      </c>
      <c r="C620" s="764">
        <v>106299</v>
      </c>
      <c r="D620" s="764">
        <v>106299</v>
      </c>
      <c r="E620" s="764">
        <v>0</v>
      </c>
      <c r="F620" s="742" t="s">
        <v>955</v>
      </c>
    </row>
    <row r="621" spans="1:6" x14ac:dyDescent="0.25">
      <c r="A621" s="763" t="s">
        <v>1732</v>
      </c>
      <c r="B621" s="763" t="s">
        <v>1733</v>
      </c>
      <c r="C621" s="764">
        <v>122047</v>
      </c>
      <c r="D621" s="764">
        <v>122047</v>
      </c>
      <c r="E621" s="764">
        <v>0</v>
      </c>
      <c r="F621" s="742" t="s">
        <v>955</v>
      </c>
    </row>
    <row r="622" spans="1:6" x14ac:dyDescent="0.25">
      <c r="A622" s="763" t="s">
        <v>1734</v>
      </c>
      <c r="B622" s="763" t="s">
        <v>1733</v>
      </c>
      <c r="C622" s="764">
        <v>122047</v>
      </c>
      <c r="D622" s="764">
        <v>122047</v>
      </c>
      <c r="E622" s="764">
        <v>0</v>
      </c>
      <c r="F622" s="742" t="s">
        <v>955</v>
      </c>
    </row>
    <row r="623" spans="1:6" x14ac:dyDescent="0.25">
      <c r="A623" s="763" t="s">
        <v>1735</v>
      </c>
      <c r="B623" s="763" t="s">
        <v>1736</v>
      </c>
      <c r="C623" s="764">
        <v>25196</v>
      </c>
      <c r="D623" s="764">
        <v>25196</v>
      </c>
      <c r="E623" s="764">
        <v>0</v>
      </c>
      <c r="F623" s="742" t="s">
        <v>955</v>
      </c>
    </row>
    <row r="624" spans="1:6" x14ac:dyDescent="0.25">
      <c r="A624" s="763" t="s">
        <v>1737</v>
      </c>
      <c r="B624" s="763" t="s">
        <v>1736</v>
      </c>
      <c r="C624" s="764">
        <v>25197</v>
      </c>
      <c r="D624" s="764">
        <v>25197</v>
      </c>
      <c r="E624" s="764">
        <v>0</v>
      </c>
      <c r="F624" s="742" t="s">
        <v>955</v>
      </c>
    </row>
    <row r="625" spans="1:6" x14ac:dyDescent="0.25">
      <c r="A625" s="763" t="s">
        <v>1738</v>
      </c>
      <c r="B625" s="763" t="s">
        <v>1736</v>
      </c>
      <c r="C625" s="764">
        <v>25197</v>
      </c>
      <c r="D625" s="764">
        <v>25197</v>
      </c>
      <c r="E625" s="764">
        <v>0</v>
      </c>
      <c r="F625" s="742" t="s">
        <v>955</v>
      </c>
    </row>
    <row r="626" spans="1:6" x14ac:dyDescent="0.25">
      <c r="A626" s="763" t="s">
        <v>1739</v>
      </c>
      <c r="B626" s="763" t="s">
        <v>1736</v>
      </c>
      <c r="C626" s="764">
        <v>25197</v>
      </c>
      <c r="D626" s="764">
        <v>25197</v>
      </c>
      <c r="E626" s="764">
        <v>0</v>
      </c>
      <c r="F626" s="742" t="s">
        <v>955</v>
      </c>
    </row>
    <row r="627" spans="1:6" x14ac:dyDescent="0.25">
      <c r="A627" s="763" t="s">
        <v>1740</v>
      </c>
      <c r="B627" s="763" t="s">
        <v>1736</v>
      </c>
      <c r="C627" s="764">
        <v>25197</v>
      </c>
      <c r="D627" s="764">
        <v>25197</v>
      </c>
      <c r="E627" s="764">
        <v>0</v>
      </c>
      <c r="F627" s="742" t="s">
        <v>955</v>
      </c>
    </row>
    <row r="628" spans="1:6" x14ac:dyDescent="0.25">
      <c r="A628" s="763" t="s">
        <v>1741</v>
      </c>
      <c r="B628" s="763" t="s">
        <v>1742</v>
      </c>
      <c r="C628" s="764">
        <v>11811</v>
      </c>
      <c r="D628" s="764">
        <v>11811</v>
      </c>
      <c r="E628" s="764">
        <v>0</v>
      </c>
      <c r="F628" s="742" t="s">
        <v>955</v>
      </c>
    </row>
    <row r="629" spans="1:6" x14ac:dyDescent="0.25">
      <c r="A629" s="763" t="s">
        <v>1743</v>
      </c>
      <c r="B629" s="763" t="s">
        <v>1742</v>
      </c>
      <c r="C629" s="764">
        <v>11811</v>
      </c>
      <c r="D629" s="764">
        <v>11811</v>
      </c>
      <c r="E629" s="764">
        <v>0</v>
      </c>
      <c r="F629" s="742" t="s">
        <v>955</v>
      </c>
    </row>
    <row r="630" spans="1:6" x14ac:dyDescent="0.25">
      <c r="A630" s="763" t="s">
        <v>1744</v>
      </c>
      <c r="B630" s="763" t="s">
        <v>1742</v>
      </c>
      <c r="C630" s="764">
        <v>11811</v>
      </c>
      <c r="D630" s="764">
        <v>11811</v>
      </c>
      <c r="E630" s="764">
        <v>0</v>
      </c>
      <c r="F630" s="742" t="s">
        <v>955</v>
      </c>
    </row>
    <row r="631" spans="1:6" x14ac:dyDescent="0.25">
      <c r="A631" s="763" t="s">
        <v>1745</v>
      </c>
      <c r="B631" s="763" t="s">
        <v>1742</v>
      </c>
      <c r="C631" s="764">
        <v>11811</v>
      </c>
      <c r="D631" s="764">
        <v>11811</v>
      </c>
      <c r="E631" s="764">
        <v>0</v>
      </c>
      <c r="F631" s="742" t="s">
        <v>955</v>
      </c>
    </row>
    <row r="632" spans="1:6" x14ac:dyDescent="0.25">
      <c r="A632" s="763" t="s">
        <v>1746</v>
      </c>
      <c r="B632" s="763" t="s">
        <v>1742</v>
      </c>
      <c r="C632" s="764">
        <v>11811</v>
      </c>
      <c r="D632" s="764">
        <v>11811</v>
      </c>
      <c r="E632" s="764">
        <v>0</v>
      </c>
      <c r="F632" s="742" t="s">
        <v>955</v>
      </c>
    </row>
    <row r="633" spans="1:6" x14ac:dyDescent="0.25">
      <c r="A633" s="763" t="s">
        <v>1747</v>
      </c>
      <c r="B633" s="763" t="s">
        <v>1742</v>
      </c>
      <c r="C633" s="764">
        <v>11811</v>
      </c>
      <c r="D633" s="764">
        <v>11811</v>
      </c>
      <c r="E633" s="764">
        <v>0</v>
      </c>
      <c r="F633" s="742" t="s">
        <v>955</v>
      </c>
    </row>
    <row r="634" spans="1:6" x14ac:dyDescent="0.25">
      <c r="A634" s="763" t="s">
        <v>1748</v>
      </c>
      <c r="B634" s="763" t="s">
        <v>1742</v>
      </c>
      <c r="C634" s="764">
        <v>11811</v>
      </c>
      <c r="D634" s="764">
        <v>11811</v>
      </c>
      <c r="E634" s="764">
        <v>0</v>
      </c>
      <c r="F634" s="742" t="s">
        <v>955</v>
      </c>
    </row>
    <row r="635" spans="1:6" x14ac:dyDescent="0.25">
      <c r="A635" s="763" t="s">
        <v>1749</v>
      </c>
      <c r="B635" s="763" t="s">
        <v>1742</v>
      </c>
      <c r="C635" s="764">
        <v>11811</v>
      </c>
      <c r="D635" s="764">
        <v>11811</v>
      </c>
      <c r="E635" s="764">
        <v>0</v>
      </c>
      <c r="F635" s="742" t="s">
        <v>955</v>
      </c>
    </row>
    <row r="636" spans="1:6" x14ac:dyDescent="0.25">
      <c r="A636" s="763" t="s">
        <v>1750</v>
      </c>
      <c r="B636" s="763" t="s">
        <v>1751</v>
      </c>
      <c r="C636" s="764">
        <v>30000</v>
      </c>
      <c r="D636" s="764">
        <v>30000</v>
      </c>
      <c r="E636" s="764">
        <v>0</v>
      </c>
      <c r="F636" s="742" t="s">
        <v>955</v>
      </c>
    </row>
    <row r="637" spans="1:6" x14ac:dyDescent="0.25">
      <c r="A637" s="763" t="s">
        <v>1752</v>
      </c>
      <c r="B637" s="763" t="s">
        <v>1753</v>
      </c>
      <c r="C637" s="764">
        <v>1102</v>
      </c>
      <c r="D637" s="764">
        <v>1102</v>
      </c>
      <c r="E637" s="764">
        <v>0</v>
      </c>
      <c r="F637" s="742" t="s">
        <v>955</v>
      </c>
    </row>
    <row r="638" spans="1:6" x14ac:dyDescent="0.25">
      <c r="A638" s="763" t="s">
        <v>1754</v>
      </c>
      <c r="B638" s="763" t="s">
        <v>1755</v>
      </c>
      <c r="C638" s="764">
        <v>787</v>
      </c>
      <c r="D638" s="764">
        <v>787</v>
      </c>
      <c r="E638" s="764">
        <v>0</v>
      </c>
      <c r="F638" s="742" t="s">
        <v>955</v>
      </c>
    </row>
    <row r="639" spans="1:6" x14ac:dyDescent="0.25">
      <c r="A639" s="763" t="s">
        <v>1756</v>
      </c>
      <c r="B639" s="763" t="s">
        <v>1757</v>
      </c>
      <c r="C639" s="764">
        <v>85040</v>
      </c>
      <c r="D639" s="764">
        <v>85040</v>
      </c>
      <c r="E639" s="764">
        <v>0</v>
      </c>
      <c r="F639" s="742" t="s">
        <v>955</v>
      </c>
    </row>
    <row r="640" spans="1:6" x14ac:dyDescent="0.25">
      <c r="A640" s="763" t="s">
        <v>1758</v>
      </c>
      <c r="B640" s="763" t="s">
        <v>1757</v>
      </c>
      <c r="C640" s="764">
        <v>85039</v>
      </c>
      <c r="D640" s="764">
        <v>85039</v>
      </c>
      <c r="E640" s="764">
        <v>0</v>
      </c>
      <c r="F640" s="742" t="s">
        <v>955</v>
      </c>
    </row>
    <row r="641" spans="1:6" x14ac:dyDescent="0.25">
      <c r="A641" s="763" t="s">
        <v>1759</v>
      </c>
      <c r="B641" s="763" t="s">
        <v>1760</v>
      </c>
      <c r="C641" s="764">
        <v>40157</v>
      </c>
      <c r="D641" s="764">
        <v>40157</v>
      </c>
      <c r="E641" s="764">
        <v>0</v>
      </c>
      <c r="F641" s="742" t="s">
        <v>955</v>
      </c>
    </row>
    <row r="642" spans="1:6" x14ac:dyDescent="0.25">
      <c r="A642" s="763" t="s">
        <v>1676</v>
      </c>
      <c r="B642" s="763" t="s">
        <v>1761</v>
      </c>
      <c r="C642" s="764">
        <v>50394</v>
      </c>
      <c r="D642" s="764">
        <v>50394</v>
      </c>
      <c r="E642" s="764">
        <v>0</v>
      </c>
      <c r="F642" s="742" t="s">
        <v>955</v>
      </c>
    </row>
    <row r="643" spans="1:6" x14ac:dyDescent="0.25">
      <c r="A643" s="763" t="s">
        <v>1762</v>
      </c>
      <c r="B643" s="763" t="s">
        <v>1763</v>
      </c>
      <c r="C643" s="764">
        <v>67717</v>
      </c>
      <c r="D643" s="764">
        <v>67717</v>
      </c>
      <c r="E643" s="764">
        <v>0</v>
      </c>
      <c r="F643" s="742" t="s">
        <v>955</v>
      </c>
    </row>
    <row r="644" spans="1:6" x14ac:dyDescent="0.25">
      <c r="A644" s="763" t="s">
        <v>1764</v>
      </c>
      <c r="B644" s="763" t="s">
        <v>1765</v>
      </c>
      <c r="C644" s="764">
        <v>9677</v>
      </c>
      <c r="D644" s="764">
        <v>9677</v>
      </c>
      <c r="E644" s="764">
        <v>0</v>
      </c>
      <c r="F644" s="742" t="s">
        <v>955</v>
      </c>
    </row>
    <row r="645" spans="1:6" x14ac:dyDescent="0.25">
      <c r="A645" s="763" t="s">
        <v>1766</v>
      </c>
      <c r="B645" s="763" t="s">
        <v>1767</v>
      </c>
      <c r="C645" s="764">
        <v>125197</v>
      </c>
      <c r="D645" s="764">
        <v>125197</v>
      </c>
      <c r="E645" s="764">
        <v>0</v>
      </c>
      <c r="F645" s="742" t="s">
        <v>955</v>
      </c>
    </row>
    <row r="646" spans="1:6" x14ac:dyDescent="0.25">
      <c r="A646" s="763" t="s">
        <v>1768</v>
      </c>
      <c r="B646" s="763" t="s">
        <v>1767</v>
      </c>
      <c r="C646" s="764">
        <v>125197</v>
      </c>
      <c r="D646" s="764">
        <v>125197</v>
      </c>
      <c r="E646" s="764">
        <v>0</v>
      </c>
      <c r="F646" s="742" t="s">
        <v>955</v>
      </c>
    </row>
    <row r="647" spans="1:6" x14ac:dyDescent="0.25">
      <c r="A647" s="763" t="s">
        <v>1769</v>
      </c>
      <c r="B647" s="763" t="s">
        <v>1770</v>
      </c>
      <c r="C647" s="764">
        <v>4409</v>
      </c>
      <c r="D647" s="764">
        <v>4409</v>
      </c>
      <c r="E647" s="764">
        <v>0</v>
      </c>
      <c r="F647" s="742" t="s">
        <v>955</v>
      </c>
    </row>
    <row r="648" spans="1:6" x14ac:dyDescent="0.25">
      <c r="A648" s="763" t="s">
        <v>1771</v>
      </c>
      <c r="B648" s="763" t="s">
        <v>1772</v>
      </c>
      <c r="C648" s="764">
        <v>21260</v>
      </c>
      <c r="D648" s="764">
        <v>21260</v>
      </c>
      <c r="E648" s="764">
        <v>0</v>
      </c>
      <c r="F648" s="742" t="s">
        <v>955</v>
      </c>
    </row>
    <row r="649" spans="1:6" x14ac:dyDescent="0.25">
      <c r="A649" s="763" t="s">
        <v>1773</v>
      </c>
      <c r="B649" s="763" t="s">
        <v>1772</v>
      </c>
      <c r="C649" s="764">
        <v>21260</v>
      </c>
      <c r="D649" s="764">
        <v>21260</v>
      </c>
      <c r="E649" s="764">
        <v>0</v>
      </c>
      <c r="F649" s="742" t="s">
        <v>955</v>
      </c>
    </row>
    <row r="650" spans="1:6" x14ac:dyDescent="0.25">
      <c r="A650" s="763" t="s">
        <v>1774</v>
      </c>
      <c r="B650" s="763" t="s">
        <v>1775</v>
      </c>
      <c r="C650" s="764">
        <v>51181</v>
      </c>
      <c r="D650" s="764">
        <v>51181</v>
      </c>
      <c r="E650" s="764">
        <v>0</v>
      </c>
      <c r="F650" s="742" t="s">
        <v>955</v>
      </c>
    </row>
    <row r="651" spans="1:6" x14ac:dyDescent="0.25">
      <c r="A651" s="763" t="s">
        <v>1776</v>
      </c>
      <c r="B651" s="763" t="s">
        <v>1777</v>
      </c>
      <c r="C651" s="764">
        <v>551</v>
      </c>
      <c r="D651" s="764">
        <v>551</v>
      </c>
      <c r="E651" s="764">
        <v>0</v>
      </c>
      <c r="F651" s="742" t="s">
        <v>955</v>
      </c>
    </row>
    <row r="652" spans="1:6" x14ac:dyDescent="0.25">
      <c r="A652" s="763" t="s">
        <v>1778</v>
      </c>
      <c r="B652" s="763" t="s">
        <v>1779</v>
      </c>
      <c r="C652" s="764">
        <v>709</v>
      </c>
      <c r="D652" s="764">
        <v>709</v>
      </c>
      <c r="E652" s="764">
        <v>0</v>
      </c>
      <c r="F652" s="742" t="s">
        <v>955</v>
      </c>
    </row>
    <row r="653" spans="1:6" x14ac:dyDescent="0.25">
      <c r="A653" s="763" t="s">
        <v>1780</v>
      </c>
      <c r="B653" s="763" t="s">
        <v>1781</v>
      </c>
      <c r="C653" s="764">
        <v>23622</v>
      </c>
      <c r="D653" s="764">
        <v>23622</v>
      </c>
      <c r="E653" s="764">
        <v>0</v>
      </c>
      <c r="F653" s="742" t="s">
        <v>955</v>
      </c>
    </row>
    <row r="654" spans="1:6" x14ac:dyDescent="0.25">
      <c r="A654" s="763" t="s">
        <v>1782</v>
      </c>
      <c r="B654" s="763" t="s">
        <v>1783</v>
      </c>
      <c r="C654" s="764">
        <v>49606</v>
      </c>
      <c r="D654" s="764">
        <v>49606</v>
      </c>
      <c r="E654" s="764">
        <v>0</v>
      </c>
      <c r="F654" s="742" t="s">
        <v>955</v>
      </c>
    </row>
    <row r="655" spans="1:6" x14ac:dyDescent="0.25">
      <c r="A655" s="763" t="s">
        <v>1784</v>
      </c>
      <c r="B655" s="763" t="s">
        <v>1785</v>
      </c>
      <c r="C655" s="764">
        <v>6457</v>
      </c>
      <c r="D655" s="764">
        <v>6457</v>
      </c>
      <c r="E655" s="764">
        <v>0</v>
      </c>
      <c r="F655" s="742" t="s">
        <v>955</v>
      </c>
    </row>
    <row r="656" spans="1:6" x14ac:dyDescent="0.25">
      <c r="A656" s="763" t="s">
        <v>1786</v>
      </c>
      <c r="B656" s="763" t="s">
        <v>1787</v>
      </c>
      <c r="C656" s="764">
        <v>30709</v>
      </c>
      <c r="D656" s="764">
        <v>30709</v>
      </c>
      <c r="E656" s="764">
        <v>0</v>
      </c>
      <c r="F656" s="742" t="s">
        <v>955</v>
      </c>
    </row>
    <row r="657" spans="1:6" x14ac:dyDescent="0.25">
      <c r="A657" s="763" t="s">
        <v>1543</v>
      </c>
      <c r="B657" s="763" t="s">
        <v>1788</v>
      </c>
      <c r="C657" s="764">
        <v>55118</v>
      </c>
      <c r="D657" s="764">
        <v>55118</v>
      </c>
      <c r="E657" s="764">
        <v>0</v>
      </c>
      <c r="F657" s="742" t="s">
        <v>955</v>
      </c>
    </row>
    <row r="658" spans="1:6" x14ac:dyDescent="0.25">
      <c r="A658" s="763" t="s">
        <v>1545</v>
      </c>
      <c r="B658" s="763" t="s">
        <v>1789</v>
      </c>
      <c r="C658" s="764">
        <v>2756</v>
      </c>
      <c r="D658" s="764">
        <v>2756</v>
      </c>
      <c r="E658" s="764">
        <v>0</v>
      </c>
      <c r="F658" s="742" t="s">
        <v>955</v>
      </c>
    </row>
    <row r="659" spans="1:6" x14ac:dyDescent="0.25">
      <c r="A659" s="763" t="s">
        <v>1790</v>
      </c>
      <c r="B659" s="763" t="s">
        <v>1791</v>
      </c>
      <c r="C659" s="764">
        <v>50393</v>
      </c>
      <c r="D659" s="764">
        <v>50393</v>
      </c>
      <c r="E659" s="764">
        <v>0</v>
      </c>
      <c r="F659" s="742" t="s">
        <v>955</v>
      </c>
    </row>
    <row r="660" spans="1:6" x14ac:dyDescent="0.25">
      <c r="A660" s="763" t="s">
        <v>1546</v>
      </c>
      <c r="B660" s="763" t="s">
        <v>1791</v>
      </c>
      <c r="C660" s="764">
        <v>50394</v>
      </c>
      <c r="D660" s="764">
        <v>50394</v>
      </c>
      <c r="E660" s="764">
        <v>0</v>
      </c>
      <c r="F660" s="742" t="s">
        <v>955</v>
      </c>
    </row>
    <row r="661" spans="1:6" x14ac:dyDescent="0.25">
      <c r="A661" s="763" t="s">
        <v>1583</v>
      </c>
      <c r="B661" s="763" t="s">
        <v>1791</v>
      </c>
      <c r="C661" s="764">
        <v>50394</v>
      </c>
      <c r="D661" s="764">
        <v>50394</v>
      </c>
      <c r="E661" s="764">
        <v>0</v>
      </c>
      <c r="F661" s="742" t="s">
        <v>955</v>
      </c>
    </row>
    <row r="662" spans="1:6" x14ac:dyDescent="0.25">
      <c r="A662" s="763" t="s">
        <v>1589</v>
      </c>
      <c r="B662" s="763" t="s">
        <v>1792</v>
      </c>
      <c r="C662" s="764">
        <v>4015</v>
      </c>
      <c r="D662" s="764">
        <v>4015</v>
      </c>
      <c r="E662" s="764">
        <v>0</v>
      </c>
      <c r="F662" s="742" t="s">
        <v>955</v>
      </c>
    </row>
    <row r="663" spans="1:6" x14ac:dyDescent="0.25">
      <c r="A663" s="763" t="s">
        <v>1614</v>
      </c>
      <c r="B663" s="763" t="s">
        <v>1792</v>
      </c>
      <c r="C663" s="764">
        <v>4016</v>
      </c>
      <c r="D663" s="764">
        <v>4016</v>
      </c>
      <c r="E663" s="764">
        <v>0</v>
      </c>
      <c r="F663" s="742" t="s">
        <v>955</v>
      </c>
    </row>
    <row r="664" spans="1:6" x14ac:dyDescent="0.25">
      <c r="A664" s="763" t="s">
        <v>1616</v>
      </c>
      <c r="B664" s="763" t="s">
        <v>1792</v>
      </c>
      <c r="C664" s="764">
        <v>4016</v>
      </c>
      <c r="D664" s="764">
        <v>4016</v>
      </c>
      <c r="E664" s="764">
        <v>0</v>
      </c>
      <c r="F664" s="742" t="s">
        <v>955</v>
      </c>
    </row>
    <row r="665" spans="1:6" x14ac:dyDescent="0.25">
      <c r="A665" s="763" t="s">
        <v>1618</v>
      </c>
      <c r="B665" s="763" t="s">
        <v>1793</v>
      </c>
      <c r="C665" s="764">
        <v>14173</v>
      </c>
      <c r="D665" s="764">
        <v>14173</v>
      </c>
      <c r="E665" s="764">
        <v>0</v>
      </c>
      <c r="F665" s="742" t="s">
        <v>955</v>
      </c>
    </row>
    <row r="666" spans="1:6" x14ac:dyDescent="0.25">
      <c r="A666" s="763" t="s">
        <v>1620</v>
      </c>
      <c r="B666" s="763" t="s">
        <v>1794</v>
      </c>
      <c r="C666" s="764">
        <v>149606</v>
      </c>
      <c r="D666" s="764">
        <v>149606</v>
      </c>
      <c r="E666" s="764">
        <v>0</v>
      </c>
      <c r="F666" s="742" t="s">
        <v>955</v>
      </c>
    </row>
    <row r="667" spans="1:6" x14ac:dyDescent="0.25">
      <c r="A667" s="763" t="s">
        <v>1622</v>
      </c>
      <c r="B667" s="763" t="s">
        <v>1795</v>
      </c>
      <c r="C667" s="764">
        <v>1575</v>
      </c>
      <c r="D667" s="764">
        <v>1575</v>
      </c>
      <c r="E667" s="764">
        <v>0</v>
      </c>
      <c r="F667" s="742" t="s">
        <v>955</v>
      </c>
    </row>
    <row r="668" spans="1:6" x14ac:dyDescent="0.25">
      <c r="A668" s="763" t="s">
        <v>1624</v>
      </c>
      <c r="B668" s="763" t="s">
        <v>1796</v>
      </c>
      <c r="C668" s="764">
        <v>9449</v>
      </c>
      <c r="D668" s="764">
        <v>9449</v>
      </c>
      <c r="E668" s="764">
        <v>0</v>
      </c>
      <c r="F668" s="742" t="s">
        <v>955</v>
      </c>
    </row>
    <row r="669" spans="1:6" x14ac:dyDescent="0.25">
      <c r="A669" s="763" t="s">
        <v>1626</v>
      </c>
      <c r="B669" s="763" t="s">
        <v>1797</v>
      </c>
      <c r="C669" s="764">
        <v>33071</v>
      </c>
      <c r="D669" s="764">
        <v>33071</v>
      </c>
      <c r="E669" s="764">
        <v>0</v>
      </c>
      <c r="F669" s="742" t="s">
        <v>955</v>
      </c>
    </row>
    <row r="670" spans="1:6" x14ac:dyDescent="0.25">
      <c r="A670" s="763" t="s">
        <v>1675</v>
      </c>
      <c r="B670" s="763" t="s">
        <v>1798</v>
      </c>
      <c r="C670" s="764">
        <v>472</v>
      </c>
      <c r="D670" s="764">
        <v>472</v>
      </c>
      <c r="E670" s="764">
        <v>0</v>
      </c>
      <c r="F670" s="742" t="s">
        <v>955</v>
      </c>
    </row>
    <row r="671" spans="1:6" x14ac:dyDescent="0.25">
      <c r="A671" s="763" t="s">
        <v>1799</v>
      </c>
      <c r="B671" s="763" t="s">
        <v>1800</v>
      </c>
      <c r="C671" s="764">
        <v>20000</v>
      </c>
      <c r="D671" s="764">
        <v>20000</v>
      </c>
      <c r="E671" s="764">
        <v>0</v>
      </c>
      <c r="F671" s="742" t="s">
        <v>955</v>
      </c>
    </row>
    <row r="672" spans="1:6" x14ac:dyDescent="0.25">
      <c r="A672" s="763" t="s">
        <v>1801</v>
      </c>
      <c r="B672" s="763" t="s">
        <v>1800</v>
      </c>
      <c r="C672" s="764">
        <v>20000</v>
      </c>
      <c r="D672" s="764">
        <v>20000</v>
      </c>
      <c r="E672" s="764">
        <v>0</v>
      </c>
      <c r="F672" s="742" t="s">
        <v>955</v>
      </c>
    </row>
    <row r="673" spans="1:6" x14ac:dyDescent="0.25">
      <c r="A673" s="763" t="s">
        <v>1802</v>
      </c>
      <c r="B673" s="763" t="s">
        <v>1800</v>
      </c>
      <c r="C673" s="764">
        <v>20000</v>
      </c>
      <c r="D673" s="764">
        <v>20000</v>
      </c>
      <c r="E673" s="764">
        <v>0</v>
      </c>
      <c r="F673" s="742" t="s">
        <v>955</v>
      </c>
    </row>
    <row r="674" spans="1:6" x14ac:dyDescent="0.25">
      <c r="A674" s="763" t="s">
        <v>1803</v>
      </c>
      <c r="B674" s="763" t="s">
        <v>1800</v>
      </c>
      <c r="C674" s="764">
        <v>18031</v>
      </c>
      <c r="D674" s="764">
        <v>18031</v>
      </c>
      <c r="E674" s="764">
        <v>0</v>
      </c>
      <c r="F674" s="742" t="s">
        <v>955</v>
      </c>
    </row>
    <row r="675" spans="1:6" x14ac:dyDescent="0.25">
      <c r="A675" s="763" t="s">
        <v>1804</v>
      </c>
      <c r="B675" s="763" t="s">
        <v>1800</v>
      </c>
      <c r="C675" s="764">
        <v>18032</v>
      </c>
      <c r="D675" s="764">
        <v>18032</v>
      </c>
      <c r="E675" s="764">
        <v>0</v>
      </c>
      <c r="F675" s="742" t="s">
        <v>955</v>
      </c>
    </row>
    <row r="676" spans="1:6" x14ac:dyDescent="0.25">
      <c r="A676" s="763" t="s">
        <v>1805</v>
      </c>
      <c r="B676" s="763" t="s">
        <v>1806</v>
      </c>
      <c r="C676" s="764">
        <v>185300</v>
      </c>
      <c r="D676" s="764">
        <v>185300</v>
      </c>
      <c r="E676" s="764">
        <v>0</v>
      </c>
      <c r="F676" s="742" t="s">
        <v>955</v>
      </c>
    </row>
    <row r="677" spans="1:6" x14ac:dyDescent="0.25">
      <c r="A677" s="763" t="s">
        <v>1807</v>
      </c>
      <c r="B677" s="763" t="s">
        <v>1808</v>
      </c>
      <c r="C677" s="764">
        <v>9969</v>
      </c>
      <c r="D677" s="764">
        <v>9969</v>
      </c>
      <c r="E677" s="764">
        <v>0</v>
      </c>
      <c r="F677" s="742" t="s">
        <v>955</v>
      </c>
    </row>
    <row r="678" spans="1:6" x14ac:dyDescent="0.25">
      <c r="A678" s="763" t="s">
        <v>1809</v>
      </c>
      <c r="B678" s="763" t="s">
        <v>1810</v>
      </c>
      <c r="C678" s="764">
        <v>37716</v>
      </c>
      <c r="D678" s="764">
        <v>37716</v>
      </c>
      <c r="E678" s="764">
        <v>0</v>
      </c>
      <c r="F678" s="742" t="s">
        <v>955</v>
      </c>
    </row>
    <row r="679" spans="1:6" x14ac:dyDescent="0.25">
      <c r="A679" s="763" t="s">
        <v>1811</v>
      </c>
      <c r="B679" s="763" t="s">
        <v>1588</v>
      </c>
      <c r="C679" s="764">
        <v>6099</v>
      </c>
      <c r="D679" s="764">
        <v>6099</v>
      </c>
      <c r="E679" s="764">
        <v>0</v>
      </c>
      <c r="F679" s="742" t="s">
        <v>1488</v>
      </c>
    </row>
    <row r="680" spans="1:6" x14ac:dyDescent="0.25">
      <c r="A680" s="763" t="s">
        <v>1812</v>
      </c>
      <c r="B680" s="763" t="s">
        <v>1588</v>
      </c>
      <c r="C680" s="764">
        <v>6096</v>
      </c>
      <c r="D680" s="764">
        <v>6096</v>
      </c>
      <c r="E680" s="764">
        <v>0</v>
      </c>
      <c r="F680" s="742" t="s">
        <v>1488</v>
      </c>
    </row>
    <row r="681" spans="1:6" x14ac:dyDescent="0.25">
      <c r="A681" s="763" t="s">
        <v>1813</v>
      </c>
      <c r="B681" s="763" t="s">
        <v>1588</v>
      </c>
      <c r="C681" s="764">
        <v>6096</v>
      </c>
      <c r="D681" s="764">
        <v>6096</v>
      </c>
      <c r="E681" s="764">
        <v>0</v>
      </c>
      <c r="F681" s="742" t="s">
        <v>1488</v>
      </c>
    </row>
    <row r="682" spans="1:6" x14ac:dyDescent="0.25">
      <c r="A682" s="763" t="s">
        <v>1814</v>
      </c>
      <c r="B682" s="763" t="s">
        <v>1588</v>
      </c>
      <c r="C682" s="764">
        <v>6096</v>
      </c>
      <c r="D682" s="764">
        <v>6096</v>
      </c>
      <c r="E682" s="764">
        <v>0</v>
      </c>
      <c r="F682" s="742" t="s">
        <v>1488</v>
      </c>
    </row>
    <row r="683" spans="1:6" x14ac:dyDescent="0.25">
      <c r="A683" s="763" t="s">
        <v>1815</v>
      </c>
      <c r="B683" s="763" t="s">
        <v>1588</v>
      </c>
      <c r="C683" s="764">
        <v>6096</v>
      </c>
      <c r="D683" s="764">
        <v>6096</v>
      </c>
      <c r="E683" s="764">
        <v>0</v>
      </c>
      <c r="F683" s="742" t="s">
        <v>1488</v>
      </c>
    </row>
    <row r="684" spans="1:6" x14ac:dyDescent="0.25">
      <c r="A684" s="763" t="s">
        <v>1816</v>
      </c>
      <c r="B684" s="763" t="s">
        <v>1588</v>
      </c>
      <c r="C684" s="764">
        <v>6096</v>
      </c>
      <c r="D684" s="764">
        <v>6096</v>
      </c>
      <c r="E684" s="764">
        <v>0</v>
      </c>
      <c r="F684" s="742" t="s">
        <v>1488</v>
      </c>
    </row>
    <row r="685" spans="1:6" x14ac:dyDescent="0.25">
      <c r="A685" s="763" t="s">
        <v>1817</v>
      </c>
      <c r="B685" s="763" t="s">
        <v>1588</v>
      </c>
      <c r="C685" s="764">
        <v>6096</v>
      </c>
      <c r="D685" s="764">
        <v>6096</v>
      </c>
      <c r="E685" s="764">
        <v>0</v>
      </c>
      <c r="F685" s="742" t="s">
        <v>1488</v>
      </c>
    </row>
    <row r="686" spans="1:6" x14ac:dyDescent="0.25">
      <c r="A686" s="763" t="s">
        <v>1818</v>
      </c>
      <c r="B686" s="763" t="s">
        <v>1588</v>
      </c>
      <c r="C686" s="764">
        <v>6096</v>
      </c>
      <c r="D686" s="764">
        <v>6096</v>
      </c>
      <c r="E686" s="764">
        <v>0</v>
      </c>
      <c r="F686" s="742" t="s">
        <v>1488</v>
      </c>
    </row>
    <row r="687" spans="1:6" x14ac:dyDescent="0.25">
      <c r="A687" s="763" t="s">
        <v>1819</v>
      </c>
      <c r="B687" s="763" t="s">
        <v>1588</v>
      </c>
      <c r="C687" s="764">
        <v>6096</v>
      </c>
      <c r="D687" s="764">
        <v>6096</v>
      </c>
      <c r="E687" s="764">
        <v>0</v>
      </c>
      <c r="F687" s="742" t="s">
        <v>1488</v>
      </c>
    </row>
    <row r="688" spans="1:6" x14ac:dyDescent="0.25">
      <c r="A688" s="763" t="s">
        <v>1820</v>
      </c>
      <c r="B688" s="763" t="s">
        <v>1588</v>
      </c>
      <c r="C688" s="764">
        <v>6096</v>
      </c>
      <c r="D688" s="764">
        <v>6096</v>
      </c>
      <c r="E688" s="764">
        <v>0</v>
      </c>
      <c r="F688" s="742" t="s">
        <v>1488</v>
      </c>
    </row>
    <row r="689" spans="1:6" x14ac:dyDescent="0.25">
      <c r="A689" s="763" t="s">
        <v>1821</v>
      </c>
      <c r="B689" s="763" t="s">
        <v>1588</v>
      </c>
      <c r="C689" s="764">
        <v>6096</v>
      </c>
      <c r="D689" s="764">
        <v>6096</v>
      </c>
      <c r="E689" s="764">
        <v>0</v>
      </c>
      <c r="F689" s="742" t="s">
        <v>1488</v>
      </c>
    </row>
    <row r="690" spans="1:6" x14ac:dyDescent="0.25">
      <c r="A690" s="763" t="s">
        <v>1822</v>
      </c>
      <c r="B690" s="763" t="s">
        <v>1588</v>
      </c>
      <c r="C690" s="764">
        <v>6096</v>
      </c>
      <c r="D690" s="764">
        <v>6096</v>
      </c>
      <c r="E690" s="764">
        <v>0</v>
      </c>
      <c r="F690" s="742" t="s">
        <v>1488</v>
      </c>
    </row>
    <row r="691" spans="1:6" x14ac:dyDescent="0.25">
      <c r="A691" s="763" t="s">
        <v>1823</v>
      </c>
      <c r="B691" s="763" t="s">
        <v>1588</v>
      </c>
      <c r="C691" s="764">
        <v>6096</v>
      </c>
      <c r="D691" s="764">
        <v>6096</v>
      </c>
      <c r="E691" s="764">
        <v>0</v>
      </c>
      <c r="F691" s="742" t="s">
        <v>1488</v>
      </c>
    </row>
    <row r="692" spans="1:6" x14ac:dyDescent="0.25">
      <c r="A692" s="763" t="s">
        <v>1824</v>
      </c>
      <c r="B692" s="763" t="s">
        <v>1588</v>
      </c>
      <c r="C692" s="764">
        <v>6096</v>
      </c>
      <c r="D692" s="764">
        <v>6096</v>
      </c>
      <c r="E692" s="764">
        <v>0</v>
      </c>
      <c r="F692" s="742" t="s">
        <v>1488</v>
      </c>
    </row>
    <row r="693" spans="1:6" x14ac:dyDescent="0.25">
      <c r="A693" s="763" t="s">
        <v>1825</v>
      </c>
      <c r="B693" s="763" t="s">
        <v>1588</v>
      </c>
      <c r="C693" s="764">
        <v>6096</v>
      </c>
      <c r="D693" s="764">
        <v>6096</v>
      </c>
      <c r="E693" s="764">
        <v>0</v>
      </c>
      <c r="F693" s="742" t="s">
        <v>1488</v>
      </c>
    </row>
    <row r="694" spans="1:6" x14ac:dyDescent="0.25">
      <c r="A694" s="763" t="s">
        <v>1826</v>
      </c>
      <c r="B694" s="763" t="s">
        <v>1588</v>
      </c>
      <c r="C694" s="764">
        <v>6096</v>
      </c>
      <c r="D694" s="764">
        <v>6096</v>
      </c>
      <c r="E694" s="764">
        <v>0</v>
      </c>
      <c r="F694" s="742" t="s">
        <v>1488</v>
      </c>
    </row>
    <row r="695" spans="1:6" x14ac:dyDescent="0.25">
      <c r="A695" s="763" t="s">
        <v>1827</v>
      </c>
      <c r="B695" s="763" t="s">
        <v>1588</v>
      </c>
      <c r="C695" s="764">
        <v>6096</v>
      </c>
      <c r="D695" s="764">
        <v>6096</v>
      </c>
      <c r="E695" s="764">
        <v>0</v>
      </c>
      <c r="F695" s="742" t="s">
        <v>1488</v>
      </c>
    </row>
    <row r="696" spans="1:6" x14ac:dyDescent="0.25">
      <c r="A696" s="763" t="s">
        <v>1828</v>
      </c>
      <c r="B696" s="763" t="s">
        <v>1588</v>
      </c>
      <c r="C696" s="764">
        <v>6096</v>
      </c>
      <c r="D696" s="764">
        <v>6096</v>
      </c>
      <c r="E696" s="764">
        <v>0</v>
      </c>
      <c r="F696" s="742" t="s">
        <v>1488</v>
      </c>
    </row>
    <row r="697" spans="1:6" x14ac:dyDescent="0.25">
      <c r="A697" s="763" t="s">
        <v>1829</v>
      </c>
      <c r="B697" s="763" t="s">
        <v>1588</v>
      </c>
      <c r="C697" s="764">
        <v>6096</v>
      </c>
      <c r="D697" s="764">
        <v>6096</v>
      </c>
      <c r="E697" s="764">
        <v>0</v>
      </c>
      <c r="F697" s="742" t="s">
        <v>1488</v>
      </c>
    </row>
    <row r="698" spans="1:6" x14ac:dyDescent="0.25">
      <c r="A698" s="763" t="s">
        <v>1830</v>
      </c>
      <c r="B698" s="763" t="s">
        <v>1683</v>
      </c>
      <c r="C698" s="764">
        <v>19900</v>
      </c>
      <c r="D698" s="764">
        <v>19900</v>
      </c>
      <c r="E698" s="764">
        <v>0</v>
      </c>
      <c r="F698" s="742" t="s">
        <v>990</v>
      </c>
    </row>
    <row r="699" spans="1:6" x14ac:dyDescent="0.25">
      <c r="A699" s="763" t="s">
        <v>1831</v>
      </c>
      <c r="B699" s="763" t="s">
        <v>1683</v>
      </c>
      <c r="C699" s="764">
        <v>19900</v>
      </c>
      <c r="D699" s="764">
        <v>19900</v>
      </c>
      <c r="E699" s="764">
        <v>0</v>
      </c>
      <c r="F699" s="742" t="s">
        <v>990</v>
      </c>
    </row>
    <row r="700" spans="1:6" x14ac:dyDescent="0.25">
      <c r="A700" s="763" t="s">
        <v>1832</v>
      </c>
      <c r="B700" s="763" t="s">
        <v>1683</v>
      </c>
      <c r="C700" s="764">
        <v>19900</v>
      </c>
      <c r="D700" s="764">
        <v>19900</v>
      </c>
      <c r="E700" s="764">
        <v>0</v>
      </c>
      <c r="F700" s="742" t="s">
        <v>990</v>
      </c>
    </row>
    <row r="701" spans="1:6" x14ac:dyDescent="0.25">
      <c r="A701" s="763" t="s">
        <v>1833</v>
      </c>
      <c r="B701" s="763" t="s">
        <v>1683</v>
      </c>
      <c r="C701" s="764">
        <v>19900</v>
      </c>
      <c r="D701" s="764">
        <v>19900</v>
      </c>
      <c r="E701" s="764">
        <v>0</v>
      </c>
      <c r="F701" s="742" t="s">
        <v>990</v>
      </c>
    </row>
    <row r="702" spans="1:6" x14ac:dyDescent="0.25">
      <c r="A702" s="763" t="s">
        <v>1829</v>
      </c>
      <c r="B702" s="763" t="s">
        <v>1834</v>
      </c>
      <c r="C702" s="764">
        <v>188662</v>
      </c>
      <c r="D702" s="764">
        <v>188662</v>
      </c>
      <c r="E702" s="764">
        <v>0</v>
      </c>
      <c r="F702" s="742" t="s">
        <v>990</v>
      </c>
    </row>
    <row r="703" spans="1:6" x14ac:dyDescent="0.25">
      <c r="A703" s="763" t="s">
        <v>1835</v>
      </c>
      <c r="B703" s="763" t="s">
        <v>1836</v>
      </c>
      <c r="C703" s="764">
        <v>147874</v>
      </c>
      <c r="D703" s="764">
        <v>147874</v>
      </c>
      <c r="E703" s="764">
        <v>0</v>
      </c>
      <c r="F703" s="742" t="s">
        <v>990</v>
      </c>
    </row>
    <row r="704" spans="1:6" x14ac:dyDescent="0.25">
      <c r="A704" s="763" t="s">
        <v>1525</v>
      </c>
      <c r="B704" s="763" t="s">
        <v>1837</v>
      </c>
      <c r="C704" s="764">
        <v>95118</v>
      </c>
      <c r="D704" s="764">
        <v>95118</v>
      </c>
      <c r="E704" s="764">
        <v>0</v>
      </c>
      <c r="F704" s="742" t="s">
        <v>990</v>
      </c>
    </row>
    <row r="705" spans="1:6" x14ac:dyDescent="0.25">
      <c r="A705" s="763" t="s">
        <v>1838</v>
      </c>
      <c r="B705" s="763" t="s">
        <v>1839</v>
      </c>
      <c r="C705" s="764">
        <v>81750</v>
      </c>
      <c r="D705" s="764">
        <v>81750</v>
      </c>
      <c r="E705" s="764">
        <v>0</v>
      </c>
      <c r="F705" s="742" t="s">
        <v>955</v>
      </c>
    </row>
    <row r="706" spans="1:6" x14ac:dyDescent="0.25">
      <c r="A706" s="763" t="s">
        <v>1840</v>
      </c>
      <c r="B706" s="763" t="s">
        <v>1839</v>
      </c>
      <c r="C706" s="764">
        <v>81750</v>
      </c>
      <c r="D706" s="764">
        <v>81750</v>
      </c>
      <c r="E706" s="764">
        <v>0</v>
      </c>
      <c r="F706" s="742" t="s">
        <v>955</v>
      </c>
    </row>
    <row r="707" spans="1:6" x14ac:dyDescent="0.25">
      <c r="A707" s="763" t="s">
        <v>1841</v>
      </c>
      <c r="B707" s="763" t="s">
        <v>1842</v>
      </c>
      <c r="C707" s="764">
        <v>79046</v>
      </c>
      <c r="D707" s="764">
        <v>79046</v>
      </c>
      <c r="E707" s="764">
        <v>0</v>
      </c>
      <c r="F707" s="742" t="s">
        <v>1488</v>
      </c>
    </row>
    <row r="708" spans="1:6" x14ac:dyDescent="0.25">
      <c r="A708" s="763" t="s">
        <v>1843</v>
      </c>
      <c r="B708" s="763" t="s">
        <v>1844</v>
      </c>
      <c r="C708" s="764">
        <v>51000</v>
      </c>
      <c r="D708" s="764">
        <v>51000</v>
      </c>
      <c r="E708" s="764">
        <v>0</v>
      </c>
      <c r="F708" s="742" t="s">
        <v>955</v>
      </c>
    </row>
    <row r="709" spans="1:6" x14ac:dyDescent="0.25">
      <c r="A709" s="763" t="s">
        <v>1845</v>
      </c>
      <c r="B709" s="763" t="s">
        <v>1846</v>
      </c>
      <c r="C709" s="764">
        <v>77951</v>
      </c>
      <c r="D709" s="764">
        <v>77951</v>
      </c>
      <c r="E709" s="764">
        <v>0</v>
      </c>
      <c r="F709" s="742" t="s">
        <v>955</v>
      </c>
    </row>
    <row r="710" spans="1:6" x14ac:dyDescent="0.25">
      <c r="A710" s="763" t="s">
        <v>1847</v>
      </c>
      <c r="B710" s="763" t="s">
        <v>1848</v>
      </c>
      <c r="C710" s="764">
        <v>33978</v>
      </c>
      <c r="D710" s="764">
        <v>33978</v>
      </c>
      <c r="E710" s="764">
        <v>0</v>
      </c>
      <c r="F710" s="742" t="s">
        <v>955</v>
      </c>
    </row>
    <row r="711" spans="1:6" x14ac:dyDescent="0.25">
      <c r="A711" s="763" t="s">
        <v>1843</v>
      </c>
      <c r="B711" s="763" t="s">
        <v>1849</v>
      </c>
      <c r="C711" s="764">
        <v>147071</v>
      </c>
      <c r="D711" s="764">
        <v>147071</v>
      </c>
      <c r="E711" s="764">
        <v>0</v>
      </c>
      <c r="F711" s="742" t="s">
        <v>1488</v>
      </c>
    </row>
    <row r="712" spans="1:6" x14ac:dyDescent="0.25">
      <c r="A712" s="763" t="s">
        <v>1850</v>
      </c>
      <c r="B712" s="763" t="s">
        <v>1851</v>
      </c>
      <c r="C712" s="764">
        <v>137795</v>
      </c>
      <c r="D712" s="764">
        <v>137795</v>
      </c>
      <c r="E712" s="764">
        <v>0</v>
      </c>
      <c r="F712" s="742" t="s">
        <v>1488</v>
      </c>
    </row>
    <row r="713" spans="1:6" x14ac:dyDescent="0.25">
      <c r="A713" s="763" t="s">
        <v>1852</v>
      </c>
      <c r="B713" s="763" t="s">
        <v>1853</v>
      </c>
      <c r="C713" s="764">
        <v>6298</v>
      </c>
      <c r="D713" s="764">
        <v>6298</v>
      </c>
      <c r="E713" s="764">
        <v>0</v>
      </c>
      <c r="F713" s="742" t="s">
        <v>990</v>
      </c>
    </row>
    <row r="714" spans="1:6" x14ac:dyDescent="0.25">
      <c r="A714" s="763" t="s">
        <v>1854</v>
      </c>
      <c r="B714" s="763" t="s">
        <v>1855</v>
      </c>
      <c r="C714" s="764">
        <v>35354</v>
      </c>
      <c r="D714" s="764">
        <v>35354</v>
      </c>
      <c r="E714" s="764">
        <v>0</v>
      </c>
      <c r="F714" s="742" t="s">
        <v>990</v>
      </c>
    </row>
    <row r="715" spans="1:6" x14ac:dyDescent="0.25">
      <c r="A715" s="763" t="s">
        <v>1856</v>
      </c>
      <c r="B715" s="763" t="s">
        <v>1857</v>
      </c>
      <c r="C715" s="764">
        <v>143990</v>
      </c>
      <c r="D715" s="764">
        <v>143990</v>
      </c>
      <c r="E715" s="764">
        <v>0</v>
      </c>
      <c r="F715" s="742" t="s">
        <v>1488</v>
      </c>
    </row>
    <row r="716" spans="1:6" x14ac:dyDescent="0.25">
      <c r="A716" s="763" t="s">
        <v>1858</v>
      </c>
      <c r="B716" s="763" t="s">
        <v>1859</v>
      </c>
      <c r="C716" s="764">
        <v>8356</v>
      </c>
      <c r="D716" s="764">
        <v>8356</v>
      </c>
      <c r="E716" s="764">
        <v>0</v>
      </c>
      <c r="F716" s="742" t="s">
        <v>990</v>
      </c>
    </row>
    <row r="717" spans="1:6" x14ac:dyDescent="0.25">
      <c r="A717" s="763" t="s">
        <v>1860</v>
      </c>
      <c r="B717" s="763" t="s">
        <v>1859</v>
      </c>
      <c r="C717" s="764">
        <v>8356</v>
      </c>
      <c r="D717" s="764">
        <v>8356</v>
      </c>
      <c r="E717" s="764">
        <v>0</v>
      </c>
      <c r="F717" s="742" t="s">
        <v>990</v>
      </c>
    </row>
    <row r="718" spans="1:6" x14ac:dyDescent="0.25">
      <c r="A718" s="763" t="s">
        <v>1861</v>
      </c>
      <c r="B718" s="763" t="s">
        <v>1862</v>
      </c>
      <c r="C718" s="764">
        <v>12484</v>
      </c>
      <c r="D718" s="764">
        <v>12484</v>
      </c>
      <c r="E718" s="764">
        <v>0</v>
      </c>
      <c r="F718" s="742" t="s">
        <v>990</v>
      </c>
    </row>
    <row r="719" spans="1:6" x14ac:dyDescent="0.25">
      <c r="A719" s="763" t="s">
        <v>1863</v>
      </c>
      <c r="B719" s="763" t="s">
        <v>1864</v>
      </c>
      <c r="C719" s="764">
        <v>10236</v>
      </c>
      <c r="D719" s="764">
        <v>10236</v>
      </c>
      <c r="E719" s="764">
        <v>0</v>
      </c>
      <c r="F719" s="742" t="s">
        <v>955</v>
      </c>
    </row>
    <row r="720" spans="1:6" x14ac:dyDescent="0.25">
      <c r="A720" s="763" t="s">
        <v>1865</v>
      </c>
      <c r="B720" s="763" t="s">
        <v>1864</v>
      </c>
      <c r="C720" s="764">
        <v>10236</v>
      </c>
      <c r="D720" s="764">
        <v>10236</v>
      </c>
      <c r="E720" s="764">
        <v>0</v>
      </c>
      <c r="F720" s="742" t="s">
        <v>955</v>
      </c>
    </row>
    <row r="721" spans="1:6" x14ac:dyDescent="0.25">
      <c r="A721" s="763" t="s">
        <v>1866</v>
      </c>
      <c r="B721" s="763" t="s">
        <v>1864</v>
      </c>
      <c r="C721" s="764">
        <v>10236</v>
      </c>
      <c r="D721" s="764">
        <v>10236</v>
      </c>
      <c r="E721" s="764">
        <v>0</v>
      </c>
      <c r="F721" s="742" t="s">
        <v>955</v>
      </c>
    </row>
    <row r="722" spans="1:6" x14ac:dyDescent="0.25">
      <c r="A722" s="763" t="s">
        <v>1867</v>
      </c>
      <c r="B722" s="763" t="s">
        <v>1868</v>
      </c>
      <c r="C722" s="764">
        <v>18898</v>
      </c>
      <c r="D722" s="764">
        <v>18898</v>
      </c>
      <c r="E722" s="764">
        <v>0</v>
      </c>
      <c r="F722" s="742" t="s">
        <v>955</v>
      </c>
    </row>
    <row r="723" spans="1:6" x14ac:dyDescent="0.25">
      <c r="A723" s="763" t="s">
        <v>1869</v>
      </c>
      <c r="B723" s="763" t="s">
        <v>1868</v>
      </c>
      <c r="C723" s="764">
        <v>18898</v>
      </c>
      <c r="D723" s="764">
        <v>18898</v>
      </c>
      <c r="E723" s="764">
        <v>0</v>
      </c>
      <c r="F723" s="742" t="s">
        <v>955</v>
      </c>
    </row>
    <row r="724" spans="1:6" x14ac:dyDescent="0.25">
      <c r="A724" s="763" t="s">
        <v>1870</v>
      </c>
      <c r="B724" s="763" t="s">
        <v>1868</v>
      </c>
      <c r="C724" s="764">
        <v>18898</v>
      </c>
      <c r="D724" s="764">
        <v>18898</v>
      </c>
      <c r="E724" s="764">
        <v>0</v>
      </c>
      <c r="F724" s="742" t="s">
        <v>955</v>
      </c>
    </row>
    <row r="725" spans="1:6" x14ac:dyDescent="0.25">
      <c r="A725" s="763" t="s">
        <v>1871</v>
      </c>
      <c r="B725" s="763" t="s">
        <v>1868</v>
      </c>
      <c r="C725" s="764">
        <v>18898</v>
      </c>
      <c r="D725" s="764">
        <v>18898</v>
      </c>
      <c r="E725" s="764">
        <v>0</v>
      </c>
      <c r="F725" s="742" t="s">
        <v>955</v>
      </c>
    </row>
    <row r="726" spans="1:6" x14ac:dyDescent="0.25">
      <c r="A726" s="763" t="s">
        <v>1872</v>
      </c>
      <c r="B726" s="763" t="s">
        <v>1868</v>
      </c>
      <c r="C726" s="764">
        <v>18898</v>
      </c>
      <c r="D726" s="764">
        <v>18898</v>
      </c>
      <c r="E726" s="764">
        <v>0</v>
      </c>
      <c r="F726" s="742" t="s">
        <v>955</v>
      </c>
    </row>
    <row r="727" spans="1:6" x14ac:dyDescent="0.25">
      <c r="A727" s="763" t="s">
        <v>1873</v>
      </c>
      <c r="B727" s="763" t="s">
        <v>1868</v>
      </c>
      <c r="C727" s="764">
        <v>18898</v>
      </c>
      <c r="D727" s="764">
        <v>18898</v>
      </c>
      <c r="E727" s="764">
        <v>0</v>
      </c>
      <c r="F727" s="742" t="s">
        <v>955</v>
      </c>
    </row>
    <row r="728" spans="1:6" x14ac:dyDescent="0.25">
      <c r="A728" s="763" t="s">
        <v>1874</v>
      </c>
      <c r="B728" s="763" t="s">
        <v>1868</v>
      </c>
      <c r="C728" s="764">
        <v>18898</v>
      </c>
      <c r="D728" s="764">
        <v>18898</v>
      </c>
      <c r="E728" s="764">
        <v>0</v>
      </c>
      <c r="F728" s="742" t="s">
        <v>955</v>
      </c>
    </row>
    <row r="729" spans="1:6" x14ac:dyDescent="0.25">
      <c r="A729" s="763" t="s">
        <v>1875</v>
      </c>
      <c r="B729" s="763" t="s">
        <v>1868</v>
      </c>
      <c r="C729" s="764">
        <v>18898</v>
      </c>
      <c r="D729" s="764">
        <v>18898</v>
      </c>
      <c r="E729" s="764">
        <v>0</v>
      </c>
      <c r="F729" s="742" t="s">
        <v>955</v>
      </c>
    </row>
    <row r="730" spans="1:6" x14ac:dyDescent="0.25">
      <c r="A730" s="763" t="s">
        <v>1876</v>
      </c>
      <c r="B730" s="763" t="s">
        <v>1877</v>
      </c>
      <c r="C730" s="764">
        <v>19166</v>
      </c>
      <c r="D730" s="764">
        <v>19166</v>
      </c>
      <c r="E730" s="764">
        <v>0</v>
      </c>
      <c r="F730" s="742" t="s">
        <v>955</v>
      </c>
    </row>
    <row r="731" spans="1:6" x14ac:dyDescent="0.25">
      <c r="A731" s="763" t="s">
        <v>1878</v>
      </c>
      <c r="B731" s="763" t="s">
        <v>1877</v>
      </c>
      <c r="C731" s="764">
        <v>19166</v>
      </c>
      <c r="D731" s="764">
        <v>19166</v>
      </c>
      <c r="E731" s="764">
        <v>0</v>
      </c>
      <c r="F731" s="742" t="s">
        <v>955</v>
      </c>
    </row>
    <row r="732" spans="1:6" x14ac:dyDescent="0.25">
      <c r="A732" s="763" t="s">
        <v>1879</v>
      </c>
      <c r="B732" s="763" t="s">
        <v>1877</v>
      </c>
      <c r="C732" s="764">
        <v>19166</v>
      </c>
      <c r="D732" s="764">
        <v>19166</v>
      </c>
      <c r="E732" s="764">
        <v>0</v>
      </c>
      <c r="F732" s="742" t="s">
        <v>955</v>
      </c>
    </row>
    <row r="733" spans="1:6" x14ac:dyDescent="0.25">
      <c r="A733" s="763" t="s">
        <v>1880</v>
      </c>
      <c r="B733" s="763" t="s">
        <v>1877</v>
      </c>
      <c r="C733" s="764">
        <v>19166</v>
      </c>
      <c r="D733" s="764">
        <v>19166</v>
      </c>
      <c r="E733" s="764">
        <v>0</v>
      </c>
      <c r="F733" s="742" t="s">
        <v>955</v>
      </c>
    </row>
    <row r="734" spans="1:6" x14ac:dyDescent="0.25">
      <c r="A734" s="763" t="s">
        <v>1881</v>
      </c>
      <c r="B734" s="763" t="s">
        <v>1877</v>
      </c>
      <c r="C734" s="764">
        <v>19166</v>
      </c>
      <c r="D734" s="764">
        <v>19166</v>
      </c>
      <c r="E734" s="764">
        <v>0</v>
      </c>
      <c r="F734" s="742" t="s">
        <v>955</v>
      </c>
    </row>
    <row r="735" spans="1:6" x14ac:dyDescent="0.25">
      <c r="A735" s="763" t="s">
        <v>1882</v>
      </c>
      <c r="B735" s="763" t="s">
        <v>1883</v>
      </c>
      <c r="C735" s="764">
        <v>36481</v>
      </c>
      <c r="D735" s="764">
        <v>36481</v>
      </c>
      <c r="E735" s="764">
        <v>0</v>
      </c>
      <c r="F735" s="742" t="s">
        <v>955</v>
      </c>
    </row>
    <row r="736" spans="1:6" x14ac:dyDescent="0.25">
      <c r="A736" s="763" t="s">
        <v>1884</v>
      </c>
      <c r="B736" s="763" t="s">
        <v>1885</v>
      </c>
      <c r="C736" s="764">
        <v>34402</v>
      </c>
      <c r="D736" s="764">
        <v>34402</v>
      </c>
      <c r="E736" s="764">
        <v>0</v>
      </c>
      <c r="F736" s="742" t="s">
        <v>955</v>
      </c>
    </row>
    <row r="737" spans="1:6" x14ac:dyDescent="0.25">
      <c r="A737" s="763" t="s">
        <v>1886</v>
      </c>
      <c r="B737" s="763" t="s">
        <v>1887</v>
      </c>
      <c r="C737" s="764">
        <v>60000</v>
      </c>
      <c r="D737" s="764">
        <v>60000</v>
      </c>
      <c r="E737" s="764">
        <v>0</v>
      </c>
      <c r="F737" s="742" t="s">
        <v>955</v>
      </c>
    </row>
    <row r="738" spans="1:6" x14ac:dyDescent="0.25">
      <c r="A738" s="763" t="s">
        <v>1888</v>
      </c>
      <c r="B738" s="763" t="s">
        <v>1887</v>
      </c>
      <c r="C738" s="764">
        <v>60000</v>
      </c>
      <c r="D738" s="764">
        <v>60000</v>
      </c>
      <c r="E738" s="764">
        <v>0</v>
      </c>
      <c r="F738" s="742" t="s">
        <v>955</v>
      </c>
    </row>
    <row r="739" spans="1:6" x14ac:dyDescent="0.25">
      <c r="A739" s="763" t="s">
        <v>1889</v>
      </c>
      <c r="B739" s="763" t="s">
        <v>1890</v>
      </c>
      <c r="C739" s="764">
        <v>9914</v>
      </c>
      <c r="D739" s="764">
        <v>9914</v>
      </c>
      <c r="E739" s="764">
        <v>0</v>
      </c>
      <c r="F739" s="742" t="s">
        <v>955</v>
      </c>
    </row>
    <row r="740" spans="1:6" x14ac:dyDescent="0.25">
      <c r="A740" s="763" t="s">
        <v>1891</v>
      </c>
      <c r="B740" s="763" t="s">
        <v>1588</v>
      </c>
      <c r="C740" s="764">
        <v>5598</v>
      </c>
      <c r="D740" s="764">
        <v>5598</v>
      </c>
      <c r="E740" s="764">
        <v>0</v>
      </c>
      <c r="F740" s="742" t="s">
        <v>955</v>
      </c>
    </row>
    <row r="741" spans="1:6" x14ac:dyDescent="0.25">
      <c r="A741" s="763" t="s">
        <v>1892</v>
      </c>
      <c r="B741" s="763" t="s">
        <v>1588</v>
      </c>
      <c r="C741" s="764">
        <v>5598</v>
      </c>
      <c r="D741" s="764">
        <v>5598</v>
      </c>
      <c r="E741" s="764">
        <v>0</v>
      </c>
      <c r="F741" s="742" t="s">
        <v>955</v>
      </c>
    </row>
    <row r="742" spans="1:6" x14ac:dyDescent="0.25">
      <c r="A742" s="763" t="s">
        <v>1893</v>
      </c>
      <c r="B742" s="763" t="s">
        <v>1588</v>
      </c>
      <c r="C742" s="764">
        <v>5598</v>
      </c>
      <c r="D742" s="764">
        <v>5598</v>
      </c>
      <c r="E742" s="764">
        <v>0</v>
      </c>
      <c r="F742" s="742" t="s">
        <v>955</v>
      </c>
    </row>
    <row r="743" spans="1:6" x14ac:dyDescent="0.25">
      <c r="A743" s="763" t="s">
        <v>1894</v>
      </c>
      <c r="B743" s="763" t="s">
        <v>1588</v>
      </c>
      <c r="C743" s="764">
        <v>5598</v>
      </c>
      <c r="D743" s="764">
        <v>5598</v>
      </c>
      <c r="E743" s="764">
        <v>0</v>
      </c>
      <c r="F743" s="742" t="s">
        <v>955</v>
      </c>
    </row>
    <row r="744" spans="1:6" x14ac:dyDescent="0.25">
      <c r="A744" s="763" t="s">
        <v>1895</v>
      </c>
      <c r="B744" s="763" t="s">
        <v>1588</v>
      </c>
      <c r="C744" s="764">
        <v>5598</v>
      </c>
      <c r="D744" s="764">
        <v>5598</v>
      </c>
      <c r="E744" s="764">
        <v>0</v>
      </c>
      <c r="F744" s="742" t="s">
        <v>955</v>
      </c>
    </row>
    <row r="745" spans="1:6" x14ac:dyDescent="0.25">
      <c r="A745" s="763" t="s">
        <v>1896</v>
      </c>
      <c r="B745" s="763" t="s">
        <v>1588</v>
      </c>
      <c r="C745" s="764">
        <v>5598</v>
      </c>
      <c r="D745" s="764">
        <v>5598</v>
      </c>
      <c r="E745" s="764">
        <v>0</v>
      </c>
      <c r="F745" s="742" t="s">
        <v>955</v>
      </c>
    </row>
    <row r="746" spans="1:6" x14ac:dyDescent="0.25">
      <c r="A746" s="763" t="s">
        <v>1897</v>
      </c>
      <c r="B746" s="763" t="s">
        <v>1588</v>
      </c>
      <c r="C746" s="764">
        <v>5598</v>
      </c>
      <c r="D746" s="764">
        <v>5598</v>
      </c>
      <c r="E746" s="764">
        <v>0</v>
      </c>
      <c r="F746" s="742" t="s">
        <v>955</v>
      </c>
    </row>
    <row r="747" spans="1:6" x14ac:dyDescent="0.25">
      <c r="A747" s="763" t="s">
        <v>1898</v>
      </c>
      <c r="B747" s="763" t="s">
        <v>1588</v>
      </c>
      <c r="C747" s="764">
        <v>5598</v>
      </c>
      <c r="D747" s="764">
        <v>5598</v>
      </c>
      <c r="E747" s="764">
        <v>0</v>
      </c>
      <c r="F747" s="742" t="s">
        <v>955</v>
      </c>
    </row>
    <row r="748" spans="1:6" x14ac:dyDescent="0.25">
      <c r="A748" s="763" t="s">
        <v>1899</v>
      </c>
      <c r="B748" s="763" t="s">
        <v>1588</v>
      </c>
      <c r="C748" s="764">
        <v>5598</v>
      </c>
      <c r="D748" s="764">
        <v>5598</v>
      </c>
      <c r="E748" s="764">
        <v>0</v>
      </c>
      <c r="F748" s="742" t="s">
        <v>955</v>
      </c>
    </row>
    <row r="749" spans="1:6" x14ac:dyDescent="0.25">
      <c r="A749" s="763" t="s">
        <v>1900</v>
      </c>
      <c r="B749" s="763" t="s">
        <v>1588</v>
      </c>
      <c r="C749" s="764">
        <v>5598</v>
      </c>
      <c r="D749" s="764">
        <v>5598</v>
      </c>
      <c r="E749" s="764">
        <v>0</v>
      </c>
      <c r="F749" s="742" t="s">
        <v>955</v>
      </c>
    </row>
    <row r="750" spans="1:6" x14ac:dyDescent="0.25">
      <c r="A750" s="763" t="s">
        <v>1901</v>
      </c>
      <c r="B750" s="763" t="s">
        <v>1588</v>
      </c>
      <c r="C750" s="764">
        <v>5598</v>
      </c>
      <c r="D750" s="764">
        <v>5598</v>
      </c>
      <c r="E750" s="764">
        <v>0</v>
      </c>
      <c r="F750" s="742" t="s">
        <v>955</v>
      </c>
    </row>
    <row r="751" spans="1:6" x14ac:dyDescent="0.25">
      <c r="A751" s="763" t="s">
        <v>1902</v>
      </c>
      <c r="B751" s="763" t="s">
        <v>1588</v>
      </c>
      <c r="C751" s="764">
        <v>5598</v>
      </c>
      <c r="D751" s="764">
        <v>5598</v>
      </c>
      <c r="E751" s="764">
        <v>0</v>
      </c>
      <c r="F751" s="742" t="s">
        <v>955</v>
      </c>
    </row>
    <row r="752" spans="1:6" x14ac:dyDescent="0.25">
      <c r="A752" s="763" t="s">
        <v>1903</v>
      </c>
      <c r="B752" s="763" t="s">
        <v>1588</v>
      </c>
      <c r="C752" s="764">
        <v>5598</v>
      </c>
      <c r="D752" s="764">
        <v>5598</v>
      </c>
      <c r="E752" s="764">
        <v>0</v>
      </c>
      <c r="F752" s="742" t="s">
        <v>955</v>
      </c>
    </row>
    <row r="753" spans="1:6" x14ac:dyDescent="0.25">
      <c r="A753" s="763" t="s">
        <v>1904</v>
      </c>
      <c r="B753" s="763" t="s">
        <v>1588</v>
      </c>
      <c r="C753" s="764">
        <v>5598</v>
      </c>
      <c r="D753" s="764">
        <v>5598</v>
      </c>
      <c r="E753" s="764">
        <v>0</v>
      </c>
      <c r="F753" s="742" t="s">
        <v>955</v>
      </c>
    </row>
    <row r="754" spans="1:6" x14ac:dyDescent="0.25">
      <c r="A754" s="763" t="s">
        <v>1905</v>
      </c>
      <c r="B754" s="763" t="s">
        <v>1588</v>
      </c>
      <c r="C754" s="764">
        <v>5598</v>
      </c>
      <c r="D754" s="764">
        <v>5598</v>
      </c>
      <c r="E754" s="764">
        <v>0</v>
      </c>
      <c r="F754" s="742" t="s">
        <v>955</v>
      </c>
    </row>
    <row r="755" spans="1:6" x14ac:dyDescent="0.25">
      <c r="A755" s="763" t="s">
        <v>1906</v>
      </c>
      <c r="B755" s="763" t="s">
        <v>1588</v>
      </c>
      <c r="C755" s="764">
        <v>5598</v>
      </c>
      <c r="D755" s="764">
        <v>5598</v>
      </c>
      <c r="E755" s="764">
        <v>0</v>
      </c>
      <c r="F755" s="742" t="s">
        <v>955</v>
      </c>
    </row>
    <row r="756" spans="1:6" x14ac:dyDescent="0.25">
      <c r="A756" s="763" t="s">
        <v>1907</v>
      </c>
      <c r="B756" s="763" t="s">
        <v>1908</v>
      </c>
      <c r="C756" s="764">
        <v>24900</v>
      </c>
      <c r="D756" s="764">
        <v>24900</v>
      </c>
      <c r="E756" s="764">
        <v>0</v>
      </c>
      <c r="F756" s="742" t="s">
        <v>955</v>
      </c>
    </row>
    <row r="757" spans="1:6" x14ac:dyDescent="0.25">
      <c r="A757" s="763" t="s">
        <v>1909</v>
      </c>
      <c r="B757" s="763" t="s">
        <v>1908</v>
      </c>
      <c r="C757" s="764">
        <v>24900</v>
      </c>
      <c r="D757" s="764">
        <v>24900</v>
      </c>
      <c r="E757" s="764">
        <v>0</v>
      </c>
      <c r="F757" s="742" t="s">
        <v>955</v>
      </c>
    </row>
    <row r="758" spans="1:6" x14ac:dyDescent="0.25">
      <c r="A758" s="763" t="s">
        <v>1910</v>
      </c>
      <c r="B758" s="763" t="s">
        <v>1908</v>
      </c>
      <c r="C758" s="764">
        <v>24900</v>
      </c>
      <c r="D758" s="764">
        <v>24900</v>
      </c>
      <c r="E758" s="764">
        <v>0</v>
      </c>
      <c r="F758" s="742" t="s">
        <v>955</v>
      </c>
    </row>
    <row r="759" spans="1:6" x14ac:dyDescent="0.25">
      <c r="A759" s="763" t="s">
        <v>1911</v>
      </c>
      <c r="B759" s="763" t="s">
        <v>1908</v>
      </c>
      <c r="C759" s="764">
        <v>24900</v>
      </c>
      <c r="D759" s="764">
        <v>24900</v>
      </c>
      <c r="E759" s="764">
        <v>0</v>
      </c>
      <c r="F759" s="742" t="s">
        <v>955</v>
      </c>
    </row>
    <row r="760" spans="1:6" x14ac:dyDescent="0.25">
      <c r="A760" s="763" t="s">
        <v>1912</v>
      </c>
      <c r="B760" s="763" t="s">
        <v>1908</v>
      </c>
      <c r="C760" s="764">
        <v>24900</v>
      </c>
      <c r="D760" s="764">
        <v>24900</v>
      </c>
      <c r="E760" s="764">
        <v>0</v>
      </c>
      <c r="F760" s="742" t="s">
        <v>955</v>
      </c>
    </row>
    <row r="761" spans="1:6" x14ac:dyDescent="0.25">
      <c r="A761" s="763" t="s">
        <v>1913</v>
      </c>
      <c r="B761" s="763" t="s">
        <v>1908</v>
      </c>
      <c r="C761" s="764">
        <v>24900</v>
      </c>
      <c r="D761" s="764">
        <v>24900</v>
      </c>
      <c r="E761" s="764">
        <v>0</v>
      </c>
      <c r="F761" s="742" t="s">
        <v>955</v>
      </c>
    </row>
    <row r="762" spans="1:6" x14ac:dyDescent="0.25">
      <c r="A762" s="763" t="s">
        <v>1914</v>
      </c>
      <c r="B762" s="763" t="s">
        <v>1908</v>
      </c>
      <c r="C762" s="764">
        <v>24900</v>
      </c>
      <c r="D762" s="764">
        <v>24900</v>
      </c>
      <c r="E762" s="764">
        <v>0</v>
      </c>
      <c r="F762" s="742" t="s">
        <v>955</v>
      </c>
    </row>
    <row r="763" spans="1:6" x14ac:dyDescent="0.25">
      <c r="A763" s="763" t="s">
        <v>1915</v>
      </c>
      <c r="B763" s="763" t="s">
        <v>1916</v>
      </c>
      <c r="C763" s="764">
        <v>19500</v>
      </c>
      <c r="D763" s="764">
        <v>19500</v>
      </c>
      <c r="E763" s="764">
        <v>0</v>
      </c>
      <c r="F763" s="742" t="s">
        <v>955</v>
      </c>
    </row>
    <row r="764" spans="1:6" x14ac:dyDescent="0.25">
      <c r="A764" s="763" t="s">
        <v>1917</v>
      </c>
      <c r="B764" s="763" t="s">
        <v>1916</v>
      </c>
      <c r="C764" s="764">
        <v>19500</v>
      </c>
      <c r="D764" s="764">
        <v>19500</v>
      </c>
      <c r="E764" s="764">
        <v>0</v>
      </c>
      <c r="F764" s="742" t="s">
        <v>955</v>
      </c>
    </row>
    <row r="765" spans="1:6" x14ac:dyDescent="0.25">
      <c r="A765" s="763" t="s">
        <v>1918</v>
      </c>
      <c r="B765" s="763" t="s">
        <v>1916</v>
      </c>
      <c r="C765" s="764">
        <v>19500</v>
      </c>
      <c r="D765" s="764">
        <v>19500</v>
      </c>
      <c r="E765" s="764">
        <v>0</v>
      </c>
      <c r="F765" s="742" t="s">
        <v>955</v>
      </c>
    </row>
    <row r="766" spans="1:6" x14ac:dyDescent="0.25">
      <c r="A766" s="763" t="s">
        <v>1919</v>
      </c>
      <c r="B766" s="763" t="s">
        <v>1920</v>
      </c>
      <c r="C766" s="764">
        <v>3700</v>
      </c>
      <c r="D766" s="764">
        <v>3700</v>
      </c>
      <c r="E766" s="764">
        <v>0</v>
      </c>
      <c r="F766" s="742" t="s">
        <v>955</v>
      </c>
    </row>
    <row r="767" spans="1:6" x14ac:dyDescent="0.25">
      <c r="A767" s="763" t="s">
        <v>1921</v>
      </c>
      <c r="B767" s="763" t="s">
        <v>1920</v>
      </c>
      <c r="C767" s="764">
        <v>3700</v>
      </c>
      <c r="D767" s="764">
        <v>3700</v>
      </c>
      <c r="E767" s="764">
        <v>0</v>
      </c>
      <c r="F767" s="742" t="s">
        <v>955</v>
      </c>
    </row>
    <row r="768" spans="1:6" x14ac:dyDescent="0.25">
      <c r="A768" s="763" t="s">
        <v>1922</v>
      </c>
      <c r="B768" s="763" t="s">
        <v>1920</v>
      </c>
      <c r="C768" s="764">
        <v>3700</v>
      </c>
      <c r="D768" s="764">
        <v>3700</v>
      </c>
      <c r="E768" s="764">
        <v>0</v>
      </c>
      <c r="F768" s="742" t="s">
        <v>955</v>
      </c>
    </row>
    <row r="769" spans="1:6" x14ac:dyDescent="0.25">
      <c r="A769" s="763" t="s">
        <v>1923</v>
      </c>
      <c r="B769" s="763" t="s">
        <v>1920</v>
      </c>
      <c r="C769" s="764">
        <v>3700</v>
      </c>
      <c r="D769" s="764">
        <v>3700</v>
      </c>
      <c r="E769" s="764">
        <v>0</v>
      </c>
      <c r="F769" s="742" t="s">
        <v>955</v>
      </c>
    </row>
    <row r="770" spans="1:6" x14ac:dyDescent="0.25">
      <c r="A770" s="763" t="s">
        <v>1924</v>
      </c>
      <c r="B770" s="763" t="s">
        <v>1920</v>
      </c>
      <c r="C770" s="764">
        <v>3700</v>
      </c>
      <c r="D770" s="764">
        <v>3700</v>
      </c>
      <c r="E770" s="764">
        <v>0</v>
      </c>
      <c r="F770" s="742" t="s">
        <v>955</v>
      </c>
    </row>
    <row r="771" spans="1:6" x14ac:dyDescent="0.25">
      <c r="A771" s="763" t="s">
        <v>1925</v>
      </c>
      <c r="B771" s="763" t="s">
        <v>1920</v>
      </c>
      <c r="C771" s="764">
        <v>3700</v>
      </c>
      <c r="D771" s="764">
        <v>3700</v>
      </c>
      <c r="E771" s="764">
        <v>0</v>
      </c>
      <c r="F771" s="742" t="s">
        <v>955</v>
      </c>
    </row>
    <row r="772" spans="1:6" x14ac:dyDescent="0.25">
      <c r="A772" s="763" t="s">
        <v>1926</v>
      </c>
      <c r="B772" s="763" t="s">
        <v>1920</v>
      </c>
      <c r="C772" s="764">
        <v>3700</v>
      </c>
      <c r="D772" s="764">
        <v>3700</v>
      </c>
      <c r="E772" s="764">
        <v>0</v>
      </c>
      <c r="F772" s="742" t="s">
        <v>955</v>
      </c>
    </row>
    <row r="773" spans="1:6" x14ac:dyDescent="0.25">
      <c r="A773" s="763" t="s">
        <v>1927</v>
      </c>
      <c r="B773" s="763" t="s">
        <v>1920</v>
      </c>
      <c r="C773" s="764">
        <v>3700</v>
      </c>
      <c r="D773" s="764">
        <v>3700</v>
      </c>
      <c r="E773" s="764">
        <v>0</v>
      </c>
      <c r="F773" s="742" t="s">
        <v>955</v>
      </c>
    </row>
    <row r="774" spans="1:6" x14ac:dyDescent="0.25">
      <c r="A774" s="763" t="s">
        <v>1811</v>
      </c>
      <c r="B774" s="763" t="s">
        <v>1920</v>
      </c>
      <c r="C774" s="764">
        <v>3700</v>
      </c>
      <c r="D774" s="764">
        <v>3700</v>
      </c>
      <c r="E774" s="764">
        <v>0</v>
      </c>
      <c r="F774" s="742" t="s">
        <v>955</v>
      </c>
    </row>
    <row r="775" spans="1:6" x14ac:dyDescent="0.25">
      <c r="A775" s="763" t="s">
        <v>1812</v>
      </c>
      <c r="B775" s="763" t="s">
        <v>1920</v>
      </c>
      <c r="C775" s="764">
        <v>3700</v>
      </c>
      <c r="D775" s="764">
        <v>3700</v>
      </c>
      <c r="E775" s="764">
        <v>0</v>
      </c>
      <c r="F775" s="742" t="s">
        <v>955</v>
      </c>
    </row>
    <row r="776" spans="1:6" x14ac:dyDescent="0.25">
      <c r="A776" s="763" t="s">
        <v>1813</v>
      </c>
      <c r="B776" s="763" t="s">
        <v>1920</v>
      </c>
      <c r="C776" s="764">
        <v>3700</v>
      </c>
      <c r="D776" s="764">
        <v>3700</v>
      </c>
      <c r="E776" s="764">
        <v>0</v>
      </c>
      <c r="F776" s="742" t="s">
        <v>955</v>
      </c>
    </row>
    <row r="777" spans="1:6" x14ac:dyDescent="0.25">
      <c r="A777" s="763" t="s">
        <v>1814</v>
      </c>
      <c r="B777" s="763" t="s">
        <v>1920</v>
      </c>
      <c r="C777" s="764">
        <v>3700</v>
      </c>
      <c r="D777" s="764">
        <v>3700</v>
      </c>
      <c r="E777" s="764">
        <v>0</v>
      </c>
      <c r="F777" s="742" t="s">
        <v>955</v>
      </c>
    </row>
    <row r="778" spans="1:6" x14ac:dyDescent="0.25">
      <c r="A778" s="763" t="s">
        <v>1815</v>
      </c>
      <c r="B778" s="763" t="s">
        <v>1920</v>
      </c>
      <c r="C778" s="764">
        <v>3700</v>
      </c>
      <c r="D778" s="764">
        <v>3700</v>
      </c>
      <c r="E778" s="764">
        <v>0</v>
      </c>
      <c r="F778" s="742" t="s">
        <v>955</v>
      </c>
    </row>
    <row r="779" spans="1:6" x14ac:dyDescent="0.25">
      <c r="A779" s="763" t="s">
        <v>1816</v>
      </c>
      <c r="B779" s="763" t="s">
        <v>1920</v>
      </c>
      <c r="C779" s="764">
        <v>3700</v>
      </c>
      <c r="D779" s="764">
        <v>3700</v>
      </c>
      <c r="E779" s="764">
        <v>0</v>
      </c>
      <c r="F779" s="742" t="s">
        <v>955</v>
      </c>
    </row>
    <row r="780" spans="1:6" x14ac:dyDescent="0.25">
      <c r="A780" s="763" t="s">
        <v>1817</v>
      </c>
      <c r="B780" s="763" t="s">
        <v>1920</v>
      </c>
      <c r="C780" s="764">
        <v>3700</v>
      </c>
      <c r="D780" s="764">
        <v>3700</v>
      </c>
      <c r="E780" s="764">
        <v>0</v>
      </c>
      <c r="F780" s="742" t="s">
        <v>955</v>
      </c>
    </row>
    <row r="781" spans="1:6" x14ac:dyDescent="0.25">
      <c r="A781" s="763" t="s">
        <v>1818</v>
      </c>
      <c r="B781" s="763" t="s">
        <v>1920</v>
      </c>
      <c r="C781" s="764">
        <v>3700</v>
      </c>
      <c r="D781" s="764">
        <v>3700</v>
      </c>
      <c r="E781" s="764">
        <v>0</v>
      </c>
      <c r="F781" s="742" t="s">
        <v>955</v>
      </c>
    </row>
    <row r="782" spans="1:6" x14ac:dyDescent="0.25">
      <c r="A782" s="763" t="s">
        <v>1819</v>
      </c>
      <c r="B782" s="763" t="s">
        <v>1928</v>
      </c>
      <c r="C782" s="764">
        <v>9500</v>
      </c>
      <c r="D782" s="764">
        <v>9500</v>
      </c>
      <c r="E782" s="764">
        <v>0</v>
      </c>
      <c r="F782" s="742" t="s">
        <v>955</v>
      </c>
    </row>
    <row r="783" spans="1:6" x14ac:dyDescent="0.25">
      <c r="A783" s="763" t="s">
        <v>1820</v>
      </c>
      <c r="B783" s="763" t="s">
        <v>1928</v>
      </c>
      <c r="C783" s="764">
        <v>9500</v>
      </c>
      <c r="D783" s="764">
        <v>9500</v>
      </c>
      <c r="E783" s="764">
        <v>0</v>
      </c>
      <c r="F783" s="742" t="s">
        <v>955</v>
      </c>
    </row>
    <row r="784" spans="1:6" x14ac:dyDescent="0.25">
      <c r="A784" s="763" t="s">
        <v>1821</v>
      </c>
      <c r="B784" s="763" t="s">
        <v>1929</v>
      </c>
      <c r="C784" s="764">
        <v>9500</v>
      </c>
      <c r="D784" s="764">
        <v>9500</v>
      </c>
      <c r="E784" s="764">
        <v>0</v>
      </c>
      <c r="F784" s="742" t="s">
        <v>955</v>
      </c>
    </row>
    <row r="785" spans="1:6" x14ac:dyDescent="0.25">
      <c r="A785" s="763" t="s">
        <v>1822</v>
      </c>
      <c r="B785" s="763" t="s">
        <v>1929</v>
      </c>
      <c r="C785" s="764">
        <v>9500</v>
      </c>
      <c r="D785" s="764">
        <v>9500</v>
      </c>
      <c r="E785" s="764">
        <v>0</v>
      </c>
      <c r="F785" s="742" t="s">
        <v>955</v>
      </c>
    </row>
    <row r="786" spans="1:6" x14ac:dyDescent="0.25">
      <c r="A786" s="763" t="s">
        <v>1823</v>
      </c>
      <c r="B786" s="763" t="s">
        <v>1929</v>
      </c>
      <c r="C786" s="764">
        <v>9500</v>
      </c>
      <c r="D786" s="764">
        <v>9500</v>
      </c>
      <c r="E786" s="764">
        <v>0</v>
      </c>
      <c r="F786" s="742" t="s">
        <v>955</v>
      </c>
    </row>
    <row r="787" spans="1:6" x14ac:dyDescent="0.25">
      <c r="A787" s="763" t="s">
        <v>1824</v>
      </c>
      <c r="B787" s="763" t="s">
        <v>1929</v>
      </c>
      <c r="C787" s="764">
        <v>9500</v>
      </c>
      <c r="D787" s="764">
        <v>9500</v>
      </c>
      <c r="E787" s="764">
        <v>0</v>
      </c>
      <c r="F787" s="742" t="s">
        <v>955</v>
      </c>
    </row>
    <row r="788" spans="1:6" x14ac:dyDescent="0.25">
      <c r="A788" s="763" t="s">
        <v>1930</v>
      </c>
      <c r="B788" s="763" t="s">
        <v>1931</v>
      </c>
      <c r="C788" s="764">
        <v>11880</v>
      </c>
      <c r="D788" s="764">
        <v>11880</v>
      </c>
      <c r="E788" s="764">
        <v>0</v>
      </c>
      <c r="F788" s="742" t="s">
        <v>1488</v>
      </c>
    </row>
    <row r="789" spans="1:6" x14ac:dyDescent="0.25">
      <c r="A789" s="763" t="s">
        <v>1932</v>
      </c>
      <c r="B789" s="763" t="s">
        <v>1933</v>
      </c>
      <c r="C789" s="764">
        <v>12578</v>
      </c>
      <c r="D789" s="764">
        <v>12578</v>
      </c>
      <c r="E789" s="764">
        <v>0</v>
      </c>
      <c r="F789" s="742" t="s">
        <v>1488</v>
      </c>
    </row>
    <row r="790" spans="1:6" x14ac:dyDescent="0.25">
      <c r="A790" s="763" t="s">
        <v>1934</v>
      </c>
      <c r="B790" s="763" t="s">
        <v>1935</v>
      </c>
      <c r="C790" s="764">
        <v>35219</v>
      </c>
      <c r="D790" s="764">
        <v>35219</v>
      </c>
      <c r="E790" s="764">
        <v>0</v>
      </c>
      <c r="F790" s="742" t="s">
        <v>1488</v>
      </c>
    </row>
    <row r="791" spans="1:6" x14ac:dyDescent="0.25">
      <c r="A791" s="763" t="s">
        <v>1936</v>
      </c>
      <c r="B791" s="763" t="s">
        <v>1937</v>
      </c>
      <c r="C791" s="764">
        <v>110000</v>
      </c>
      <c r="D791" s="764">
        <v>110000</v>
      </c>
      <c r="E791" s="764">
        <v>0</v>
      </c>
      <c r="F791" s="742" t="s">
        <v>1488</v>
      </c>
    </row>
    <row r="792" spans="1:6" x14ac:dyDescent="0.25">
      <c r="A792" s="763" t="s">
        <v>1938</v>
      </c>
      <c r="B792" s="763" t="s">
        <v>1939</v>
      </c>
      <c r="C792" s="764">
        <v>25150</v>
      </c>
      <c r="D792" s="764">
        <v>25150</v>
      </c>
      <c r="E792" s="764">
        <v>0</v>
      </c>
      <c r="F792" s="742" t="s">
        <v>1488</v>
      </c>
    </row>
    <row r="793" spans="1:6" x14ac:dyDescent="0.25">
      <c r="A793" s="763" t="s">
        <v>1940</v>
      </c>
      <c r="B793" s="763" t="s">
        <v>1941</v>
      </c>
      <c r="C793" s="764">
        <v>3937</v>
      </c>
      <c r="D793" s="764">
        <v>3937</v>
      </c>
      <c r="E793" s="764">
        <v>0</v>
      </c>
      <c r="F793" s="742" t="s">
        <v>990</v>
      </c>
    </row>
    <row r="794" spans="1:6" x14ac:dyDescent="0.25">
      <c r="A794" s="763" t="s">
        <v>1942</v>
      </c>
      <c r="B794" s="763" t="s">
        <v>1943</v>
      </c>
      <c r="C794" s="764">
        <v>66921</v>
      </c>
      <c r="D794" s="764">
        <v>66921</v>
      </c>
      <c r="E794" s="764">
        <v>0</v>
      </c>
      <c r="F794" s="742" t="s">
        <v>990</v>
      </c>
    </row>
    <row r="795" spans="1:6" x14ac:dyDescent="0.25">
      <c r="A795" s="763" t="s">
        <v>1938</v>
      </c>
      <c r="B795" s="763" t="s">
        <v>1699</v>
      </c>
      <c r="C795" s="764">
        <v>14660</v>
      </c>
      <c r="D795" s="764">
        <v>14660</v>
      </c>
      <c r="E795" s="764">
        <v>0</v>
      </c>
      <c r="F795" s="742" t="s">
        <v>990</v>
      </c>
    </row>
    <row r="796" spans="1:6" x14ac:dyDescent="0.25">
      <c r="A796" s="763" t="s">
        <v>1944</v>
      </c>
      <c r="B796" s="763" t="s">
        <v>1945</v>
      </c>
      <c r="C796" s="764">
        <v>60000</v>
      </c>
      <c r="D796" s="764">
        <v>60000</v>
      </c>
      <c r="E796" s="764">
        <v>0</v>
      </c>
      <c r="F796" s="742" t="s">
        <v>955</v>
      </c>
    </row>
    <row r="797" spans="1:6" x14ac:dyDescent="0.25">
      <c r="A797" s="763" t="s">
        <v>1946</v>
      </c>
      <c r="B797" s="763" t="s">
        <v>1945</v>
      </c>
      <c r="C797" s="764">
        <v>60000</v>
      </c>
      <c r="D797" s="764">
        <v>60000</v>
      </c>
      <c r="E797" s="764">
        <v>0</v>
      </c>
      <c r="F797" s="742" t="s">
        <v>955</v>
      </c>
    </row>
    <row r="798" spans="1:6" x14ac:dyDescent="0.25">
      <c r="A798" s="763" t="s">
        <v>1947</v>
      </c>
      <c r="B798" s="763" t="s">
        <v>1948</v>
      </c>
      <c r="C798" s="764">
        <v>28530</v>
      </c>
      <c r="D798" s="764">
        <v>28530</v>
      </c>
      <c r="E798" s="764">
        <v>0</v>
      </c>
      <c r="F798" s="742" t="s">
        <v>1488</v>
      </c>
    </row>
    <row r="799" spans="1:6" x14ac:dyDescent="0.25">
      <c r="A799" s="763" t="s">
        <v>1949</v>
      </c>
      <c r="B799" s="763" t="s">
        <v>1950</v>
      </c>
      <c r="C799" s="764">
        <v>82500</v>
      </c>
      <c r="D799" s="764">
        <v>82500</v>
      </c>
      <c r="E799" s="764">
        <v>0</v>
      </c>
      <c r="F799" s="742" t="s">
        <v>955</v>
      </c>
    </row>
    <row r="800" spans="1:6" x14ac:dyDescent="0.25">
      <c r="A800" s="763" t="s">
        <v>1951</v>
      </c>
      <c r="B800" s="763" t="s">
        <v>1952</v>
      </c>
      <c r="C800" s="764">
        <v>14960</v>
      </c>
      <c r="D800" s="764">
        <v>14960</v>
      </c>
      <c r="E800" s="764">
        <v>0</v>
      </c>
      <c r="F800" s="742" t="s">
        <v>955</v>
      </c>
    </row>
    <row r="801" spans="1:6" x14ac:dyDescent="0.25">
      <c r="A801" s="763" t="s">
        <v>1953</v>
      </c>
      <c r="B801" s="763" t="s">
        <v>1954</v>
      </c>
      <c r="C801" s="764">
        <v>76377</v>
      </c>
      <c r="D801" s="764">
        <v>76377</v>
      </c>
      <c r="E801" s="764">
        <v>0</v>
      </c>
      <c r="F801" s="742" t="s">
        <v>955</v>
      </c>
    </row>
    <row r="802" spans="1:6" x14ac:dyDescent="0.25">
      <c r="A802" s="763" t="s">
        <v>1955</v>
      </c>
      <c r="B802" s="763" t="s">
        <v>1956</v>
      </c>
      <c r="C802" s="764">
        <v>78739</v>
      </c>
      <c r="D802" s="764">
        <v>78739</v>
      </c>
      <c r="E802" s="764">
        <v>0</v>
      </c>
      <c r="F802" s="742" t="s">
        <v>955</v>
      </c>
    </row>
    <row r="803" spans="1:6" x14ac:dyDescent="0.25">
      <c r="A803" s="763" t="s">
        <v>1957</v>
      </c>
      <c r="B803" s="763" t="s">
        <v>1958</v>
      </c>
      <c r="C803" s="764">
        <v>16535</v>
      </c>
      <c r="D803" s="764">
        <v>16535</v>
      </c>
      <c r="E803" s="764">
        <v>0</v>
      </c>
      <c r="F803" s="742" t="s">
        <v>955</v>
      </c>
    </row>
    <row r="804" spans="1:6" x14ac:dyDescent="0.25">
      <c r="A804" s="763" t="s">
        <v>1940</v>
      </c>
      <c r="B804" s="763" t="s">
        <v>1958</v>
      </c>
      <c r="C804" s="764">
        <v>16535</v>
      </c>
      <c r="D804" s="764">
        <v>16535</v>
      </c>
      <c r="E804" s="764">
        <v>0</v>
      </c>
      <c r="F804" s="742" t="s">
        <v>955</v>
      </c>
    </row>
    <row r="805" spans="1:6" x14ac:dyDescent="0.25">
      <c r="A805" s="763" t="s">
        <v>1947</v>
      </c>
      <c r="B805" s="763" t="s">
        <v>1959</v>
      </c>
      <c r="C805" s="764">
        <v>31495</v>
      </c>
      <c r="D805" s="764">
        <v>31495</v>
      </c>
      <c r="E805" s="764">
        <v>0</v>
      </c>
      <c r="F805" s="742" t="s">
        <v>955</v>
      </c>
    </row>
    <row r="806" spans="1:6" x14ac:dyDescent="0.25">
      <c r="A806" s="763" t="s">
        <v>1930</v>
      </c>
      <c r="B806" s="763" t="s">
        <v>1960</v>
      </c>
      <c r="C806" s="764">
        <v>43307</v>
      </c>
      <c r="D806" s="764">
        <v>43307</v>
      </c>
      <c r="E806" s="764">
        <v>0</v>
      </c>
      <c r="F806" s="742" t="s">
        <v>955</v>
      </c>
    </row>
    <row r="807" spans="1:6" x14ac:dyDescent="0.25">
      <c r="A807" s="763" t="s">
        <v>1932</v>
      </c>
      <c r="B807" s="763" t="s">
        <v>1960</v>
      </c>
      <c r="C807" s="764">
        <v>43306</v>
      </c>
      <c r="D807" s="764">
        <v>43306</v>
      </c>
      <c r="E807" s="764">
        <v>0</v>
      </c>
      <c r="F807" s="742" t="s">
        <v>955</v>
      </c>
    </row>
    <row r="808" spans="1:6" x14ac:dyDescent="0.25">
      <c r="A808" s="763" t="s">
        <v>1961</v>
      </c>
      <c r="B808" s="763" t="s">
        <v>1962</v>
      </c>
      <c r="C808" s="764">
        <v>16685</v>
      </c>
      <c r="D808" s="764">
        <v>16685</v>
      </c>
      <c r="E808" s="764">
        <v>0</v>
      </c>
      <c r="F808" s="742" t="s">
        <v>990</v>
      </c>
    </row>
    <row r="809" spans="1:6" x14ac:dyDescent="0.25">
      <c r="A809" s="763" t="s">
        <v>1963</v>
      </c>
      <c r="B809" s="763" t="s">
        <v>1964</v>
      </c>
      <c r="C809" s="764">
        <v>13450</v>
      </c>
      <c r="D809" s="764">
        <v>13450</v>
      </c>
      <c r="E809" s="764">
        <v>0</v>
      </c>
      <c r="F809" s="742" t="s">
        <v>990</v>
      </c>
    </row>
    <row r="810" spans="1:6" x14ac:dyDescent="0.25">
      <c r="A810" s="763" t="s">
        <v>1965</v>
      </c>
      <c r="B810" s="763" t="s">
        <v>1966</v>
      </c>
      <c r="C810" s="764">
        <v>38646</v>
      </c>
      <c r="D810" s="764">
        <v>38646</v>
      </c>
      <c r="E810" s="764">
        <v>0</v>
      </c>
      <c r="F810" s="742" t="s">
        <v>990</v>
      </c>
    </row>
    <row r="811" spans="1:6" x14ac:dyDescent="0.25">
      <c r="A811" s="763" t="s">
        <v>1967</v>
      </c>
      <c r="B811" s="763" t="s">
        <v>1968</v>
      </c>
      <c r="C811" s="764">
        <v>14236</v>
      </c>
      <c r="D811" s="764">
        <v>14236</v>
      </c>
      <c r="E811" s="764">
        <v>0</v>
      </c>
      <c r="F811" s="742" t="s">
        <v>990</v>
      </c>
    </row>
    <row r="812" spans="1:6" x14ac:dyDescent="0.25">
      <c r="A812" s="763" t="s">
        <v>1934</v>
      </c>
      <c r="B812" s="763" t="s">
        <v>1969</v>
      </c>
      <c r="C812" s="764">
        <v>60316</v>
      </c>
      <c r="D812" s="764">
        <v>60316</v>
      </c>
      <c r="E812" s="764">
        <v>0</v>
      </c>
      <c r="F812" s="742" t="s">
        <v>955</v>
      </c>
    </row>
    <row r="813" spans="1:6" x14ac:dyDescent="0.25">
      <c r="A813" s="763" t="s">
        <v>1938</v>
      </c>
      <c r="B813" s="763" t="s">
        <v>1970</v>
      </c>
      <c r="C813" s="764">
        <v>51574</v>
      </c>
      <c r="D813" s="764">
        <v>51574</v>
      </c>
      <c r="E813" s="764">
        <v>0</v>
      </c>
      <c r="F813" s="742" t="s">
        <v>955</v>
      </c>
    </row>
    <row r="814" spans="1:6" x14ac:dyDescent="0.25">
      <c r="A814" s="763" t="s">
        <v>1971</v>
      </c>
      <c r="B814" s="763" t="s">
        <v>1972</v>
      </c>
      <c r="C814" s="764">
        <v>24318</v>
      </c>
      <c r="D814" s="764">
        <v>24318</v>
      </c>
      <c r="E814" s="764">
        <v>0</v>
      </c>
      <c r="F814" s="742" t="s">
        <v>990</v>
      </c>
    </row>
    <row r="815" spans="1:6" x14ac:dyDescent="0.25">
      <c r="A815" s="763" t="s">
        <v>1973</v>
      </c>
      <c r="B815" s="763" t="s">
        <v>1972</v>
      </c>
      <c r="C815" s="764">
        <v>24318</v>
      </c>
      <c r="D815" s="764">
        <v>24318</v>
      </c>
      <c r="E815" s="764">
        <v>0</v>
      </c>
      <c r="F815" s="742" t="s">
        <v>990</v>
      </c>
    </row>
    <row r="816" spans="1:6" x14ac:dyDescent="0.25">
      <c r="A816" s="763" t="s">
        <v>1974</v>
      </c>
      <c r="B816" s="763" t="s">
        <v>1972</v>
      </c>
      <c r="C816" s="764">
        <v>24318</v>
      </c>
      <c r="D816" s="764">
        <v>24318</v>
      </c>
      <c r="E816" s="764">
        <v>0</v>
      </c>
      <c r="F816" s="742" t="s">
        <v>990</v>
      </c>
    </row>
    <row r="817" spans="1:6" x14ac:dyDescent="0.25">
      <c r="A817" s="763" t="s">
        <v>1975</v>
      </c>
      <c r="B817" s="763" t="s">
        <v>1976</v>
      </c>
      <c r="C817" s="764">
        <v>21168</v>
      </c>
      <c r="D817" s="764">
        <v>21168</v>
      </c>
      <c r="E817" s="764">
        <v>0</v>
      </c>
      <c r="F817" s="742" t="s">
        <v>990</v>
      </c>
    </row>
    <row r="818" spans="1:6" x14ac:dyDescent="0.25">
      <c r="A818" s="763" t="s">
        <v>1977</v>
      </c>
      <c r="B818" s="763" t="s">
        <v>1978</v>
      </c>
      <c r="C818" s="764">
        <v>27468</v>
      </c>
      <c r="D818" s="764">
        <v>27468</v>
      </c>
      <c r="E818" s="764">
        <v>0</v>
      </c>
      <c r="F818" s="742" t="s">
        <v>990</v>
      </c>
    </row>
    <row r="819" spans="1:6" x14ac:dyDescent="0.25">
      <c r="A819" s="763" t="s">
        <v>1979</v>
      </c>
      <c r="B819" s="763" t="s">
        <v>1978</v>
      </c>
      <c r="C819" s="764">
        <v>27468</v>
      </c>
      <c r="D819" s="764">
        <v>27468</v>
      </c>
      <c r="E819" s="764">
        <v>0</v>
      </c>
      <c r="F819" s="742" t="s">
        <v>990</v>
      </c>
    </row>
    <row r="820" spans="1:6" x14ac:dyDescent="0.25">
      <c r="A820" s="763" t="s">
        <v>1980</v>
      </c>
      <c r="B820" s="763" t="s">
        <v>1981</v>
      </c>
      <c r="C820" s="764">
        <v>34547</v>
      </c>
      <c r="D820" s="764">
        <v>34547</v>
      </c>
      <c r="E820" s="764">
        <v>0</v>
      </c>
      <c r="F820" s="742" t="s">
        <v>990</v>
      </c>
    </row>
    <row r="821" spans="1:6" x14ac:dyDescent="0.25">
      <c r="A821" s="763" t="s">
        <v>1982</v>
      </c>
      <c r="B821" s="763" t="s">
        <v>1981</v>
      </c>
      <c r="C821" s="764">
        <v>34547</v>
      </c>
      <c r="D821" s="764">
        <v>34547</v>
      </c>
      <c r="E821" s="764">
        <v>0</v>
      </c>
      <c r="F821" s="742" t="s">
        <v>990</v>
      </c>
    </row>
    <row r="822" spans="1:6" x14ac:dyDescent="0.25">
      <c r="A822" s="763" t="s">
        <v>1983</v>
      </c>
      <c r="B822" s="763" t="s">
        <v>1981</v>
      </c>
      <c r="C822" s="764">
        <v>34547</v>
      </c>
      <c r="D822" s="764">
        <v>34547</v>
      </c>
      <c r="E822" s="764">
        <v>0</v>
      </c>
      <c r="F822" s="742" t="s">
        <v>990</v>
      </c>
    </row>
    <row r="823" spans="1:6" x14ac:dyDescent="0.25">
      <c r="A823" s="763" t="s">
        <v>1984</v>
      </c>
      <c r="B823" s="763" t="s">
        <v>1981</v>
      </c>
      <c r="C823" s="764">
        <v>34547</v>
      </c>
      <c r="D823" s="764">
        <v>34547</v>
      </c>
      <c r="E823" s="764">
        <v>0</v>
      </c>
      <c r="F823" s="742" t="s">
        <v>990</v>
      </c>
    </row>
    <row r="824" spans="1:6" x14ac:dyDescent="0.25">
      <c r="A824" s="763" t="s">
        <v>1985</v>
      </c>
      <c r="B824" s="763" t="s">
        <v>1981</v>
      </c>
      <c r="C824" s="764">
        <v>34547</v>
      </c>
      <c r="D824" s="764">
        <v>34547</v>
      </c>
      <c r="E824" s="764">
        <v>0</v>
      </c>
      <c r="F824" s="742" t="s">
        <v>990</v>
      </c>
    </row>
    <row r="825" spans="1:6" x14ac:dyDescent="0.25">
      <c r="A825" s="763" t="s">
        <v>1986</v>
      </c>
      <c r="B825" s="763" t="s">
        <v>1987</v>
      </c>
      <c r="C825" s="764">
        <v>21956</v>
      </c>
      <c r="D825" s="764">
        <v>21956</v>
      </c>
      <c r="E825" s="764">
        <v>0</v>
      </c>
      <c r="F825" s="742" t="s">
        <v>990</v>
      </c>
    </row>
    <row r="826" spans="1:6" x14ac:dyDescent="0.25">
      <c r="A826" s="763" t="s">
        <v>1988</v>
      </c>
      <c r="B826" s="763" t="s">
        <v>1987</v>
      </c>
      <c r="C826" s="764">
        <v>21956</v>
      </c>
      <c r="D826" s="764">
        <v>21956</v>
      </c>
      <c r="E826" s="764">
        <v>0</v>
      </c>
      <c r="F826" s="742" t="s">
        <v>990</v>
      </c>
    </row>
    <row r="827" spans="1:6" x14ac:dyDescent="0.25">
      <c r="A827" s="763" t="s">
        <v>1989</v>
      </c>
      <c r="B827" s="763" t="s">
        <v>1990</v>
      </c>
      <c r="C827" s="764">
        <v>23523</v>
      </c>
      <c r="D827" s="764">
        <v>23523</v>
      </c>
      <c r="E827" s="764">
        <v>0</v>
      </c>
      <c r="F827" s="742" t="s">
        <v>990</v>
      </c>
    </row>
    <row r="828" spans="1:6" x14ac:dyDescent="0.25">
      <c r="A828" s="763" t="s">
        <v>1949</v>
      </c>
      <c r="B828" s="763" t="s">
        <v>1990</v>
      </c>
      <c r="C828" s="764">
        <v>23523</v>
      </c>
      <c r="D828" s="764">
        <v>23523</v>
      </c>
      <c r="E828" s="764">
        <v>0</v>
      </c>
      <c r="F828" s="742" t="s">
        <v>990</v>
      </c>
    </row>
    <row r="829" spans="1:6" x14ac:dyDescent="0.25">
      <c r="A829" s="763" t="s">
        <v>1991</v>
      </c>
      <c r="B829" s="763" t="s">
        <v>1990</v>
      </c>
      <c r="C829" s="764">
        <v>23523</v>
      </c>
      <c r="D829" s="764">
        <v>23523</v>
      </c>
      <c r="E829" s="764">
        <v>0</v>
      </c>
      <c r="F829" s="742" t="s">
        <v>990</v>
      </c>
    </row>
    <row r="830" spans="1:6" x14ac:dyDescent="0.25">
      <c r="A830" s="763" t="s">
        <v>1992</v>
      </c>
      <c r="B830" s="763" t="s">
        <v>1993</v>
      </c>
      <c r="C830" s="764">
        <v>49515</v>
      </c>
      <c r="D830" s="764">
        <v>49515</v>
      </c>
      <c r="E830" s="764">
        <v>0</v>
      </c>
      <c r="F830" s="742" t="s">
        <v>990</v>
      </c>
    </row>
    <row r="831" spans="1:6" x14ac:dyDescent="0.25">
      <c r="A831" s="763" t="s">
        <v>1994</v>
      </c>
      <c r="B831" s="763" t="s">
        <v>1993</v>
      </c>
      <c r="C831" s="764">
        <v>49515</v>
      </c>
      <c r="D831" s="764">
        <v>49515</v>
      </c>
      <c r="E831" s="764">
        <v>0</v>
      </c>
      <c r="F831" s="742" t="s">
        <v>990</v>
      </c>
    </row>
    <row r="832" spans="1:6" x14ac:dyDescent="0.25">
      <c r="A832" s="763" t="s">
        <v>1995</v>
      </c>
      <c r="B832" s="763" t="s">
        <v>1993</v>
      </c>
      <c r="C832" s="764">
        <v>49515</v>
      </c>
      <c r="D832" s="764">
        <v>49515</v>
      </c>
      <c r="E832" s="764">
        <v>0</v>
      </c>
      <c r="F832" s="742" t="s">
        <v>990</v>
      </c>
    </row>
    <row r="833" spans="1:6" x14ac:dyDescent="0.25">
      <c r="A833" s="763" t="s">
        <v>1936</v>
      </c>
      <c r="B833" s="763" t="s">
        <v>1996</v>
      </c>
      <c r="C833" s="764">
        <v>19028</v>
      </c>
      <c r="D833" s="764">
        <v>19028</v>
      </c>
      <c r="E833" s="764">
        <v>0</v>
      </c>
      <c r="F833" s="742" t="s">
        <v>990</v>
      </c>
    </row>
    <row r="834" spans="1:6" x14ac:dyDescent="0.25">
      <c r="A834" s="763" t="s">
        <v>1997</v>
      </c>
      <c r="B834" s="763" t="s">
        <v>1998</v>
      </c>
      <c r="C834" s="764">
        <v>8541</v>
      </c>
      <c r="D834" s="764">
        <v>8541</v>
      </c>
      <c r="E834" s="764">
        <v>0</v>
      </c>
      <c r="F834" s="742" t="s">
        <v>990</v>
      </c>
    </row>
    <row r="835" spans="1:6" x14ac:dyDescent="0.25">
      <c r="A835" s="763" t="s">
        <v>1999</v>
      </c>
      <c r="B835" s="763" t="s">
        <v>2000</v>
      </c>
      <c r="C835" s="764">
        <v>10945</v>
      </c>
      <c r="D835" s="764">
        <v>10945</v>
      </c>
      <c r="E835" s="764">
        <v>0</v>
      </c>
      <c r="F835" s="742" t="s">
        <v>990</v>
      </c>
    </row>
    <row r="836" spans="1:6" x14ac:dyDescent="0.25">
      <c r="A836" s="763" t="s">
        <v>2001</v>
      </c>
      <c r="B836" s="763" t="s">
        <v>2002</v>
      </c>
      <c r="C836" s="764">
        <v>7441</v>
      </c>
      <c r="D836" s="764">
        <v>7441</v>
      </c>
      <c r="E836" s="764">
        <v>0</v>
      </c>
      <c r="F836" s="742" t="s">
        <v>990</v>
      </c>
    </row>
    <row r="837" spans="1:6" x14ac:dyDescent="0.25">
      <c r="A837" s="763" t="s">
        <v>2003</v>
      </c>
      <c r="B837" s="763" t="s">
        <v>2002</v>
      </c>
      <c r="C837" s="764">
        <v>7441</v>
      </c>
      <c r="D837" s="764">
        <v>7441</v>
      </c>
      <c r="E837" s="764">
        <v>0</v>
      </c>
      <c r="F837" s="742" t="s">
        <v>990</v>
      </c>
    </row>
    <row r="838" spans="1:6" x14ac:dyDescent="0.25">
      <c r="A838" s="763" t="s">
        <v>2004</v>
      </c>
      <c r="B838" s="763" t="s">
        <v>2005</v>
      </c>
      <c r="C838" s="764">
        <v>45684</v>
      </c>
      <c r="D838" s="764">
        <v>45684</v>
      </c>
      <c r="E838" s="764">
        <v>0</v>
      </c>
      <c r="F838" s="742" t="s">
        <v>990</v>
      </c>
    </row>
    <row r="839" spans="1:6" x14ac:dyDescent="0.25">
      <c r="A839" s="763" t="s">
        <v>2006</v>
      </c>
      <c r="B839" s="763" t="s">
        <v>2007</v>
      </c>
      <c r="C839" s="764">
        <v>19024</v>
      </c>
      <c r="D839" s="764">
        <v>19024</v>
      </c>
      <c r="E839" s="764">
        <v>0</v>
      </c>
      <c r="F839" s="742" t="s">
        <v>990</v>
      </c>
    </row>
    <row r="840" spans="1:6" x14ac:dyDescent="0.25">
      <c r="A840" s="763" t="s">
        <v>2008</v>
      </c>
      <c r="B840" s="763" t="s">
        <v>2009</v>
      </c>
      <c r="C840" s="764">
        <v>23543</v>
      </c>
      <c r="D840" s="764">
        <v>23543</v>
      </c>
      <c r="E840" s="764">
        <v>0</v>
      </c>
      <c r="F840" s="742" t="s">
        <v>990</v>
      </c>
    </row>
    <row r="841" spans="1:6" x14ac:dyDescent="0.25">
      <c r="A841" s="763" t="s">
        <v>2010</v>
      </c>
      <c r="B841" s="763" t="s">
        <v>2011</v>
      </c>
      <c r="C841" s="764">
        <v>8576</v>
      </c>
      <c r="D841" s="764">
        <v>8576</v>
      </c>
      <c r="E841" s="764">
        <v>0</v>
      </c>
      <c r="F841" s="742" t="s">
        <v>990</v>
      </c>
    </row>
    <row r="842" spans="1:6" x14ac:dyDescent="0.25">
      <c r="A842" s="763" t="s">
        <v>2012</v>
      </c>
      <c r="B842" s="763" t="s">
        <v>2013</v>
      </c>
      <c r="C842" s="764">
        <v>6449</v>
      </c>
      <c r="D842" s="764">
        <v>6449</v>
      </c>
      <c r="E842" s="764">
        <v>0</v>
      </c>
      <c r="F842" s="742" t="s">
        <v>990</v>
      </c>
    </row>
    <row r="843" spans="1:6" x14ac:dyDescent="0.25">
      <c r="A843" s="763" t="s">
        <v>2014</v>
      </c>
      <c r="B843" s="763" t="s">
        <v>2015</v>
      </c>
      <c r="C843" s="764">
        <v>5983</v>
      </c>
      <c r="D843" s="764">
        <v>5983</v>
      </c>
      <c r="E843" s="764">
        <v>0</v>
      </c>
      <c r="F843" s="742" t="s">
        <v>955</v>
      </c>
    </row>
    <row r="844" spans="1:6" x14ac:dyDescent="0.25">
      <c r="A844" s="763" t="s">
        <v>2016</v>
      </c>
      <c r="B844" s="763" t="s">
        <v>2017</v>
      </c>
      <c r="C844" s="764">
        <v>115000</v>
      </c>
      <c r="D844" s="764">
        <v>115000</v>
      </c>
      <c r="E844" s="764">
        <v>0</v>
      </c>
      <c r="F844" s="742" t="s">
        <v>955</v>
      </c>
    </row>
    <row r="845" spans="1:6" x14ac:dyDescent="0.25">
      <c r="A845" s="763" t="s">
        <v>1991</v>
      </c>
      <c r="B845" s="763" t="s">
        <v>2018</v>
      </c>
      <c r="C845" s="764">
        <v>36580</v>
      </c>
      <c r="D845" s="764">
        <v>36580</v>
      </c>
      <c r="E845" s="764">
        <v>0</v>
      </c>
      <c r="F845" s="742" t="s">
        <v>955</v>
      </c>
    </row>
    <row r="846" spans="1:6" x14ac:dyDescent="0.25">
      <c r="A846" s="763" t="s">
        <v>1992</v>
      </c>
      <c r="B846" s="763" t="s">
        <v>2018</v>
      </c>
      <c r="C846" s="764">
        <v>36580</v>
      </c>
      <c r="D846" s="764">
        <v>36580</v>
      </c>
      <c r="E846" s="764">
        <v>0</v>
      </c>
      <c r="F846" s="742" t="s">
        <v>955</v>
      </c>
    </row>
    <row r="847" spans="1:6" x14ac:dyDescent="0.25">
      <c r="A847" s="763" t="s">
        <v>1994</v>
      </c>
      <c r="B847" s="763" t="s">
        <v>2018</v>
      </c>
      <c r="C847" s="764">
        <v>36580</v>
      </c>
      <c r="D847" s="764">
        <v>36580</v>
      </c>
      <c r="E847" s="764">
        <v>0</v>
      </c>
      <c r="F847" s="742" t="s">
        <v>955</v>
      </c>
    </row>
    <row r="848" spans="1:6" x14ac:dyDescent="0.25">
      <c r="A848" s="763" t="s">
        <v>1995</v>
      </c>
      <c r="B848" s="763" t="s">
        <v>2018</v>
      </c>
      <c r="C848" s="764">
        <v>36580</v>
      </c>
      <c r="D848" s="764">
        <v>36580</v>
      </c>
      <c r="E848" s="764">
        <v>0</v>
      </c>
      <c r="F848" s="742" t="s">
        <v>955</v>
      </c>
    </row>
    <row r="849" spans="1:6" x14ac:dyDescent="0.25">
      <c r="A849" s="763" t="s">
        <v>1936</v>
      </c>
      <c r="B849" s="763" t="s">
        <v>2018</v>
      </c>
      <c r="C849" s="764">
        <v>36580</v>
      </c>
      <c r="D849" s="764">
        <v>36580</v>
      </c>
      <c r="E849" s="764">
        <v>0</v>
      </c>
      <c r="F849" s="742" t="s">
        <v>955</v>
      </c>
    </row>
    <row r="850" spans="1:6" x14ac:dyDescent="0.25">
      <c r="A850" s="763" t="s">
        <v>1942</v>
      </c>
      <c r="B850" s="763" t="s">
        <v>2019</v>
      </c>
      <c r="C850" s="764">
        <v>37362</v>
      </c>
      <c r="D850" s="764">
        <v>37362</v>
      </c>
      <c r="E850" s="764">
        <v>0</v>
      </c>
      <c r="F850" s="742" t="s">
        <v>955</v>
      </c>
    </row>
    <row r="851" spans="1:6" x14ac:dyDescent="0.25">
      <c r="A851" s="763" t="s">
        <v>2006</v>
      </c>
      <c r="B851" s="763" t="s">
        <v>1998</v>
      </c>
      <c r="C851" s="764">
        <v>8284</v>
      </c>
      <c r="D851" s="764">
        <v>8284</v>
      </c>
      <c r="E851" s="764">
        <v>0</v>
      </c>
      <c r="F851" s="742" t="s">
        <v>955</v>
      </c>
    </row>
    <row r="852" spans="1:6" x14ac:dyDescent="0.25">
      <c r="A852" s="763" t="s">
        <v>2010</v>
      </c>
      <c r="B852" s="763" t="s">
        <v>1998</v>
      </c>
      <c r="C852" s="764">
        <v>8284</v>
      </c>
      <c r="D852" s="764">
        <v>8284</v>
      </c>
      <c r="E852" s="764">
        <v>0</v>
      </c>
      <c r="F852" s="742" t="s">
        <v>955</v>
      </c>
    </row>
    <row r="853" spans="1:6" x14ac:dyDescent="0.25">
      <c r="A853" s="763" t="s">
        <v>2020</v>
      </c>
      <c r="B853" s="763" t="s">
        <v>2021</v>
      </c>
      <c r="C853" s="764">
        <v>3856</v>
      </c>
      <c r="D853" s="764">
        <v>3856</v>
      </c>
      <c r="E853" s="764">
        <v>0</v>
      </c>
      <c r="F853" s="742" t="s">
        <v>955</v>
      </c>
    </row>
    <row r="854" spans="1:6" x14ac:dyDescent="0.25">
      <c r="A854" s="763" t="s">
        <v>2022</v>
      </c>
      <c r="B854" s="763" t="s">
        <v>2023</v>
      </c>
      <c r="C854" s="764">
        <v>1969</v>
      </c>
      <c r="D854" s="764">
        <v>1969</v>
      </c>
      <c r="E854" s="764">
        <v>0</v>
      </c>
      <c r="F854" s="742" t="s">
        <v>955</v>
      </c>
    </row>
    <row r="855" spans="1:6" x14ac:dyDescent="0.25">
      <c r="A855" s="763" t="s">
        <v>2024</v>
      </c>
      <c r="B855" s="763" t="s">
        <v>2023</v>
      </c>
      <c r="C855" s="764">
        <v>1969</v>
      </c>
      <c r="D855" s="764">
        <v>1969</v>
      </c>
      <c r="E855" s="764">
        <v>0</v>
      </c>
      <c r="F855" s="742" t="s">
        <v>955</v>
      </c>
    </row>
    <row r="856" spans="1:6" x14ac:dyDescent="0.25">
      <c r="A856" s="763" t="s">
        <v>2025</v>
      </c>
      <c r="B856" s="763" t="s">
        <v>2026</v>
      </c>
      <c r="C856" s="764">
        <v>1969</v>
      </c>
      <c r="D856" s="764">
        <v>1969</v>
      </c>
      <c r="E856" s="764">
        <v>0</v>
      </c>
      <c r="F856" s="742" t="s">
        <v>955</v>
      </c>
    </row>
    <row r="857" spans="1:6" x14ac:dyDescent="0.25">
      <c r="A857" s="763" t="s">
        <v>2027</v>
      </c>
      <c r="B857" s="763" t="s">
        <v>2026</v>
      </c>
      <c r="C857" s="764">
        <v>1969</v>
      </c>
      <c r="D857" s="764">
        <v>1969</v>
      </c>
      <c r="E857" s="764">
        <v>0</v>
      </c>
      <c r="F857" s="742" t="s">
        <v>955</v>
      </c>
    </row>
    <row r="858" spans="1:6" x14ac:dyDescent="0.25">
      <c r="A858" s="763" t="s">
        <v>2003</v>
      </c>
      <c r="B858" s="763" t="s">
        <v>2028</v>
      </c>
      <c r="C858" s="764">
        <v>54925</v>
      </c>
      <c r="D858" s="764">
        <v>54925</v>
      </c>
      <c r="E858" s="764">
        <v>0</v>
      </c>
      <c r="F858" s="742" t="s">
        <v>955</v>
      </c>
    </row>
    <row r="859" spans="1:6" x14ac:dyDescent="0.25">
      <c r="A859" s="763" t="s">
        <v>2012</v>
      </c>
      <c r="B859" s="763" t="s">
        <v>2028</v>
      </c>
      <c r="C859" s="764">
        <v>54925</v>
      </c>
      <c r="D859" s="764">
        <v>54925</v>
      </c>
      <c r="E859" s="764">
        <v>0</v>
      </c>
      <c r="F859" s="742" t="s">
        <v>955</v>
      </c>
    </row>
    <row r="860" spans="1:6" x14ac:dyDescent="0.25">
      <c r="A860" s="763" t="s">
        <v>2029</v>
      </c>
      <c r="B860" s="763" t="s">
        <v>2030</v>
      </c>
      <c r="C860" s="764">
        <v>23543</v>
      </c>
      <c r="D860" s="764">
        <v>23543</v>
      </c>
      <c r="E860" s="764">
        <v>0</v>
      </c>
      <c r="F860" s="742" t="s">
        <v>955</v>
      </c>
    </row>
    <row r="861" spans="1:6" x14ac:dyDescent="0.25">
      <c r="A861" s="763" t="s">
        <v>2031</v>
      </c>
      <c r="B861" s="763" t="s">
        <v>2032</v>
      </c>
      <c r="C861" s="764">
        <v>58976</v>
      </c>
      <c r="D861" s="764">
        <v>58976</v>
      </c>
      <c r="E861" s="764">
        <v>0</v>
      </c>
      <c r="F861" s="742" t="s">
        <v>955</v>
      </c>
    </row>
    <row r="862" spans="1:6" x14ac:dyDescent="0.25">
      <c r="A862" s="763" t="s">
        <v>2033</v>
      </c>
      <c r="B862" s="763" t="s">
        <v>2034</v>
      </c>
      <c r="C862" s="764">
        <v>23621</v>
      </c>
      <c r="D862" s="764">
        <v>23621</v>
      </c>
      <c r="E862" s="764">
        <v>0</v>
      </c>
      <c r="F862" s="742" t="s">
        <v>1488</v>
      </c>
    </row>
    <row r="863" spans="1:6" x14ac:dyDescent="0.25">
      <c r="A863" s="763" t="s">
        <v>2035</v>
      </c>
      <c r="B863" s="763" t="s">
        <v>2036</v>
      </c>
      <c r="C863" s="764">
        <v>23614</v>
      </c>
      <c r="D863" s="764">
        <v>23614</v>
      </c>
      <c r="E863" s="764">
        <v>0</v>
      </c>
      <c r="F863" s="742" t="s">
        <v>1488</v>
      </c>
    </row>
    <row r="864" spans="1:6" x14ac:dyDescent="0.25">
      <c r="A864" s="763" t="s">
        <v>2037</v>
      </c>
      <c r="B864" s="763" t="s">
        <v>2038</v>
      </c>
      <c r="C864" s="764">
        <v>80400</v>
      </c>
      <c r="D864" s="764">
        <v>80400</v>
      </c>
      <c r="E864" s="764">
        <v>0</v>
      </c>
      <c r="F864" s="742" t="s">
        <v>1488</v>
      </c>
    </row>
    <row r="865" spans="1:6" x14ac:dyDescent="0.25">
      <c r="A865" s="763" t="s">
        <v>2039</v>
      </c>
      <c r="B865" s="763" t="s">
        <v>2040</v>
      </c>
      <c r="C865" s="764">
        <v>66638</v>
      </c>
      <c r="D865" s="764">
        <v>66638</v>
      </c>
      <c r="E865" s="764">
        <v>0</v>
      </c>
      <c r="F865" s="742" t="s">
        <v>1488</v>
      </c>
    </row>
    <row r="866" spans="1:6" x14ac:dyDescent="0.25">
      <c r="A866" s="763" t="s">
        <v>2041</v>
      </c>
      <c r="B866" s="763" t="s">
        <v>2042</v>
      </c>
      <c r="C866" s="764">
        <v>62197</v>
      </c>
      <c r="D866" s="764">
        <v>62197</v>
      </c>
      <c r="E866" s="764">
        <v>0</v>
      </c>
      <c r="F866" s="742" t="s">
        <v>1488</v>
      </c>
    </row>
    <row r="867" spans="1:6" x14ac:dyDescent="0.25">
      <c r="A867" s="763" t="s">
        <v>2043</v>
      </c>
      <c r="B867" s="763" t="s">
        <v>2044</v>
      </c>
      <c r="C867" s="764">
        <v>51600</v>
      </c>
      <c r="D867" s="764">
        <v>51600</v>
      </c>
      <c r="E867" s="764">
        <v>0</v>
      </c>
      <c r="F867" s="742" t="s">
        <v>1488</v>
      </c>
    </row>
    <row r="868" spans="1:6" x14ac:dyDescent="0.25">
      <c r="A868" s="763" t="s">
        <v>2045</v>
      </c>
      <c r="B868" s="763" t="s">
        <v>2046</v>
      </c>
      <c r="C868" s="764">
        <v>41600</v>
      </c>
      <c r="D868" s="764">
        <v>41600</v>
      </c>
      <c r="E868" s="764">
        <v>0</v>
      </c>
      <c r="F868" s="742" t="s">
        <v>1488</v>
      </c>
    </row>
    <row r="869" spans="1:6" x14ac:dyDescent="0.25">
      <c r="A869" s="763" t="s">
        <v>2047</v>
      </c>
      <c r="B869" s="763" t="s">
        <v>2048</v>
      </c>
      <c r="C869" s="764">
        <v>84980</v>
      </c>
      <c r="D869" s="764">
        <v>84980</v>
      </c>
      <c r="E869" s="764">
        <v>0</v>
      </c>
      <c r="F869" s="742" t="s">
        <v>1488</v>
      </c>
    </row>
    <row r="870" spans="1:6" x14ac:dyDescent="0.25">
      <c r="A870" s="763" t="s">
        <v>65</v>
      </c>
      <c r="B870" s="763" t="s">
        <v>2049</v>
      </c>
      <c r="C870" s="764">
        <v>85444</v>
      </c>
      <c r="D870" s="764">
        <v>85444</v>
      </c>
      <c r="E870" s="764">
        <v>0</v>
      </c>
      <c r="F870" s="742" t="s">
        <v>1488</v>
      </c>
    </row>
    <row r="871" spans="1:6" x14ac:dyDescent="0.25">
      <c r="A871" s="763" t="s">
        <v>2050</v>
      </c>
      <c r="B871" s="763" t="s">
        <v>2051</v>
      </c>
      <c r="C871" s="764">
        <v>35354</v>
      </c>
      <c r="D871" s="764">
        <v>35354</v>
      </c>
      <c r="E871" s="764">
        <v>0</v>
      </c>
      <c r="F871" s="742" t="s">
        <v>1488</v>
      </c>
    </row>
    <row r="872" spans="1:6" x14ac:dyDescent="0.25">
      <c r="A872" s="763" t="s">
        <v>2052</v>
      </c>
      <c r="B872" s="763" t="s">
        <v>2053</v>
      </c>
      <c r="C872" s="764">
        <v>8900</v>
      </c>
      <c r="D872" s="764">
        <v>8900</v>
      </c>
      <c r="E872" s="764">
        <v>0</v>
      </c>
      <c r="F872" s="742" t="s">
        <v>1488</v>
      </c>
    </row>
    <row r="873" spans="1:6" x14ac:dyDescent="0.25">
      <c r="A873" s="763" t="s">
        <v>2054</v>
      </c>
      <c r="B873" s="763" t="s">
        <v>2055</v>
      </c>
      <c r="C873" s="764">
        <v>25701</v>
      </c>
      <c r="D873" s="764">
        <v>25701</v>
      </c>
      <c r="E873" s="764">
        <v>0</v>
      </c>
      <c r="F873" s="742" t="s">
        <v>1488</v>
      </c>
    </row>
    <row r="874" spans="1:6" x14ac:dyDescent="0.25">
      <c r="A874" s="763" t="s">
        <v>2056</v>
      </c>
      <c r="B874" s="763" t="s">
        <v>2057</v>
      </c>
      <c r="C874" s="764">
        <v>29498</v>
      </c>
      <c r="D874" s="764">
        <v>29498</v>
      </c>
      <c r="E874" s="764">
        <v>0</v>
      </c>
      <c r="F874" s="742" t="s">
        <v>1488</v>
      </c>
    </row>
    <row r="875" spans="1:6" x14ac:dyDescent="0.25">
      <c r="A875" s="763" t="s">
        <v>2058</v>
      </c>
      <c r="B875" s="763" t="s">
        <v>2059</v>
      </c>
      <c r="C875" s="764">
        <v>90675</v>
      </c>
      <c r="D875" s="764">
        <v>90675</v>
      </c>
      <c r="E875" s="764">
        <v>0</v>
      </c>
      <c r="F875" s="742" t="s">
        <v>1488</v>
      </c>
    </row>
    <row r="876" spans="1:6" x14ac:dyDescent="0.25">
      <c r="A876" s="763" t="s">
        <v>97</v>
      </c>
      <c r="B876" s="763" t="s">
        <v>2060</v>
      </c>
      <c r="C876" s="764">
        <v>72489</v>
      </c>
      <c r="D876" s="764">
        <v>72489</v>
      </c>
      <c r="E876" s="764">
        <v>0</v>
      </c>
      <c r="F876" s="742" t="s">
        <v>1488</v>
      </c>
    </row>
    <row r="877" spans="1:6" x14ac:dyDescent="0.25">
      <c r="A877" s="763" t="s">
        <v>2061</v>
      </c>
      <c r="B877" s="763" t="s">
        <v>2062</v>
      </c>
      <c r="C877" s="764">
        <v>18109</v>
      </c>
      <c r="D877" s="764">
        <v>18109</v>
      </c>
      <c r="E877" s="764">
        <v>0</v>
      </c>
      <c r="F877" s="742" t="s">
        <v>1488</v>
      </c>
    </row>
    <row r="878" spans="1:6" x14ac:dyDescent="0.25">
      <c r="A878" s="763" t="s">
        <v>2063</v>
      </c>
      <c r="B878" s="763" t="s">
        <v>2064</v>
      </c>
      <c r="C878" s="764">
        <v>82900</v>
      </c>
      <c r="D878" s="764">
        <v>82900</v>
      </c>
      <c r="E878" s="764">
        <v>0</v>
      </c>
      <c r="F878" s="742" t="s">
        <v>1488</v>
      </c>
    </row>
    <row r="879" spans="1:6" x14ac:dyDescent="0.25">
      <c r="A879" s="763" t="s">
        <v>2065</v>
      </c>
      <c r="B879" s="763" t="s">
        <v>2066</v>
      </c>
      <c r="C879" s="764">
        <v>220000</v>
      </c>
      <c r="D879" s="764">
        <v>220000</v>
      </c>
      <c r="E879" s="764">
        <v>0</v>
      </c>
      <c r="F879" s="742" t="s">
        <v>1488</v>
      </c>
    </row>
    <row r="880" spans="1:6" x14ac:dyDescent="0.25">
      <c r="A880" s="763" t="s">
        <v>2067</v>
      </c>
      <c r="B880" s="763" t="s">
        <v>2068</v>
      </c>
      <c r="C880" s="764">
        <v>51180</v>
      </c>
      <c r="D880" s="764">
        <v>51180</v>
      </c>
      <c r="E880" s="764">
        <v>0</v>
      </c>
      <c r="F880" s="742" t="s">
        <v>1488</v>
      </c>
    </row>
    <row r="881" spans="1:6" x14ac:dyDescent="0.25">
      <c r="A881" s="763" t="s">
        <v>2069</v>
      </c>
      <c r="B881" s="763" t="s">
        <v>2064</v>
      </c>
      <c r="C881" s="764">
        <v>229374</v>
      </c>
      <c r="D881" s="764">
        <v>229374</v>
      </c>
      <c r="E881" s="764">
        <v>0</v>
      </c>
      <c r="F881" s="742" t="s">
        <v>1488</v>
      </c>
    </row>
    <row r="882" spans="1:6" x14ac:dyDescent="0.25">
      <c r="A882" s="763" t="s">
        <v>585</v>
      </c>
      <c r="B882" s="763" t="s">
        <v>2070</v>
      </c>
      <c r="C882" s="764">
        <v>27200</v>
      </c>
      <c r="D882" s="764">
        <v>27200</v>
      </c>
      <c r="E882" s="764">
        <v>0</v>
      </c>
      <c r="F882" s="742" t="s">
        <v>990</v>
      </c>
    </row>
    <row r="883" spans="1:6" x14ac:dyDescent="0.25">
      <c r="A883" s="763" t="s">
        <v>2071</v>
      </c>
      <c r="B883" s="763" t="s">
        <v>2072</v>
      </c>
      <c r="C883" s="764">
        <v>113600</v>
      </c>
      <c r="D883" s="764">
        <v>113600</v>
      </c>
      <c r="E883" s="764">
        <v>0</v>
      </c>
      <c r="F883" s="742" t="s">
        <v>990</v>
      </c>
    </row>
    <row r="884" spans="1:6" x14ac:dyDescent="0.25">
      <c r="A884" s="763" t="s">
        <v>590</v>
      </c>
      <c r="B884" s="763" t="s">
        <v>2073</v>
      </c>
      <c r="C884" s="764">
        <v>138000</v>
      </c>
      <c r="D884" s="764">
        <v>138000</v>
      </c>
      <c r="E884" s="764">
        <v>0</v>
      </c>
      <c r="F884" s="742" t="s">
        <v>990</v>
      </c>
    </row>
    <row r="885" spans="1:6" x14ac:dyDescent="0.25">
      <c r="A885" s="763" t="s">
        <v>575</v>
      </c>
      <c r="B885" s="763" t="s">
        <v>2074</v>
      </c>
      <c r="C885" s="764">
        <v>47999</v>
      </c>
      <c r="D885" s="764">
        <v>47999</v>
      </c>
      <c r="E885" s="764">
        <v>0</v>
      </c>
      <c r="F885" s="742" t="s">
        <v>990</v>
      </c>
    </row>
    <row r="886" spans="1:6" x14ac:dyDescent="0.25">
      <c r="A886" s="763" t="s">
        <v>591</v>
      </c>
      <c r="B886" s="763" t="s">
        <v>2075</v>
      </c>
      <c r="C886" s="764">
        <v>51304</v>
      </c>
      <c r="D886" s="764">
        <v>51304</v>
      </c>
      <c r="E886" s="764">
        <v>0</v>
      </c>
      <c r="F886" s="742" t="s">
        <v>990</v>
      </c>
    </row>
    <row r="887" spans="1:6" x14ac:dyDescent="0.25">
      <c r="A887" s="763" t="s">
        <v>2076</v>
      </c>
      <c r="B887" s="763" t="s">
        <v>2077</v>
      </c>
      <c r="C887" s="764">
        <v>247000</v>
      </c>
      <c r="D887" s="764">
        <v>247000</v>
      </c>
      <c r="E887" s="764">
        <v>0</v>
      </c>
      <c r="F887" s="742" t="s">
        <v>990</v>
      </c>
    </row>
    <row r="888" spans="1:6" x14ac:dyDescent="0.25">
      <c r="A888" s="763" t="s">
        <v>2078</v>
      </c>
      <c r="B888" s="763" t="s">
        <v>2079</v>
      </c>
      <c r="C888" s="764">
        <v>18400</v>
      </c>
      <c r="D888" s="764">
        <v>18400</v>
      </c>
      <c r="E888" s="764">
        <v>0</v>
      </c>
      <c r="F888" s="742" t="s">
        <v>990</v>
      </c>
    </row>
    <row r="889" spans="1:6" x14ac:dyDescent="0.25">
      <c r="A889" s="763" t="s">
        <v>583</v>
      </c>
      <c r="B889" s="763" t="s">
        <v>2080</v>
      </c>
      <c r="C889" s="764">
        <v>85980</v>
      </c>
      <c r="D889" s="764">
        <v>85980</v>
      </c>
      <c r="E889" s="764">
        <v>0</v>
      </c>
      <c r="F889" s="742" t="s">
        <v>990</v>
      </c>
    </row>
    <row r="890" spans="1:6" x14ac:dyDescent="0.25">
      <c r="A890" s="763" t="s">
        <v>2081</v>
      </c>
      <c r="B890" s="763" t="s">
        <v>2082</v>
      </c>
      <c r="C890" s="764">
        <v>56540</v>
      </c>
      <c r="D890" s="764">
        <v>56540</v>
      </c>
      <c r="E890" s="764">
        <v>0</v>
      </c>
      <c r="F890" s="742" t="s">
        <v>990</v>
      </c>
    </row>
    <row r="891" spans="1:6" x14ac:dyDescent="0.25">
      <c r="A891" s="763" t="s">
        <v>2083</v>
      </c>
      <c r="B891" s="763" t="s">
        <v>2084</v>
      </c>
      <c r="C891" s="764">
        <v>62200</v>
      </c>
      <c r="D891" s="764">
        <v>62200</v>
      </c>
      <c r="E891" s="764">
        <v>0</v>
      </c>
      <c r="F891" s="742" t="s">
        <v>990</v>
      </c>
    </row>
    <row r="892" spans="1:6" x14ac:dyDescent="0.25">
      <c r="A892" s="763" t="s">
        <v>2085</v>
      </c>
      <c r="B892" s="763" t="s">
        <v>2086</v>
      </c>
      <c r="C892" s="764">
        <v>66400</v>
      </c>
      <c r="D892" s="764">
        <v>66400</v>
      </c>
      <c r="E892" s="764">
        <v>0</v>
      </c>
      <c r="F892" s="742" t="s">
        <v>990</v>
      </c>
    </row>
    <row r="893" spans="1:6" x14ac:dyDescent="0.25">
      <c r="A893" s="763" t="s">
        <v>589</v>
      </c>
      <c r="B893" s="763" t="s">
        <v>2087</v>
      </c>
      <c r="C893" s="764">
        <v>271818</v>
      </c>
      <c r="D893" s="764">
        <v>271818</v>
      </c>
      <c r="E893" s="764">
        <v>0</v>
      </c>
      <c r="F893" s="742" t="s">
        <v>990</v>
      </c>
    </row>
    <row r="894" spans="1:6" x14ac:dyDescent="0.25">
      <c r="A894" s="763" t="s">
        <v>588</v>
      </c>
      <c r="B894" s="763" t="s">
        <v>2088</v>
      </c>
      <c r="C894" s="764">
        <v>22152</v>
      </c>
      <c r="D894" s="764">
        <v>22152</v>
      </c>
      <c r="E894" s="764">
        <v>0</v>
      </c>
      <c r="F894" s="742" t="s">
        <v>990</v>
      </c>
    </row>
    <row r="895" spans="1:6" x14ac:dyDescent="0.25">
      <c r="A895" s="763" t="s">
        <v>2089</v>
      </c>
      <c r="B895" s="763" t="s">
        <v>2090</v>
      </c>
      <c r="C895" s="764">
        <v>18400</v>
      </c>
      <c r="D895" s="764">
        <v>18400</v>
      </c>
      <c r="E895" s="764">
        <v>0</v>
      </c>
      <c r="F895" s="742" t="s">
        <v>990</v>
      </c>
    </row>
    <row r="896" spans="1:6" x14ac:dyDescent="0.25">
      <c r="A896" s="763" t="s">
        <v>2091</v>
      </c>
      <c r="B896" s="763" t="s">
        <v>2092</v>
      </c>
      <c r="C896" s="764">
        <v>202800</v>
      </c>
      <c r="D896" s="764">
        <v>202800</v>
      </c>
      <c r="E896" s="764">
        <v>0</v>
      </c>
      <c r="F896" s="742" t="s">
        <v>990</v>
      </c>
    </row>
    <row r="897" spans="1:6" x14ac:dyDescent="0.25">
      <c r="A897" s="763" t="s">
        <v>584</v>
      </c>
      <c r="B897" s="763" t="s">
        <v>2093</v>
      </c>
      <c r="C897" s="764">
        <v>100208</v>
      </c>
      <c r="D897" s="764">
        <v>100208</v>
      </c>
      <c r="E897" s="764">
        <v>0</v>
      </c>
      <c r="F897" s="742" t="s">
        <v>990</v>
      </c>
    </row>
    <row r="898" spans="1:6" x14ac:dyDescent="0.25">
      <c r="A898" s="763" t="s">
        <v>2094</v>
      </c>
      <c r="B898" s="763" t="s">
        <v>2095</v>
      </c>
      <c r="C898" s="764">
        <v>12500</v>
      </c>
      <c r="D898" s="764">
        <v>12500</v>
      </c>
      <c r="E898" s="764">
        <v>0</v>
      </c>
      <c r="F898" s="742" t="s">
        <v>990</v>
      </c>
    </row>
    <row r="899" spans="1:6" x14ac:dyDescent="0.25">
      <c r="A899" s="763" t="s">
        <v>101</v>
      </c>
      <c r="B899" s="763" t="s">
        <v>2096</v>
      </c>
      <c r="C899" s="764">
        <v>108000</v>
      </c>
      <c r="D899" s="764">
        <v>108000</v>
      </c>
      <c r="E899" s="764">
        <v>0</v>
      </c>
      <c r="F899" s="742" t="s">
        <v>990</v>
      </c>
    </row>
    <row r="900" spans="1:6" x14ac:dyDescent="0.25">
      <c r="A900" s="763" t="s">
        <v>81</v>
      </c>
      <c r="B900" s="763" t="s">
        <v>2097</v>
      </c>
      <c r="C900" s="764">
        <v>300000</v>
      </c>
      <c r="D900" s="764">
        <v>300000</v>
      </c>
      <c r="E900" s="764">
        <v>0</v>
      </c>
      <c r="F900" s="742" t="s">
        <v>990</v>
      </c>
    </row>
    <row r="901" spans="1:6" x14ac:dyDescent="0.25">
      <c r="A901" s="763" t="s">
        <v>91</v>
      </c>
      <c r="B901" s="763" t="s">
        <v>2098</v>
      </c>
      <c r="C901" s="764">
        <v>51264</v>
      </c>
      <c r="D901" s="764">
        <v>51264</v>
      </c>
      <c r="E901" s="764">
        <v>0</v>
      </c>
      <c r="F901" s="742" t="s">
        <v>990</v>
      </c>
    </row>
    <row r="902" spans="1:6" x14ac:dyDescent="0.25">
      <c r="A902" s="763" t="s">
        <v>67</v>
      </c>
      <c r="B902" s="763" t="s">
        <v>2099</v>
      </c>
      <c r="C902" s="764">
        <v>53979</v>
      </c>
      <c r="D902" s="764">
        <v>53979</v>
      </c>
      <c r="E902" s="764">
        <v>0</v>
      </c>
      <c r="F902" s="742" t="s">
        <v>990</v>
      </c>
    </row>
    <row r="903" spans="1:6" x14ac:dyDescent="0.25">
      <c r="A903" s="763" t="s">
        <v>2100</v>
      </c>
      <c r="B903" s="763" t="s">
        <v>2101</v>
      </c>
      <c r="C903" s="764">
        <v>117475</v>
      </c>
      <c r="D903" s="764">
        <v>117475</v>
      </c>
      <c r="E903" s="764">
        <v>0</v>
      </c>
      <c r="F903" s="742" t="s">
        <v>990</v>
      </c>
    </row>
    <row r="904" spans="1:6" x14ac:dyDescent="0.25">
      <c r="A904" s="763" t="s">
        <v>159</v>
      </c>
      <c r="B904" s="763" t="s">
        <v>2102</v>
      </c>
      <c r="C904" s="764">
        <v>20190</v>
      </c>
      <c r="D904" s="764">
        <v>20190</v>
      </c>
      <c r="E904" s="764">
        <v>0</v>
      </c>
      <c r="F904" s="742" t="s">
        <v>990</v>
      </c>
    </row>
    <row r="905" spans="1:6" x14ac:dyDescent="0.25">
      <c r="A905" s="763" t="s">
        <v>139</v>
      </c>
      <c r="B905" s="763" t="s">
        <v>2103</v>
      </c>
      <c r="C905" s="764">
        <v>23750</v>
      </c>
      <c r="D905" s="764">
        <v>23750</v>
      </c>
      <c r="E905" s="764">
        <v>0</v>
      </c>
      <c r="F905" s="742" t="s">
        <v>990</v>
      </c>
    </row>
    <row r="906" spans="1:6" x14ac:dyDescent="0.25">
      <c r="A906" s="763" t="s">
        <v>2104</v>
      </c>
      <c r="B906" s="763" t="s">
        <v>2105</v>
      </c>
      <c r="C906" s="764">
        <v>78104</v>
      </c>
      <c r="D906" s="764">
        <v>78104</v>
      </c>
      <c r="E906" s="764">
        <v>0</v>
      </c>
      <c r="F906" s="742" t="s">
        <v>990</v>
      </c>
    </row>
    <row r="907" spans="1:6" x14ac:dyDescent="0.25">
      <c r="A907" s="763" t="s">
        <v>55</v>
      </c>
      <c r="B907" s="763" t="s">
        <v>2106</v>
      </c>
      <c r="C907" s="764">
        <v>101892</v>
      </c>
      <c r="D907" s="764">
        <v>101892</v>
      </c>
      <c r="E907" s="764">
        <v>0</v>
      </c>
      <c r="F907" s="742" t="s">
        <v>990</v>
      </c>
    </row>
    <row r="908" spans="1:6" x14ac:dyDescent="0.25">
      <c r="A908" s="763" t="s">
        <v>2107</v>
      </c>
      <c r="B908" s="763" t="s">
        <v>2105</v>
      </c>
      <c r="C908" s="764">
        <v>101828</v>
      </c>
      <c r="D908" s="764">
        <v>101828</v>
      </c>
      <c r="E908" s="764">
        <v>0</v>
      </c>
      <c r="F908" s="742" t="s">
        <v>990</v>
      </c>
    </row>
    <row r="909" spans="1:6" x14ac:dyDescent="0.25">
      <c r="A909" s="763" t="s">
        <v>2108</v>
      </c>
      <c r="B909" s="763" t="s">
        <v>2105</v>
      </c>
      <c r="C909" s="764">
        <v>78104</v>
      </c>
      <c r="D909" s="764">
        <v>78104</v>
      </c>
      <c r="E909" s="764">
        <v>0</v>
      </c>
      <c r="F909" s="742" t="s">
        <v>990</v>
      </c>
    </row>
    <row r="910" spans="1:6" x14ac:dyDescent="0.25">
      <c r="A910" s="763" t="s">
        <v>2109</v>
      </c>
      <c r="B910" s="763" t="s">
        <v>2110</v>
      </c>
      <c r="C910" s="764">
        <v>89375</v>
      </c>
      <c r="D910" s="764">
        <v>89375</v>
      </c>
      <c r="E910" s="764">
        <v>0</v>
      </c>
      <c r="F910" s="742" t="s">
        <v>990</v>
      </c>
    </row>
    <row r="911" spans="1:6" x14ac:dyDescent="0.25">
      <c r="A911" s="763" t="s">
        <v>175</v>
      </c>
      <c r="B911" s="763" t="s">
        <v>2106</v>
      </c>
      <c r="C911" s="764">
        <v>127602</v>
      </c>
      <c r="D911" s="764">
        <v>127602</v>
      </c>
      <c r="E911" s="764">
        <v>0</v>
      </c>
      <c r="F911" s="742" t="s">
        <v>990</v>
      </c>
    </row>
    <row r="912" spans="1:6" x14ac:dyDescent="0.25">
      <c r="A912" s="763" t="s">
        <v>155</v>
      </c>
      <c r="B912" s="763" t="s">
        <v>2111</v>
      </c>
      <c r="C912" s="764">
        <v>157900</v>
      </c>
      <c r="D912" s="764">
        <v>157900</v>
      </c>
      <c r="E912" s="764">
        <v>0</v>
      </c>
      <c r="F912" s="742" t="s">
        <v>990</v>
      </c>
    </row>
    <row r="913" spans="1:6" x14ac:dyDescent="0.25">
      <c r="A913" s="763" t="s">
        <v>2112</v>
      </c>
      <c r="B913" s="763" t="s">
        <v>2105</v>
      </c>
      <c r="C913" s="764">
        <v>55140</v>
      </c>
      <c r="D913" s="764">
        <v>55140</v>
      </c>
      <c r="E913" s="764">
        <v>0</v>
      </c>
      <c r="F913" s="742" t="s">
        <v>990</v>
      </c>
    </row>
    <row r="914" spans="1:6" x14ac:dyDescent="0.25">
      <c r="A914" s="763" t="s">
        <v>165</v>
      </c>
      <c r="B914" s="763" t="s">
        <v>2113</v>
      </c>
      <c r="C914" s="764">
        <v>249969</v>
      </c>
      <c r="D914" s="764">
        <v>249969</v>
      </c>
      <c r="E914" s="764">
        <v>0</v>
      </c>
      <c r="F914" s="742" t="s">
        <v>990</v>
      </c>
    </row>
    <row r="915" spans="1:6" x14ac:dyDescent="0.25">
      <c r="A915" s="763" t="s">
        <v>145</v>
      </c>
      <c r="B915" s="763" t="s">
        <v>2111</v>
      </c>
      <c r="C915" s="764">
        <v>260864</v>
      </c>
      <c r="D915" s="764">
        <v>260864</v>
      </c>
      <c r="E915" s="764">
        <v>0</v>
      </c>
      <c r="F915" s="742" t="s">
        <v>990</v>
      </c>
    </row>
    <row r="916" spans="1:6" x14ac:dyDescent="0.25">
      <c r="A916" s="763" t="s">
        <v>61</v>
      </c>
      <c r="B916" s="763" t="s">
        <v>2114</v>
      </c>
      <c r="C916" s="764">
        <v>250360</v>
      </c>
      <c r="D916" s="764">
        <v>250360</v>
      </c>
      <c r="E916" s="764">
        <v>0</v>
      </c>
      <c r="F916" s="742" t="s">
        <v>990</v>
      </c>
    </row>
    <row r="917" spans="1:6" x14ac:dyDescent="0.25">
      <c r="A917" s="763" t="s">
        <v>147</v>
      </c>
      <c r="B917" s="763" t="s">
        <v>2115</v>
      </c>
      <c r="C917" s="764">
        <v>109900</v>
      </c>
      <c r="D917" s="764">
        <v>109900</v>
      </c>
      <c r="E917" s="764">
        <v>0</v>
      </c>
      <c r="F917" s="742" t="s">
        <v>990</v>
      </c>
    </row>
    <row r="918" spans="1:6" x14ac:dyDescent="0.25">
      <c r="A918" s="763" t="s">
        <v>151</v>
      </c>
      <c r="B918" s="763" t="s">
        <v>2116</v>
      </c>
      <c r="C918" s="764">
        <v>204425</v>
      </c>
      <c r="D918" s="764">
        <v>204425</v>
      </c>
      <c r="E918" s="764">
        <v>0</v>
      </c>
      <c r="F918" s="742" t="s">
        <v>990</v>
      </c>
    </row>
    <row r="919" spans="1:6" x14ac:dyDescent="0.25">
      <c r="A919" s="763" t="s">
        <v>63</v>
      </c>
      <c r="B919" s="763" t="s">
        <v>2117</v>
      </c>
      <c r="C919" s="764">
        <v>129896</v>
      </c>
      <c r="D919" s="764">
        <v>129896</v>
      </c>
      <c r="E919" s="764">
        <v>0</v>
      </c>
      <c r="F919" s="742" t="s">
        <v>990</v>
      </c>
    </row>
    <row r="920" spans="1:6" x14ac:dyDescent="0.25">
      <c r="A920" s="763" t="s">
        <v>149</v>
      </c>
      <c r="B920" s="763" t="s">
        <v>2118</v>
      </c>
      <c r="C920" s="764">
        <v>66901</v>
      </c>
      <c r="D920" s="764">
        <v>66901</v>
      </c>
      <c r="E920" s="764">
        <v>0</v>
      </c>
      <c r="F920" s="742" t="s">
        <v>990</v>
      </c>
    </row>
    <row r="921" spans="1:6" x14ac:dyDescent="0.25">
      <c r="A921" s="763" t="s">
        <v>173</v>
      </c>
      <c r="B921" s="763" t="s">
        <v>2106</v>
      </c>
      <c r="C921" s="764">
        <v>111016</v>
      </c>
      <c r="D921" s="764">
        <v>111016</v>
      </c>
      <c r="E921" s="764">
        <v>0</v>
      </c>
      <c r="F921" s="742" t="s">
        <v>990</v>
      </c>
    </row>
    <row r="922" spans="1:6" x14ac:dyDescent="0.25">
      <c r="A922" s="763" t="s">
        <v>153</v>
      </c>
      <c r="B922" s="763" t="s">
        <v>2111</v>
      </c>
      <c r="C922" s="764">
        <v>312975</v>
      </c>
      <c r="D922" s="764">
        <v>312975</v>
      </c>
      <c r="E922" s="764">
        <v>0</v>
      </c>
      <c r="F922" s="742" t="s">
        <v>990</v>
      </c>
    </row>
    <row r="923" spans="1:6" x14ac:dyDescent="0.25">
      <c r="A923" s="763" t="s">
        <v>133</v>
      </c>
      <c r="B923" s="763" t="s">
        <v>2119</v>
      </c>
      <c r="C923" s="764">
        <v>263000</v>
      </c>
      <c r="D923" s="764">
        <v>263000</v>
      </c>
      <c r="E923" s="764">
        <v>0</v>
      </c>
      <c r="F923" s="742" t="s">
        <v>990</v>
      </c>
    </row>
    <row r="924" spans="1:6" x14ac:dyDescent="0.25">
      <c r="A924" s="763" t="s">
        <v>177</v>
      </c>
      <c r="B924" s="763" t="s">
        <v>2116</v>
      </c>
      <c r="C924" s="764">
        <v>58321</v>
      </c>
      <c r="D924" s="764">
        <v>58321</v>
      </c>
      <c r="E924" s="764">
        <v>0</v>
      </c>
      <c r="F924" s="742" t="s">
        <v>990</v>
      </c>
    </row>
    <row r="925" spans="1:6" x14ac:dyDescent="0.25">
      <c r="A925" s="763" t="s">
        <v>143</v>
      </c>
      <c r="B925" s="763" t="s">
        <v>2120</v>
      </c>
      <c r="C925" s="764">
        <v>245437</v>
      </c>
      <c r="D925" s="764">
        <v>245437</v>
      </c>
      <c r="E925" s="764">
        <v>0</v>
      </c>
      <c r="F925" s="742" t="s">
        <v>990</v>
      </c>
    </row>
    <row r="926" spans="1:6" x14ac:dyDescent="0.25">
      <c r="A926" s="763" t="s">
        <v>161</v>
      </c>
      <c r="B926" s="763" t="s">
        <v>2121</v>
      </c>
      <c r="C926" s="764">
        <v>107132</v>
      </c>
      <c r="D926" s="764">
        <v>107132</v>
      </c>
      <c r="E926" s="764">
        <v>0</v>
      </c>
      <c r="F926" s="742" t="s">
        <v>990</v>
      </c>
    </row>
    <row r="927" spans="1:6" x14ac:dyDescent="0.25">
      <c r="A927" s="763" t="s">
        <v>141</v>
      </c>
      <c r="B927" s="763" t="s">
        <v>2122</v>
      </c>
      <c r="C927" s="764">
        <v>245437</v>
      </c>
      <c r="D927" s="764">
        <v>245437</v>
      </c>
      <c r="E927" s="764">
        <v>0</v>
      </c>
      <c r="F927" s="742" t="s">
        <v>990</v>
      </c>
    </row>
    <row r="928" spans="1:6" x14ac:dyDescent="0.25">
      <c r="A928" s="763" t="s">
        <v>135</v>
      </c>
      <c r="B928" s="763" t="s">
        <v>2123</v>
      </c>
      <c r="C928" s="764">
        <v>266375</v>
      </c>
      <c r="D928" s="764">
        <v>266375</v>
      </c>
      <c r="E928" s="764">
        <v>0</v>
      </c>
      <c r="F928" s="742" t="s">
        <v>990</v>
      </c>
    </row>
    <row r="929" spans="1:6" x14ac:dyDescent="0.25">
      <c r="A929" s="763" t="s">
        <v>2124</v>
      </c>
      <c r="B929" s="763" t="s">
        <v>2125</v>
      </c>
      <c r="C929" s="764">
        <v>30000</v>
      </c>
      <c r="D929" s="764">
        <v>30000</v>
      </c>
      <c r="E929" s="764">
        <v>0</v>
      </c>
      <c r="F929" s="742" t="s">
        <v>990</v>
      </c>
    </row>
    <row r="930" spans="1:6" x14ac:dyDescent="0.25">
      <c r="A930" s="763" t="s">
        <v>2126</v>
      </c>
      <c r="B930" s="763" t="s">
        <v>2127</v>
      </c>
      <c r="C930" s="764">
        <v>3149</v>
      </c>
      <c r="D930" s="764">
        <v>3149</v>
      </c>
      <c r="E930" s="764">
        <v>0</v>
      </c>
      <c r="F930" s="742" t="s">
        <v>990</v>
      </c>
    </row>
    <row r="931" spans="1:6" x14ac:dyDescent="0.25">
      <c r="A931" s="763" t="s">
        <v>2128</v>
      </c>
      <c r="B931" s="763" t="s">
        <v>2129</v>
      </c>
      <c r="C931" s="764">
        <v>19677</v>
      </c>
      <c r="D931" s="764">
        <v>19677</v>
      </c>
      <c r="E931" s="764">
        <v>0</v>
      </c>
      <c r="F931" s="742" t="s">
        <v>990</v>
      </c>
    </row>
    <row r="932" spans="1:6" x14ac:dyDescent="0.25">
      <c r="A932" s="763" t="s">
        <v>2130</v>
      </c>
      <c r="B932" s="763" t="s">
        <v>2131</v>
      </c>
      <c r="C932" s="764">
        <v>14960</v>
      </c>
      <c r="D932" s="764">
        <v>14960</v>
      </c>
      <c r="E932" s="764">
        <v>0</v>
      </c>
      <c r="F932" s="742" t="s">
        <v>990</v>
      </c>
    </row>
    <row r="933" spans="1:6" x14ac:dyDescent="0.25">
      <c r="A933" s="763" t="s">
        <v>2132</v>
      </c>
      <c r="B933" s="763" t="s">
        <v>2133</v>
      </c>
      <c r="C933" s="764">
        <v>6134</v>
      </c>
      <c r="D933" s="764">
        <v>6134</v>
      </c>
      <c r="E933" s="764">
        <v>0</v>
      </c>
      <c r="F933" s="742" t="s">
        <v>990</v>
      </c>
    </row>
    <row r="934" spans="1:6" x14ac:dyDescent="0.25">
      <c r="A934" s="763" t="s">
        <v>2134</v>
      </c>
      <c r="B934" s="763" t="s">
        <v>2135</v>
      </c>
      <c r="C934" s="764">
        <v>21900</v>
      </c>
      <c r="D934" s="764">
        <v>21900</v>
      </c>
      <c r="E934" s="764">
        <v>0</v>
      </c>
      <c r="F934" s="742" t="s">
        <v>990</v>
      </c>
    </row>
    <row r="935" spans="1:6" x14ac:dyDescent="0.25">
      <c r="A935" s="763" t="s">
        <v>2136</v>
      </c>
      <c r="B935" s="763" t="s">
        <v>2137</v>
      </c>
      <c r="C935" s="764">
        <v>6693</v>
      </c>
      <c r="D935" s="764">
        <v>6693</v>
      </c>
      <c r="E935" s="764">
        <v>0</v>
      </c>
      <c r="F935" s="742" t="s">
        <v>990</v>
      </c>
    </row>
    <row r="936" spans="1:6" x14ac:dyDescent="0.25">
      <c r="A936" s="763" t="s">
        <v>2138</v>
      </c>
      <c r="B936" s="763" t="s">
        <v>2139</v>
      </c>
      <c r="C936" s="764">
        <v>19167</v>
      </c>
      <c r="D936" s="764">
        <v>19167</v>
      </c>
      <c r="E936" s="764">
        <v>0</v>
      </c>
      <c r="F936" s="742" t="s">
        <v>990</v>
      </c>
    </row>
    <row r="937" spans="1:6" x14ac:dyDescent="0.25">
      <c r="A937" s="763" t="s">
        <v>2140</v>
      </c>
      <c r="B937" s="763" t="s">
        <v>2141</v>
      </c>
      <c r="C937" s="764">
        <v>136181</v>
      </c>
      <c r="D937" s="764">
        <v>136181</v>
      </c>
      <c r="E937" s="764">
        <v>0</v>
      </c>
      <c r="F937" s="742" t="s">
        <v>990</v>
      </c>
    </row>
    <row r="938" spans="1:6" x14ac:dyDescent="0.25">
      <c r="A938" s="763" t="s">
        <v>2142</v>
      </c>
      <c r="B938" s="763" t="s">
        <v>2139</v>
      </c>
      <c r="C938" s="764">
        <v>75854</v>
      </c>
      <c r="D938" s="764">
        <v>75854</v>
      </c>
      <c r="E938" s="764">
        <v>0</v>
      </c>
      <c r="F938" s="742" t="s">
        <v>990</v>
      </c>
    </row>
    <row r="939" spans="1:6" x14ac:dyDescent="0.25">
      <c r="A939" s="763" t="s">
        <v>2143</v>
      </c>
      <c r="B939" s="763" t="s">
        <v>2144</v>
      </c>
      <c r="C939" s="764">
        <v>6354</v>
      </c>
      <c r="D939" s="764">
        <v>6354</v>
      </c>
      <c r="E939" s="764">
        <v>0</v>
      </c>
      <c r="F939" s="742" t="s">
        <v>990</v>
      </c>
    </row>
    <row r="940" spans="1:6" x14ac:dyDescent="0.25">
      <c r="A940" s="763" t="s">
        <v>2145</v>
      </c>
      <c r="B940" s="763" t="s">
        <v>2146</v>
      </c>
      <c r="C940" s="764">
        <v>83984</v>
      </c>
      <c r="D940" s="764">
        <v>83984</v>
      </c>
      <c r="E940" s="764">
        <v>0</v>
      </c>
      <c r="F940" s="742" t="s">
        <v>990</v>
      </c>
    </row>
    <row r="941" spans="1:6" x14ac:dyDescent="0.25">
      <c r="A941" s="763" t="s">
        <v>2147</v>
      </c>
      <c r="B941" s="763" t="s">
        <v>2148</v>
      </c>
      <c r="C941" s="764">
        <v>36929</v>
      </c>
      <c r="D941" s="764">
        <v>36929</v>
      </c>
      <c r="E941" s="764">
        <v>0</v>
      </c>
      <c r="F941" s="742" t="s">
        <v>990</v>
      </c>
    </row>
    <row r="942" spans="1:6" x14ac:dyDescent="0.25">
      <c r="A942" s="763" t="s">
        <v>2149</v>
      </c>
      <c r="B942" s="763" t="s">
        <v>2150</v>
      </c>
      <c r="C942" s="764">
        <v>12701</v>
      </c>
      <c r="D942" s="764">
        <v>12701</v>
      </c>
      <c r="E942" s="764">
        <v>0</v>
      </c>
      <c r="F942" s="742" t="s">
        <v>990</v>
      </c>
    </row>
    <row r="943" spans="1:6" x14ac:dyDescent="0.25">
      <c r="A943" s="763" t="s">
        <v>2151</v>
      </c>
      <c r="B943" s="763" t="s">
        <v>2152</v>
      </c>
      <c r="C943" s="764">
        <v>15866</v>
      </c>
      <c r="D943" s="764">
        <v>15866</v>
      </c>
      <c r="E943" s="764">
        <v>0</v>
      </c>
      <c r="F943" s="742" t="s">
        <v>990</v>
      </c>
    </row>
    <row r="944" spans="1:6" x14ac:dyDescent="0.25">
      <c r="A944" s="763" t="s">
        <v>2153</v>
      </c>
      <c r="B944" s="763" t="s">
        <v>2154</v>
      </c>
      <c r="C944" s="764">
        <v>22677</v>
      </c>
      <c r="D944" s="764">
        <v>22677</v>
      </c>
      <c r="E944" s="764">
        <v>0</v>
      </c>
      <c r="F944" s="742" t="s">
        <v>990</v>
      </c>
    </row>
    <row r="945" spans="1:6" x14ac:dyDescent="0.25">
      <c r="A945" s="763" t="s">
        <v>2155</v>
      </c>
      <c r="B945" s="763" t="s">
        <v>2156</v>
      </c>
      <c r="C945" s="764">
        <v>15360</v>
      </c>
      <c r="D945" s="764">
        <v>15360</v>
      </c>
      <c r="E945" s="764">
        <v>0</v>
      </c>
      <c r="F945" s="742" t="s">
        <v>990</v>
      </c>
    </row>
    <row r="946" spans="1:6" x14ac:dyDescent="0.25">
      <c r="A946" s="763" t="s">
        <v>2157</v>
      </c>
      <c r="B946" s="763" t="s">
        <v>2158</v>
      </c>
      <c r="C946" s="764">
        <v>31938</v>
      </c>
      <c r="D946" s="764">
        <v>31938</v>
      </c>
      <c r="E946" s="764">
        <v>0</v>
      </c>
      <c r="F946" s="742" t="s">
        <v>990</v>
      </c>
    </row>
    <row r="947" spans="1:6" x14ac:dyDescent="0.25">
      <c r="A947" s="763" t="s">
        <v>2159</v>
      </c>
      <c r="B947" s="763" t="s">
        <v>2160</v>
      </c>
      <c r="C947" s="764">
        <v>45000</v>
      </c>
      <c r="D947" s="764">
        <v>45000</v>
      </c>
      <c r="E947" s="764">
        <v>0</v>
      </c>
      <c r="F947" s="742" t="s">
        <v>990</v>
      </c>
    </row>
    <row r="948" spans="1:6" x14ac:dyDescent="0.25">
      <c r="A948" s="763" t="s">
        <v>2161</v>
      </c>
      <c r="B948" s="763" t="s">
        <v>2162</v>
      </c>
      <c r="C948" s="764">
        <v>22589</v>
      </c>
      <c r="D948" s="764">
        <v>22589</v>
      </c>
      <c r="E948" s="764">
        <v>0</v>
      </c>
      <c r="F948" s="742" t="s">
        <v>990</v>
      </c>
    </row>
    <row r="949" spans="1:6" x14ac:dyDescent="0.25">
      <c r="A949" s="763" t="s">
        <v>2163</v>
      </c>
      <c r="B949" s="763" t="s">
        <v>2160</v>
      </c>
      <c r="C949" s="764">
        <v>44091</v>
      </c>
      <c r="D949" s="764">
        <v>44091</v>
      </c>
      <c r="E949" s="764">
        <v>0</v>
      </c>
      <c r="F949" s="742" t="s">
        <v>990</v>
      </c>
    </row>
    <row r="950" spans="1:6" x14ac:dyDescent="0.25">
      <c r="A950" s="763" t="s">
        <v>2164</v>
      </c>
      <c r="B950" s="763" t="s">
        <v>2165</v>
      </c>
      <c r="C950" s="764">
        <v>40000</v>
      </c>
      <c r="D950" s="764">
        <v>40000</v>
      </c>
      <c r="E950" s="764">
        <v>0</v>
      </c>
      <c r="F950" s="742" t="s">
        <v>990</v>
      </c>
    </row>
    <row r="951" spans="1:6" x14ac:dyDescent="0.25">
      <c r="A951" s="763" t="s">
        <v>2166</v>
      </c>
      <c r="B951" s="763" t="s">
        <v>2167</v>
      </c>
      <c r="C951" s="764">
        <v>35281</v>
      </c>
      <c r="D951" s="764">
        <v>35281</v>
      </c>
      <c r="E951" s="764">
        <v>0</v>
      </c>
      <c r="F951" s="742" t="s">
        <v>990</v>
      </c>
    </row>
    <row r="952" spans="1:6" x14ac:dyDescent="0.25">
      <c r="A952" s="763" t="s">
        <v>2168</v>
      </c>
      <c r="B952" s="763" t="s">
        <v>2169</v>
      </c>
      <c r="C952" s="764">
        <v>24291</v>
      </c>
      <c r="D952" s="764">
        <v>24291</v>
      </c>
      <c r="E952" s="764">
        <v>0</v>
      </c>
      <c r="F952" s="742" t="s">
        <v>990</v>
      </c>
    </row>
    <row r="953" spans="1:6" x14ac:dyDescent="0.25">
      <c r="A953" s="763" t="s">
        <v>2170</v>
      </c>
      <c r="B953" s="763" t="s">
        <v>2171</v>
      </c>
      <c r="C953" s="764">
        <v>45000</v>
      </c>
      <c r="D953" s="764">
        <v>45000</v>
      </c>
      <c r="E953" s="764">
        <v>0</v>
      </c>
      <c r="F953" s="742" t="s">
        <v>990</v>
      </c>
    </row>
    <row r="954" spans="1:6" x14ac:dyDescent="0.25">
      <c r="A954" s="763" t="s">
        <v>2172</v>
      </c>
      <c r="B954" s="763" t="s">
        <v>2173</v>
      </c>
      <c r="C954" s="764">
        <v>28000</v>
      </c>
      <c r="D954" s="764">
        <v>28000</v>
      </c>
      <c r="E954" s="764">
        <v>0</v>
      </c>
      <c r="F954" s="742" t="s">
        <v>990</v>
      </c>
    </row>
    <row r="955" spans="1:6" x14ac:dyDescent="0.25">
      <c r="A955" s="763" t="s">
        <v>2174</v>
      </c>
      <c r="B955" s="763" t="s">
        <v>2169</v>
      </c>
      <c r="C955" s="764">
        <v>24291</v>
      </c>
      <c r="D955" s="764">
        <v>24291</v>
      </c>
      <c r="E955" s="764">
        <v>0</v>
      </c>
      <c r="F955" s="742" t="s">
        <v>990</v>
      </c>
    </row>
    <row r="956" spans="1:6" x14ac:dyDescent="0.25">
      <c r="A956" s="763" t="s">
        <v>2175</v>
      </c>
      <c r="B956" s="763" t="s">
        <v>2169</v>
      </c>
      <c r="C956" s="764">
        <v>24291</v>
      </c>
      <c r="D956" s="764">
        <v>24291</v>
      </c>
      <c r="E956" s="764">
        <v>0</v>
      </c>
      <c r="F956" s="742" t="s">
        <v>990</v>
      </c>
    </row>
    <row r="957" spans="1:6" x14ac:dyDescent="0.25">
      <c r="A957" s="763" t="s">
        <v>2176</v>
      </c>
      <c r="B957" s="763" t="s">
        <v>2162</v>
      </c>
      <c r="C957" s="764">
        <v>22589</v>
      </c>
      <c r="D957" s="764">
        <v>22589</v>
      </c>
      <c r="E957" s="764">
        <v>0</v>
      </c>
      <c r="F957" s="742" t="s">
        <v>990</v>
      </c>
    </row>
    <row r="958" spans="1:6" x14ac:dyDescent="0.25">
      <c r="A958" s="763" t="s">
        <v>2177</v>
      </c>
      <c r="B958" s="763" t="s">
        <v>2178</v>
      </c>
      <c r="C958" s="764">
        <v>29691</v>
      </c>
      <c r="D958" s="764">
        <v>29691</v>
      </c>
      <c r="E958" s="764">
        <v>0</v>
      </c>
      <c r="F958" s="742" t="s">
        <v>990</v>
      </c>
    </row>
    <row r="959" spans="1:6" x14ac:dyDescent="0.25">
      <c r="A959" s="763" t="s">
        <v>2179</v>
      </c>
      <c r="B959" s="763" t="s">
        <v>2180</v>
      </c>
      <c r="C959" s="764">
        <v>34290</v>
      </c>
      <c r="D959" s="764">
        <v>34290</v>
      </c>
      <c r="E959" s="764">
        <v>0</v>
      </c>
      <c r="F959" s="742" t="s">
        <v>990</v>
      </c>
    </row>
    <row r="960" spans="1:6" x14ac:dyDescent="0.25">
      <c r="A960" s="763" t="s">
        <v>2181</v>
      </c>
      <c r="B960" s="763" t="s">
        <v>2162</v>
      </c>
      <c r="C960" s="764">
        <v>22589</v>
      </c>
      <c r="D960" s="764">
        <v>22589</v>
      </c>
      <c r="E960" s="764">
        <v>0</v>
      </c>
      <c r="F960" s="742" t="s">
        <v>990</v>
      </c>
    </row>
    <row r="961" spans="1:6" x14ac:dyDescent="0.25">
      <c r="A961" s="763" t="s">
        <v>2182</v>
      </c>
      <c r="B961" s="763" t="s">
        <v>2183</v>
      </c>
      <c r="C961" s="764">
        <v>35000</v>
      </c>
      <c r="D961" s="764">
        <v>35000</v>
      </c>
      <c r="E961" s="764">
        <v>0</v>
      </c>
      <c r="F961" s="742" t="s">
        <v>990</v>
      </c>
    </row>
    <row r="962" spans="1:6" x14ac:dyDescent="0.25">
      <c r="A962" s="763" t="s">
        <v>2184</v>
      </c>
      <c r="B962" s="763" t="s">
        <v>2167</v>
      </c>
      <c r="C962" s="764">
        <v>35281</v>
      </c>
      <c r="D962" s="764">
        <v>35281</v>
      </c>
      <c r="E962" s="764">
        <v>0</v>
      </c>
      <c r="F962" s="742" t="s">
        <v>990</v>
      </c>
    </row>
    <row r="963" spans="1:6" x14ac:dyDescent="0.25">
      <c r="A963" s="763" t="s">
        <v>2185</v>
      </c>
      <c r="B963" s="763" t="s">
        <v>2180</v>
      </c>
      <c r="C963" s="764">
        <v>34290</v>
      </c>
      <c r="D963" s="764">
        <v>34290</v>
      </c>
      <c r="E963" s="764">
        <v>0</v>
      </c>
      <c r="F963" s="742" t="s">
        <v>990</v>
      </c>
    </row>
    <row r="964" spans="1:6" x14ac:dyDescent="0.25">
      <c r="A964" s="763" t="s">
        <v>2186</v>
      </c>
      <c r="B964" s="763" t="s">
        <v>2180</v>
      </c>
      <c r="C964" s="764">
        <v>34290</v>
      </c>
      <c r="D964" s="764">
        <v>34290</v>
      </c>
      <c r="E964" s="764">
        <v>0</v>
      </c>
      <c r="F964" s="742" t="s">
        <v>990</v>
      </c>
    </row>
    <row r="965" spans="1:6" x14ac:dyDescent="0.25">
      <c r="A965" s="763" t="s">
        <v>2187</v>
      </c>
      <c r="B965" s="763" t="s">
        <v>2188</v>
      </c>
      <c r="C965" s="764">
        <v>31491</v>
      </c>
      <c r="D965" s="764">
        <v>31491</v>
      </c>
      <c r="E965" s="764">
        <v>0</v>
      </c>
      <c r="F965" s="742" t="s">
        <v>990</v>
      </c>
    </row>
    <row r="966" spans="1:6" x14ac:dyDescent="0.25">
      <c r="A966" s="763" t="s">
        <v>2189</v>
      </c>
      <c r="B966" s="763" t="s">
        <v>2190</v>
      </c>
      <c r="C966" s="764">
        <v>35091</v>
      </c>
      <c r="D966" s="764">
        <v>35091</v>
      </c>
      <c r="E966" s="764">
        <v>0</v>
      </c>
      <c r="F966" s="742" t="s">
        <v>990</v>
      </c>
    </row>
    <row r="967" spans="1:6" x14ac:dyDescent="0.25">
      <c r="A967" s="763" t="s">
        <v>2191</v>
      </c>
      <c r="B967" s="763" t="s">
        <v>2183</v>
      </c>
      <c r="C967" s="764">
        <v>33291</v>
      </c>
      <c r="D967" s="764">
        <v>33291</v>
      </c>
      <c r="E967" s="764">
        <v>0</v>
      </c>
      <c r="F967" s="742" t="s">
        <v>990</v>
      </c>
    </row>
    <row r="968" spans="1:6" x14ac:dyDescent="0.25">
      <c r="A968" s="763" t="s">
        <v>2192</v>
      </c>
      <c r="B968" s="763" t="s">
        <v>2169</v>
      </c>
      <c r="C968" s="764">
        <v>24291</v>
      </c>
      <c r="D968" s="764">
        <v>24291</v>
      </c>
      <c r="E968" s="764">
        <v>0</v>
      </c>
      <c r="F968" s="742" t="s">
        <v>990</v>
      </c>
    </row>
    <row r="969" spans="1:6" x14ac:dyDescent="0.25">
      <c r="A969" s="763" t="s">
        <v>2193</v>
      </c>
      <c r="B969" s="763" t="s">
        <v>2180</v>
      </c>
      <c r="C969" s="764">
        <v>34290</v>
      </c>
      <c r="D969" s="764">
        <v>34290</v>
      </c>
      <c r="E969" s="764">
        <v>0</v>
      </c>
      <c r="F969" s="742" t="s">
        <v>990</v>
      </c>
    </row>
    <row r="970" spans="1:6" x14ac:dyDescent="0.25">
      <c r="A970" s="763" t="s">
        <v>2194</v>
      </c>
      <c r="B970" s="763" t="s">
        <v>2162</v>
      </c>
      <c r="C970" s="764">
        <v>22589</v>
      </c>
      <c r="D970" s="764">
        <v>22589</v>
      </c>
      <c r="E970" s="764">
        <v>0</v>
      </c>
      <c r="F970" s="742" t="s">
        <v>990</v>
      </c>
    </row>
    <row r="971" spans="1:6" x14ac:dyDescent="0.25">
      <c r="A971" s="763" t="s">
        <v>2195</v>
      </c>
      <c r="B971" s="763" t="s">
        <v>2160</v>
      </c>
      <c r="C971" s="764">
        <v>44091</v>
      </c>
      <c r="D971" s="764">
        <v>44091</v>
      </c>
      <c r="E971" s="764">
        <v>0</v>
      </c>
      <c r="F971" s="742" t="s">
        <v>990</v>
      </c>
    </row>
    <row r="972" spans="1:6" x14ac:dyDescent="0.25">
      <c r="A972" s="763" t="s">
        <v>2196</v>
      </c>
      <c r="B972" s="763" t="s">
        <v>2197</v>
      </c>
      <c r="C972" s="764">
        <v>11433</v>
      </c>
      <c r="D972" s="764">
        <v>11433</v>
      </c>
      <c r="E972" s="764">
        <v>0</v>
      </c>
      <c r="F972" s="742" t="s">
        <v>990</v>
      </c>
    </row>
    <row r="973" spans="1:6" x14ac:dyDescent="0.25">
      <c r="A973" s="763" t="s">
        <v>2198</v>
      </c>
      <c r="B973" s="763" t="s">
        <v>2199</v>
      </c>
      <c r="C973" s="764">
        <v>102283</v>
      </c>
      <c r="D973" s="764">
        <v>102283</v>
      </c>
      <c r="E973" s="764">
        <v>0</v>
      </c>
      <c r="F973" s="742" t="s">
        <v>990</v>
      </c>
    </row>
    <row r="974" spans="1:6" x14ac:dyDescent="0.25">
      <c r="A974" s="763" t="s">
        <v>2200</v>
      </c>
      <c r="B974" s="763" t="s">
        <v>2201</v>
      </c>
      <c r="C974" s="764">
        <v>283950</v>
      </c>
      <c r="D974" s="764">
        <v>283950</v>
      </c>
      <c r="E974" s="764">
        <v>0</v>
      </c>
      <c r="F974" s="742" t="s">
        <v>990</v>
      </c>
    </row>
    <row r="975" spans="1:6" x14ac:dyDescent="0.25">
      <c r="A975" s="763" t="s">
        <v>2202</v>
      </c>
      <c r="B975" s="763" t="s">
        <v>2105</v>
      </c>
      <c r="C975" s="764">
        <v>168457</v>
      </c>
      <c r="D975" s="764">
        <v>168457</v>
      </c>
      <c r="E975" s="764">
        <v>0</v>
      </c>
      <c r="F975" s="742" t="s">
        <v>990</v>
      </c>
    </row>
    <row r="976" spans="1:6" x14ac:dyDescent="0.25">
      <c r="A976" s="763" t="s">
        <v>2203</v>
      </c>
      <c r="B976" s="763" t="s">
        <v>2204</v>
      </c>
      <c r="C976" s="764">
        <v>7427280</v>
      </c>
      <c r="D976" s="764">
        <v>7427280</v>
      </c>
      <c r="E976" s="764">
        <v>0</v>
      </c>
      <c r="F976" s="742" t="s">
        <v>955</v>
      </c>
    </row>
    <row r="977" spans="1:6" x14ac:dyDescent="0.25">
      <c r="A977" s="763" t="s">
        <v>2205</v>
      </c>
      <c r="B977" s="763" t="s">
        <v>2206</v>
      </c>
      <c r="C977" s="764">
        <v>170000</v>
      </c>
      <c r="D977" s="764">
        <v>170000</v>
      </c>
      <c r="E977" s="764">
        <v>0</v>
      </c>
      <c r="F977" s="742" t="s">
        <v>955</v>
      </c>
    </row>
    <row r="978" spans="1:6" x14ac:dyDescent="0.25">
      <c r="A978" s="763" t="s">
        <v>2207</v>
      </c>
      <c r="B978" s="763" t="s">
        <v>2208</v>
      </c>
      <c r="C978" s="764">
        <v>184900</v>
      </c>
      <c r="D978" s="764">
        <v>184900</v>
      </c>
      <c r="E978" s="764">
        <v>0</v>
      </c>
      <c r="F978" s="742" t="s">
        <v>955</v>
      </c>
    </row>
    <row r="979" spans="1:6" x14ac:dyDescent="0.25">
      <c r="A979" s="763" t="s">
        <v>2209</v>
      </c>
      <c r="B979" s="763" t="s">
        <v>2210</v>
      </c>
      <c r="C979" s="764">
        <v>360000</v>
      </c>
      <c r="D979" s="764">
        <v>360000</v>
      </c>
      <c r="E979" s="764">
        <v>0</v>
      </c>
      <c r="F979" s="742" t="s">
        <v>955</v>
      </c>
    </row>
    <row r="980" spans="1:6" x14ac:dyDescent="0.25">
      <c r="A980" s="763" t="s">
        <v>2211</v>
      </c>
      <c r="B980" s="763" t="s">
        <v>2212</v>
      </c>
      <c r="C980" s="764">
        <v>168000</v>
      </c>
      <c r="D980" s="764">
        <v>168000</v>
      </c>
      <c r="E980" s="764">
        <v>0</v>
      </c>
      <c r="F980" s="742" t="s">
        <v>955</v>
      </c>
    </row>
    <row r="981" spans="1:6" x14ac:dyDescent="0.25">
      <c r="A981" s="763" t="s">
        <v>2213</v>
      </c>
      <c r="B981" s="763" t="s">
        <v>2214</v>
      </c>
      <c r="C981" s="764">
        <v>462890</v>
      </c>
      <c r="D981" s="764">
        <v>462890</v>
      </c>
      <c r="E981" s="764">
        <v>0</v>
      </c>
      <c r="F981" s="742" t="s">
        <v>955</v>
      </c>
    </row>
    <row r="982" spans="1:6" x14ac:dyDescent="0.25">
      <c r="A982" s="763" t="s">
        <v>2215</v>
      </c>
      <c r="B982" s="763" t="s">
        <v>2216</v>
      </c>
      <c r="C982" s="764">
        <v>5393623</v>
      </c>
      <c r="D982" s="764">
        <v>5393623</v>
      </c>
      <c r="E982" s="764">
        <v>0</v>
      </c>
      <c r="F982" s="742" t="s">
        <v>955</v>
      </c>
    </row>
    <row r="983" spans="1:6" x14ac:dyDescent="0.25">
      <c r="A983" s="763" t="s">
        <v>596</v>
      </c>
      <c r="B983" s="763" t="s">
        <v>2217</v>
      </c>
      <c r="C983" s="764">
        <v>77605</v>
      </c>
      <c r="D983" s="764">
        <v>77605</v>
      </c>
      <c r="E983" s="764">
        <v>0</v>
      </c>
      <c r="F983" s="742" t="s">
        <v>955</v>
      </c>
    </row>
    <row r="984" spans="1:6" x14ac:dyDescent="0.25">
      <c r="A984" s="763" t="s">
        <v>594</v>
      </c>
      <c r="B984" s="763" t="s">
        <v>2218</v>
      </c>
      <c r="C984" s="764">
        <v>457500</v>
      </c>
      <c r="D984" s="764">
        <v>457500</v>
      </c>
      <c r="E984" s="764">
        <v>0</v>
      </c>
      <c r="F984" s="742" t="s">
        <v>955</v>
      </c>
    </row>
    <row r="985" spans="1:6" x14ac:dyDescent="0.25">
      <c r="A985" s="763" t="s">
        <v>2219</v>
      </c>
      <c r="B985" s="763" t="s">
        <v>2220</v>
      </c>
      <c r="C985" s="764">
        <v>53603</v>
      </c>
      <c r="D985" s="764">
        <v>53603</v>
      </c>
      <c r="E985" s="764">
        <v>0</v>
      </c>
      <c r="F985" s="742" t="s">
        <v>955</v>
      </c>
    </row>
    <row r="986" spans="1:6" x14ac:dyDescent="0.25">
      <c r="A986" s="763" t="s">
        <v>2221</v>
      </c>
      <c r="B986" s="763" t="s">
        <v>2222</v>
      </c>
      <c r="C986" s="764">
        <v>29500</v>
      </c>
      <c r="D986" s="764">
        <v>29500</v>
      </c>
      <c r="E986" s="764">
        <v>0</v>
      </c>
      <c r="F986" s="742" t="s">
        <v>955</v>
      </c>
    </row>
    <row r="987" spans="1:6" x14ac:dyDescent="0.25">
      <c r="A987" s="763" t="s">
        <v>117</v>
      </c>
      <c r="B987" s="763" t="s">
        <v>2223</v>
      </c>
      <c r="C987" s="764">
        <v>683374</v>
      </c>
      <c r="D987" s="764">
        <v>683374</v>
      </c>
      <c r="E987" s="764">
        <v>0</v>
      </c>
      <c r="F987" s="742" t="s">
        <v>955</v>
      </c>
    </row>
    <row r="988" spans="1:6" x14ac:dyDescent="0.25">
      <c r="A988" s="763" t="s">
        <v>107</v>
      </c>
      <c r="B988" s="763" t="s">
        <v>2224</v>
      </c>
      <c r="C988" s="764">
        <v>64800</v>
      </c>
      <c r="D988" s="764">
        <v>64800</v>
      </c>
      <c r="E988" s="764">
        <v>0</v>
      </c>
      <c r="F988" s="742" t="s">
        <v>955</v>
      </c>
    </row>
    <row r="989" spans="1:6" x14ac:dyDescent="0.25">
      <c r="A989" s="763" t="s">
        <v>113</v>
      </c>
      <c r="B989" s="763" t="s">
        <v>2225</v>
      </c>
      <c r="C989" s="764">
        <v>210000</v>
      </c>
      <c r="D989" s="764">
        <v>210000</v>
      </c>
      <c r="E989" s="764">
        <v>0</v>
      </c>
      <c r="F989" s="742" t="s">
        <v>955</v>
      </c>
    </row>
    <row r="990" spans="1:6" x14ac:dyDescent="0.25">
      <c r="A990" s="763" t="s">
        <v>111</v>
      </c>
      <c r="B990" s="763" t="s">
        <v>2226</v>
      </c>
      <c r="C990" s="764">
        <v>244464</v>
      </c>
      <c r="D990" s="764">
        <v>244464</v>
      </c>
      <c r="E990" s="764">
        <v>0</v>
      </c>
      <c r="F990" s="742" t="s">
        <v>955</v>
      </c>
    </row>
    <row r="991" spans="1:6" x14ac:dyDescent="0.25">
      <c r="A991" s="763" t="s">
        <v>2227</v>
      </c>
      <c r="B991" s="763" t="s">
        <v>2228</v>
      </c>
      <c r="C991" s="764">
        <v>25000</v>
      </c>
      <c r="D991" s="764">
        <v>25000</v>
      </c>
      <c r="E991" s="764">
        <v>0</v>
      </c>
      <c r="F991" s="742" t="s">
        <v>955</v>
      </c>
    </row>
    <row r="992" spans="1:6" x14ac:dyDescent="0.25">
      <c r="A992" s="763" t="s">
        <v>2229</v>
      </c>
      <c r="B992" s="763" t="s">
        <v>2230</v>
      </c>
      <c r="C992" s="764">
        <v>26160</v>
      </c>
      <c r="D992" s="764">
        <v>26160</v>
      </c>
      <c r="E992" s="764">
        <v>0</v>
      </c>
      <c r="F992" s="742" t="s">
        <v>955</v>
      </c>
    </row>
    <row r="993" spans="1:6" x14ac:dyDescent="0.25">
      <c r="A993" s="763" t="s">
        <v>2231</v>
      </c>
      <c r="B993" s="763" t="s">
        <v>2232</v>
      </c>
      <c r="C993" s="764">
        <v>43500</v>
      </c>
      <c r="D993" s="764">
        <v>43500</v>
      </c>
      <c r="E993" s="764">
        <v>0</v>
      </c>
      <c r="F993" s="742" t="s">
        <v>955</v>
      </c>
    </row>
    <row r="994" spans="1:6" x14ac:dyDescent="0.25">
      <c r="A994" s="763" t="s">
        <v>2233</v>
      </c>
      <c r="B994" s="763" t="s">
        <v>2234</v>
      </c>
      <c r="C994" s="764">
        <v>106668</v>
      </c>
      <c r="D994" s="764">
        <v>106668</v>
      </c>
      <c r="E994" s="764">
        <v>0</v>
      </c>
      <c r="F994" s="742" t="s">
        <v>955</v>
      </c>
    </row>
    <row r="995" spans="1:6" x14ac:dyDescent="0.25">
      <c r="A995" s="763" t="s">
        <v>573</v>
      </c>
      <c r="B995" s="763" t="s">
        <v>2235</v>
      </c>
      <c r="C995" s="764">
        <v>34450</v>
      </c>
      <c r="D995" s="764">
        <v>34450</v>
      </c>
      <c r="E995" s="764">
        <v>0</v>
      </c>
      <c r="F995" s="742" t="s">
        <v>955</v>
      </c>
    </row>
    <row r="996" spans="1:6" x14ac:dyDescent="0.25">
      <c r="A996" s="763" t="s">
        <v>571</v>
      </c>
      <c r="B996" s="763" t="s">
        <v>2236</v>
      </c>
      <c r="C996" s="764">
        <v>2590</v>
      </c>
      <c r="D996" s="764">
        <v>2590</v>
      </c>
      <c r="E996" s="764">
        <v>0</v>
      </c>
      <c r="F996" s="742" t="s">
        <v>955</v>
      </c>
    </row>
    <row r="997" spans="1:6" x14ac:dyDescent="0.25">
      <c r="A997" s="763" t="s">
        <v>87</v>
      </c>
      <c r="B997" s="763" t="s">
        <v>2237</v>
      </c>
      <c r="C997" s="764">
        <v>91896</v>
      </c>
      <c r="D997" s="764">
        <v>91896</v>
      </c>
      <c r="E997" s="764">
        <v>0</v>
      </c>
      <c r="F997" s="742" t="s">
        <v>955</v>
      </c>
    </row>
    <row r="998" spans="1:6" x14ac:dyDescent="0.25">
      <c r="A998" s="763" t="s">
        <v>73</v>
      </c>
      <c r="B998" s="763" t="s">
        <v>2238</v>
      </c>
      <c r="C998" s="764">
        <v>204140</v>
      </c>
      <c r="D998" s="764">
        <v>204140</v>
      </c>
      <c r="E998" s="764">
        <v>0</v>
      </c>
      <c r="F998" s="742" t="s">
        <v>955</v>
      </c>
    </row>
    <row r="999" spans="1:6" x14ac:dyDescent="0.25">
      <c r="A999" s="763" t="s">
        <v>2239</v>
      </c>
      <c r="B999" s="763" t="s">
        <v>2240</v>
      </c>
      <c r="C999" s="764">
        <v>85998</v>
      </c>
      <c r="D999" s="764">
        <v>85998</v>
      </c>
      <c r="E999" s="764">
        <v>0</v>
      </c>
      <c r="F999" s="742" t="s">
        <v>955</v>
      </c>
    </row>
    <row r="1000" spans="1:6" x14ac:dyDescent="0.25">
      <c r="A1000" s="763" t="s">
        <v>2241</v>
      </c>
      <c r="B1000" s="763" t="s">
        <v>2242</v>
      </c>
      <c r="C1000" s="764">
        <v>38000</v>
      </c>
      <c r="D1000" s="764">
        <v>38000</v>
      </c>
      <c r="E1000" s="764">
        <v>0</v>
      </c>
      <c r="F1000" s="742" t="s">
        <v>955</v>
      </c>
    </row>
    <row r="1001" spans="1:6" x14ac:dyDescent="0.25">
      <c r="A1001" s="763" t="s">
        <v>2243</v>
      </c>
      <c r="B1001" s="763" t="s">
        <v>2244</v>
      </c>
      <c r="C1001" s="764">
        <v>26000</v>
      </c>
      <c r="D1001" s="764">
        <v>26000</v>
      </c>
      <c r="E1001" s="764">
        <v>0</v>
      </c>
      <c r="F1001" s="742" t="s">
        <v>955</v>
      </c>
    </row>
    <row r="1002" spans="1:6" x14ac:dyDescent="0.25">
      <c r="A1002" s="763" t="s">
        <v>115</v>
      </c>
      <c r="B1002" s="763" t="s">
        <v>2245</v>
      </c>
      <c r="C1002" s="764">
        <v>150000</v>
      </c>
      <c r="D1002" s="764">
        <v>150000</v>
      </c>
      <c r="E1002" s="764">
        <v>0</v>
      </c>
      <c r="F1002" s="742" t="s">
        <v>955</v>
      </c>
    </row>
    <row r="1003" spans="1:6" x14ac:dyDescent="0.25">
      <c r="A1003" s="763" t="s">
        <v>99</v>
      </c>
      <c r="B1003" s="763" t="s">
        <v>2246</v>
      </c>
      <c r="C1003" s="764">
        <v>240000</v>
      </c>
      <c r="D1003" s="764">
        <v>240000</v>
      </c>
      <c r="E1003" s="764">
        <v>0</v>
      </c>
      <c r="F1003" s="742" t="s">
        <v>955</v>
      </c>
    </row>
    <row r="1004" spans="1:6" x14ac:dyDescent="0.25">
      <c r="A1004" s="763" t="s">
        <v>581</v>
      </c>
      <c r="B1004" s="763" t="s">
        <v>2247</v>
      </c>
      <c r="C1004" s="764">
        <v>293750</v>
      </c>
      <c r="D1004" s="764">
        <v>293750</v>
      </c>
      <c r="E1004" s="764">
        <v>0</v>
      </c>
      <c r="F1004" s="742" t="s">
        <v>955</v>
      </c>
    </row>
    <row r="1005" spans="1:6" x14ac:dyDescent="0.25">
      <c r="A1005" s="763" t="s">
        <v>580</v>
      </c>
      <c r="B1005" s="763" t="s">
        <v>2248</v>
      </c>
      <c r="C1005" s="764">
        <v>52844</v>
      </c>
      <c r="D1005" s="764">
        <v>52844</v>
      </c>
      <c r="E1005" s="764">
        <v>0</v>
      </c>
      <c r="F1005" s="742" t="s">
        <v>955</v>
      </c>
    </row>
    <row r="1006" spans="1:6" x14ac:dyDescent="0.25">
      <c r="A1006" s="763" t="s">
        <v>577</v>
      </c>
      <c r="B1006" s="763" t="s">
        <v>2249</v>
      </c>
      <c r="C1006" s="764">
        <v>77000</v>
      </c>
      <c r="D1006" s="764">
        <v>77000</v>
      </c>
      <c r="E1006" s="764">
        <v>0</v>
      </c>
      <c r="F1006" s="742" t="s">
        <v>955</v>
      </c>
    </row>
    <row r="1007" spans="1:6" x14ac:dyDescent="0.25">
      <c r="A1007" s="763" t="s">
        <v>2250</v>
      </c>
      <c r="B1007" s="763" t="s">
        <v>2251</v>
      </c>
      <c r="C1007" s="764">
        <v>54310</v>
      </c>
      <c r="D1007" s="764">
        <v>54310</v>
      </c>
      <c r="E1007" s="764">
        <v>0</v>
      </c>
      <c r="F1007" s="742" t="s">
        <v>955</v>
      </c>
    </row>
    <row r="1008" spans="1:6" x14ac:dyDescent="0.25">
      <c r="A1008" s="763" t="s">
        <v>2252</v>
      </c>
      <c r="B1008" s="763" t="s">
        <v>2253</v>
      </c>
      <c r="C1008" s="764">
        <v>466000</v>
      </c>
      <c r="D1008" s="764">
        <v>466000</v>
      </c>
      <c r="E1008" s="764">
        <v>0</v>
      </c>
      <c r="F1008" s="742" t="s">
        <v>955</v>
      </c>
    </row>
    <row r="1009" spans="1:6" x14ac:dyDescent="0.25">
      <c r="A1009" s="763" t="s">
        <v>75</v>
      </c>
      <c r="B1009" s="763" t="s">
        <v>2254</v>
      </c>
      <c r="C1009" s="764">
        <v>375000</v>
      </c>
      <c r="D1009" s="764">
        <v>375000</v>
      </c>
      <c r="E1009" s="764">
        <v>0</v>
      </c>
      <c r="F1009" s="742" t="s">
        <v>955</v>
      </c>
    </row>
    <row r="1010" spans="1:6" x14ac:dyDescent="0.25">
      <c r="A1010" s="763" t="s">
        <v>2255</v>
      </c>
      <c r="B1010" s="763" t="s">
        <v>2256</v>
      </c>
      <c r="C1010" s="764">
        <v>192000</v>
      </c>
      <c r="D1010" s="764">
        <v>192000</v>
      </c>
      <c r="E1010" s="764">
        <v>0</v>
      </c>
      <c r="F1010" s="742" t="s">
        <v>955</v>
      </c>
    </row>
    <row r="1011" spans="1:6" x14ac:dyDescent="0.25">
      <c r="A1011" s="763" t="s">
        <v>593</v>
      </c>
      <c r="B1011" s="763" t="s">
        <v>2257</v>
      </c>
      <c r="C1011" s="764">
        <v>302313</v>
      </c>
      <c r="D1011" s="764">
        <v>302313</v>
      </c>
      <c r="E1011" s="764">
        <v>0</v>
      </c>
      <c r="F1011" s="742" t="s">
        <v>955</v>
      </c>
    </row>
    <row r="1012" spans="1:6" x14ac:dyDescent="0.25">
      <c r="A1012" s="763" t="s">
        <v>89</v>
      </c>
      <c r="B1012" s="763" t="s">
        <v>2258</v>
      </c>
      <c r="C1012" s="764">
        <v>100000</v>
      </c>
      <c r="D1012" s="764">
        <v>100000</v>
      </c>
      <c r="E1012" s="764">
        <v>0</v>
      </c>
      <c r="F1012" s="742" t="s">
        <v>955</v>
      </c>
    </row>
    <row r="1013" spans="1:6" x14ac:dyDescent="0.25">
      <c r="A1013" s="763" t="s">
        <v>597</v>
      </c>
      <c r="B1013" s="763" t="s">
        <v>2259</v>
      </c>
      <c r="C1013" s="764">
        <v>372800</v>
      </c>
      <c r="D1013" s="764">
        <v>372800</v>
      </c>
      <c r="E1013" s="764">
        <v>0</v>
      </c>
      <c r="F1013" s="742" t="s">
        <v>955</v>
      </c>
    </row>
    <row r="1014" spans="1:6" x14ac:dyDescent="0.25">
      <c r="A1014" s="763" t="s">
        <v>77</v>
      </c>
      <c r="B1014" s="763" t="s">
        <v>2260</v>
      </c>
      <c r="C1014" s="764">
        <v>90000</v>
      </c>
      <c r="D1014" s="764">
        <v>90000</v>
      </c>
      <c r="E1014" s="764">
        <v>0</v>
      </c>
      <c r="F1014" s="742" t="s">
        <v>955</v>
      </c>
    </row>
    <row r="1015" spans="1:6" x14ac:dyDescent="0.25">
      <c r="A1015" s="763" t="s">
        <v>574</v>
      </c>
      <c r="B1015" s="763" t="s">
        <v>2261</v>
      </c>
      <c r="C1015" s="764">
        <v>47149</v>
      </c>
      <c r="D1015" s="764">
        <v>47149</v>
      </c>
      <c r="E1015" s="764">
        <v>0</v>
      </c>
      <c r="F1015" s="742" t="s">
        <v>955</v>
      </c>
    </row>
    <row r="1016" spans="1:6" x14ac:dyDescent="0.25">
      <c r="A1016" s="763" t="s">
        <v>109</v>
      </c>
      <c r="B1016" s="763" t="s">
        <v>2262</v>
      </c>
      <c r="C1016" s="764">
        <v>244464</v>
      </c>
      <c r="D1016" s="764">
        <v>244464</v>
      </c>
      <c r="E1016" s="764">
        <v>0</v>
      </c>
      <c r="F1016" s="742" t="s">
        <v>955</v>
      </c>
    </row>
    <row r="1017" spans="1:6" x14ac:dyDescent="0.25">
      <c r="A1017" s="763" t="s">
        <v>93</v>
      </c>
      <c r="B1017" s="763" t="s">
        <v>2263</v>
      </c>
      <c r="C1017" s="764">
        <v>72280</v>
      </c>
      <c r="D1017" s="764">
        <v>72280</v>
      </c>
      <c r="E1017" s="764">
        <v>0</v>
      </c>
      <c r="F1017" s="742" t="s">
        <v>955</v>
      </c>
    </row>
    <row r="1018" spans="1:6" x14ac:dyDescent="0.25">
      <c r="A1018" s="763" t="s">
        <v>2264</v>
      </c>
      <c r="B1018" s="763" t="s">
        <v>2265</v>
      </c>
      <c r="C1018" s="764">
        <v>121375</v>
      </c>
      <c r="D1018" s="764">
        <v>121375</v>
      </c>
      <c r="E1018" s="764">
        <v>0</v>
      </c>
      <c r="F1018" s="742" t="s">
        <v>955</v>
      </c>
    </row>
    <row r="1019" spans="1:6" x14ac:dyDescent="0.25">
      <c r="A1019" s="763" t="s">
        <v>2266</v>
      </c>
      <c r="B1019" s="763" t="s">
        <v>2267</v>
      </c>
      <c r="C1019" s="764">
        <v>43800</v>
      </c>
      <c r="D1019" s="764">
        <v>43800</v>
      </c>
      <c r="E1019" s="764">
        <v>0</v>
      </c>
      <c r="F1019" s="742" t="s">
        <v>955</v>
      </c>
    </row>
    <row r="1020" spans="1:6" x14ac:dyDescent="0.25">
      <c r="A1020" s="763" t="s">
        <v>572</v>
      </c>
      <c r="B1020" s="763" t="s">
        <v>2268</v>
      </c>
      <c r="C1020" s="764">
        <v>60000</v>
      </c>
      <c r="D1020" s="764">
        <v>60000</v>
      </c>
      <c r="E1020" s="764">
        <v>0</v>
      </c>
      <c r="F1020" s="742" t="s">
        <v>955</v>
      </c>
    </row>
    <row r="1021" spans="1:6" x14ac:dyDescent="0.25">
      <c r="A1021" s="763" t="s">
        <v>105</v>
      </c>
      <c r="B1021" s="763" t="s">
        <v>2269</v>
      </c>
      <c r="C1021" s="764">
        <v>204300</v>
      </c>
      <c r="D1021" s="764">
        <v>204300</v>
      </c>
      <c r="E1021" s="764">
        <v>0</v>
      </c>
      <c r="F1021" s="742" t="s">
        <v>955</v>
      </c>
    </row>
    <row r="1022" spans="1:6" x14ac:dyDescent="0.25">
      <c r="A1022" s="763" t="s">
        <v>83</v>
      </c>
      <c r="B1022" s="763" t="s">
        <v>2270</v>
      </c>
      <c r="C1022" s="764">
        <v>318100</v>
      </c>
      <c r="D1022" s="764">
        <v>318100</v>
      </c>
      <c r="E1022" s="764">
        <v>0</v>
      </c>
      <c r="F1022" s="742" t="s">
        <v>955</v>
      </c>
    </row>
    <row r="1023" spans="1:6" x14ac:dyDescent="0.25">
      <c r="A1023" s="763" t="s">
        <v>576</v>
      </c>
      <c r="B1023" s="763" t="s">
        <v>2074</v>
      </c>
      <c r="C1023" s="764">
        <v>47999</v>
      </c>
      <c r="D1023" s="764">
        <v>47999</v>
      </c>
      <c r="E1023" s="764">
        <v>0</v>
      </c>
      <c r="F1023" s="742" t="s">
        <v>955</v>
      </c>
    </row>
    <row r="1024" spans="1:6" x14ac:dyDescent="0.25">
      <c r="A1024" s="763" t="s">
        <v>79</v>
      </c>
      <c r="B1024" s="763" t="s">
        <v>2271</v>
      </c>
      <c r="C1024" s="764">
        <v>163000</v>
      </c>
      <c r="D1024" s="764">
        <v>163000</v>
      </c>
      <c r="E1024" s="764">
        <v>0</v>
      </c>
      <c r="F1024" s="742" t="s">
        <v>955</v>
      </c>
    </row>
    <row r="1025" spans="1:6" x14ac:dyDescent="0.25">
      <c r="A1025" s="763" t="s">
        <v>579</v>
      </c>
      <c r="B1025" s="763" t="s">
        <v>2272</v>
      </c>
      <c r="C1025" s="764">
        <v>186200</v>
      </c>
      <c r="D1025" s="764">
        <v>186200</v>
      </c>
      <c r="E1025" s="764">
        <v>0</v>
      </c>
      <c r="F1025" s="742" t="s">
        <v>955</v>
      </c>
    </row>
    <row r="1026" spans="1:6" x14ac:dyDescent="0.25">
      <c r="A1026" s="763" t="s">
        <v>95</v>
      </c>
      <c r="B1026" s="763" t="s">
        <v>2273</v>
      </c>
      <c r="C1026" s="764">
        <v>300000</v>
      </c>
      <c r="D1026" s="764">
        <v>300000</v>
      </c>
      <c r="E1026" s="764">
        <v>0</v>
      </c>
      <c r="F1026" s="742" t="s">
        <v>955</v>
      </c>
    </row>
    <row r="1027" spans="1:6" x14ac:dyDescent="0.25">
      <c r="A1027" s="763" t="s">
        <v>85</v>
      </c>
      <c r="B1027" s="763" t="s">
        <v>2274</v>
      </c>
      <c r="C1027" s="764">
        <v>935000</v>
      </c>
      <c r="D1027" s="764">
        <v>935000</v>
      </c>
      <c r="E1027" s="764">
        <v>0</v>
      </c>
      <c r="F1027" s="742" t="s">
        <v>955</v>
      </c>
    </row>
    <row r="1028" spans="1:6" x14ac:dyDescent="0.25">
      <c r="A1028" s="763" t="s">
        <v>598</v>
      </c>
      <c r="B1028" s="763" t="s">
        <v>2275</v>
      </c>
      <c r="C1028" s="764">
        <v>98700</v>
      </c>
      <c r="D1028" s="764">
        <v>98700</v>
      </c>
      <c r="E1028" s="764">
        <v>0</v>
      </c>
      <c r="F1028" s="742" t="s">
        <v>955</v>
      </c>
    </row>
    <row r="1029" spans="1:6" x14ac:dyDescent="0.25">
      <c r="A1029" s="763" t="s">
        <v>2276</v>
      </c>
      <c r="B1029" s="763" t="s">
        <v>2236</v>
      </c>
      <c r="C1029" s="764">
        <v>48125</v>
      </c>
      <c r="D1029" s="764">
        <v>48125</v>
      </c>
      <c r="E1029" s="764">
        <v>0</v>
      </c>
      <c r="F1029" s="742" t="s">
        <v>955</v>
      </c>
    </row>
    <row r="1030" spans="1:6" x14ac:dyDescent="0.25">
      <c r="A1030" s="763" t="s">
        <v>2277</v>
      </c>
      <c r="B1030" s="763" t="s">
        <v>2075</v>
      </c>
      <c r="C1030" s="764">
        <v>46999</v>
      </c>
      <c r="D1030" s="764">
        <v>46999</v>
      </c>
      <c r="E1030" s="764">
        <v>0</v>
      </c>
      <c r="F1030" s="742" t="s">
        <v>955</v>
      </c>
    </row>
    <row r="1031" spans="1:6" x14ac:dyDescent="0.25">
      <c r="A1031" s="763" t="s">
        <v>2278</v>
      </c>
      <c r="B1031" s="763" t="s">
        <v>2279</v>
      </c>
      <c r="C1031" s="764">
        <v>97550</v>
      </c>
      <c r="D1031" s="764">
        <v>97550</v>
      </c>
      <c r="E1031" s="764">
        <v>0</v>
      </c>
      <c r="F1031" s="742" t="s">
        <v>955</v>
      </c>
    </row>
    <row r="1032" spans="1:6" x14ac:dyDescent="0.25">
      <c r="A1032" s="763" t="s">
        <v>2280</v>
      </c>
      <c r="B1032" s="763" t="s">
        <v>2281</v>
      </c>
      <c r="C1032" s="764">
        <v>54500</v>
      </c>
      <c r="D1032" s="764">
        <v>54500</v>
      </c>
      <c r="E1032" s="764">
        <v>0</v>
      </c>
      <c r="F1032" s="742" t="s">
        <v>955</v>
      </c>
    </row>
    <row r="1033" spans="1:6" x14ac:dyDescent="0.25">
      <c r="A1033" s="763" t="s">
        <v>582</v>
      </c>
      <c r="B1033" s="763" t="s">
        <v>2282</v>
      </c>
      <c r="C1033" s="764">
        <v>102500</v>
      </c>
      <c r="D1033" s="764">
        <v>102500</v>
      </c>
      <c r="E1033" s="764">
        <v>0</v>
      </c>
      <c r="F1033" s="742" t="s">
        <v>955</v>
      </c>
    </row>
    <row r="1034" spans="1:6" x14ac:dyDescent="0.25">
      <c r="A1034" s="763" t="s">
        <v>2283</v>
      </c>
      <c r="B1034" s="763" t="s">
        <v>2284</v>
      </c>
      <c r="C1034" s="764">
        <v>21900</v>
      </c>
      <c r="D1034" s="764">
        <v>21900</v>
      </c>
      <c r="E1034" s="764">
        <v>0</v>
      </c>
      <c r="F1034" s="742" t="s">
        <v>955</v>
      </c>
    </row>
    <row r="1035" spans="1:6" x14ac:dyDescent="0.25">
      <c r="A1035" s="763" t="s">
        <v>2285</v>
      </c>
      <c r="B1035" s="763" t="s">
        <v>2102</v>
      </c>
      <c r="C1035" s="764">
        <v>41920</v>
      </c>
      <c r="D1035" s="764">
        <v>41920</v>
      </c>
      <c r="E1035" s="764">
        <v>0</v>
      </c>
      <c r="F1035" s="742" t="s">
        <v>955</v>
      </c>
    </row>
    <row r="1036" spans="1:6" x14ac:dyDescent="0.25">
      <c r="A1036" s="763" t="s">
        <v>2286</v>
      </c>
      <c r="B1036" s="763" t="s">
        <v>2287</v>
      </c>
      <c r="C1036" s="764">
        <v>70960</v>
      </c>
      <c r="D1036" s="764">
        <v>70960</v>
      </c>
      <c r="E1036" s="764">
        <v>0</v>
      </c>
      <c r="F1036" s="742" t="s">
        <v>955</v>
      </c>
    </row>
    <row r="1037" spans="1:6" x14ac:dyDescent="0.25">
      <c r="A1037" s="763" t="s">
        <v>600</v>
      </c>
      <c r="B1037" s="763" t="s">
        <v>2217</v>
      </c>
      <c r="C1037" s="764">
        <v>56205</v>
      </c>
      <c r="D1037" s="764">
        <v>56205</v>
      </c>
      <c r="E1037" s="764">
        <v>0</v>
      </c>
      <c r="F1037" s="742" t="s">
        <v>955</v>
      </c>
    </row>
    <row r="1038" spans="1:6" x14ac:dyDescent="0.25">
      <c r="A1038" s="763" t="s">
        <v>2288</v>
      </c>
      <c r="B1038" s="763" t="s">
        <v>2289</v>
      </c>
      <c r="C1038" s="764">
        <v>40000</v>
      </c>
      <c r="D1038" s="764">
        <v>40000</v>
      </c>
      <c r="E1038" s="764">
        <v>0</v>
      </c>
      <c r="F1038" s="742" t="s">
        <v>955</v>
      </c>
    </row>
    <row r="1039" spans="1:6" x14ac:dyDescent="0.25">
      <c r="A1039" s="763" t="s">
        <v>2290</v>
      </c>
      <c r="B1039" s="763" t="s">
        <v>2291</v>
      </c>
      <c r="C1039" s="764">
        <v>10235</v>
      </c>
      <c r="D1039" s="764">
        <v>10235</v>
      </c>
      <c r="E1039" s="764">
        <v>0</v>
      </c>
      <c r="F1039" s="742" t="s">
        <v>955</v>
      </c>
    </row>
    <row r="1040" spans="1:6" x14ac:dyDescent="0.25">
      <c r="A1040" s="763" t="s">
        <v>2292</v>
      </c>
      <c r="B1040" s="763" t="s">
        <v>2293</v>
      </c>
      <c r="C1040" s="764">
        <v>15714</v>
      </c>
      <c r="D1040" s="764">
        <v>15714</v>
      </c>
      <c r="E1040" s="764">
        <v>0</v>
      </c>
      <c r="F1040" s="742" t="s">
        <v>955</v>
      </c>
    </row>
    <row r="1041" spans="1:6" x14ac:dyDescent="0.25">
      <c r="A1041" s="763" t="s">
        <v>2294</v>
      </c>
      <c r="B1041" s="763" t="s">
        <v>2295</v>
      </c>
      <c r="C1041" s="764">
        <v>67000</v>
      </c>
      <c r="D1041" s="764">
        <v>67000</v>
      </c>
      <c r="E1041" s="764">
        <v>0</v>
      </c>
      <c r="F1041" s="742" t="s">
        <v>955</v>
      </c>
    </row>
    <row r="1042" spans="1:6" x14ac:dyDescent="0.25">
      <c r="A1042" s="763" t="s">
        <v>2296</v>
      </c>
      <c r="B1042" s="763" t="s">
        <v>2297</v>
      </c>
      <c r="C1042" s="764">
        <v>8299</v>
      </c>
      <c r="D1042" s="764">
        <v>8299</v>
      </c>
      <c r="E1042" s="764">
        <v>0</v>
      </c>
      <c r="F1042" s="742" t="s">
        <v>955</v>
      </c>
    </row>
    <row r="1043" spans="1:6" x14ac:dyDescent="0.25">
      <c r="A1043" s="763" t="s">
        <v>2298</v>
      </c>
      <c r="B1043" s="763" t="s">
        <v>2299</v>
      </c>
      <c r="C1043" s="764">
        <v>47638</v>
      </c>
      <c r="D1043" s="764">
        <v>47638</v>
      </c>
      <c r="E1043" s="764">
        <v>0</v>
      </c>
      <c r="F1043" s="742" t="s">
        <v>955</v>
      </c>
    </row>
    <row r="1044" spans="1:6" x14ac:dyDescent="0.25">
      <c r="A1044" s="763" t="s">
        <v>2300</v>
      </c>
      <c r="B1044" s="763" t="s">
        <v>1844</v>
      </c>
      <c r="C1044" s="764">
        <v>73000</v>
      </c>
      <c r="D1044" s="764">
        <v>73000</v>
      </c>
      <c r="E1044" s="764">
        <v>0</v>
      </c>
      <c r="F1044" s="742" t="s">
        <v>955</v>
      </c>
    </row>
    <row r="1045" spans="1:6" x14ac:dyDescent="0.25">
      <c r="A1045" s="763" t="s">
        <v>2301</v>
      </c>
      <c r="B1045" s="763" t="s">
        <v>2302</v>
      </c>
      <c r="C1045" s="764">
        <v>2819</v>
      </c>
      <c r="D1045" s="764">
        <v>2819</v>
      </c>
      <c r="E1045" s="764">
        <v>0</v>
      </c>
      <c r="F1045" s="742" t="s">
        <v>955</v>
      </c>
    </row>
    <row r="1046" spans="1:6" x14ac:dyDescent="0.25">
      <c r="A1046" s="763" t="s">
        <v>2303</v>
      </c>
      <c r="B1046" s="763" t="s">
        <v>2304</v>
      </c>
      <c r="C1046" s="764">
        <v>7822</v>
      </c>
      <c r="D1046" s="764">
        <v>7822</v>
      </c>
      <c r="E1046" s="764">
        <v>0</v>
      </c>
      <c r="F1046" s="742" t="s">
        <v>955</v>
      </c>
    </row>
    <row r="1047" spans="1:6" x14ac:dyDescent="0.25">
      <c r="A1047" s="763" t="s">
        <v>2305</v>
      </c>
      <c r="B1047" s="763" t="s">
        <v>2306</v>
      </c>
      <c r="C1047" s="764">
        <v>39291</v>
      </c>
      <c r="D1047" s="764">
        <v>39291</v>
      </c>
      <c r="E1047" s="764">
        <v>0</v>
      </c>
      <c r="F1047" s="742" t="s">
        <v>955</v>
      </c>
    </row>
    <row r="1048" spans="1:6" x14ac:dyDescent="0.25">
      <c r="A1048" s="763" t="s">
        <v>2307</v>
      </c>
      <c r="B1048" s="763" t="s">
        <v>2308</v>
      </c>
      <c r="C1048" s="764">
        <v>1409</v>
      </c>
      <c r="D1048" s="764">
        <v>1409</v>
      </c>
      <c r="E1048" s="764">
        <v>0</v>
      </c>
      <c r="F1048" s="742" t="s">
        <v>955</v>
      </c>
    </row>
    <row r="1049" spans="1:6" x14ac:dyDescent="0.25">
      <c r="A1049" s="763" t="s">
        <v>2309</v>
      </c>
      <c r="B1049" s="763" t="s">
        <v>2310</v>
      </c>
      <c r="C1049" s="764">
        <v>11417</v>
      </c>
      <c r="D1049" s="764">
        <v>11417</v>
      </c>
      <c r="E1049" s="764">
        <v>0</v>
      </c>
      <c r="F1049" s="742" t="s">
        <v>955</v>
      </c>
    </row>
    <row r="1050" spans="1:6" x14ac:dyDescent="0.25">
      <c r="A1050" s="763" t="s">
        <v>2311</v>
      </c>
      <c r="B1050" s="763" t="s">
        <v>2312</v>
      </c>
      <c r="C1050" s="764">
        <v>44560</v>
      </c>
      <c r="D1050" s="764">
        <v>44560</v>
      </c>
      <c r="E1050" s="764">
        <v>0</v>
      </c>
      <c r="F1050" s="742" t="s">
        <v>955</v>
      </c>
    </row>
    <row r="1051" spans="1:6" x14ac:dyDescent="0.25">
      <c r="A1051" s="763" t="s">
        <v>2313</v>
      </c>
      <c r="B1051" s="763" t="s">
        <v>2314</v>
      </c>
      <c r="C1051" s="764">
        <v>23543</v>
      </c>
      <c r="D1051" s="764">
        <v>23543</v>
      </c>
      <c r="E1051" s="764">
        <v>0</v>
      </c>
      <c r="F1051" s="742" t="s">
        <v>955</v>
      </c>
    </row>
    <row r="1052" spans="1:6" x14ac:dyDescent="0.25">
      <c r="A1052" s="763" t="s">
        <v>2315</v>
      </c>
      <c r="B1052" s="763" t="s">
        <v>2316</v>
      </c>
      <c r="C1052" s="764">
        <v>146378</v>
      </c>
      <c r="D1052" s="764">
        <v>146378</v>
      </c>
      <c r="E1052" s="764">
        <v>0</v>
      </c>
      <c r="F1052" s="742" t="s">
        <v>955</v>
      </c>
    </row>
    <row r="1053" spans="1:6" x14ac:dyDescent="0.25">
      <c r="A1053" s="763" t="s">
        <v>2317</v>
      </c>
      <c r="B1053" s="763" t="s">
        <v>2318</v>
      </c>
      <c r="C1053" s="764">
        <v>15740</v>
      </c>
      <c r="D1053" s="764">
        <v>15740</v>
      </c>
      <c r="E1053" s="764">
        <v>0</v>
      </c>
      <c r="F1053" s="742" t="s">
        <v>955</v>
      </c>
    </row>
    <row r="1054" spans="1:6" x14ac:dyDescent="0.25">
      <c r="A1054" s="763" t="s">
        <v>2319</v>
      </c>
      <c r="B1054" s="763" t="s">
        <v>2320</v>
      </c>
      <c r="C1054" s="764">
        <v>21000</v>
      </c>
      <c r="D1054" s="764">
        <v>21000</v>
      </c>
      <c r="E1054" s="764">
        <v>0</v>
      </c>
      <c r="F1054" s="742" t="s">
        <v>955</v>
      </c>
    </row>
    <row r="1055" spans="1:6" x14ac:dyDescent="0.25">
      <c r="A1055" s="763" t="s">
        <v>2321</v>
      </c>
      <c r="B1055" s="763" t="s">
        <v>2320</v>
      </c>
      <c r="C1055" s="764">
        <v>25750</v>
      </c>
      <c r="D1055" s="764">
        <v>25750</v>
      </c>
      <c r="E1055" s="764">
        <v>0</v>
      </c>
      <c r="F1055" s="742" t="s">
        <v>955</v>
      </c>
    </row>
    <row r="1056" spans="1:6" x14ac:dyDescent="0.25">
      <c r="A1056" s="763" t="s">
        <v>2322</v>
      </c>
      <c r="B1056" s="763" t="s">
        <v>2323</v>
      </c>
      <c r="C1056" s="764">
        <v>22047</v>
      </c>
      <c r="D1056" s="764">
        <v>22047</v>
      </c>
      <c r="E1056" s="764">
        <v>0</v>
      </c>
      <c r="F1056" s="742" t="s">
        <v>955</v>
      </c>
    </row>
    <row r="1057" spans="1:6" x14ac:dyDescent="0.25">
      <c r="A1057" s="763" t="s">
        <v>2324</v>
      </c>
      <c r="B1057" s="763" t="s">
        <v>2325</v>
      </c>
      <c r="C1057" s="764">
        <v>21000</v>
      </c>
      <c r="D1057" s="764">
        <v>21000</v>
      </c>
      <c r="E1057" s="764">
        <v>0</v>
      </c>
      <c r="F1057" s="742" t="s">
        <v>955</v>
      </c>
    </row>
    <row r="1058" spans="1:6" x14ac:dyDescent="0.25">
      <c r="A1058" s="763" t="s">
        <v>2326</v>
      </c>
      <c r="B1058" s="763" t="s">
        <v>2320</v>
      </c>
      <c r="C1058" s="764">
        <v>25750</v>
      </c>
      <c r="D1058" s="764">
        <v>25750</v>
      </c>
      <c r="E1058" s="764">
        <v>0</v>
      </c>
      <c r="F1058" s="742" t="s">
        <v>955</v>
      </c>
    </row>
    <row r="1059" spans="1:6" x14ac:dyDescent="0.25">
      <c r="A1059" s="763" t="s">
        <v>2327</v>
      </c>
      <c r="B1059" s="763" t="s">
        <v>2328</v>
      </c>
      <c r="C1059" s="764">
        <v>20394</v>
      </c>
      <c r="D1059" s="764">
        <v>20394</v>
      </c>
      <c r="E1059" s="764">
        <v>0</v>
      </c>
      <c r="F1059" s="742" t="s">
        <v>955</v>
      </c>
    </row>
    <row r="1060" spans="1:6" x14ac:dyDescent="0.25">
      <c r="A1060" s="763" t="s">
        <v>2329</v>
      </c>
      <c r="B1060" s="763" t="s">
        <v>1755</v>
      </c>
      <c r="C1060" s="764">
        <v>709</v>
      </c>
      <c r="D1060" s="764">
        <v>709</v>
      </c>
      <c r="E1060" s="764">
        <v>0</v>
      </c>
      <c r="F1060" s="742" t="s">
        <v>955</v>
      </c>
    </row>
    <row r="1061" spans="1:6" x14ac:dyDescent="0.25">
      <c r="A1061" s="763" t="s">
        <v>2330</v>
      </c>
      <c r="B1061" s="763" t="s">
        <v>2331</v>
      </c>
      <c r="C1061" s="764">
        <v>35433</v>
      </c>
      <c r="D1061" s="764">
        <v>35433</v>
      </c>
      <c r="E1061" s="764">
        <v>0</v>
      </c>
      <c r="F1061" s="742" t="s">
        <v>955</v>
      </c>
    </row>
    <row r="1062" spans="1:6" x14ac:dyDescent="0.25">
      <c r="A1062" s="763" t="s">
        <v>2332</v>
      </c>
      <c r="B1062" s="763" t="s">
        <v>2333</v>
      </c>
      <c r="C1062" s="764">
        <v>11417</v>
      </c>
      <c r="D1062" s="764">
        <v>11417</v>
      </c>
      <c r="E1062" s="764">
        <v>0</v>
      </c>
      <c r="F1062" s="742" t="s">
        <v>955</v>
      </c>
    </row>
    <row r="1063" spans="1:6" x14ac:dyDescent="0.25">
      <c r="A1063" s="763" t="s">
        <v>2334</v>
      </c>
      <c r="B1063" s="763" t="s">
        <v>2335</v>
      </c>
      <c r="C1063" s="764">
        <v>5846</v>
      </c>
      <c r="D1063" s="764">
        <v>5846</v>
      </c>
      <c r="E1063" s="764">
        <v>0</v>
      </c>
      <c r="F1063" s="742" t="s">
        <v>955</v>
      </c>
    </row>
    <row r="1064" spans="1:6" x14ac:dyDescent="0.25">
      <c r="A1064" s="763" t="s">
        <v>2336</v>
      </c>
      <c r="B1064" s="763" t="s">
        <v>2337</v>
      </c>
      <c r="C1064" s="764">
        <v>17323</v>
      </c>
      <c r="D1064" s="764">
        <v>17323</v>
      </c>
      <c r="E1064" s="764">
        <v>0</v>
      </c>
      <c r="F1064" s="742" t="s">
        <v>955</v>
      </c>
    </row>
    <row r="1065" spans="1:6" x14ac:dyDescent="0.25">
      <c r="A1065" s="763" t="s">
        <v>2338</v>
      </c>
      <c r="B1065" s="763" t="s">
        <v>2339</v>
      </c>
      <c r="C1065" s="764">
        <v>63575</v>
      </c>
      <c r="D1065" s="764">
        <v>63575</v>
      </c>
      <c r="E1065" s="764">
        <v>0</v>
      </c>
      <c r="F1065" s="742" t="s">
        <v>955</v>
      </c>
    </row>
    <row r="1066" spans="1:6" x14ac:dyDescent="0.25">
      <c r="A1066" s="763" t="s">
        <v>2340</v>
      </c>
      <c r="B1066" s="763" t="s">
        <v>2341</v>
      </c>
      <c r="C1066" s="764">
        <v>120000</v>
      </c>
      <c r="D1066" s="764">
        <v>120000</v>
      </c>
      <c r="E1066" s="764">
        <v>0</v>
      </c>
      <c r="F1066" s="742" t="s">
        <v>955</v>
      </c>
    </row>
    <row r="1067" spans="1:6" x14ac:dyDescent="0.25">
      <c r="A1067" s="763" t="s">
        <v>2342</v>
      </c>
      <c r="B1067" s="763" t="s">
        <v>2343</v>
      </c>
      <c r="C1067" s="764">
        <v>37091</v>
      </c>
      <c r="D1067" s="764">
        <v>37091</v>
      </c>
      <c r="E1067" s="764">
        <v>0</v>
      </c>
      <c r="F1067" s="742" t="s">
        <v>955</v>
      </c>
    </row>
    <row r="1068" spans="1:6" x14ac:dyDescent="0.25">
      <c r="A1068" s="763" t="s">
        <v>2344</v>
      </c>
      <c r="B1068" s="763" t="s">
        <v>2345</v>
      </c>
      <c r="C1068" s="764">
        <v>20945</v>
      </c>
      <c r="D1068" s="764">
        <v>20945</v>
      </c>
      <c r="E1068" s="764">
        <v>0</v>
      </c>
      <c r="F1068" s="742" t="s">
        <v>955</v>
      </c>
    </row>
    <row r="1069" spans="1:6" x14ac:dyDescent="0.25">
      <c r="A1069" s="763" t="s">
        <v>2346</v>
      </c>
      <c r="B1069" s="763" t="s">
        <v>2299</v>
      </c>
      <c r="C1069" s="764">
        <v>52189</v>
      </c>
      <c r="D1069" s="764">
        <v>52189</v>
      </c>
      <c r="E1069" s="764">
        <v>0</v>
      </c>
      <c r="F1069" s="742" t="s">
        <v>955</v>
      </c>
    </row>
    <row r="1070" spans="1:6" x14ac:dyDescent="0.25">
      <c r="A1070" s="763" t="s">
        <v>2347</v>
      </c>
      <c r="B1070" s="763" t="s">
        <v>1844</v>
      </c>
      <c r="C1070" s="764">
        <v>35000</v>
      </c>
      <c r="D1070" s="764">
        <v>35000</v>
      </c>
      <c r="E1070" s="764">
        <v>0</v>
      </c>
      <c r="F1070" s="742" t="s">
        <v>955</v>
      </c>
    </row>
    <row r="1071" spans="1:6" x14ac:dyDescent="0.25">
      <c r="A1071" s="763" t="s">
        <v>2348</v>
      </c>
      <c r="B1071" s="763" t="s">
        <v>2349</v>
      </c>
      <c r="C1071" s="764">
        <v>58260</v>
      </c>
      <c r="D1071" s="764">
        <v>58260</v>
      </c>
      <c r="E1071" s="764">
        <v>0</v>
      </c>
      <c r="F1071" s="742" t="s">
        <v>955</v>
      </c>
    </row>
    <row r="1072" spans="1:6" x14ac:dyDescent="0.25">
      <c r="A1072" s="763" t="s">
        <v>2350</v>
      </c>
      <c r="B1072" s="763" t="s">
        <v>2351</v>
      </c>
      <c r="C1072" s="764">
        <v>5504</v>
      </c>
      <c r="D1072" s="764">
        <v>5504</v>
      </c>
      <c r="E1072" s="764">
        <v>0</v>
      </c>
      <c r="F1072" s="742" t="s">
        <v>955</v>
      </c>
    </row>
    <row r="1073" spans="1:6" x14ac:dyDescent="0.25">
      <c r="A1073" s="763" t="s">
        <v>2352</v>
      </c>
      <c r="B1073" s="763" t="s">
        <v>2353</v>
      </c>
      <c r="C1073" s="764">
        <v>84000</v>
      </c>
      <c r="D1073" s="764">
        <v>84000</v>
      </c>
      <c r="E1073" s="764">
        <v>0</v>
      </c>
      <c r="F1073" s="742" t="s">
        <v>955</v>
      </c>
    </row>
    <row r="1074" spans="1:6" x14ac:dyDescent="0.25">
      <c r="A1074" s="763" t="s">
        <v>2354</v>
      </c>
      <c r="B1074" s="763" t="s">
        <v>2355</v>
      </c>
      <c r="C1074" s="764">
        <v>250000</v>
      </c>
      <c r="D1074" s="764">
        <v>250000</v>
      </c>
      <c r="E1074" s="764">
        <v>0</v>
      </c>
      <c r="F1074" s="742" t="s">
        <v>955</v>
      </c>
    </row>
    <row r="1075" spans="1:6" x14ac:dyDescent="0.25">
      <c r="A1075" s="763" t="s">
        <v>2356</v>
      </c>
      <c r="B1075" s="763" t="s">
        <v>2357</v>
      </c>
      <c r="C1075" s="764">
        <v>64061</v>
      </c>
      <c r="D1075" s="764">
        <v>64061</v>
      </c>
      <c r="E1075" s="764">
        <v>0</v>
      </c>
      <c r="F1075" s="742" t="s">
        <v>955</v>
      </c>
    </row>
    <row r="1076" spans="1:6" x14ac:dyDescent="0.25">
      <c r="A1076" s="763" t="s">
        <v>2358</v>
      </c>
      <c r="B1076" s="763" t="s">
        <v>2359</v>
      </c>
      <c r="C1076" s="764">
        <v>35496</v>
      </c>
      <c r="D1076" s="764">
        <v>35496</v>
      </c>
      <c r="E1076" s="764">
        <v>0</v>
      </c>
      <c r="F1076" s="742" t="s">
        <v>955</v>
      </c>
    </row>
    <row r="1077" spans="1:6" x14ac:dyDescent="0.25">
      <c r="A1077" s="763" t="s">
        <v>169</v>
      </c>
      <c r="B1077" s="763" t="s">
        <v>2360</v>
      </c>
      <c r="C1077" s="764">
        <v>233721</v>
      </c>
      <c r="D1077" s="764">
        <v>233721</v>
      </c>
      <c r="E1077" s="764">
        <v>0</v>
      </c>
      <c r="F1077" s="742" t="s">
        <v>955</v>
      </c>
    </row>
    <row r="1078" spans="1:6" x14ac:dyDescent="0.25">
      <c r="A1078" s="763" t="s">
        <v>187</v>
      </c>
      <c r="B1078" s="763" t="s">
        <v>2361</v>
      </c>
      <c r="C1078" s="764">
        <v>36250</v>
      </c>
      <c r="D1078" s="764">
        <v>36250</v>
      </c>
      <c r="E1078" s="764">
        <v>0</v>
      </c>
      <c r="F1078" s="742" t="s">
        <v>955</v>
      </c>
    </row>
    <row r="1079" spans="1:6" x14ac:dyDescent="0.25">
      <c r="A1079" s="763" t="s">
        <v>193</v>
      </c>
      <c r="B1079" s="763" t="s">
        <v>2105</v>
      </c>
      <c r="C1079" s="764">
        <v>49000</v>
      </c>
      <c r="D1079" s="764">
        <v>49000</v>
      </c>
      <c r="E1079" s="764">
        <v>0</v>
      </c>
      <c r="F1079" s="742" t="s">
        <v>955</v>
      </c>
    </row>
    <row r="1080" spans="1:6" x14ac:dyDescent="0.25">
      <c r="A1080" s="763" t="s">
        <v>189</v>
      </c>
      <c r="B1080" s="763" t="s">
        <v>2105</v>
      </c>
      <c r="C1080" s="764">
        <v>327500</v>
      </c>
      <c r="D1080" s="764">
        <v>327500</v>
      </c>
      <c r="E1080" s="764">
        <v>0</v>
      </c>
      <c r="F1080" s="742" t="s">
        <v>955</v>
      </c>
    </row>
    <row r="1081" spans="1:6" x14ac:dyDescent="0.25">
      <c r="A1081" s="763" t="s">
        <v>563</v>
      </c>
      <c r="B1081" s="763" t="s">
        <v>2105</v>
      </c>
      <c r="C1081" s="764">
        <v>44900</v>
      </c>
      <c r="D1081" s="764">
        <v>44900</v>
      </c>
      <c r="E1081" s="764">
        <v>0</v>
      </c>
      <c r="F1081" s="742" t="s">
        <v>955</v>
      </c>
    </row>
    <row r="1082" spans="1:6" x14ac:dyDescent="0.25">
      <c r="A1082" s="763" t="s">
        <v>71</v>
      </c>
      <c r="B1082" s="763" t="s">
        <v>2362</v>
      </c>
      <c r="C1082" s="764">
        <v>52024</v>
      </c>
      <c r="D1082" s="764">
        <v>52024</v>
      </c>
      <c r="E1082" s="764">
        <v>0</v>
      </c>
      <c r="F1082" s="742" t="s">
        <v>955</v>
      </c>
    </row>
    <row r="1083" spans="1:6" x14ac:dyDescent="0.25">
      <c r="A1083" s="763" t="s">
        <v>567</v>
      </c>
      <c r="B1083" s="763" t="s">
        <v>2363</v>
      </c>
      <c r="C1083" s="764">
        <v>244600</v>
      </c>
      <c r="D1083" s="764">
        <v>244600</v>
      </c>
      <c r="E1083" s="764">
        <v>0</v>
      </c>
      <c r="F1083" s="742" t="s">
        <v>955</v>
      </c>
    </row>
    <row r="1084" spans="1:6" x14ac:dyDescent="0.25">
      <c r="A1084" s="763" t="s">
        <v>171</v>
      </c>
      <c r="B1084" s="763" t="s">
        <v>2364</v>
      </c>
      <c r="C1084" s="764">
        <v>147785</v>
      </c>
      <c r="D1084" s="764">
        <v>147785</v>
      </c>
      <c r="E1084" s="764">
        <v>0</v>
      </c>
      <c r="F1084" s="742" t="s">
        <v>955</v>
      </c>
    </row>
    <row r="1085" spans="1:6" x14ac:dyDescent="0.25">
      <c r="A1085" s="763" t="s">
        <v>565</v>
      </c>
      <c r="B1085" s="763" t="s">
        <v>2105</v>
      </c>
      <c r="C1085" s="764">
        <v>3667511</v>
      </c>
      <c r="D1085" s="764">
        <v>3667511</v>
      </c>
      <c r="E1085" s="764">
        <v>0</v>
      </c>
      <c r="F1085" s="742" t="s">
        <v>955</v>
      </c>
    </row>
    <row r="1086" spans="1:6" x14ac:dyDescent="0.25">
      <c r="A1086" s="763" t="s">
        <v>185</v>
      </c>
      <c r="B1086" s="763" t="s">
        <v>2365</v>
      </c>
      <c r="C1086" s="764">
        <v>304375</v>
      </c>
      <c r="D1086" s="764">
        <v>304375</v>
      </c>
      <c r="E1086" s="764">
        <v>0</v>
      </c>
      <c r="F1086" s="742" t="s">
        <v>955</v>
      </c>
    </row>
    <row r="1087" spans="1:6" x14ac:dyDescent="0.25">
      <c r="A1087" s="763" t="s">
        <v>569</v>
      </c>
      <c r="B1087" s="763" t="s">
        <v>2366</v>
      </c>
      <c r="C1087" s="764">
        <v>104601</v>
      </c>
      <c r="D1087" s="764">
        <v>104601</v>
      </c>
      <c r="E1087" s="764">
        <v>0</v>
      </c>
      <c r="F1087" s="742" t="s">
        <v>955</v>
      </c>
    </row>
    <row r="1088" spans="1:6" x14ac:dyDescent="0.25">
      <c r="A1088" s="763" t="s">
        <v>53</v>
      </c>
      <c r="B1088" s="763" t="s">
        <v>2367</v>
      </c>
      <c r="C1088" s="764">
        <v>168000</v>
      </c>
      <c r="D1088" s="764">
        <v>168000</v>
      </c>
      <c r="E1088" s="764">
        <v>0</v>
      </c>
      <c r="F1088" s="742" t="s">
        <v>955</v>
      </c>
    </row>
    <row r="1089" spans="1:6" x14ac:dyDescent="0.25">
      <c r="A1089" s="763" t="s">
        <v>137</v>
      </c>
      <c r="B1089" s="763" t="s">
        <v>2368</v>
      </c>
      <c r="C1089" s="764">
        <v>115625</v>
      </c>
      <c r="D1089" s="764">
        <v>115625</v>
      </c>
      <c r="E1089" s="764">
        <v>0</v>
      </c>
      <c r="F1089" s="742" t="s">
        <v>955</v>
      </c>
    </row>
    <row r="1090" spans="1:6" x14ac:dyDescent="0.25">
      <c r="A1090" s="763" t="s">
        <v>183</v>
      </c>
      <c r="B1090" s="763" t="s">
        <v>2369</v>
      </c>
      <c r="C1090" s="764">
        <v>67080</v>
      </c>
      <c r="D1090" s="764">
        <v>67080</v>
      </c>
      <c r="E1090" s="764">
        <v>0</v>
      </c>
      <c r="F1090" s="742" t="s">
        <v>955</v>
      </c>
    </row>
    <row r="1091" spans="1:6" x14ac:dyDescent="0.25">
      <c r="A1091" s="763" t="s">
        <v>57</v>
      </c>
      <c r="B1091" s="763" t="s">
        <v>2360</v>
      </c>
      <c r="C1091" s="764">
        <v>124600</v>
      </c>
      <c r="D1091" s="764">
        <v>124600</v>
      </c>
      <c r="E1091" s="764">
        <v>0</v>
      </c>
      <c r="F1091" s="742" t="s">
        <v>955</v>
      </c>
    </row>
    <row r="1092" spans="1:6" x14ac:dyDescent="0.25">
      <c r="A1092" s="763" t="s">
        <v>167</v>
      </c>
      <c r="B1092" s="763" t="s">
        <v>2360</v>
      </c>
      <c r="C1092" s="764">
        <v>225458</v>
      </c>
      <c r="D1092" s="764">
        <v>225458</v>
      </c>
      <c r="E1092" s="764">
        <v>0</v>
      </c>
      <c r="F1092" s="742" t="s">
        <v>955</v>
      </c>
    </row>
    <row r="1093" spans="1:6" x14ac:dyDescent="0.25">
      <c r="A1093" s="763" t="s">
        <v>163</v>
      </c>
      <c r="B1093" s="763" t="s">
        <v>2370</v>
      </c>
      <c r="C1093" s="764">
        <v>165619</v>
      </c>
      <c r="D1093" s="764">
        <v>165619</v>
      </c>
      <c r="E1093" s="764">
        <v>0</v>
      </c>
      <c r="F1093" s="742" t="s">
        <v>955</v>
      </c>
    </row>
    <row r="1094" spans="1:6" x14ac:dyDescent="0.25">
      <c r="A1094" s="763" t="s">
        <v>157</v>
      </c>
      <c r="B1094" s="763" t="s">
        <v>2096</v>
      </c>
      <c r="C1094" s="764">
        <v>145000</v>
      </c>
      <c r="D1094" s="764">
        <v>145000</v>
      </c>
      <c r="E1094" s="764">
        <v>0</v>
      </c>
      <c r="F1094" s="742" t="s">
        <v>955</v>
      </c>
    </row>
    <row r="1095" spans="1:6" x14ac:dyDescent="0.25">
      <c r="A1095" s="763" t="s">
        <v>191</v>
      </c>
      <c r="B1095" s="763" t="s">
        <v>2105</v>
      </c>
      <c r="C1095" s="764">
        <v>78988</v>
      </c>
      <c r="D1095" s="764">
        <v>78988</v>
      </c>
      <c r="E1095" s="764">
        <v>0</v>
      </c>
      <c r="F1095" s="742" t="s">
        <v>955</v>
      </c>
    </row>
    <row r="1096" spans="1:6" x14ac:dyDescent="0.25">
      <c r="A1096" s="763" t="s">
        <v>181</v>
      </c>
      <c r="B1096" s="763" t="s">
        <v>2371</v>
      </c>
      <c r="C1096" s="764">
        <v>620000</v>
      </c>
      <c r="D1096" s="764">
        <v>620000</v>
      </c>
      <c r="E1096" s="764">
        <v>0</v>
      </c>
      <c r="F1096" s="742" t="s">
        <v>955</v>
      </c>
    </row>
    <row r="1097" spans="1:6" x14ac:dyDescent="0.25">
      <c r="A1097" s="763" t="s">
        <v>59</v>
      </c>
      <c r="B1097" s="763" t="s">
        <v>2360</v>
      </c>
      <c r="C1097" s="764">
        <v>124599</v>
      </c>
      <c r="D1097" s="764">
        <v>124599</v>
      </c>
      <c r="E1097" s="764">
        <v>0</v>
      </c>
      <c r="F1097" s="742" t="s">
        <v>955</v>
      </c>
    </row>
    <row r="1098" spans="1:6" x14ac:dyDescent="0.25">
      <c r="A1098" s="763" t="s">
        <v>179</v>
      </c>
      <c r="B1098" s="763" t="s">
        <v>2105</v>
      </c>
      <c r="C1098" s="764">
        <v>118746</v>
      </c>
      <c r="D1098" s="764">
        <v>118746</v>
      </c>
      <c r="E1098" s="764">
        <v>0</v>
      </c>
      <c r="F1098" s="742" t="s">
        <v>955</v>
      </c>
    </row>
    <row r="1099" spans="1:6" x14ac:dyDescent="0.25">
      <c r="A1099" s="763" t="s">
        <v>2372</v>
      </c>
      <c r="B1099" s="763" t="s">
        <v>2373</v>
      </c>
      <c r="C1099" s="764">
        <v>20319</v>
      </c>
      <c r="D1099" s="764">
        <v>20319</v>
      </c>
      <c r="E1099" s="764">
        <v>0</v>
      </c>
      <c r="F1099" s="742" t="s">
        <v>955</v>
      </c>
    </row>
    <row r="1100" spans="1:6" x14ac:dyDescent="0.25">
      <c r="A1100" s="763" t="s">
        <v>2374</v>
      </c>
      <c r="B1100" s="763" t="s">
        <v>2375</v>
      </c>
      <c r="C1100" s="764">
        <v>123925</v>
      </c>
      <c r="D1100" s="764">
        <v>123925</v>
      </c>
      <c r="E1100" s="764">
        <v>0</v>
      </c>
      <c r="F1100" s="742" t="s">
        <v>955</v>
      </c>
    </row>
    <row r="1101" spans="1:6" x14ac:dyDescent="0.25">
      <c r="A1101" s="763" t="s">
        <v>2376</v>
      </c>
      <c r="B1101" s="763" t="s">
        <v>2377</v>
      </c>
      <c r="C1101" s="764">
        <v>41719</v>
      </c>
      <c r="D1101" s="764">
        <v>41719</v>
      </c>
      <c r="E1101" s="764">
        <v>0</v>
      </c>
      <c r="F1101" s="742" t="s">
        <v>955</v>
      </c>
    </row>
    <row r="1102" spans="1:6" x14ac:dyDescent="0.25">
      <c r="A1102" s="763" t="s">
        <v>2378</v>
      </c>
      <c r="B1102" s="763" t="s">
        <v>2377</v>
      </c>
      <c r="C1102" s="764">
        <v>41719</v>
      </c>
      <c r="D1102" s="764">
        <v>41719</v>
      </c>
      <c r="E1102" s="764">
        <v>0</v>
      </c>
      <c r="F1102" s="742" t="s">
        <v>955</v>
      </c>
    </row>
    <row r="1103" spans="1:6" x14ac:dyDescent="0.25">
      <c r="A1103" s="763" t="s">
        <v>2379</v>
      </c>
      <c r="B1103" s="763" t="s">
        <v>2377</v>
      </c>
      <c r="C1103" s="764">
        <v>41719</v>
      </c>
      <c r="D1103" s="764">
        <v>41719</v>
      </c>
      <c r="E1103" s="764">
        <v>0</v>
      </c>
      <c r="F1103" s="742" t="s">
        <v>955</v>
      </c>
    </row>
    <row r="1104" spans="1:6" x14ac:dyDescent="0.25">
      <c r="A1104" s="763" t="s">
        <v>2380</v>
      </c>
      <c r="B1104" s="763" t="s">
        <v>2377</v>
      </c>
      <c r="C1104" s="764">
        <v>41719</v>
      </c>
      <c r="D1104" s="764">
        <v>41719</v>
      </c>
      <c r="E1104" s="764">
        <v>0</v>
      </c>
      <c r="F1104" s="742" t="s">
        <v>955</v>
      </c>
    </row>
    <row r="1105" spans="1:6" x14ac:dyDescent="0.25">
      <c r="A1105" s="763" t="s">
        <v>2381</v>
      </c>
      <c r="B1105" s="763" t="s">
        <v>2377</v>
      </c>
      <c r="C1105" s="764">
        <v>41719</v>
      </c>
      <c r="D1105" s="764">
        <v>41719</v>
      </c>
      <c r="E1105" s="764">
        <v>0</v>
      </c>
      <c r="F1105" s="742" t="s">
        <v>955</v>
      </c>
    </row>
    <row r="1106" spans="1:6" x14ac:dyDescent="0.25">
      <c r="A1106" s="763" t="s">
        <v>2382</v>
      </c>
      <c r="B1106" s="763" t="s">
        <v>2377</v>
      </c>
      <c r="C1106" s="764">
        <v>41719</v>
      </c>
      <c r="D1106" s="764">
        <v>41719</v>
      </c>
      <c r="E1106" s="764">
        <v>0</v>
      </c>
      <c r="F1106" s="742" t="s">
        <v>955</v>
      </c>
    </row>
    <row r="1107" spans="1:6" x14ac:dyDescent="0.25">
      <c r="A1107" s="763" t="s">
        <v>2383</v>
      </c>
      <c r="B1107" s="763" t="s">
        <v>2377</v>
      </c>
      <c r="C1107" s="764">
        <v>41719</v>
      </c>
      <c r="D1107" s="764">
        <v>41719</v>
      </c>
      <c r="E1107" s="764">
        <v>0</v>
      </c>
      <c r="F1107" s="742" t="s">
        <v>955</v>
      </c>
    </row>
    <row r="1108" spans="1:6" x14ac:dyDescent="0.25">
      <c r="A1108" s="763" t="s">
        <v>2384</v>
      </c>
      <c r="B1108" s="763" t="s">
        <v>2377</v>
      </c>
      <c r="C1108" s="764">
        <v>41719</v>
      </c>
      <c r="D1108" s="764">
        <v>41719</v>
      </c>
      <c r="E1108" s="764">
        <v>0</v>
      </c>
      <c r="F1108" s="742" t="s">
        <v>955</v>
      </c>
    </row>
    <row r="1109" spans="1:6" x14ac:dyDescent="0.25">
      <c r="A1109" s="763" t="s">
        <v>2385</v>
      </c>
      <c r="B1109" s="763" t="s">
        <v>2377</v>
      </c>
      <c r="C1109" s="764">
        <v>41720</v>
      </c>
      <c r="D1109" s="764">
        <v>41720</v>
      </c>
      <c r="E1109" s="764">
        <v>0</v>
      </c>
      <c r="F1109" s="742" t="s">
        <v>955</v>
      </c>
    </row>
    <row r="1110" spans="1:6" x14ac:dyDescent="0.25">
      <c r="A1110" s="763" t="s">
        <v>2386</v>
      </c>
      <c r="B1110" s="763" t="s">
        <v>2377</v>
      </c>
      <c r="C1110" s="764">
        <v>41720</v>
      </c>
      <c r="D1110" s="764">
        <v>41720</v>
      </c>
      <c r="E1110" s="764">
        <v>0</v>
      </c>
      <c r="F1110" s="742" t="s">
        <v>955</v>
      </c>
    </row>
    <row r="1111" spans="1:6" x14ac:dyDescent="0.25">
      <c r="A1111" s="763" t="s">
        <v>2387</v>
      </c>
      <c r="B1111" s="763" t="s">
        <v>2388</v>
      </c>
      <c r="C1111" s="764">
        <v>137180</v>
      </c>
      <c r="D1111" s="764">
        <v>137180</v>
      </c>
      <c r="E1111" s="764">
        <v>0</v>
      </c>
      <c r="F1111" s="742" t="s">
        <v>955</v>
      </c>
    </row>
    <row r="1112" spans="1:6" x14ac:dyDescent="0.25">
      <c r="A1112" s="763" t="s">
        <v>2389</v>
      </c>
      <c r="B1112" s="763" t="s">
        <v>2388</v>
      </c>
      <c r="C1112" s="764">
        <v>137180</v>
      </c>
      <c r="D1112" s="764">
        <v>137180</v>
      </c>
      <c r="E1112" s="764">
        <v>0</v>
      </c>
      <c r="F1112" s="742" t="s">
        <v>955</v>
      </c>
    </row>
    <row r="1113" spans="1:6" x14ac:dyDescent="0.25">
      <c r="A1113" s="763" t="s">
        <v>2390</v>
      </c>
      <c r="B1113" s="763" t="s">
        <v>2388</v>
      </c>
      <c r="C1113" s="764">
        <v>137180</v>
      </c>
      <c r="D1113" s="764">
        <v>137180</v>
      </c>
      <c r="E1113" s="764">
        <v>0</v>
      </c>
      <c r="F1113" s="742" t="s">
        <v>955</v>
      </c>
    </row>
    <row r="1114" spans="1:6" x14ac:dyDescent="0.25">
      <c r="A1114" s="763" t="s">
        <v>2391</v>
      </c>
      <c r="B1114" s="763" t="s">
        <v>2388</v>
      </c>
      <c r="C1114" s="764">
        <v>137180</v>
      </c>
      <c r="D1114" s="764">
        <v>137180</v>
      </c>
      <c r="E1114" s="764">
        <v>0</v>
      </c>
      <c r="F1114" s="742" t="s">
        <v>955</v>
      </c>
    </row>
    <row r="1115" spans="1:6" x14ac:dyDescent="0.25">
      <c r="A1115" s="763" t="s">
        <v>2392</v>
      </c>
      <c r="B1115" s="763" t="s">
        <v>2388</v>
      </c>
      <c r="C1115" s="764">
        <v>137180</v>
      </c>
      <c r="D1115" s="764">
        <v>137180</v>
      </c>
      <c r="E1115" s="764">
        <v>0</v>
      </c>
      <c r="F1115" s="742" t="s">
        <v>955</v>
      </c>
    </row>
    <row r="1116" spans="1:6" x14ac:dyDescent="0.25">
      <c r="A1116" s="763" t="s">
        <v>2393</v>
      </c>
      <c r="B1116" s="763" t="s">
        <v>2388</v>
      </c>
      <c r="C1116" s="764">
        <v>137180</v>
      </c>
      <c r="D1116" s="764">
        <v>137180</v>
      </c>
      <c r="E1116" s="764">
        <v>0</v>
      </c>
      <c r="F1116" s="742" t="s">
        <v>955</v>
      </c>
    </row>
    <row r="1117" spans="1:6" x14ac:dyDescent="0.25">
      <c r="A1117" s="763" t="s">
        <v>2394</v>
      </c>
      <c r="B1117" s="763" t="s">
        <v>2388</v>
      </c>
      <c r="C1117" s="764">
        <v>137180</v>
      </c>
      <c r="D1117" s="764">
        <v>137180</v>
      </c>
      <c r="E1117" s="764">
        <v>0</v>
      </c>
      <c r="F1117" s="742" t="s">
        <v>955</v>
      </c>
    </row>
    <row r="1118" spans="1:6" x14ac:dyDescent="0.25">
      <c r="A1118" s="763" t="s">
        <v>2395</v>
      </c>
      <c r="B1118" s="763" t="s">
        <v>2388</v>
      </c>
      <c r="C1118" s="764">
        <v>137180</v>
      </c>
      <c r="D1118" s="764">
        <v>137180</v>
      </c>
      <c r="E1118" s="764">
        <v>0</v>
      </c>
      <c r="F1118" s="742" t="s">
        <v>955</v>
      </c>
    </row>
    <row r="1119" spans="1:6" x14ac:dyDescent="0.25">
      <c r="A1119" s="763" t="s">
        <v>2396</v>
      </c>
      <c r="B1119" s="763" t="s">
        <v>2388</v>
      </c>
      <c r="C1119" s="764">
        <v>137180</v>
      </c>
      <c r="D1119" s="764">
        <v>137180</v>
      </c>
      <c r="E1119" s="764">
        <v>0</v>
      </c>
      <c r="F1119" s="742" t="s">
        <v>955</v>
      </c>
    </row>
    <row r="1120" spans="1:6" x14ac:dyDescent="0.25">
      <c r="A1120" s="763" t="s">
        <v>2397</v>
      </c>
      <c r="B1120" s="763" t="s">
        <v>2388</v>
      </c>
      <c r="C1120" s="764">
        <v>137180</v>
      </c>
      <c r="D1120" s="764">
        <v>137180</v>
      </c>
      <c r="E1120" s="764">
        <v>0</v>
      </c>
      <c r="F1120" s="742" t="s">
        <v>955</v>
      </c>
    </row>
    <row r="1121" spans="1:6" x14ac:dyDescent="0.25">
      <c r="A1121" s="763" t="s">
        <v>2398</v>
      </c>
      <c r="B1121" s="763" t="s">
        <v>2399</v>
      </c>
      <c r="C1121" s="764">
        <v>67827</v>
      </c>
      <c r="D1121" s="764">
        <v>67827</v>
      </c>
      <c r="E1121" s="764">
        <v>0</v>
      </c>
      <c r="F1121" s="742" t="s">
        <v>955</v>
      </c>
    </row>
    <row r="1122" spans="1:6" x14ac:dyDescent="0.25">
      <c r="A1122" s="763" t="s">
        <v>2400</v>
      </c>
      <c r="B1122" s="763" t="s">
        <v>2401</v>
      </c>
      <c r="C1122" s="764">
        <v>77787</v>
      </c>
      <c r="D1122" s="764">
        <v>77787</v>
      </c>
      <c r="E1122" s="764">
        <v>0</v>
      </c>
      <c r="F1122" s="742" t="s">
        <v>955</v>
      </c>
    </row>
    <row r="1123" spans="1:6" x14ac:dyDescent="0.25">
      <c r="A1123" s="763" t="s">
        <v>2402</v>
      </c>
      <c r="B1123" s="763" t="s">
        <v>1808</v>
      </c>
      <c r="C1123" s="764">
        <v>10228</v>
      </c>
      <c r="D1123" s="764">
        <v>10228</v>
      </c>
      <c r="E1123" s="764">
        <v>0</v>
      </c>
      <c r="F1123" s="742" t="s">
        <v>955</v>
      </c>
    </row>
    <row r="1124" spans="1:6" x14ac:dyDescent="0.25">
      <c r="A1124" s="763" t="s">
        <v>2403</v>
      </c>
      <c r="B1124" s="763" t="s">
        <v>1808</v>
      </c>
      <c r="C1124" s="764">
        <v>10229</v>
      </c>
      <c r="D1124" s="764">
        <v>10229</v>
      </c>
      <c r="E1124" s="764">
        <v>0</v>
      </c>
      <c r="F1124" s="742" t="s">
        <v>955</v>
      </c>
    </row>
    <row r="1125" spans="1:6" x14ac:dyDescent="0.25">
      <c r="A1125" s="763" t="s">
        <v>2404</v>
      </c>
      <c r="B1125" s="763" t="s">
        <v>1808</v>
      </c>
      <c r="C1125" s="764">
        <v>10228</v>
      </c>
      <c r="D1125" s="764">
        <v>10228</v>
      </c>
      <c r="E1125" s="764">
        <v>0</v>
      </c>
      <c r="F1125" s="742" t="s">
        <v>955</v>
      </c>
    </row>
    <row r="1126" spans="1:6" x14ac:dyDescent="0.25">
      <c r="A1126" s="763" t="s">
        <v>2405</v>
      </c>
      <c r="B1126" s="763" t="s">
        <v>1808</v>
      </c>
      <c r="C1126" s="764">
        <v>10228</v>
      </c>
      <c r="D1126" s="764">
        <v>10228</v>
      </c>
      <c r="E1126" s="764">
        <v>0</v>
      </c>
      <c r="F1126" s="742" t="s">
        <v>955</v>
      </c>
    </row>
    <row r="1127" spans="1:6" x14ac:dyDescent="0.25">
      <c r="A1127" s="763" t="s">
        <v>2406</v>
      </c>
      <c r="B1127" s="763" t="s">
        <v>1808</v>
      </c>
      <c r="C1127" s="764">
        <v>10229</v>
      </c>
      <c r="D1127" s="764">
        <v>10229</v>
      </c>
      <c r="E1127" s="764">
        <v>0</v>
      </c>
      <c r="F1127" s="742" t="s">
        <v>955</v>
      </c>
    </row>
    <row r="1128" spans="1:6" x14ac:dyDescent="0.25">
      <c r="A1128" s="763" t="s">
        <v>2407</v>
      </c>
      <c r="B1128" s="763" t="s">
        <v>1808</v>
      </c>
      <c r="C1128" s="764">
        <v>10228</v>
      </c>
      <c r="D1128" s="764">
        <v>10228</v>
      </c>
      <c r="E1128" s="764">
        <v>0</v>
      </c>
      <c r="F1128" s="742" t="s">
        <v>955</v>
      </c>
    </row>
    <row r="1129" spans="1:6" x14ac:dyDescent="0.25">
      <c r="A1129" s="763" t="s">
        <v>2408</v>
      </c>
      <c r="B1129" s="763" t="s">
        <v>1808</v>
      </c>
      <c r="C1129" s="764">
        <v>10228</v>
      </c>
      <c r="D1129" s="764">
        <v>10228</v>
      </c>
      <c r="E1129" s="764">
        <v>0</v>
      </c>
      <c r="F1129" s="742" t="s">
        <v>955</v>
      </c>
    </row>
    <row r="1130" spans="1:6" x14ac:dyDescent="0.25">
      <c r="A1130" s="763" t="s">
        <v>2409</v>
      </c>
      <c r="B1130" s="763" t="s">
        <v>1808</v>
      </c>
      <c r="C1130" s="764">
        <v>10229</v>
      </c>
      <c r="D1130" s="764">
        <v>10229</v>
      </c>
      <c r="E1130" s="764">
        <v>0</v>
      </c>
      <c r="F1130" s="742" t="s">
        <v>955</v>
      </c>
    </row>
    <row r="1131" spans="1:6" x14ac:dyDescent="0.25">
      <c r="A1131" s="763" t="s">
        <v>2410</v>
      </c>
      <c r="B1131" s="763" t="s">
        <v>1808</v>
      </c>
      <c r="C1131" s="764">
        <v>10228</v>
      </c>
      <c r="D1131" s="764">
        <v>10228</v>
      </c>
      <c r="E1131" s="764">
        <v>0</v>
      </c>
      <c r="F1131" s="742" t="s">
        <v>955</v>
      </c>
    </row>
    <row r="1132" spans="1:6" x14ac:dyDescent="0.25">
      <c r="A1132" s="763" t="s">
        <v>2411</v>
      </c>
      <c r="B1132" s="763" t="s">
        <v>1808</v>
      </c>
      <c r="C1132" s="764">
        <v>10229</v>
      </c>
      <c r="D1132" s="764">
        <v>10229</v>
      </c>
      <c r="E1132" s="764">
        <v>0</v>
      </c>
      <c r="F1132" s="742" t="s">
        <v>955</v>
      </c>
    </row>
    <row r="1133" spans="1:6" x14ac:dyDescent="0.25">
      <c r="A1133" s="763" t="s">
        <v>2412</v>
      </c>
      <c r="B1133" s="763" t="s">
        <v>1808</v>
      </c>
      <c r="C1133" s="764">
        <v>10228</v>
      </c>
      <c r="D1133" s="764">
        <v>10228</v>
      </c>
      <c r="E1133" s="764">
        <v>0</v>
      </c>
      <c r="F1133" s="742" t="s">
        <v>955</v>
      </c>
    </row>
    <row r="1134" spans="1:6" x14ac:dyDescent="0.25">
      <c r="A1134" s="763" t="s">
        <v>2413</v>
      </c>
      <c r="B1134" s="763" t="s">
        <v>2150</v>
      </c>
      <c r="C1134" s="764">
        <v>5512</v>
      </c>
      <c r="D1134" s="764">
        <v>5512</v>
      </c>
      <c r="E1134" s="764">
        <v>0</v>
      </c>
      <c r="F1134" s="742" t="s">
        <v>955</v>
      </c>
    </row>
    <row r="1135" spans="1:6" x14ac:dyDescent="0.25">
      <c r="A1135" s="763"/>
      <c r="B1135" s="777" t="s">
        <v>331</v>
      </c>
      <c r="C1135" s="748">
        <f>SUM(C489:C1134)</f>
        <v>53767310</v>
      </c>
      <c r="D1135" s="748">
        <f>SUM(D489:D1134)</f>
        <v>53767310</v>
      </c>
      <c r="E1135" s="764">
        <f>SUM(E489:E1134)</f>
        <v>0</v>
      </c>
      <c r="F1135" s="742"/>
    </row>
    <row r="1136" spans="1:6" ht="12" customHeight="1" x14ac:dyDescent="0.25">
      <c r="A1136" s="768"/>
      <c r="B1136" s="780"/>
      <c r="C1136" s="781"/>
      <c r="D1136" s="781"/>
      <c r="E1136" s="781"/>
      <c r="F1136" s="744"/>
    </row>
    <row r="1137" spans="1:6" ht="18.75" x14ac:dyDescent="0.3">
      <c r="A1137" s="782" t="s">
        <v>2414</v>
      </c>
      <c r="B1137" s="783"/>
      <c r="C1137" s="783"/>
      <c r="D1137" s="783"/>
      <c r="E1137" s="783"/>
      <c r="F1137" s="783"/>
    </row>
    <row r="1138" spans="1:6" ht="30" customHeight="1" x14ac:dyDescent="0.25">
      <c r="A1138" s="783"/>
      <c r="B1138" s="783"/>
      <c r="C1138" s="784" t="s">
        <v>1484</v>
      </c>
      <c r="D1138" s="784" t="s">
        <v>2417</v>
      </c>
      <c r="E1138" s="784" t="s">
        <v>1485</v>
      </c>
      <c r="F1138" s="783"/>
    </row>
    <row r="1139" spans="1:6" x14ac:dyDescent="0.25">
      <c r="A1139" s="783"/>
      <c r="B1139" s="783"/>
      <c r="C1139" s="785">
        <f>+C471+C484+C1135</f>
        <v>62380420</v>
      </c>
      <c r="D1139" s="785">
        <f>+D471+D484+D1135</f>
        <v>56363519</v>
      </c>
      <c r="E1139" s="785">
        <f>+E471+E484+E1135</f>
        <v>6016901</v>
      </c>
      <c r="F1139" s="783"/>
    </row>
    <row r="1140" spans="1:6" ht="12" customHeight="1" x14ac:dyDescent="0.25">
      <c r="A1140" s="783"/>
      <c r="B1140" s="783"/>
      <c r="C1140" s="786"/>
      <c r="D1140" s="786"/>
      <c r="E1140" s="786"/>
      <c r="F1140" s="783"/>
    </row>
    <row r="1141" spans="1:6" ht="18.75" x14ac:dyDescent="0.3">
      <c r="A1141" s="861" t="s">
        <v>2415</v>
      </c>
      <c r="B1141" s="861"/>
      <c r="C1141" s="861"/>
      <c r="D1141" s="787"/>
      <c r="E1141" s="787"/>
      <c r="F1141" s="787"/>
    </row>
    <row r="1142" spans="1:6" x14ac:dyDescent="0.25">
      <c r="A1142" s="788"/>
      <c r="B1142" s="788"/>
      <c r="C1142" s="789"/>
      <c r="D1142" s="787"/>
      <c r="E1142" s="787"/>
      <c r="F1142" s="787"/>
    </row>
    <row r="1143" spans="1:6" x14ac:dyDescent="0.25">
      <c r="A1143" s="790" t="s">
        <v>2416</v>
      </c>
      <c r="B1143" s="790" t="s">
        <v>7</v>
      </c>
      <c r="C1143" s="791" t="s">
        <v>1024</v>
      </c>
      <c r="D1143" s="791" t="s">
        <v>2417</v>
      </c>
      <c r="E1143" s="791" t="s">
        <v>1482</v>
      </c>
      <c r="F1143" s="791" t="s">
        <v>333</v>
      </c>
    </row>
    <row r="1144" spans="1:6" x14ac:dyDescent="0.25">
      <c r="A1144" s="766" t="s">
        <v>2418</v>
      </c>
      <c r="B1144" s="766" t="s">
        <v>2419</v>
      </c>
      <c r="C1144" s="767">
        <v>13806900</v>
      </c>
      <c r="D1144" s="767">
        <v>0</v>
      </c>
      <c r="E1144" s="767">
        <f>+C1144-D1144</f>
        <v>13806900</v>
      </c>
      <c r="F1144" s="766" t="s">
        <v>955</v>
      </c>
    </row>
    <row r="1145" spans="1:6" x14ac:dyDescent="0.25">
      <c r="A1145" s="766" t="s">
        <v>2418</v>
      </c>
      <c r="B1145" s="766" t="s">
        <v>2420</v>
      </c>
      <c r="C1145" s="767">
        <v>18438159</v>
      </c>
      <c r="D1145" s="767">
        <v>0</v>
      </c>
      <c r="E1145" s="767">
        <f t="shared" ref="E1145:E1147" si="2">+C1145-D1145</f>
        <v>18438159</v>
      </c>
      <c r="F1145" s="766" t="s">
        <v>955</v>
      </c>
    </row>
    <row r="1146" spans="1:6" x14ac:dyDescent="0.25">
      <c r="A1146" s="766" t="s">
        <v>2418</v>
      </c>
      <c r="B1146" s="766" t="s">
        <v>2421</v>
      </c>
      <c r="C1146" s="767">
        <v>280000</v>
      </c>
      <c r="D1146" s="767">
        <v>0</v>
      </c>
      <c r="E1146" s="767">
        <f t="shared" si="2"/>
        <v>280000</v>
      </c>
      <c r="F1146" s="766" t="s">
        <v>955</v>
      </c>
    </row>
    <row r="1147" spans="1:6" x14ac:dyDescent="0.25">
      <c r="A1147" s="766" t="s">
        <v>2418</v>
      </c>
      <c r="B1147" s="766" t="s">
        <v>2422</v>
      </c>
      <c r="C1147" s="767">
        <v>80000</v>
      </c>
      <c r="D1147" s="767">
        <v>0</v>
      </c>
      <c r="E1147" s="767">
        <f t="shared" si="2"/>
        <v>80000</v>
      </c>
      <c r="F1147" s="766" t="s">
        <v>955</v>
      </c>
    </row>
    <row r="1148" spans="1:6" x14ac:dyDescent="0.25">
      <c r="A1148" s="766"/>
      <c r="B1148" s="792" t="s">
        <v>331</v>
      </c>
      <c r="C1148" s="793">
        <f>SUM(C1144:C1147)</f>
        <v>32605059</v>
      </c>
      <c r="D1148" s="793">
        <f>SUM(D1144:D1147)</f>
        <v>0</v>
      </c>
      <c r="E1148" s="793">
        <f>SUM(E1144:E1147)</f>
        <v>32605059</v>
      </c>
      <c r="F1148" s="766"/>
    </row>
    <row r="1149" spans="1:6" x14ac:dyDescent="0.25">
      <c r="A1149" s="768"/>
      <c r="B1149" s="768"/>
      <c r="C1149" s="781"/>
      <c r="D1149" s="781"/>
      <c r="E1149" s="781"/>
      <c r="F1149" s="744"/>
    </row>
    <row r="1150" spans="1:6" x14ac:dyDescent="0.25">
      <c r="A1150" s="859" t="s">
        <v>2423</v>
      </c>
      <c r="B1150" s="859"/>
      <c r="C1150" s="758"/>
      <c r="D1150" s="758"/>
      <c r="E1150" s="758"/>
      <c r="F1150" s="734"/>
    </row>
    <row r="1151" spans="1:6" ht="27" customHeight="1" x14ac:dyDescent="0.25">
      <c r="C1151" s="759" t="s">
        <v>951</v>
      </c>
      <c r="D1151" s="759" t="s">
        <v>952</v>
      </c>
      <c r="E1151" s="759" t="s">
        <v>953</v>
      </c>
      <c r="F1151" s="734"/>
    </row>
    <row r="1152" spans="1:6" x14ac:dyDescent="0.25">
      <c r="C1152" s="760">
        <f>+C445+C1139+C1148</f>
        <v>1215210934</v>
      </c>
      <c r="D1152" s="760">
        <f>+D445+D1139+D1148</f>
        <v>371502770</v>
      </c>
      <c r="E1152" s="760">
        <f>+E445+E1139+E1148</f>
        <v>843708164</v>
      </c>
      <c r="F1152" s="734"/>
    </row>
    <row r="1154" spans="1:6" x14ac:dyDescent="0.25">
      <c r="A1154" s="860" t="s">
        <v>2424</v>
      </c>
      <c r="B1154" s="860"/>
      <c r="C1154" s="860"/>
      <c r="D1154" s="751"/>
      <c r="E1154" s="751"/>
      <c r="F1154" s="734"/>
    </row>
    <row r="1155" spans="1:6" x14ac:dyDescent="0.25">
      <c r="A1155" s="734"/>
      <c r="B1155" s="734"/>
      <c r="C1155" s="750"/>
      <c r="D1155" s="751"/>
      <c r="E1155" s="751"/>
      <c r="F1155" s="734"/>
    </row>
    <row r="1156" spans="1:6" x14ac:dyDescent="0.25">
      <c r="A1156" s="761" t="s">
        <v>2416</v>
      </c>
      <c r="B1156" s="761" t="s">
        <v>7</v>
      </c>
      <c r="C1156" s="762" t="s">
        <v>1024</v>
      </c>
      <c r="D1156" s="762" t="s">
        <v>2417</v>
      </c>
      <c r="E1156" s="762" t="s">
        <v>1482</v>
      </c>
      <c r="F1156" s="762" t="s">
        <v>333</v>
      </c>
    </row>
    <row r="1157" spans="1:6" x14ac:dyDescent="0.25">
      <c r="A1157" s="763" t="s">
        <v>2418</v>
      </c>
      <c r="B1157" s="794" t="s">
        <v>914</v>
      </c>
      <c r="C1157" s="764">
        <v>10000</v>
      </c>
      <c r="D1157" s="764">
        <v>0</v>
      </c>
      <c r="E1157" s="764">
        <f>+C1157-D1157</f>
        <v>10000</v>
      </c>
      <c r="F1157" s="763" t="s">
        <v>955</v>
      </c>
    </row>
    <row r="1158" spans="1:6" x14ac:dyDescent="0.25">
      <c r="A1158" s="763" t="s">
        <v>2418</v>
      </c>
      <c r="B1158" s="795" t="s">
        <v>916</v>
      </c>
      <c r="C1158" s="764">
        <v>5000</v>
      </c>
      <c r="D1158" s="764">
        <v>0</v>
      </c>
      <c r="E1158" s="764">
        <f>+C1158-D1158</f>
        <v>5000</v>
      </c>
      <c r="F1158" s="763" t="s">
        <v>955</v>
      </c>
    </row>
    <row r="1159" spans="1:6" x14ac:dyDescent="0.25">
      <c r="A1159" s="763" t="s">
        <v>2418</v>
      </c>
      <c r="B1159" s="796" t="s">
        <v>917</v>
      </c>
      <c r="C1159" s="764">
        <v>300000</v>
      </c>
      <c r="D1159" s="764">
        <v>0</v>
      </c>
      <c r="E1159" s="764">
        <f>+C1159-D1159</f>
        <v>300000</v>
      </c>
      <c r="F1159" s="763" t="s">
        <v>955</v>
      </c>
    </row>
    <row r="1160" spans="1:6" x14ac:dyDescent="0.25">
      <c r="A1160" s="763"/>
      <c r="B1160" s="747" t="s">
        <v>331</v>
      </c>
      <c r="C1160" s="748">
        <f>SUM(C1157:C1159)</f>
        <v>315000</v>
      </c>
      <c r="D1160" s="748">
        <f>SUM(D1157:D1159)</f>
        <v>0</v>
      </c>
      <c r="E1160" s="748">
        <f>SUM(E1157:E1159)</f>
        <v>315000</v>
      </c>
      <c r="F1160" s="763"/>
    </row>
    <row r="1162" spans="1:6" ht="18.75" x14ac:dyDescent="0.3">
      <c r="A1162" s="858" t="s">
        <v>2425</v>
      </c>
      <c r="B1162" s="858"/>
      <c r="C1162" s="858"/>
    </row>
    <row r="1164" spans="1:6" ht="32.25" customHeight="1" x14ac:dyDescent="0.25">
      <c r="C1164" s="772" t="s">
        <v>1484</v>
      </c>
      <c r="D1164" s="772" t="s">
        <v>2417</v>
      </c>
      <c r="E1164" s="772" t="s">
        <v>1482</v>
      </c>
    </row>
    <row r="1165" spans="1:6" x14ac:dyDescent="0.25">
      <c r="C1165" s="773">
        <f>+C64+C1152+C1160</f>
        <v>1229436996</v>
      </c>
      <c r="D1165" s="773">
        <f>+D64+D1152+D1160</f>
        <v>385363164</v>
      </c>
      <c r="E1165" s="773">
        <f>+E64+E1152+E1160</f>
        <v>844073832</v>
      </c>
    </row>
  </sheetData>
  <mergeCells count="12">
    <mergeCell ref="A1162:C1162"/>
    <mergeCell ref="A1:C1"/>
    <mergeCell ref="A7:C7"/>
    <mergeCell ref="A13:C13"/>
    <mergeCell ref="A20:C20"/>
    <mergeCell ref="A62:B62"/>
    <mergeCell ref="A66:C66"/>
    <mergeCell ref="A376:C376"/>
    <mergeCell ref="A392:C392"/>
    <mergeCell ref="A1141:C1141"/>
    <mergeCell ref="A1150:B1150"/>
    <mergeCell ref="A1154:C1154"/>
  </mergeCells>
  <pageMargins left="0.31496062992125984" right="0.31496062992125984" top="0.74803149606299213" bottom="0.55118110236220474" header="0.31496062992125984" footer="0.31496062992125984"/>
  <pageSetup paperSize="9" scale="99" fitToHeight="0" orientation="landscape" r:id="rId1"/>
  <headerFooter>
    <oddHeader>&amp;L&amp;"Times New Roman,Normál"&amp;12Kőröshegy Község Önkormányzatának
2020. évi zárszámadása&amp;C&amp;"Arial,Normál"&amp;12Kőröshegy Község Önkormánzatának 2020.12.31-i vagyonleltára&amp;R&amp;"Arial,Normál" 21. sz. melléklet a 3/2021. (V.28.)
 önkormányzati rendelethez</oddHeader>
    <oddFooter>&amp;P. oldal</oddFooter>
  </headerFooter>
  <rowBreaks count="1" manualBreakCount="1">
    <brk id="44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MJ125"/>
  <sheetViews>
    <sheetView zoomScale="110" zoomScaleNormal="110" workbookViewId="0">
      <pane xSplit="2" ySplit="4" topLeftCell="AI79" activePane="bottomRight" state="frozen"/>
      <selection pane="topRight" activeCell="BM1" sqref="BM1"/>
      <selection pane="bottomLeft" activeCell="A95" sqref="A95"/>
      <selection pane="bottomRight" activeCell="BN65" sqref="BN65"/>
    </sheetView>
  </sheetViews>
  <sheetFormatPr defaultColWidth="9.140625" defaultRowHeight="12.75" x14ac:dyDescent="0.2"/>
  <cols>
    <col min="1" max="1" width="5" style="404" customWidth="1"/>
    <col min="2" max="2" width="45.5703125" style="404" customWidth="1"/>
    <col min="3" max="4" width="7" style="404" customWidth="1"/>
    <col min="5" max="5" width="6.42578125" style="404" customWidth="1"/>
    <col min="6" max="8" width="6.5703125" style="404" customWidth="1"/>
    <col min="9" max="9" width="5.5703125" style="404" customWidth="1"/>
    <col min="10" max="10" width="4.85546875" style="404" customWidth="1"/>
    <col min="11" max="11" width="6.28515625" style="404" customWidth="1"/>
    <col min="12" max="12" width="6.5703125" style="404" customWidth="1"/>
    <col min="13" max="13" width="5.140625" style="404" hidden="1" customWidth="1"/>
    <col min="14" max="14" width="3.85546875" style="404" hidden="1" customWidth="1"/>
    <col min="15" max="15" width="6.85546875" style="404" customWidth="1"/>
    <col min="16" max="16" width="6.5703125" style="404" customWidth="1"/>
    <col min="17" max="18" width="5.5703125" style="404" customWidth="1"/>
    <col min="19" max="19" width="6.42578125" style="404" customWidth="1"/>
    <col min="20" max="23" width="6.5703125" style="404" customWidth="1"/>
    <col min="24" max="24" width="7.28515625" style="404" customWidth="1"/>
    <col min="25" max="25" width="6.7109375" style="404" customWidth="1"/>
    <col min="26" max="26" width="7.28515625" style="404" customWidth="1"/>
    <col min="27" max="27" width="6.5703125" style="404" customWidth="1"/>
    <col min="28" max="28" width="7.140625" style="404" customWidth="1"/>
    <col min="29" max="30" width="3.85546875" style="404" hidden="1" customWidth="1"/>
    <col min="31" max="31" width="7.140625" style="404" customWidth="1"/>
    <col min="32" max="32" width="7" style="404" customWidth="1"/>
    <col min="33" max="33" width="6.28515625" style="404" customWidth="1"/>
    <col min="34" max="34" width="6.5703125" style="404" customWidth="1"/>
    <col min="35" max="35" width="7.140625" style="404" customWidth="1"/>
    <col min="36" max="36" width="7.28515625" style="404" customWidth="1"/>
    <col min="37" max="38" width="6.5703125" style="404" customWidth="1"/>
    <col min="39" max="39" width="6.42578125" style="404" customWidth="1"/>
    <col min="40" max="40" width="6.5703125" style="404" customWidth="1"/>
    <col min="41" max="41" width="6.42578125" style="404" customWidth="1"/>
    <col min="42" max="42" width="6.5703125" style="404" customWidth="1"/>
    <col min="43" max="43" width="5.140625" style="404" hidden="1" customWidth="1"/>
    <col min="44" max="44" width="3.85546875" style="404" hidden="1" customWidth="1"/>
    <col min="45" max="45" width="7" style="404" customWidth="1"/>
    <col min="46" max="46" width="7.28515625" style="404" customWidth="1"/>
    <col min="47" max="47" width="6.42578125" style="404" customWidth="1"/>
    <col min="48" max="48" width="6.5703125" style="404" customWidth="1"/>
    <col min="49" max="49" width="6.42578125" style="404" customWidth="1"/>
    <col min="50" max="50" width="6.5703125" style="404" customWidth="1"/>
    <col min="51" max="51" width="6.85546875" style="404" customWidth="1"/>
    <col min="52" max="52" width="7.28515625" style="404" customWidth="1"/>
    <col min="53" max="53" width="7.42578125" style="404" customWidth="1"/>
    <col min="54" max="54" width="8" style="404" customWidth="1"/>
    <col min="55" max="55" width="5.42578125" style="404" customWidth="1"/>
    <col min="56" max="56" width="5.5703125" style="404" customWidth="1"/>
    <col min="57" max="57" width="5.140625" style="404" hidden="1" customWidth="1"/>
    <col min="58" max="58" width="3.85546875" style="404" hidden="1" customWidth="1"/>
    <col min="59" max="59" width="6.85546875" style="404" customWidth="1"/>
    <col min="60" max="60" width="7.28515625" style="404" customWidth="1"/>
    <col min="61" max="61" width="6.42578125" style="404" customWidth="1"/>
    <col min="62" max="62" width="6.5703125" style="404" customWidth="1"/>
    <col min="63" max="63" width="6.28515625" style="404" customWidth="1"/>
    <col min="64" max="68" width="6.5703125" style="404" customWidth="1"/>
    <col min="69" max="69" width="6.42578125" style="404" customWidth="1"/>
    <col min="70" max="70" width="6.5703125" style="404" customWidth="1"/>
    <col min="71" max="71" width="6.42578125" style="404" customWidth="1"/>
    <col min="72" max="72" width="6.5703125" style="404" customWidth="1"/>
    <col min="73" max="73" width="7" style="404" customWidth="1"/>
    <col min="74" max="74" width="8" style="404" customWidth="1"/>
    <col min="75" max="76" width="7.28515625" style="404" customWidth="1"/>
    <col min="77" max="80" width="5.5703125" style="404" customWidth="1"/>
    <col min="81" max="81" width="5.140625" style="404" customWidth="1"/>
    <col min="82" max="82" width="3.85546875" style="404" customWidth="1"/>
    <col min="83" max="83" width="7.5703125" style="404" customWidth="1"/>
    <col min="84" max="84" width="7.28515625" style="404" customWidth="1"/>
    <col min="85" max="85" width="6.28515625" style="404" customWidth="1"/>
    <col min="86" max="88" width="6.5703125" style="404" customWidth="1"/>
    <col min="89" max="90" width="7.7109375" style="404" customWidth="1"/>
    <col min="91" max="91" width="7.85546875" style="404" customWidth="1"/>
    <col min="92" max="92" width="7.7109375" style="404" customWidth="1"/>
    <col min="93" max="93" width="7.42578125" style="404" customWidth="1"/>
    <col min="94" max="94" width="7" style="404" customWidth="1"/>
    <col min="95" max="95" width="7.140625" style="404" customWidth="1"/>
    <col min="96" max="96" width="7.28515625" style="404" customWidth="1"/>
    <col min="97" max="1024" width="9.140625" style="404"/>
    <col min="1025" max="16384" width="9.140625" style="405"/>
  </cols>
  <sheetData>
    <row r="1" spans="1:102" ht="18.75" customHeight="1" x14ac:dyDescent="0.2">
      <c r="A1" s="862" t="s">
        <v>511</v>
      </c>
      <c r="B1" s="862"/>
      <c r="C1" s="862"/>
      <c r="D1" s="403"/>
    </row>
    <row r="2" spans="1:102" ht="21.75" customHeight="1" x14ac:dyDescent="0.2">
      <c r="A2" s="406"/>
      <c r="B2" s="407" t="s">
        <v>7</v>
      </c>
      <c r="C2" s="863" t="s">
        <v>335</v>
      </c>
      <c r="D2" s="863"/>
      <c r="E2" s="863"/>
      <c r="F2" s="863"/>
      <c r="G2" s="863"/>
      <c r="H2" s="863"/>
      <c r="I2" s="863"/>
      <c r="J2" s="863"/>
      <c r="K2" s="863"/>
      <c r="L2" s="863"/>
      <c r="M2" s="863"/>
      <c r="N2" s="863"/>
      <c r="O2" s="863"/>
      <c r="P2" s="863"/>
      <c r="Q2" s="863"/>
      <c r="R2" s="863"/>
      <c r="S2" s="863"/>
      <c r="T2" s="863"/>
      <c r="U2" s="863"/>
      <c r="V2" s="863"/>
      <c r="W2" s="863"/>
      <c r="X2" s="863"/>
      <c r="Y2" s="863"/>
      <c r="Z2" s="863"/>
      <c r="AA2" s="863"/>
      <c r="AB2" s="863"/>
      <c r="AC2" s="863"/>
      <c r="AD2" s="863"/>
      <c r="AE2" s="863"/>
      <c r="AF2" s="863"/>
      <c r="AG2" s="863"/>
      <c r="AH2" s="863"/>
      <c r="AI2" s="863"/>
      <c r="AJ2" s="863"/>
      <c r="AK2" s="863"/>
      <c r="AL2" s="863"/>
      <c r="AM2" s="863"/>
      <c r="AN2" s="863"/>
      <c r="AO2" s="863"/>
      <c r="AP2" s="863"/>
      <c r="AQ2" s="863"/>
      <c r="AR2" s="863"/>
      <c r="AS2" s="863"/>
      <c r="AT2" s="863"/>
      <c r="AU2" s="863"/>
      <c r="AV2" s="863"/>
      <c r="AW2" s="863"/>
      <c r="AX2" s="863"/>
      <c r="AY2" s="863"/>
      <c r="AZ2" s="863"/>
      <c r="BA2" s="863"/>
      <c r="BB2" s="863"/>
      <c r="BC2" s="863"/>
      <c r="BD2" s="863"/>
      <c r="BE2" s="863"/>
      <c r="BF2" s="863"/>
      <c r="BG2" s="863"/>
      <c r="BH2" s="863"/>
      <c r="BI2" s="863"/>
      <c r="BJ2" s="863"/>
      <c r="BK2" s="863"/>
      <c r="BL2" s="863"/>
      <c r="BM2" s="863"/>
      <c r="BN2" s="863"/>
      <c r="BO2" s="863"/>
      <c r="BP2" s="863"/>
      <c r="BQ2" s="863"/>
      <c r="BR2" s="863"/>
      <c r="BS2" s="863"/>
      <c r="BT2" s="863"/>
      <c r="BU2" s="863"/>
      <c r="BV2" s="408"/>
      <c r="BW2" s="863" t="s">
        <v>354</v>
      </c>
      <c r="BX2" s="863"/>
      <c r="BY2" s="863"/>
      <c r="BZ2" s="863"/>
      <c r="CA2" s="863"/>
      <c r="CB2" s="863"/>
      <c r="CC2" s="863"/>
      <c r="CD2" s="408"/>
      <c r="CE2" s="864" t="s">
        <v>357</v>
      </c>
      <c r="CF2" s="864"/>
      <c r="CG2" s="864"/>
      <c r="CH2" s="864"/>
      <c r="CI2" s="864"/>
      <c r="CJ2" s="864"/>
      <c r="CK2" s="409"/>
    </row>
    <row r="3" spans="1:102" ht="56.25" customHeight="1" x14ac:dyDescent="0.2">
      <c r="A3" s="410"/>
      <c r="B3" s="865"/>
      <c r="C3" s="866" t="s">
        <v>512</v>
      </c>
      <c r="D3" s="866"/>
      <c r="E3" s="867" t="s">
        <v>513</v>
      </c>
      <c r="F3" s="867"/>
      <c r="G3" s="867" t="s">
        <v>514</v>
      </c>
      <c r="H3" s="867"/>
      <c r="I3" s="867" t="s">
        <v>515</v>
      </c>
      <c r="J3" s="867"/>
      <c r="K3" s="867" t="s">
        <v>516</v>
      </c>
      <c r="L3" s="867"/>
      <c r="M3" s="867" t="s">
        <v>517</v>
      </c>
      <c r="N3" s="867"/>
      <c r="O3" s="867" t="s">
        <v>518</v>
      </c>
      <c r="P3" s="867"/>
      <c r="Q3" s="867" t="s">
        <v>519</v>
      </c>
      <c r="R3" s="867"/>
      <c r="S3" s="867" t="s">
        <v>520</v>
      </c>
      <c r="T3" s="867"/>
      <c r="U3" s="867" t="s">
        <v>521</v>
      </c>
      <c r="V3" s="867"/>
      <c r="W3" s="867" t="s">
        <v>522</v>
      </c>
      <c r="X3" s="867"/>
      <c r="Y3" s="867" t="s">
        <v>523</v>
      </c>
      <c r="Z3" s="867"/>
      <c r="AA3" s="867" t="s">
        <v>524</v>
      </c>
      <c r="AB3" s="867"/>
      <c r="AC3" s="867" t="s">
        <v>525</v>
      </c>
      <c r="AD3" s="867"/>
      <c r="AE3" s="867" t="s">
        <v>526</v>
      </c>
      <c r="AF3" s="867"/>
      <c r="AG3" s="867" t="s">
        <v>527</v>
      </c>
      <c r="AH3" s="867"/>
      <c r="AI3" s="867" t="s">
        <v>528</v>
      </c>
      <c r="AJ3" s="867"/>
      <c r="AK3" s="867" t="s">
        <v>529</v>
      </c>
      <c r="AL3" s="867"/>
      <c r="AM3" s="867" t="s">
        <v>530</v>
      </c>
      <c r="AN3" s="867"/>
      <c r="AO3" s="867" t="s">
        <v>531</v>
      </c>
      <c r="AP3" s="867"/>
      <c r="AQ3" s="867" t="s">
        <v>532</v>
      </c>
      <c r="AR3" s="867"/>
      <c r="AS3" s="867" t="s">
        <v>533</v>
      </c>
      <c r="AT3" s="867"/>
      <c r="AU3" s="867" t="s">
        <v>534</v>
      </c>
      <c r="AV3" s="867"/>
      <c r="AW3" s="867" t="s">
        <v>535</v>
      </c>
      <c r="AX3" s="867"/>
      <c r="AY3" s="867" t="s">
        <v>536</v>
      </c>
      <c r="AZ3" s="867"/>
      <c r="BA3" s="867" t="s">
        <v>537</v>
      </c>
      <c r="BB3" s="867"/>
      <c r="BC3" s="867" t="s">
        <v>538</v>
      </c>
      <c r="BD3" s="867"/>
      <c r="BE3" s="867" t="s">
        <v>539</v>
      </c>
      <c r="BF3" s="867"/>
      <c r="BG3" s="867" t="s">
        <v>540</v>
      </c>
      <c r="BH3" s="867"/>
      <c r="BI3" s="867" t="s">
        <v>541</v>
      </c>
      <c r="BJ3" s="867"/>
      <c r="BK3" s="867" t="s">
        <v>542</v>
      </c>
      <c r="BL3" s="867"/>
      <c r="BM3" s="867" t="s">
        <v>543</v>
      </c>
      <c r="BN3" s="867"/>
      <c r="BO3" s="867" t="s">
        <v>544</v>
      </c>
      <c r="BP3" s="867"/>
      <c r="BQ3" s="867" t="s">
        <v>545</v>
      </c>
      <c r="BR3" s="867"/>
      <c r="BS3" s="867" t="s">
        <v>546</v>
      </c>
      <c r="BT3" s="867"/>
      <c r="BU3" s="868" t="s">
        <v>547</v>
      </c>
      <c r="BV3" s="868"/>
      <c r="BW3" s="866" t="s">
        <v>512</v>
      </c>
      <c r="BX3" s="866"/>
      <c r="BY3" s="867" t="s">
        <v>548</v>
      </c>
      <c r="BZ3" s="867"/>
      <c r="CA3" s="867" t="s">
        <v>549</v>
      </c>
      <c r="CB3" s="867"/>
      <c r="CC3" s="869" t="s">
        <v>545</v>
      </c>
      <c r="CD3" s="869"/>
      <c r="CE3" s="870" t="s">
        <v>550</v>
      </c>
      <c r="CF3" s="870"/>
      <c r="CG3" s="867" t="s">
        <v>551</v>
      </c>
      <c r="CH3" s="867"/>
      <c r="CI3" s="868" t="s">
        <v>538</v>
      </c>
      <c r="CJ3" s="868"/>
      <c r="CK3" s="872" t="s">
        <v>364</v>
      </c>
      <c r="CL3" s="872"/>
      <c r="CM3" s="873" t="s">
        <v>552</v>
      </c>
      <c r="CN3" s="873"/>
      <c r="CO3" s="871" t="s">
        <v>553</v>
      </c>
      <c r="CP3" s="871"/>
      <c r="CQ3" s="871" t="s">
        <v>554</v>
      </c>
      <c r="CR3" s="871"/>
      <c r="CS3" s="411"/>
      <c r="CT3" s="411"/>
      <c r="CU3" s="411"/>
      <c r="CV3" s="411"/>
      <c r="CW3" s="411"/>
      <c r="CX3" s="411"/>
    </row>
    <row r="4" spans="1:102" ht="30.75" customHeight="1" thickBot="1" x14ac:dyDescent="0.25">
      <c r="A4" s="412"/>
      <c r="B4" s="865"/>
      <c r="C4" s="413" t="s">
        <v>365</v>
      </c>
      <c r="D4" s="414" t="s">
        <v>555</v>
      </c>
      <c r="E4" s="414" t="s">
        <v>365</v>
      </c>
      <c r="F4" s="414" t="s">
        <v>555</v>
      </c>
      <c r="G4" s="414" t="s">
        <v>365</v>
      </c>
      <c r="H4" s="414" t="s">
        <v>555</v>
      </c>
      <c r="I4" s="414" t="s">
        <v>365</v>
      </c>
      <c r="J4" s="414" t="s">
        <v>555</v>
      </c>
      <c r="K4" s="414" t="s">
        <v>365</v>
      </c>
      <c r="L4" s="414" t="s">
        <v>555</v>
      </c>
      <c r="M4" s="414" t="s">
        <v>365</v>
      </c>
      <c r="N4" s="414" t="s">
        <v>555</v>
      </c>
      <c r="O4" s="414" t="s">
        <v>365</v>
      </c>
      <c r="P4" s="414" t="s">
        <v>555</v>
      </c>
      <c r="Q4" s="414" t="s">
        <v>365</v>
      </c>
      <c r="R4" s="414" t="s">
        <v>555</v>
      </c>
      <c r="S4" s="414" t="s">
        <v>365</v>
      </c>
      <c r="T4" s="414" t="s">
        <v>555</v>
      </c>
      <c r="U4" s="414" t="s">
        <v>365</v>
      </c>
      <c r="V4" s="414" t="s">
        <v>555</v>
      </c>
      <c r="W4" s="414" t="s">
        <v>365</v>
      </c>
      <c r="X4" s="414" t="s">
        <v>555</v>
      </c>
      <c r="Y4" s="414" t="s">
        <v>365</v>
      </c>
      <c r="Z4" s="414" t="s">
        <v>555</v>
      </c>
      <c r="AA4" s="414" t="s">
        <v>365</v>
      </c>
      <c r="AB4" s="414" t="s">
        <v>555</v>
      </c>
      <c r="AC4" s="414" t="s">
        <v>555</v>
      </c>
      <c r="AD4" s="414" t="s">
        <v>555</v>
      </c>
      <c r="AE4" s="414" t="s">
        <v>365</v>
      </c>
      <c r="AF4" s="414" t="s">
        <v>555</v>
      </c>
      <c r="AG4" s="414" t="s">
        <v>365</v>
      </c>
      <c r="AH4" s="414" t="s">
        <v>555</v>
      </c>
      <c r="AI4" s="414" t="s">
        <v>365</v>
      </c>
      <c r="AJ4" s="414" t="s">
        <v>555</v>
      </c>
      <c r="AK4" s="414" t="s">
        <v>365</v>
      </c>
      <c r="AL4" s="414" t="s">
        <v>555</v>
      </c>
      <c r="AM4" s="414" t="s">
        <v>365</v>
      </c>
      <c r="AN4" s="414" t="s">
        <v>555</v>
      </c>
      <c r="AO4" s="414" t="s">
        <v>365</v>
      </c>
      <c r="AP4" s="414" t="s">
        <v>555</v>
      </c>
      <c r="AQ4" s="414" t="s">
        <v>365</v>
      </c>
      <c r="AR4" s="414" t="s">
        <v>555</v>
      </c>
      <c r="AS4" s="414" t="s">
        <v>365</v>
      </c>
      <c r="AT4" s="414" t="s">
        <v>555</v>
      </c>
      <c r="AU4" s="414" t="s">
        <v>365</v>
      </c>
      <c r="AV4" s="414" t="s">
        <v>555</v>
      </c>
      <c r="AW4" s="414" t="s">
        <v>365</v>
      </c>
      <c r="AX4" s="414" t="s">
        <v>555</v>
      </c>
      <c r="AY4" s="414" t="s">
        <v>365</v>
      </c>
      <c r="AZ4" s="414" t="s">
        <v>555</v>
      </c>
      <c r="BA4" s="414" t="s">
        <v>365</v>
      </c>
      <c r="BB4" s="414" t="s">
        <v>555</v>
      </c>
      <c r="BC4" s="414" t="s">
        <v>365</v>
      </c>
      <c r="BD4" s="414" t="s">
        <v>555</v>
      </c>
      <c r="BE4" s="414" t="s">
        <v>365</v>
      </c>
      <c r="BF4" s="414" t="s">
        <v>555</v>
      </c>
      <c r="BG4" s="414" t="s">
        <v>365</v>
      </c>
      <c r="BH4" s="414" t="s">
        <v>555</v>
      </c>
      <c r="BI4" s="414" t="s">
        <v>365</v>
      </c>
      <c r="BJ4" s="414" t="s">
        <v>555</v>
      </c>
      <c r="BK4" s="414" t="s">
        <v>365</v>
      </c>
      <c r="BL4" s="414" t="s">
        <v>555</v>
      </c>
      <c r="BM4" s="414" t="s">
        <v>365</v>
      </c>
      <c r="BN4" s="414" t="s">
        <v>555</v>
      </c>
      <c r="BO4" s="414" t="s">
        <v>365</v>
      </c>
      <c r="BP4" s="414" t="s">
        <v>555</v>
      </c>
      <c r="BQ4" s="414" t="s">
        <v>365</v>
      </c>
      <c r="BR4" s="414" t="s">
        <v>555</v>
      </c>
      <c r="BS4" s="414" t="s">
        <v>365</v>
      </c>
      <c r="BT4" s="414" t="s">
        <v>555</v>
      </c>
      <c r="BU4" s="414" t="s">
        <v>365</v>
      </c>
      <c r="BV4" s="415" t="s">
        <v>555</v>
      </c>
      <c r="BW4" s="413" t="s">
        <v>365</v>
      </c>
      <c r="BX4" s="414" t="s">
        <v>555</v>
      </c>
      <c r="BY4" s="414" t="s">
        <v>365</v>
      </c>
      <c r="BZ4" s="414" t="s">
        <v>555</v>
      </c>
      <c r="CA4" s="414" t="s">
        <v>365</v>
      </c>
      <c r="CB4" s="414" t="s">
        <v>555</v>
      </c>
      <c r="CC4" s="414" t="s">
        <v>365</v>
      </c>
      <c r="CD4" s="415" t="s">
        <v>555</v>
      </c>
      <c r="CE4" s="413" t="s">
        <v>365</v>
      </c>
      <c r="CF4" s="414" t="s">
        <v>555</v>
      </c>
      <c r="CG4" s="414" t="s">
        <v>365</v>
      </c>
      <c r="CH4" s="416" t="s">
        <v>555</v>
      </c>
      <c r="CI4" s="414" t="s">
        <v>365</v>
      </c>
      <c r="CJ4" s="414" t="s">
        <v>555</v>
      </c>
      <c r="CK4" s="417" t="s">
        <v>365</v>
      </c>
      <c r="CL4" s="417" t="s">
        <v>555</v>
      </c>
      <c r="CM4" s="418" t="s">
        <v>556</v>
      </c>
      <c r="CN4" s="419" t="s">
        <v>557</v>
      </c>
      <c r="CO4" s="418" t="s">
        <v>556</v>
      </c>
      <c r="CP4" s="419" t="s">
        <v>557</v>
      </c>
      <c r="CQ4" s="418" t="s">
        <v>556</v>
      </c>
      <c r="CR4" s="419" t="s">
        <v>557</v>
      </c>
      <c r="CS4" s="411"/>
      <c r="CT4" s="411"/>
      <c r="CU4" s="411"/>
      <c r="CV4" s="411"/>
      <c r="CW4" s="411"/>
      <c r="CX4" s="411"/>
    </row>
    <row r="5" spans="1:102" ht="11.45" customHeight="1" x14ac:dyDescent="0.2">
      <c r="A5" s="420" t="s">
        <v>11</v>
      </c>
      <c r="B5" s="421" t="s">
        <v>12</v>
      </c>
      <c r="C5" s="422">
        <v>4305000</v>
      </c>
      <c r="D5" s="422">
        <v>4305000</v>
      </c>
      <c r="E5" s="422">
        <v>0</v>
      </c>
      <c r="F5" s="422">
        <v>0</v>
      </c>
      <c r="G5" s="422">
        <v>0</v>
      </c>
      <c r="H5" s="422">
        <v>0</v>
      </c>
      <c r="I5" s="422">
        <v>0</v>
      </c>
      <c r="J5" s="422">
        <v>0</v>
      </c>
      <c r="K5" s="422">
        <v>0</v>
      </c>
      <c r="L5" s="422">
        <v>0</v>
      </c>
      <c r="M5" s="422">
        <v>0</v>
      </c>
      <c r="N5" s="422">
        <v>0</v>
      </c>
      <c r="O5" s="422">
        <v>0</v>
      </c>
      <c r="P5" s="422">
        <v>0</v>
      </c>
      <c r="Q5" s="422">
        <v>0</v>
      </c>
      <c r="R5" s="422">
        <v>0</v>
      </c>
      <c r="S5" s="422">
        <v>2512000</v>
      </c>
      <c r="T5" s="422">
        <v>2512000</v>
      </c>
      <c r="U5" s="422">
        <v>1957000</v>
      </c>
      <c r="V5" s="422">
        <v>1672000</v>
      </c>
      <c r="W5" s="422">
        <v>0</v>
      </c>
      <c r="X5" s="422">
        <v>0</v>
      </c>
      <c r="Y5" s="422">
        <v>0</v>
      </c>
      <c r="Z5" s="422">
        <v>0</v>
      </c>
      <c r="AA5" s="422">
        <v>0</v>
      </c>
      <c r="AB5" s="422">
        <v>0</v>
      </c>
      <c r="AC5" s="422">
        <v>0</v>
      </c>
      <c r="AD5" s="422">
        <v>0</v>
      </c>
      <c r="AE5" s="422">
        <v>0</v>
      </c>
      <c r="AF5" s="422">
        <v>0</v>
      </c>
      <c r="AG5" s="422">
        <v>0</v>
      </c>
      <c r="AH5" s="422">
        <v>0</v>
      </c>
      <c r="AI5" s="422">
        <v>6600000</v>
      </c>
      <c r="AJ5" s="422">
        <v>6600000</v>
      </c>
      <c r="AK5" s="422">
        <v>0</v>
      </c>
      <c r="AL5" s="422">
        <v>0</v>
      </c>
      <c r="AM5" s="422">
        <v>0</v>
      </c>
      <c r="AN5" s="422">
        <v>0</v>
      </c>
      <c r="AO5" s="422">
        <v>5630000</v>
      </c>
      <c r="AP5" s="422">
        <v>5350000</v>
      </c>
      <c r="AQ5" s="422">
        <v>0</v>
      </c>
      <c r="AR5" s="422">
        <v>0</v>
      </c>
      <c r="AS5" s="422">
        <v>4650000</v>
      </c>
      <c r="AT5" s="422">
        <v>5133000</v>
      </c>
      <c r="AU5" s="422">
        <v>0</v>
      </c>
      <c r="AV5" s="422">
        <v>0</v>
      </c>
      <c r="AW5" s="422">
        <v>0</v>
      </c>
      <c r="AX5" s="422">
        <v>0</v>
      </c>
      <c r="AY5" s="422">
        <v>0</v>
      </c>
      <c r="AZ5" s="422">
        <v>0</v>
      </c>
      <c r="BA5" s="422">
        <v>0</v>
      </c>
      <c r="BB5" s="422">
        <v>0</v>
      </c>
      <c r="BC5" s="422">
        <v>0</v>
      </c>
      <c r="BD5" s="422">
        <v>0</v>
      </c>
      <c r="BE5" s="422">
        <v>0</v>
      </c>
      <c r="BF5" s="422">
        <v>0</v>
      </c>
      <c r="BG5" s="422">
        <v>0</v>
      </c>
      <c r="BH5" s="422">
        <v>0</v>
      </c>
      <c r="BI5" s="422">
        <v>0</v>
      </c>
      <c r="BJ5" s="422">
        <v>0</v>
      </c>
      <c r="BK5" s="422">
        <v>0</v>
      </c>
      <c r="BL5" s="422">
        <v>0</v>
      </c>
      <c r="BM5" s="422">
        <v>0</v>
      </c>
      <c r="BN5" s="422">
        <v>0</v>
      </c>
      <c r="BO5" s="422">
        <v>3250000</v>
      </c>
      <c r="BP5" s="422">
        <v>3320000</v>
      </c>
      <c r="BQ5" s="422">
        <v>0</v>
      </c>
      <c r="BR5" s="422">
        <v>0</v>
      </c>
      <c r="BS5" s="422">
        <v>0</v>
      </c>
      <c r="BT5" s="422">
        <v>0</v>
      </c>
      <c r="BU5" s="423">
        <v>0</v>
      </c>
      <c r="BV5" s="424">
        <v>0</v>
      </c>
      <c r="BW5" s="425">
        <v>43500000</v>
      </c>
      <c r="BX5" s="469">
        <v>43700000</v>
      </c>
      <c r="BY5" s="423">
        <v>0</v>
      </c>
      <c r="BZ5" s="422">
        <v>0</v>
      </c>
      <c r="CA5" s="422">
        <v>0</v>
      </c>
      <c r="CB5" s="422">
        <v>0</v>
      </c>
      <c r="CC5" s="422">
        <v>0</v>
      </c>
      <c r="CD5" s="424">
        <v>0</v>
      </c>
      <c r="CE5" s="425">
        <v>31000000</v>
      </c>
      <c r="CF5" s="469">
        <v>31366000</v>
      </c>
      <c r="CG5" s="422">
        <v>0</v>
      </c>
      <c r="CH5" s="422">
        <v>0</v>
      </c>
      <c r="CI5" s="426">
        <v>1920000</v>
      </c>
      <c r="CJ5" s="426">
        <v>1920000</v>
      </c>
      <c r="CK5" s="427">
        <f t="shared" ref="CK5:CK36" si="0">+C5+E5+G5+I5+K5+M5+O5+Q5+S5+U5+W5+Y5+AA5+AC5+AE5+AG5+AI5+AK5+AM5+AO5+AQ5+AS5+AU5+AW5+AY5+BA5+BC5+BE5+BG5+BI5+BK5+BM5+BO5+BQ5+BS5+BU5+BW5+BY5+CA5+CC5+CE5+CG5+CI5</f>
        <v>105324000</v>
      </c>
      <c r="CL5" s="427">
        <f t="shared" ref="CL5:CL36" si="1">+D5+F5+H5+J5+L5+N5+P5+R5+T5+V5+X5+Z5+AB5+AD5+AF5+AH5+AJ5+AL5+AN5+AP5+AR5+AT5+AV5+AX5+AZ5+BB5+BD5+BF5+BH5+BJ5+BL5+BN5+BP5+BR5+BT5+BV5+BX5+BZ5+CB5+CD5+CF5+CH5+CJ5</f>
        <v>105878000</v>
      </c>
      <c r="CM5" s="428">
        <f t="shared" ref="CM5:CM36" si="2">+CK5-CI5-CG5-CE5-CC5-CA5-BY5-BW5</f>
        <v>28904000</v>
      </c>
      <c r="CN5" s="428">
        <f t="shared" ref="CN5:CN36" si="3">+CL5-CJ5-CH5-CF5-CD5-CB5-BZ5-BX5</f>
        <v>28892000</v>
      </c>
      <c r="CO5" s="428">
        <f t="shared" ref="CO5:CO36" si="4">+CE5+CG5+CI5</f>
        <v>32920000</v>
      </c>
      <c r="CP5" s="428">
        <f t="shared" ref="CP5:CP36" si="5">+CF5+CH5+CJ5</f>
        <v>33286000</v>
      </c>
      <c r="CQ5" s="428">
        <f t="shared" ref="CQ5:CQ36" si="6">+BW5+BY5+CA5+CC5</f>
        <v>43500000</v>
      </c>
      <c r="CR5" s="428">
        <f t="shared" ref="CR5:CR36" si="7">+BX5+BZ5+CB5+CD5</f>
        <v>43700000</v>
      </c>
    </row>
    <row r="6" spans="1:102" x14ac:dyDescent="0.2">
      <c r="A6" s="420" t="s">
        <v>13</v>
      </c>
      <c r="B6" s="429" t="s">
        <v>14</v>
      </c>
      <c r="C6" s="430">
        <v>0</v>
      </c>
      <c r="D6" s="430">
        <v>0</v>
      </c>
      <c r="E6" s="430">
        <v>0</v>
      </c>
      <c r="F6" s="430">
        <v>0</v>
      </c>
      <c r="G6" s="430">
        <v>0</v>
      </c>
      <c r="H6" s="430">
        <v>0</v>
      </c>
      <c r="I6" s="430">
        <v>0</v>
      </c>
      <c r="J6" s="430">
        <v>0</v>
      </c>
      <c r="K6" s="430">
        <v>0</v>
      </c>
      <c r="L6" s="430">
        <v>0</v>
      </c>
      <c r="M6" s="430">
        <v>0</v>
      </c>
      <c r="N6" s="430">
        <v>0</v>
      </c>
      <c r="O6" s="430">
        <v>0</v>
      </c>
      <c r="P6" s="430">
        <v>0</v>
      </c>
      <c r="Q6" s="430">
        <v>0</v>
      </c>
      <c r="R6" s="430">
        <v>0</v>
      </c>
      <c r="S6" s="430">
        <v>0</v>
      </c>
      <c r="T6" s="430">
        <v>0</v>
      </c>
      <c r="U6" s="430">
        <v>0</v>
      </c>
      <c r="V6" s="430">
        <v>0</v>
      </c>
      <c r="W6" s="430">
        <v>0</v>
      </c>
      <c r="X6" s="430">
        <v>0</v>
      </c>
      <c r="Y6" s="430">
        <v>0</v>
      </c>
      <c r="Z6" s="430">
        <v>0</v>
      </c>
      <c r="AA6" s="430">
        <v>0</v>
      </c>
      <c r="AB6" s="430">
        <v>0</v>
      </c>
      <c r="AC6" s="430">
        <v>0</v>
      </c>
      <c r="AD6" s="430">
        <v>0</v>
      </c>
      <c r="AE6" s="430">
        <v>0</v>
      </c>
      <c r="AF6" s="430">
        <v>0</v>
      </c>
      <c r="AG6" s="430">
        <v>0</v>
      </c>
      <c r="AH6" s="430">
        <v>0</v>
      </c>
      <c r="AI6" s="430">
        <v>0</v>
      </c>
      <c r="AJ6" s="430">
        <v>0</v>
      </c>
      <c r="AK6" s="430">
        <v>0</v>
      </c>
      <c r="AL6" s="430">
        <v>0</v>
      </c>
      <c r="AM6" s="430">
        <v>0</v>
      </c>
      <c r="AN6" s="430">
        <v>0</v>
      </c>
      <c r="AO6" s="430">
        <v>0</v>
      </c>
      <c r="AP6" s="430">
        <v>0</v>
      </c>
      <c r="AQ6" s="430">
        <v>0</v>
      </c>
      <c r="AR6" s="430">
        <v>0</v>
      </c>
      <c r="AS6" s="430">
        <v>0</v>
      </c>
      <c r="AT6" s="430">
        <v>0</v>
      </c>
      <c r="AU6" s="430">
        <v>0</v>
      </c>
      <c r="AV6" s="430">
        <v>0</v>
      </c>
      <c r="AW6" s="430">
        <v>0</v>
      </c>
      <c r="AX6" s="430">
        <v>0</v>
      </c>
      <c r="AY6" s="430">
        <v>0</v>
      </c>
      <c r="AZ6" s="430">
        <v>0</v>
      </c>
      <c r="BA6" s="430">
        <v>0</v>
      </c>
      <c r="BB6" s="430">
        <v>0</v>
      </c>
      <c r="BC6" s="430">
        <v>0</v>
      </c>
      <c r="BD6" s="430">
        <v>0</v>
      </c>
      <c r="BE6" s="430">
        <v>0</v>
      </c>
      <c r="BF6" s="430">
        <v>0</v>
      </c>
      <c r="BG6" s="430">
        <v>0</v>
      </c>
      <c r="BH6" s="430">
        <v>0</v>
      </c>
      <c r="BI6" s="430">
        <v>0</v>
      </c>
      <c r="BJ6" s="430">
        <v>0</v>
      </c>
      <c r="BK6" s="430">
        <v>0</v>
      </c>
      <c r="BL6" s="430">
        <v>0</v>
      </c>
      <c r="BM6" s="430">
        <v>0</v>
      </c>
      <c r="BN6" s="430">
        <v>0</v>
      </c>
      <c r="BO6" s="430">
        <v>0</v>
      </c>
      <c r="BP6" s="430">
        <v>0</v>
      </c>
      <c r="BQ6" s="430">
        <v>0</v>
      </c>
      <c r="BR6" s="430">
        <v>0</v>
      </c>
      <c r="BS6" s="430">
        <v>0</v>
      </c>
      <c r="BT6" s="430">
        <v>0</v>
      </c>
      <c r="BU6" s="431">
        <v>0</v>
      </c>
      <c r="BV6" s="432">
        <v>0</v>
      </c>
      <c r="BW6" s="433">
        <v>0</v>
      </c>
      <c r="BX6" s="470">
        <v>450000</v>
      </c>
      <c r="BY6" s="431">
        <v>0</v>
      </c>
      <c r="BZ6" s="430">
        <v>0</v>
      </c>
      <c r="CA6" s="430">
        <v>0</v>
      </c>
      <c r="CB6" s="430">
        <v>0</v>
      </c>
      <c r="CC6" s="430">
        <v>0</v>
      </c>
      <c r="CD6" s="432">
        <v>0</v>
      </c>
      <c r="CE6" s="433">
        <v>0</v>
      </c>
      <c r="CF6" s="431">
        <v>0</v>
      </c>
      <c r="CG6" s="430">
        <v>0</v>
      </c>
      <c r="CH6" s="430">
        <v>0</v>
      </c>
      <c r="CI6" s="430">
        <v>0</v>
      </c>
      <c r="CJ6" s="430">
        <v>0</v>
      </c>
      <c r="CK6" s="427">
        <f t="shared" si="0"/>
        <v>0</v>
      </c>
      <c r="CL6" s="427">
        <f t="shared" si="1"/>
        <v>450000</v>
      </c>
      <c r="CM6" s="428">
        <f t="shared" si="2"/>
        <v>0</v>
      </c>
      <c r="CN6" s="428">
        <f t="shared" si="3"/>
        <v>0</v>
      </c>
      <c r="CO6" s="428">
        <f t="shared" si="4"/>
        <v>0</v>
      </c>
      <c r="CP6" s="428">
        <f t="shared" si="5"/>
        <v>0</v>
      </c>
      <c r="CQ6" s="428">
        <f t="shared" si="6"/>
        <v>0</v>
      </c>
      <c r="CR6" s="428">
        <f t="shared" si="7"/>
        <v>450000</v>
      </c>
    </row>
    <row r="7" spans="1:102" x14ac:dyDescent="0.2">
      <c r="A7" s="420" t="s">
        <v>15</v>
      </c>
      <c r="B7" s="429" t="s">
        <v>16</v>
      </c>
      <c r="C7" s="430">
        <v>0</v>
      </c>
      <c r="D7" s="430">
        <v>0</v>
      </c>
      <c r="E7" s="430">
        <v>0</v>
      </c>
      <c r="F7" s="430">
        <v>0</v>
      </c>
      <c r="G7" s="430">
        <v>0</v>
      </c>
      <c r="H7" s="430">
        <v>0</v>
      </c>
      <c r="I7" s="430">
        <v>0</v>
      </c>
      <c r="J7" s="430">
        <v>0</v>
      </c>
      <c r="K7" s="430">
        <v>0</v>
      </c>
      <c r="L7" s="430">
        <v>0</v>
      </c>
      <c r="M7" s="430">
        <v>0</v>
      </c>
      <c r="N7" s="430">
        <v>0</v>
      </c>
      <c r="O7" s="430">
        <v>0</v>
      </c>
      <c r="P7" s="430">
        <v>0</v>
      </c>
      <c r="Q7" s="430">
        <v>0</v>
      </c>
      <c r="R7" s="430">
        <v>0</v>
      </c>
      <c r="S7" s="430">
        <v>0</v>
      </c>
      <c r="T7" s="430">
        <v>0</v>
      </c>
      <c r="U7" s="430">
        <v>0</v>
      </c>
      <c r="V7" s="430">
        <v>0</v>
      </c>
      <c r="W7" s="430">
        <v>0</v>
      </c>
      <c r="X7" s="430">
        <v>0</v>
      </c>
      <c r="Y7" s="430">
        <v>0</v>
      </c>
      <c r="Z7" s="430">
        <v>0</v>
      </c>
      <c r="AA7" s="430">
        <v>0</v>
      </c>
      <c r="AB7" s="430">
        <v>0</v>
      </c>
      <c r="AC7" s="430">
        <v>0</v>
      </c>
      <c r="AD7" s="430">
        <v>0</v>
      </c>
      <c r="AE7" s="430">
        <v>0</v>
      </c>
      <c r="AF7" s="430">
        <v>0</v>
      </c>
      <c r="AG7" s="430">
        <v>0</v>
      </c>
      <c r="AH7" s="430">
        <v>0</v>
      </c>
      <c r="AI7" s="430">
        <v>0</v>
      </c>
      <c r="AJ7" s="430">
        <v>0</v>
      </c>
      <c r="AK7" s="430">
        <v>0</v>
      </c>
      <c r="AL7" s="430">
        <v>0</v>
      </c>
      <c r="AM7" s="430">
        <v>0</v>
      </c>
      <c r="AN7" s="430">
        <v>0</v>
      </c>
      <c r="AO7" s="430">
        <v>0</v>
      </c>
      <c r="AP7" s="430">
        <v>0</v>
      </c>
      <c r="AQ7" s="430">
        <v>0</v>
      </c>
      <c r="AR7" s="430">
        <v>0</v>
      </c>
      <c r="AS7" s="430">
        <v>0</v>
      </c>
      <c r="AT7" s="430">
        <v>0</v>
      </c>
      <c r="AU7" s="430">
        <v>0</v>
      </c>
      <c r="AV7" s="430">
        <v>0</v>
      </c>
      <c r="AW7" s="430">
        <v>0</v>
      </c>
      <c r="AX7" s="430">
        <v>0</v>
      </c>
      <c r="AY7" s="430">
        <v>0</v>
      </c>
      <c r="AZ7" s="430">
        <v>0</v>
      </c>
      <c r="BA7" s="430">
        <v>0</v>
      </c>
      <c r="BB7" s="430">
        <v>0</v>
      </c>
      <c r="BC7" s="430">
        <v>0</v>
      </c>
      <c r="BD7" s="430">
        <v>0</v>
      </c>
      <c r="BE7" s="430">
        <v>0</v>
      </c>
      <c r="BF7" s="430">
        <v>0</v>
      </c>
      <c r="BG7" s="430">
        <v>0</v>
      </c>
      <c r="BH7" s="430">
        <v>0</v>
      </c>
      <c r="BI7" s="430">
        <v>0</v>
      </c>
      <c r="BJ7" s="430">
        <v>0</v>
      </c>
      <c r="BK7" s="430">
        <v>0</v>
      </c>
      <c r="BL7" s="430">
        <v>0</v>
      </c>
      <c r="BM7" s="430">
        <v>0</v>
      </c>
      <c r="BN7" s="430">
        <v>0</v>
      </c>
      <c r="BO7" s="430">
        <v>0</v>
      </c>
      <c r="BP7" s="430">
        <v>0</v>
      </c>
      <c r="BQ7" s="430">
        <v>0</v>
      </c>
      <c r="BR7" s="430">
        <v>0</v>
      </c>
      <c r="BS7" s="430">
        <v>0</v>
      </c>
      <c r="BT7" s="430">
        <v>0</v>
      </c>
      <c r="BU7" s="431">
        <v>0</v>
      </c>
      <c r="BV7" s="432">
        <v>0</v>
      </c>
      <c r="BW7" s="433">
        <v>0</v>
      </c>
      <c r="BX7" s="431">
        <v>0</v>
      </c>
      <c r="BY7" s="431">
        <v>0</v>
      </c>
      <c r="BZ7" s="430">
        <v>0</v>
      </c>
      <c r="CA7" s="430">
        <v>0</v>
      </c>
      <c r="CB7" s="430">
        <v>0</v>
      </c>
      <c r="CC7" s="430">
        <v>0</v>
      </c>
      <c r="CD7" s="432">
        <v>0</v>
      </c>
      <c r="CE7" s="433">
        <v>0</v>
      </c>
      <c r="CF7" s="431">
        <v>0</v>
      </c>
      <c r="CG7" s="430">
        <v>0</v>
      </c>
      <c r="CH7" s="430">
        <v>0</v>
      </c>
      <c r="CI7" s="430">
        <v>0</v>
      </c>
      <c r="CJ7" s="430">
        <v>0</v>
      </c>
      <c r="CK7" s="427">
        <f t="shared" si="0"/>
        <v>0</v>
      </c>
      <c r="CL7" s="427">
        <f t="shared" si="1"/>
        <v>0</v>
      </c>
      <c r="CM7" s="428">
        <f t="shared" si="2"/>
        <v>0</v>
      </c>
      <c r="CN7" s="428">
        <f t="shared" si="3"/>
        <v>0</v>
      </c>
      <c r="CO7" s="428">
        <f t="shared" si="4"/>
        <v>0</v>
      </c>
      <c r="CP7" s="428">
        <f t="shared" si="5"/>
        <v>0</v>
      </c>
      <c r="CQ7" s="428">
        <f t="shared" si="6"/>
        <v>0</v>
      </c>
      <c r="CR7" s="428">
        <f t="shared" si="7"/>
        <v>0</v>
      </c>
    </row>
    <row r="8" spans="1:102" ht="11.45" customHeight="1" x14ac:dyDescent="0.2">
      <c r="A8" s="420" t="s">
        <v>17</v>
      </c>
      <c r="B8" s="429" t="s">
        <v>18</v>
      </c>
      <c r="C8" s="430">
        <v>200000</v>
      </c>
      <c r="D8" s="473">
        <v>0</v>
      </c>
      <c r="E8" s="430">
        <v>0</v>
      </c>
      <c r="F8" s="430">
        <v>0</v>
      </c>
      <c r="G8" s="430">
        <v>0</v>
      </c>
      <c r="H8" s="430">
        <v>0</v>
      </c>
      <c r="I8" s="430">
        <v>0</v>
      </c>
      <c r="J8" s="430">
        <v>0</v>
      </c>
      <c r="K8" s="430">
        <v>0</v>
      </c>
      <c r="L8" s="430">
        <v>0</v>
      </c>
      <c r="M8" s="430">
        <v>0</v>
      </c>
      <c r="N8" s="430">
        <v>0</v>
      </c>
      <c r="O8" s="430">
        <v>0</v>
      </c>
      <c r="P8" s="430">
        <v>0</v>
      </c>
      <c r="Q8" s="430">
        <v>0</v>
      </c>
      <c r="R8" s="430">
        <v>0</v>
      </c>
      <c r="S8" s="430">
        <v>0</v>
      </c>
      <c r="T8" s="430">
        <v>0</v>
      </c>
      <c r="U8" s="430">
        <v>0</v>
      </c>
      <c r="V8" s="430">
        <v>0</v>
      </c>
      <c r="W8" s="430">
        <v>0</v>
      </c>
      <c r="X8" s="430">
        <v>0</v>
      </c>
      <c r="Y8" s="430">
        <v>0</v>
      </c>
      <c r="Z8" s="430">
        <v>0</v>
      </c>
      <c r="AA8" s="430">
        <v>0</v>
      </c>
      <c r="AB8" s="430">
        <v>0</v>
      </c>
      <c r="AC8" s="430">
        <v>0</v>
      </c>
      <c r="AD8" s="430">
        <v>0</v>
      </c>
      <c r="AE8" s="430">
        <v>0</v>
      </c>
      <c r="AF8" s="430">
        <v>0</v>
      </c>
      <c r="AG8" s="430">
        <v>0</v>
      </c>
      <c r="AH8" s="430">
        <v>0</v>
      </c>
      <c r="AI8" s="430">
        <v>100000</v>
      </c>
      <c r="AJ8" s="473">
        <v>0</v>
      </c>
      <c r="AK8" s="430">
        <v>0</v>
      </c>
      <c r="AL8" s="430">
        <v>0</v>
      </c>
      <c r="AM8" s="430">
        <v>0</v>
      </c>
      <c r="AN8" s="430">
        <v>0</v>
      </c>
      <c r="AO8" s="430">
        <v>0</v>
      </c>
      <c r="AP8" s="430">
        <v>0</v>
      </c>
      <c r="AQ8" s="430">
        <v>0</v>
      </c>
      <c r="AR8" s="430">
        <v>0</v>
      </c>
      <c r="AS8" s="430">
        <v>0</v>
      </c>
      <c r="AT8" s="430">
        <v>0</v>
      </c>
      <c r="AU8" s="430">
        <v>0</v>
      </c>
      <c r="AV8" s="430">
        <v>0</v>
      </c>
      <c r="AW8" s="430">
        <v>0</v>
      </c>
      <c r="AX8" s="430">
        <v>0</v>
      </c>
      <c r="AY8" s="430">
        <v>0</v>
      </c>
      <c r="AZ8" s="430">
        <v>0</v>
      </c>
      <c r="BA8" s="430">
        <v>0</v>
      </c>
      <c r="BB8" s="430">
        <v>0</v>
      </c>
      <c r="BC8" s="430">
        <v>0</v>
      </c>
      <c r="BD8" s="430">
        <v>0</v>
      </c>
      <c r="BE8" s="430">
        <v>0</v>
      </c>
      <c r="BF8" s="430">
        <v>0</v>
      </c>
      <c r="BG8" s="430">
        <v>0</v>
      </c>
      <c r="BH8" s="430">
        <v>0</v>
      </c>
      <c r="BI8" s="430">
        <v>0</v>
      </c>
      <c r="BJ8" s="430">
        <v>0</v>
      </c>
      <c r="BK8" s="430">
        <v>0</v>
      </c>
      <c r="BL8" s="430">
        <v>0</v>
      </c>
      <c r="BM8" s="430">
        <v>0</v>
      </c>
      <c r="BN8" s="430">
        <v>0</v>
      </c>
      <c r="BO8" s="430">
        <v>0</v>
      </c>
      <c r="BP8" s="430">
        <v>0</v>
      </c>
      <c r="BQ8" s="430">
        <v>0</v>
      </c>
      <c r="BR8" s="430">
        <v>0</v>
      </c>
      <c r="BS8" s="430">
        <v>0</v>
      </c>
      <c r="BT8" s="430">
        <v>0</v>
      </c>
      <c r="BU8" s="431">
        <v>0</v>
      </c>
      <c r="BV8" s="432">
        <v>0</v>
      </c>
      <c r="BW8" s="433">
        <v>1100000</v>
      </c>
      <c r="BX8" s="470">
        <v>0</v>
      </c>
      <c r="BY8" s="431">
        <v>0</v>
      </c>
      <c r="BZ8" s="430">
        <v>0</v>
      </c>
      <c r="CA8" s="430">
        <v>0</v>
      </c>
      <c r="CB8" s="430">
        <v>0</v>
      </c>
      <c r="CC8" s="430">
        <v>0</v>
      </c>
      <c r="CD8" s="432">
        <v>0</v>
      </c>
      <c r="CE8" s="433">
        <v>600000</v>
      </c>
      <c r="CF8" s="470">
        <v>0</v>
      </c>
      <c r="CG8" s="430">
        <v>0</v>
      </c>
      <c r="CH8" s="430">
        <v>0</v>
      </c>
      <c r="CI8" s="430">
        <v>0</v>
      </c>
      <c r="CJ8" s="430">
        <v>0</v>
      </c>
      <c r="CK8" s="427">
        <f t="shared" si="0"/>
        <v>2000000</v>
      </c>
      <c r="CL8" s="427">
        <f t="shared" si="1"/>
        <v>0</v>
      </c>
      <c r="CM8" s="428">
        <f t="shared" si="2"/>
        <v>300000</v>
      </c>
      <c r="CN8" s="428">
        <f t="shared" si="3"/>
        <v>0</v>
      </c>
      <c r="CO8" s="428">
        <f t="shared" si="4"/>
        <v>600000</v>
      </c>
      <c r="CP8" s="428">
        <f t="shared" si="5"/>
        <v>0</v>
      </c>
      <c r="CQ8" s="428">
        <f t="shared" si="6"/>
        <v>1100000</v>
      </c>
      <c r="CR8" s="428">
        <f t="shared" si="7"/>
        <v>0</v>
      </c>
    </row>
    <row r="9" spans="1:102" ht="11.45" hidden="1" customHeight="1" x14ac:dyDescent="0.2">
      <c r="A9" s="420" t="s">
        <v>19</v>
      </c>
      <c r="B9" s="429" t="s">
        <v>20</v>
      </c>
      <c r="C9" s="430">
        <v>0</v>
      </c>
      <c r="D9" s="430">
        <v>0</v>
      </c>
      <c r="E9" s="430">
        <v>0</v>
      </c>
      <c r="F9" s="430">
        <v>0</v>
      </c>
      <c r="G9" s="430">
        <v>0</v>
      </c>
      <c r="H9" s="430">
        <v>0</v>
      </c>
      <c r="I9" s="430">
        <v>0</v>
      </c>
      <c r="J9" s="430">
        <v>0</v>
      </c>
      <c r="K9" s="430">
        <v>0</v>
      </c>
      <c r="L9" s="430">
        <v>0</v>
      </c>
      <c r="M9" s="430">
        <v>0</v>
      </c>
      <c r="N9" s="430">
        <v>0</v>
      </c>
      <c r="O9" s="430">
        <v>0</v>
      </c>
      <c r="P9" s="430">
        <v>0</v>
      </c>
      <c r="Q9" s="430">
        <v>0</v>
      </c>
      <c r="R9" s="430">
        <v>0</v>
      </c>
      <c r="S9" s="430">
        <v>0</v>
      </c>
      <c r="T9" s="430">
        <v>0</v>
      </c>
      <c r="U9" s="430">
        <v>0</v>
      </c>
      <c r="V9" s="430">
        <v>0</v>
      </c>
      <c r="W9" s="430">
        <v>0</v>
      </c>
      <c r="X9" s="430">
        <v>0</v>
      </c>
      <c r="Y9" s="430">
        <v>0</v>
      </c>
      <c r="Z9" s="430">
        <v>0</v>
      </c>
      <c r="AA9" s="430">
        <v>0</v>
      </c>
      <c r="AB9" s="430">
        <v>0</v>
      </c>
      <c r="AC9" s="430">
        <v>0</v>
      </c>
      <c r="AD9" s="430">
        <v>0</v>
      </c>
      <c r="AE9" s="430">
        <v>0</v>
      </c>
      <c r="AF9" s="430">
        <v>0</v>
      </c>
      <c r="AG9" s="430">
        <v>0</v>
      </c>
      <c r="AH9" s="430">
        <v>0</v>
      </c>
      <c r="AI9" s="430">
        <v>0</v>
      </c>
      <c r="AJ9" s="430">
        <v>0</v>
      </c>
      <c r="AK9" s="430">
        <v>0</v>
      </c>
      <c r="AL9" s="430">
        <v>0</v>
      </c>
      <c r="AM9" s="430">
        <v>0</v>
      </c>
      <c r="AN9" s="430">
        <v>0</v>
      </c>
      <c r="AO9" s="430">
        <v>0</v>
      </c>
      <c r="AP9" s="430">
        <v>0</v>
      </c>
      <c r="AQ9" s="430">
        <v>0</v>
      </c>
      <c r="AR9" s="430">
        <v>0</v>
      </c>
      <c r="AS9" s="430">
        <v>0</v>
      </c>
      <c r="AT9" s="430">
        <v>0</v>
      </c>
      <c r="AU9" s="430">
        <v>0</v>
      </c>
      <c r="AV9" s="430">
        <v>0</v>
      </c>
      <c r="AW9" s="430">
        <v>0</v>
      </c>
      <c r="AX9" s="430">
        <v>0</v>
      </c>
      <c r="AY9" s="430">
        <v>0</v>
      </c>
      <c r="AZ9" s="430">
        <v>0</v>
      </c>
      <c r="BA9" s="430">
        <v>0</v>
      </c>
      <c r="BB9" s="430">
        <v>0</v>
      </c>
      <c r="BC9" s="430">
        <v>0</v>
      </c>
      <c r="BD9" s="430">
        <v>0</v>
      </c>
      <c r="BE9" s="430">
        <v>0</v>
      </c>
      <c r="BF9" s="430">
        <v>0</v>
      </c>
      <c r="BG9" s="430">
        <v>0</v>
      </c>
      <c r="BH9" s="430">
        <v>0</v>
      </c>
      <c r="BI9" s="430">
        <v>0</v>
      </c>
      <c r="BJ9" s="430">
        <v>0</v>
      </c>
      <c r="BK9" s="430">
        <v>0</v>
      </c>
      <c r="BL9" s="430">
        <v>0</v>
      </c>
      <c r="BM9" s="430">
        <v>0</v>
      </c>
      <c r="BN9" s="430">
        <v>0</v>
      </c>
      <c r="BO9" s="430">
        <v>0</v>
      </c>
      <c r="BP9" s="430">
        <v>0</v>
      </c>
      <c r="BQ9" s="430">
        <v>0</v>
      </c>
      <c r="BR9" s="430">
        <v>0</v>
      </c>
      <c r="BS9" s="430">
        <v>0</v>
      </c>
      <c r="BT9" s="430">
        <v>0</v>
      </c>
      <c r="BU9" s="431">
        <v>0</v>
      </c>
      <c r="BV9" s="432">
        <v>0</v>
      </c>
      <c r="BW9" s="433">
        <v>0</v>
      </c>
      <c r="BX9" s="431">
        <v>0</v>
      </c>
      <c r="BY9" s="431">
        <v>0</v>
      </c>
      <c r="BZ9" s="430">
        <v>0</v>
      </c>
      <c r="CA9" s="430">
        <v>0</v>
      </c>
      <c r="CB9" s="430">
        <v>0</v>
      </c>
      <c r="CC9" s="430">
        <v>0</v>
      </c>
      <c r="CD9" s="432">
        <v>0</v>
      </c>
      <c r="CE9" s="433">
        <v>0</v>
      </c>
      <c r="CF9" s="431">
        <v>0</v>
      </c>
      <c r="CG9" s="430">
        <v>0</v>
      </c>
      <c r="CH9" s="430">
        <v>0</v>
      </c>
      <c r="CI9" s="430">
        <v>0</v>
      </c>
      <c r="CJ9" s="430">
        <v>0</v>
      </c>
      <c r="CK9" s="427">
        <f t="shared" si="0"/>
        <v>0</v>
      </c>
      <c r="CL9" s="427">
        <f t="shared" si="1"/>
        <v>0</v>
      </c>
      <c r="CM9" s="428">
        <f t="shared" si="2"/>
        <v>0</v>
      </c>
      <c r="CN9" s="428">
        <f t="shared" si="3"/>
        <v>0</v>
      </c>
      <c r="CO9" s="428">
        <f t="shared" si="4"/>
        <v>0</v>
      </c>
      <c r="CP9" s="428">
        <f t="shared" si="5"/>
        <v>0</v>
      </c>
      <c r="CQ9" s="428">
        <f t="shared" si="6"/>
        <v>0</v>
      </c>
      <c r="CR9" s="428">
        <f t="shared" si="7"/>
        <v>0</v>
      </c>
    </row>
    <row r="10" spans="1:102" ht="11.45" customHeight="1" x14ac:dyDescent="0.2">
      <c r="A10" s="420" t="s">
        <v>21</v>
      </c>
      <c r="B10" s="429" t="s">
        <v>22</v>
      </c>
      <c r="C10" s="430">
        <v>0</v>
      </c>
      <c r="D10" s="430">
        <v>0</v>
      </c>
      <c r="E10" s="430">
        <v>0</v>
      </c>
      <c r="F10" s="430">
        <v>0</v>
      </c>
      <c r="G10" s="430">
        <v>0</v>
      </c>
      <c r="H10" s="430">
        <v>0</v>
      </c>
      <c r="I10" s="430">
        <v>0</v>
      </c>
      <c r="J10" s="430">
        <v>0</v>
      </c>
      <c r="K10" s="430">
        <v>0</v>
      </c>
      <c r="L10" s="430">
        <v>0</v>
      </c>
      <c r="M10" s="430">
        <v>0</v>
      </c>
      <c r="N10" s="430">
        <v>0</v>
      </c>
      <c r="O10" s="430">
        <v>0</v>
      </c>
      <c r="P10" s="430">
        <v>0</v>
      </c>
      <c r="Q10" s="430">
        <v>0</v>
      </c>
      <c r="R10" s="430">
        <v>0</v>
      </c>
      <c r="S10" s="430">
        <v>0</v>
      </c>
      <c r="T10" s="430">
        <v>0</v>
      </c>
      <c r="U10" s="430">
        <v>0</v>
      </c>
      <c r="V10" s="430">
        <v>0</v>
      </c>
      <c r="W10" s="430">
        <v>0</v>
      </c>
      <c r="X10" s="430">
        <v>0</v>
      </c>
      <c r="Y10" s="430">
        <v>0</v>
      </c>
      <c r="Z10" s="430">
        <v>0</v>
      </c>
      <c r="AA10" s="430">
        <v>0</v>
      </c>
      <c r="AB10" s="430">
        <v>0</v>
      </c>
      <c r="AC10" s="430">
        <v>0</v>
      </c>
      <c r="AD10" s="430">
        <v>0</v>
      </c>
      <c r="AE10" s="430">
        <v>0</v>
      </c>
      <c r="AF10" s="430">
        <v>0</v>
      </c>
      <c r="AG10" s="430">
        <v>0</v>
      </c>
      <c r="AH10" s="430">
        <v>0</v>
      </c>
      <c r="AI10" s="430">
        <v>0</v>
      </c>
      <c r="AJ10" s="430">
        <v>0</v>
      </c>
      <c r="AK10" s="430">
        <v>0</v>
      </c>
      <c r="AL10" s="430">
        <v>0</v>
      </c>
      <c r="AM10" s="430">
        <v>0</v>
      </c>
      <c r="AN10" s="430">
        <v>0</v>
      </c>
      <c r="AO10" s="430">
        <v>0</v>
      </c>
      <c r="AP10" s="430">
        <v>0</v>
      </c>
      <c r="AQ10" s="430">
        <v>0</v>
      </c>
      <c r="AR10" s="430">
        <v>0</v>
      </c>
      <c r="AS10" s="430">
        <v>0</v>
      </c>
      <c r="AT10" s="430">
        <v>0</v>
      </c>
      <c r="AU10" s="430">
        <v>0</v>
      </c>
      <c r="AV10" s="430">
        <v>0</v>
      </c>
      <c r="AW10" s="430">
        <v>0</v>
      </c>
      <c r="AX10" s="430">
        <v>0</v>
      </c>
      <c r="AY10" s="430">
        <v>0</v>
      </c>
      <c r="AZ10" s="430">
        <v>0</v>
      </c>
      <c r="BA10" s="430">
        <v>0</v>
      </c>
      <c r="BB10" s="430">
        <v>0</v>
      </c>
      <c r="BC10" s="430">
        <v>0</v>
      </c>
      <c r="BD10" s="430">
        <v>0</v>
      </c>
      <c r="BE10" s="430">
        <v>0</v>
      </c>
      <c r="BF10" s="430">
        <v>0</v>
      </c>
      <c r="BG10" s="430">
        <v>0</v>
      </c>
      <c r="BH10" s="430">
        <v>0</v>
      </c>
      <c r="BI10" s="430">
        <v>0</v>
      </c>
      <c r="BJ10" s="430">
        <v>0</v>
      </c>
      <c r="BK10" s="430">
        <v>0</v>
      </c>
      <c r="BL10" s="430">
        <v>0</v>
      </c>
      <c r="BM10" s="430">
        <v>0</v>
      </c>
      <c r="BN10" s="430">
        <v>0</v>
      </c>
      <c r="BO10" s="430">
        <v>0</v>
      </c>
      <c r="BP10" s="430">
        <v>0</v>
      </c>
      <c r="BQ10" s="430">
        <v>0</v>
      </c>
      <c r="BR10" s="430">
        <v>0</v>
      </c>
      <c r="BS10" s="430">
        <v>0</v>
      </c>
      <c r="BT10" s="430">
        <v>0</v>
      </c>
      <c r="BU10" s="431">
        <v>0</v>
      </c>
      <c r="BV10" s="432">
        <v>0</v>
      </c>
      <c r="BW10" s="433">
        <v>1324000</v>
      </c>
      <c r="BX10" s="431">
        <v>1324000</v>
      </c>
      <c r="BY10" s="431">
        <v>0</v>
      </c>
      <c r="BZ10" s="430">
        <v>0</v>
      </c>
      <c r="CA10" s="430">
        <v>0</v>
      </c>
      <c r="CB10" s="430">
        <v>0</v>
      </c>
      <c r="CC10" s="430">
        <v>0</v>
      </c>
      <c r="CD10" s="432">
        <v>0</v>
      </c>
      <c r="CE10" s="433">
        <v>0</v>
      </c>
      <c r="CF10" s="431">
        <v>0</v>
      </c>
      <c r="CG10" s="430">
        <v>0</v>
      </c>
      <c r="CH10" s="430">
        <v>0</v>
      </c>
      <c r="CI10" s="430">
        <v>0</v>
      </c>
      <c r="CJ10" s="430">
        <v>0</v>
      </c>
      <c r="CK10" s="427">
        <f t="shared" si="0"/>
        <v>1324000</v>
      </c>
      <c r="CL10" s="427">
        <f t="shared" si="1"/>
        <v>1324000</v>
      </c>
      <c r="CM10" s="428">
        <f t="shared" si="2"/>
        <v>0</v>
      </c>
      <c r="CN10" s="428">
        <f t="shared" si="3"/>
        <v>0</v>
      </c>
      <c r="CO10" s="428">
        <f t="shared" si="4"/>
        <v>0</v>
      </c>
      <c r="CP10" s="428">
        <f t="shared" si="5"/>
        <v>0</v>
      </c>
      <c r="CQ10" s="428">
        <f t="shared" si="6"/>
        <v>1324000</v>
      </c>
      <c r="CR10" s="428">
        <f t="shared" si="7"/>
        <v>1324000</v>
      </c>
    </row>
    <row r="11" spans="1:102" ht="11.45" customHeight="1" x14ac:dyDescent="0.2">
      <c r="A11" s="420" t="s">
        <v>23</v>
      </c>
      <c r="B11" s="429" t="s">
        <v>24</v>
      </c>
      <c r="C11" s="430">
        <v>205000</v>
      </c>
      <c r="D11" s="473">
        <v>100000</v>
      </c>
      <c r="E11" s="430">
        <v>0</v>
      </c>
      <c r="F11" s="430">
        <v>0</v>
      </c>
      <c r="G11" s="430">
        <v>0</v>
      </c>
      <c r="H11" s="430">
        <v>0</v>
      </c>
      <c r="I11" s="430">
        <v>0</v>
      </c>
      <c r="J11" s="430">
        <v>0</v>
      </c>
      <c r="K11" s="430">
        <v>0</v>
      </c>
      <c r="L11" s="430">
        <v>0</v>
      </c>
      <c r="M11" s="430">
        <v>0</v>
      </c>
      <c r="N11" s="430">
        <v>0</v>
      </c>
      <c r="O11" s="430">
        <v>0</v>
      </c>
      <c r="P11" s="430">
        <v>0</v>
      </c>
      <c r="Q11" s="430">
        <v>0</v>
      </c>
      <c r="R11" s="430">
        <v>0</v>
      </c>
      <c r="S11" s="430">
        <v>132500</v>
      </c>
      <c r="T11" s="473">
        <v>100000</v>
      </c>
      <c r="U11" s="430">
        <v>0</v>
      </c>
      <c r="V11" s="430">
        <v>0</v>
      </c>
      <c r="W11" s="430">
        <v>0</v>
      </c>
      <c r="X11" s="430">
        <v>0</v>
      </c>
      <c r="Y11" s="430">
        <v>0</v>
      </c>
      <c r="Z11" s="430">
        <v>0</v>
      </c>
      <c r="AA11" s="430">
        <v>0</v>
      </c>
      <c r="AB11" s="430">
        <v>0</v>
      </c>
      <c r="AC11" s="430">
        <v>0</v>
      </c>
      <c r="AD11" s="430">
        <v>0</v>
      </c>
      <c r="AE11" s="430">
        <v>0</v>
      </c>
      <c r="AF11" s="430">
        <v>0</v>
      </c>
      <c r="AG11" s="430">
        <v>0</v>
      </c>
      <c r="AH11" s="430">
        <v>0</v>
      </c>
      <c r="AI11" s="430">
        <v>397500</v>
      </c>
      <c r="AJ11" s="473">
        <v>250000</v>
      </c>
      <c r="AK11" s="430">
        <v>0</v>
      </c>
      <c r="AL11" s="430">
        <v>0</v>
      </c>
      <c r="AM11" s="430">
        <v>0</v>
      </c>
      <c r="AN11" s="430">
        <v>0</v>
      </c>
      <c r="AO11" s="430">
        <v>132500</v>
      </c>
      <c r="AP11" s="473">
        <v>100000</v>
      </c>
      <c r="AQ11" s="430">
        <v>0</v>
      </c>
      <c r="AR11" s="430">
        <v>0</v>
      </c>
      <c r="AS11" s="430">
        <v>265000</v>
      </c>
      <c r="AT11" s="473">
        <v>140000</v>
      </c>
      <c r="AU11" s="430">
        <v>0</v>
      </c>
      <c r="AV11" s="430">
        <v>0</v>
      </c>
      <c r="AW11" s="430">
        <v>0</v>
      </c>
      <c r="AX11" s="430">
        <v>0</v>
      </c>
      <c r="AY11" s="430">
        <v>0</v>
      </c>
      <c r="AZ11" s="430">
        <v>0</v>
      </c>
      <c r="BA11" s="430">
        <v>0</v>
      </c>
      <c r="BB11" s="430">
        <v>0</v>
      </c>
      <c r="BC11" s="430">
        <v>0</v>
      </c>
      <c r="BD11" s="430">
        <v>0</v>
      </c>
      <c r="BE11" s="430">
        <v>0</v>
      </c>
      <c r="BF11" s="430">
        <v>0</v>
      </c>
      <c r="BG11" s="430">
        <v>0</v>
      </c>
      <c r="BH11" s="430">
        <v>0</v>
      </c>
      <c r="BI11" s="430">
        <v>0</v>
      </c>
      <c r="BJ11" s="430">
        <v>0</v>
      </c>
      <c r="BK11" s="430">
        <v>0</v>
      </c>
      <c r="BL11" s="430">
        <v>0</v>
      </c>
      <c r="BM11" s="430">
        <v>0</v>
      </c>
      <c r="BN11" s="430">
        <v>0</v>
      </c>
      <c r="BO11" s="430">
        <v>132500</v>
      </c>
      <c r="BP11" s="430">
        <v>110000</v>
      </c>
      <c r="BQ11" s="430">
        <v>0</v>
      </c>
      <c r="BR11" s="430">
        <v>0</v>
      </c>
      <c r="BS11" s="430">
        <v>0</v>
      </c>
      <c r="BT11" s="430">
        <v>0</v>
      </c>
      <c r="BU11" s="431">
        <v>0</v>
      </c>
      <c r="BV11" s="432">
        <v>0</v>
      </c>
      <c r="BW11" s="425">
        <v>2593000</v>
      </c>
      <c r="BX11" s="471">
        <v>1950000</v>
      </c>
      <c r="BY11" s="431">
        <v>0</v>
      </c>
      <c r="BZ11" s="430">
        <v>0</v>
      </c>
      <c r="CA11" s="430">
        <v>0</v>
      </c>
      <c r="CB11" s="430">
        <v>0</v>
      </c>
      <c r="CC11" s="430">
        <v>0</v>
      </c>
      <c r="CD11" s="432">
        <v>0</v>
      </c>
      <c r="CE11" s="433">
        <v>1192500</v>
      </c>
      <c r="CF11" s="470">
        <v>1020500</v>
      </c>
      <c r="CG11" s="430">
        <v>0</v>
      </c>
      <c r="CH11" s="430">
        <v>0</v>
      </c>
      <c r="CI11" s="430">
        <v>132500</v>
      </c>
      <c r="CJ11" s="430">
        <v>132500</v>
      </c>
      <c r="CK11" s="427">
        <f t="shared" si="0"/>
        <v>5183000</v>
      </c>
      <c r="CL11" s="427">
        <f t="shared" si="1"/>
        <v>3903000</v>
      </c>
      <c r="CM11" s="428">
        <f t="shared" si="2"/>
        <v>1265000</v>
      </c>
      <c r="CN11" s="428">
        <f t="shared" si="3"/>
        <v>800000</v>
      </c>
      <c r="CO11" s="428">
        <f t="shared" si="4"/>
        <v>1325000</v>
      </c>
      <c r="CP11" s="428">
        <f t="shared" si="5"/>
        <v>1153000</v>
      </c>
      <c r="CQ11" s="428">
        <f t="shared" si="6"/>
        <v>2593000</v>
      </c>
      <c r="CR11" s="428">
        <f t="shared" si="7"/>
        <v>1950000</v>
      </c>
    </row>
    <row r="12" spans="1:102" ht="11.45" hidden="1" customHeight="1" x14ac:dyDescent="0.2">
      <c r="A12" s="420" t="s">
        <v>25</v>
      </c>
      <c r="B12" s="429" t="s">
        <v>26</v>
      </c>
      <c r="C12" s="430">
        <v>0</v>
      </c>
      <c r="D12" s="430">
        <v>0</v>
      </c>
      <c r="E12" s="430">
        <v>0</v>
      </c>
      <c r="F12" s="430">
        <v>0</v>
      </c>
      <c r="G12" s="430">
        <v>0</v>
      </c>
      <c r="H12" s="430">
        <v>0</v>
      </c>
      <c r="I12" s="430">
        <v>0</v>
      </c>
      <c r="J12" s="430">
        <v>0</v>
      </c>
      <c r="K12" s="430">
        <v>0</v>
      </c>
      <c r="L12" s="430">
        <v>0</v>
      </c>
      <c r="M12" s="430">
        <v>0</v>
      </c>
      <c r="N12" s="430">
        <v>0</v>
      </c>
      <c r="O12" s="430">
        <v>0</v>
      </c>
      <c r="P12" s="430">
        <v>0</v>
      </c>
      <c r="Q12" s="430">
        <v>0</v>
      </c>
      <c r="R12" s="430">
        <v>0</v>
      </c>
      <c r="S12" s="430">
        <v>0</v>
      </c>
      <c r="T12" s="430">
        <v>0</v>
      </c>
      <c r="U12" s="430">
        <v>0</v>
      </c>
      <c r="V12" s="430">
        <v>0</v>
      </c>
      <c r="W12" s="430">
        <v>0</v>
      </c>
      <c r="X12" s="430">
        <v>0</v>
      </c>
      <c r="Y12" s="430">
        <v>0</v>
      </c>
      <c r="Z12" s="430">
        <v>0</v>
      </c>
      <c r="AA12" s="430">
        <v>0</v>
      </c>
      <c r="AB12" s="430">
        <v>0</v>
      </c>
      <c r="AC12" s="430">
        <v>0</v>
      </c>
      <c r="AD12" s="430">
        <v>0</v>
      </c>
      <c r="AE12" s="430">
        <v>0</v>
      </c>
      <c r="AF12" s="430">
        <v>0</v>
      </c>
      <c r="AG12" s="430">
        <v>0</v>
      </c>
      <c r="AH12" s="430">
        <v>0</v>
      </c>
      <c r="AI12" s="430">
        <v>0</v>
      </c>
      <c r="AJ12" s="430">
        <v>0</v>
      </c>
      <c r="AK12" s="430">
        <v>0</v>
      </c>
      <c r="AL12" s="430">
        <v>0</v>
      </c>
      <c r="AM12" s="430">
        <v>0</v>
      </c>
      <c r="AN12" s="430">
        <v>0</v>
      </c>
      <c r="AO12" s="430">
        <v>0</v>
      </c>
      <c r="AP12" s="430">
        <v>0</v>
      </c>
      <c r="AQ12" s="430">
        <v>0</v>
      </c>
      <c r="AR12" s="430">
        <v>0</v>
      </c>
      <c r="AS12" s="430">
        <v>0</v>
      </c>
      <c r="AT12" s="430">
        <v>0</v>
      </c>
      <c r="AU12" s="430">
        <v>0</v>
      </c>
      <c r="AV12" s="430">
        <v>0</v>
      </c>
      <c r="AW12" s="430">
        <v>0</v>
      </c>
      <c r="AX12" s="430">
        <v>0</v>
      </c>
      <c r="AY12" s="430">
        <v>0</v>
      </c>
      <c r="AZ12" s="430">
        <v>0</v>
      </c>
      <c r="BA12" s="430">
        <v>0</v>
      </c>
      <c r="BB12" s="430">
        <v>0</v>
      </c>
      <c r="BC12" s="430">
        <v>0</v>
      </c>
      <c r="BD12" s="430">
        <v>0</v>
      </c>
      <c r="BE12" s="430">
        <v>0</v>
      </c>
      <c r="BF12" s="430">
        <v>0</v>
      </c>
      <c r="BG12" s="430">
        <v>0</v>
      </c>
      <c r="BH12" s="430">
        <v>0</v>
      </c>
      <c r="BI12" s="430">
        <v>0</v>
      </c>
      <c r="BJ12" s="430">
        <v>0</v>
      </c>
      <c r="BK12" s="430">
        <v>0</v>
      </c>
      <c r="BL12" s="430">
        <v>0</v>
      </c>
      <c r="BM12" s="430">
        <v>0</v>
      </c>
      <c r="BN12" s="430">
        <v>0</v>
      </c>
      <c r="BO12" s="430">
        <v>0</v>
      </c>
      <c r="BP12" s="430">
        <v>0</v>
      </c>
      <c r="BQ12" s="430">
        <v>0</v>
      </c>
      <c r="BR12" s="430">
        <v>0</v>
      </c>
      <c r="BS12" s="430">
        <v>0</v>
      </c>
      <c r="BT12" s="430">
        <v>0</v>
      </c>
      <c r="BU12" s="431">
        <v>0</v>
      </c>
      <c r="BV12" s="432">
        <v>0</v>
      </c>
      <c r="BW12" s="433">
        <v>0</v>
      </c>
      <c r="BX12" s="431">
        <v>0</v>
      </c>
      <c r="BY12" s="431">
        <v>0</v>
      </c>
      <c r="BZ12" s="430">
        <v>0</v>
      </c>
      <c r="CA12" s="430">
        <v>0</v>
      </c>
      <c r="CB12" s="430">
        <v>0</v>
      </c>
      <c r="CC12" s="430">
        <v>0</v>
      </c>
      <c r="CD12" s="432">
        <v>0</v>
      </c>
      <c r="CE12" s="433">
        <v>0</v>
      </c>
      <c r="CF12" s="431">
        <v>0</v>
      </c>
      <c r="CG12" s="430">
        <v>0</v>
      </c>
      <c r="CH12" s="430">
        <v>0</v>
      </c>
      <c r="CI12" s="430">
        <v>0</v>
      </c>
      <c r="CJ12" s="430">
        <v>0</v>
      </c>
      <c r="CK12" s="427">
        <f t="shared" si="0"/>
        <v>0</v>
      </c>
      <c r="CL12" s="427">
        <f t="shared" si="1"/>
        <v>0</v>
      </c>
      <c r="CM12" s="428">
        <f t="shared" si="2"/>
        <v>0</v>
      </c>
      <c r="CN12" s="428">
        <f t="shared" si="3"/>
        <v>0</v>
      </c>
      <c r="CO12" s="428">
        <f t="shared" si="4"/>
        <v>0</v>
      </c>
      <c r="CP12" s="428">
        <f t="shared" si="5"/>
        <v>0</v>
      </c>
      <c r="CQ12" s="428">
        <f t="shared" si="6"/>
        <v>0</v>
      </c>
      <c r="CR12" s="428">
        <f t="shared" si="7"/>
        <v>0</v>
      </c>
    </row>
    <row r="13" spans="1:102" ht="11.45" customHeight="1" x14ac:dyDescent="0.2">
      <c r="A13" s="420" t="s">
        <v>27</v>
      </c>
      <c r="B13" s="429" t="s">
        <v>28</v>
      </c>
      <c r="C13" s="430">
        <v>0</v>
      </c>
      <c r="D13" s="430">
        <v>0</v>
      </c>
      <c r="E13" s="430">
        <v>0</v>
      </c>
      <c r="F13" s="430">
        <v>0</v>
      </c>
      <c r="G13" s="430">
        <v>0</v>
      </c>
      <c r="H13" s="430">
        <v>0</v>
      </c>
      <c r="I13" s="430">
        <v>0</v>
      </c>
      <c r="J13" s="430">
        <v>0</v>
      </c>
      <c r="K13" s="430">
        <v>0</v>
      </c>
      <c r="L13" s="430">
        <v>0</v>
      </c>
      <c r="M13" s="430">
        <v>0</v>
      </c>
      <c r="N13" s="430">
        <v>0</v>
      </c>
      <c r="O13" s="430">
        <v>0</v>
      </c>
      <c r="P13" s="430">
        <v>0</v>
      </c>
      <c r="Q13" s="430">
        <v>0</v>
      </c>
      <c r="R13" s="430">
        <v>0</v>
      </c>
      <c r="S13" s="430">
        <v>0</v>
      </c>
      <c r="T13" s="430">
        <v>0</v>
      </c>
      <c r="U13" s="430">
        <v>0</v>
      </c>
      <c r="V13" s="430">
        <v>0</v>
      </c>
      <c r="W13" s="430">
        <v>0</v>
      </c>
      <c r="X13" s="430">
        <v>0</v>
      </c>
      <c r="Y13" s="430">
        <v>0</v>
      </c>
      <c r="Z13" s="430">
        <v>0</v>
      </c>
      <c r="AA13" s="430">
        <v>0</v>
      </c>
      <c r="AB13" s="430">
        <v>0</v>
      </c>
      <c r="AC13" s="430">
        <v>0</v>
      </c>
      <c r="AD13" s="430">
        <v>0</v>
      </c>
      <c r="AE13" s="430">
        <v>0</v>
      </c>
      <c r="AF13" s="430">
        <v>0</v>
      </c>
      <c r="AG13" s="430">
        <v>0</v>
      </c>
      <c r="AH13" s="430">
        <v>0</v>
      </c>
      <c r="AI13" s="430">
        <v>0</v>
      </c>
      <c r="AJ13" s="430">
        <v>0</v>
      </c>
      <c r="AK13" s="430">
        <v>0</v>
      </c>
      <c r="AL13" s="430">
        <v>0</v>
      </c>
      <c r="AM13" s="430">
        <v>0</v>
      </c>
      <c r="AN13" s="430">
        <v>0</v>
      </c>
      <c r="AO13" s="430">
        <v>0</v>
      </c>
      <c r="AP13" s="430">
        <v>0</v>
      </c>
      <c r="AQ13" s="430">
        <v>0</v>
      </c>
      <c r="AR13" s="430">
        <v>0</v>
      </c>
      <c r="AS13" s="430">
        <v>0</v>
      </c>
      <c r="AT13" s="430">
        <v>0</v>
      </c>
      <c r="AU13" s="430">
        <v>0</v>
      </c>
      <c r="AV13" s="430">
        <v>0</v>
      </c>
      <c r="AW13" s="430">
        <v>0</v>
      </c>
      <c r="AX13" s="430">
        <v>0</v>
      </c>
      <c r="AY13" s="430">
        <v>0</v>
      </c>
      <c r="AZ13" s="430">
        <v>0</v>
      </c>
      <c r="BA13" s="430">
        <v>0</v>
      </c>
      <c r="BB13" s="430">
        <v>0</v>
      </c>
      <c r="BC13" s="430">
        <v>0</v>
      </c>
      <c r="BD13" s="430">
        <v>0</v>
      </c>
      <c r="BE13" s="430">
        <v>0</v>
      </c>
      <c r="BF13" s="430">
        <v>0</v>
      </c>
      <c r="BG13" s="430">
        <v>0</v>
      </c>
      <c r="BH13" s="430">
        <v>0</v>
      </c>
      <c r="BI13" s="430">
        <v>0</v>
      </c>
      <c r="BJ13" s="430">
        <v>0</v>
      </c>
      <c r="BK13" s="430">
        <v>0</v>
      </c>
      <c r="BL13" s="430">
        <v>0</v>
      </c>
      <c r="BM13" s="430">
        <v>0</v>
      </c>
      <c r="BN13" s="430">
        <v>0</v>
      </c>
      <c r="BO13" s="430">
        <v>50000</v>
      </c>
      <c r="BP13" s="430">
        <v>50000</v>
      </c>
      <c r="BQ13" s="430">
        <v>0</v>
      </c>
      <c r="BR13" s="430">
        <v>0</v>
      </c>
      <c r="BS13" s="430">
        <v>0</v>
      </c>
      <c r="BT13" s="430">
        <v>0</v>
      </c>
      <c r="BU13" s="431">
        <v>0</v>
      </c>
      <c r="BV13" s="432">
        <v>0</v>
      </c>
      <c r="BW13" s="433">
        <v>300000</v>
      </c>
      <c r="BX13" s="470">
        <v>250000</v>
      </c>
      <c r="BY13" s="431">
        <v>0</v>
      </c>
      <c r="BZ13" s="430">
        <v>0</v>
      </c>
      <c r="CA13" s="430">
        <v>0</v>
      </c>
      <c r="CB13" s="430">
        <v>0</v>
      </c>
      <c r="CC13" s="430">
        <v>0</v>
      </c>
      <c r="CD13" s="432">
        <v>0</v>
      </c>
      <c r="CE13" s="433">
        <v>350000</v>
      </c>
      <c r="CF13" s="470">
        <v>229000</v>
      </c>
      <c r="CG13" s="430">
        <v>0</v>
      </c>
      <c r="CH13" s="430">
        <v>0</v>
      </c>
      <c r="CI13" s="430">
        <v>0</v>
      </c>
      <c r="CJ13" s="430">
        <v>0</v>
      </c>
      <c r="CK13" s="427">
        <f t="shared" si="0"/>
        <v>700000</v>
      </c>
      <c r="CL13" s="427">
        <f t="shared" si="1"/>
        <v>529000</v>
      </c>
      <c r="CM13" s="428">
        <f t="shared" si="2"/>
        <v>50000</v>
      </c>
      <c r="CN13" s="428">
        <f t="shared" si="3"/>
        <v>50000</v>
      </c>
      <c r="CO13" s="428">
        <f t="shared" si="4"/>
        <v>350000</v>
      </c>
      <c r="CP13" s="428">
        <f t="shared" si="5"/>
        <v>229000</v>
      </c>
      <c r="CQ13" s="428">
        <f t="shared" si="6"/>
        <v>300000</v>
      </c>
      <c r="CR13" s="428">
        <f t="shared" si="7"/>
        <v>250000</v>
      </c>
    </row>
    <row r="14" spans="1:102" ht="11.45" customHeight="1" x14ac:dyDescent="0.2">
      <c r="A14" s="420" t="s">
        <v>29</v>
      </c>
      <c r="B14" s="429" t="s">
        <v>30</v>
      </c>
      <c r="C14" s="430">
        <v>0</v>
      </c>
      <c r="D14" s="430">
        <v>0</v>
      </c>
      <c r="E14" s="430">
        <v>0</v>
      </c>
      <c r="F14" s="430">
        <v>0</v>
      </c>
      <c r="G14" s="430">
        <v>0</v>
      </c>
      <c r="H14" s="430">
        <v>0</v>
      </c>
      <c r="I14" s="430">
        <v>0</v>
      </c>
      <c r="J14" s="430">
        <v>0</v>
      </c>
      <c r="K14" s="430">
        <v>0</v>
      </c>
      <c r="L14" s="430">
        <v>0</v>
      </c>
      <c r="M14" s="430">
        <v>0</v>
      </c>
      <c r="N14" s="430">
        <v>0</v>
      </c>
      <c r="O14" s="430">
        <v>0</v>
      </c>
      <c r="P14" s="430">
        <v>0</v>
      </c>
      <c r="Q14" s="430">
        <v>0</v>
      </c>
      <c r="R14" s="430">
        <v>0</v>
      </c>
      <c r="S14" s="430">
        <v>0</v>
      </c>
      <c r="T14" s="430">
        <v>0</v>
      </c>
      <c r="U14" s="430">
        <v>0</v>
      </c>
      <c r="V14" s="430">
        <v>0</v>
      </c>
      <c r="W14" s="430">
        <v>0</v>
      </c>
      <c r="X14" s="430">
        <v>0</v>
      </c>
      <c r="Y14" s="430">
        <v>0</v>
      </c>
      <c r="Z14" s="430">
        <v>0</v>
      </c>
      <c r="AA14" s="430">
        <v>0</v>
      </c>
      <c r="AB14" s="430">
        <v>0</v>
      </c>
      <c r="AC14" s="430">
        <v>0</v>
      </c>
      <c r="AD14" s="430">
        <v>0</v>
      </c>
      <c r="AE14" s="430">
        <v>0</v>
      </c>
      <c r="AF14" s="430">
        <v>0</v>
      </c>
      <c r="AG14" s="430">
        <v>0</v>
      </c>
      <c r="AH14" s="430">
        <v>0</v>
      </c>
      <c r="AI14" s="430">
        <v>0</v>
      </c>
      <c r="AJ14" s="430">
        <v>0</v>
      </c>
      <c r="AK14" s="430">
        <v>0</v>
      </c>
      <c r="AL14" s="430">
        <v>0</v>
      </c>
      <c r="AM14" s="430">
        <v>0</v>
      </c>
      <c r="AN14" s="430">
        <v>0</v>
      </c>
      <c r="AO14" s="430">
        <v>0</v>
      </c>
      <c r="AP14" s="430">
        <v>0</v>
      </c>
      <c r="AQ14" s="430">
        <v>0</v>
      </c>
      <c r="AR14" s="430">
        <v>0</v>
      </c>
      <c r="AS14" s="430">
        <v>0</v>
      </c>
      <c r="AT14" s="430">
        <v>0</v>
      </c>
      <c r="AU14" s="430">
        <v>0</v>
      </c>
      <c r="AV14" s="430">
        <v>0</v>
      </c>
      <c r="AW14" s="430">
        <v>0</v>
      </c>
      <c r="AX14" s="430">
        <v>0</v>
      </c>
      <c r="AY14" s="430">
        <v>0</v>
      </c>
      <c r="AZ14" s="430">
        <v>0</v>
      </c>
      <c r="BA14" s="430">
        <v>0</v>
      </c>
      <c r="BB14" s="430">
        <v>0</v>
      </c>
      <c r="BC14" s="430">
        <v>0</v>
      </c>
      <c r="BD14" s="430">
        <v>0</v>
      </c>
      <c r="BE14" s="430">
        <v>0</v>
      </c>
      <c r="BF14" s="430">
        <v>0</v>
      </c>
      <c r="BG14" s="430">
        <v>0</v>
      </c>
      <c r="BH14" s="430">
        <v>0</v>
      </c>
      <c r="BI14" s="430">
        <v>0</v>
      </c>
      <c r="BJ14" s="430">
        <v>0</v>
      </c>
      <c r="BK14" s="430">
        <v>0</v>
      </c>
      <c r="BL14" s="430">
        <v>0</v>
      </c>
      <c r="BM14" s="430">
        <v>0</v>
      </c>
      <c r="BN14" s="430">
        <v>0</v>
      </c>
      <c r="BO14" s="430">
        <v>0</v>
      </c>
      <c r="BP14" s="430">
        <v>0</v>
      </c>
      <c r="BQ14" s="430">
        <v>0</v>
      </c>
      <c r="BR14" s="430">
        <v>0</v>
      </c>
      <c r="BS14" s="430">
        <v>0</v>
      </c>
      <c r="BT14" s="430">
        <v>0</v>
      </c>
      <c r="BU14" s="431">
        <v>0</v>
      </c>
      <c r="BV14" s="432">
        <v>0</v>
      </c>
      <c r="BW14" s="433">
        <v>240000</v>
      </c>
      <c r="BX14" s="470">
        <v>0</v>
      </c>
      <c r="BY14" s="431">
        <v>0</v>
      </c>
      <c r="BZ14" s="430">
        <v>0</v>
      </c>
      <c r="CA14" s="430">
        <v>0</v>
      </c>
      <c r="CB14" s="430">
        <v>0</v>
      </c>
      <c r="CC14" s="430">
        <v>0</v>
      </c>
      <c r="CD14" s="432">
        <v>0</v>
      </c>
      <c r="CE14" s="433">
        <v>0</v>
      </c>
      <c r="CF14" s="431">
        <v>0</v>
      </c>
      <c r="CG14" s="430">
        <v>0</v>
      </c>
      <c r="CH14" s="430">
        <v>0</v>
      </c>
      <c r="CI14" s="430">
        <v>0</v>
      </c>
      <c r="CJ14" s="430">
        <v>0</v>
      </c>
      <c r="CK14" s="427">
        <f t="shared" si="0"/>
        <v>240000</v>
      </c>
      <c r="CL14" s="427">
        <f t="shared" si="1"/>
        <v>0</v>
      </c>
      <c r="CM14" s="428">
        <f t="shared" si="2"/>
        <v>0</v>
      </c>
      <c r="CN14" s="428">
        <f t="shared" si="3"/>
        <v>0</v>
      </c>
      <c r="CO14" s="428">
        <f t="shared" si="4"/>
        <v>0</v>
      </c>
      <c r="CP14" s="428">
        <f t="shared" si="5"/>
        <v>0</v>
      </c>
      <c r="CQ14" s="428">
        <f t="shared" si="6"/>
        <v>240000</v>
      </c>
      <c r="CR14" s="428">
        <f t="shared" si="7"/>
        <v>0</v>
      </c>
    </row>
    <row r="15" spans="1:102" ht="11.45" hidden="1" customHeight="1" x14ac:dyDescent="0.2">
      <c r="A15" s="420" t="s">
        <v>31</v>
      </c>
      <c r="B15" s="429" t="s">
        <v>32</v>
      </c>
      <c r="C15" s="430">
        <v>0</v>
      </c>
      <c r="D15" s="430">
        <v>0</v>
      </c>
      <c r="E15" s="430">
        <v>0</v>
      </c>
      <c r="F15" s="430">
        <v>0</v>
      </c>
      <c r="G15" s="430">
        <v>0</v>
      </c>
      <c r="H15" s="430">
        <v>0</v>
      </c>
      <c r="I15" s="430">
        <v>0</v>
      </c>
      <c r="J15" s="430">
        <v>0</v>
      </c>
      <c r="K15" s="430">
        <v>0</v>
      </c>
      <c r="L15" s="430">
        <v>0</v>
      </c>
      <c r="M15" s="430">
        <v>0</v>
      </c>
      <c r="N15" s="430">
        <v>0</v>
      </c>
      <c r="O15" s="430">
        <v>0</v>
      </c>
      <c r="P15" s="430">
        <v>0</v>
      </c>
      <c r="Q15" s="430">
        <v>0</v>
      </c>
      <c r="R15" s="430">
        <v>0</v>
      </c>
      <c r="S15" s="430">
        <v>0</v>
      </c>
      <c r="T15" s="430">
        <v>0</v>
      </c>
      <c r="U15" s="430">
        <v>0</v>
      </c>
      <c r="V15" s="430">
        <v>0</v>
      </c>
      <c r="W15" s="430">
        <v>0</v>
      </c>
      <c r="X15" s="430">
        <v>0</v>
      </c>
      <c r="Y15" s="430">
        <v>0</v>
      </c>
      <c r="Z15" s="430">
        <v>0</v>
      </c>
      <c r="AA15" s="430">
        <v>0</v>
      </c>
      <c r="AB15" s="430">
        <v>0</v>
      </c>
      <c r="AC15" s="430">
        <v>0</v>
      </c>
      <c r="AD15" s="430">
        <v>0</v>
      </c>
      <c r="AE15" s="430">
        <v>0</v>
      </c>
      <c r="AF15" s="430">
        <v>0</v>
      </c>
      <c r="AG15" s="430">
        <v>0</v>
      </c>
      <c r="AH15" s="430">
        <v>0</v>
      </c>
      <c r="AI15" s="430">
        <v>0</v>
      </c>
      <c r="AJ15" s="430">
        <v>0</v>
      </c>
      <c r="AK15" s="430">
        <v>0</v>
      </c>
      <c r="AL15" s="430">
        <v>0</v>
      </c>
      <c r="AM15" s="430">
        <v>0</v>
      </c>
      <c r="AN15" s="430">
        <v>0</v>
      </c>
      <c r="AO15" s="430">
        <v>0</v>
      </c>
      <c r="AP15" s="430">
        <v>0</v>
      </c>
      <c r="AQ15" s="430">
        <v>0</v>
      </c>
      <c r="AR15" s="430">
        <v>0</v>
      </c>
      <c r="AS15" s="430">
        <v>0</v>
      </c>
      <c r="AT15" s="430">
        <v>0</v>
      </c>
      <c r="AU15" s="430">
        <v>0</v>
      </c>
      <c r="AV15" s="430">
        <v>0</v>
      </c>
      <c r="AW15" s="430">
        <v>0</v>
      </c>
      <c r="AX15" s="430">
        <v>0</v>
      </c>
      <c r="AY15" s="430">
        <v>0</v>
      </c>
      <c r="AZ15" s="430">
        <v>0</v>
      </c>
      <c r="BA15" s="430">
        <v>0</v>
      </c>
      <c r="BB15" s="430">
        <v>0</v>
      </c>
      <c r="BC15" s="430">
        <v>0</v>
      </c>
      <c r="BD15" s="430">
        <v>0</v>
      </c>
      <c r="BE15" s="430">
        <v>0</v>
      </c>
      <c r="BF15" s="430">
        <v>0</v>
      </c>
      <c r="BG15" s="430">
        <v>0</v>
      </c>
      <c r="BH15" s="430">
        <v>0</v>
      </c>
      <c r="BI15" s="430">
        <v>0</v>
      </c>
      <c r="BJ15" s="430">
        <v>0</v>
      </c>
      <c r="BK15" s="430">
        <v>0</v>
      </c>
      <c r="BL15" s="430">
        <v>0</v>
      </c>
      <c r="BM15" s="430">
        <v>0</v>
      </c>
      <c r="BN15" s="430">
        <v>0</v>
      </c>
      <c r="BO15" s="430">
        <v>0</v>
      </c>
      <c r="BP15" s="430">
        <v>0</v>
      </c>
      <c r="BQ15" s="430">
        <v>0</v>
      </c>
      <c r="BR15" s="430">
        <v>0</v>
      </c>
      <c r="BS15" s="430">
        <v>0</v>
      </c>
      <c r="BT15" s="430">
        <v>0</v>
      </c>
      <c r="BU15" s="431">
        <v>0</v>
      </c>
      <c r="BV15" s="432">
        <v>0</v>
      </c>
      <c r="BW15" s="433">
        <v>0</v>
      </c>
      <c r="BX15" s="431">
        <v>0</v>
      </c>
      <c r="BY15" s="431">
        <v>0</v>
      </c>
      <c r="BZ15" s="430">
        <v>0</v>
      </c>
      <c r="CA15" s="430">
        <v>0</v>
      </c>
      <c r="CB15" s="430">
        <v>0</v>
      </c>
      <c r="CC15" s="430">
        <v>0</v>
      </c>
      <c r="CD15" s="432">
        <v>0</v>
      </c>
      <c r="CE15" s="433">
        <v>0</v>
      </c>
      <c r="CF15" s="431">
        <v>0</v>
      </c>
      <c r="CG15" s="430">
        <v>0</v>
      </c>
      <c r="CH15" s="430">
        <v>0</v>
      </c>
      <c r="CI15" s="430">
        <v>0</v>
      </c>
      <c r="CJ15" s="430">
        <v>0</v>
      </c>
      <c r="CK15" s="427">
        <f t="shared" si="0"/>
        <v>0</v>
      </c>
      <c r="CL15" s="427">
        <f t="shared" si="1"/>
        <v>0</v>
      </c>
      <c r="CM15" s="428">
        <f t="shared" si="2"/>
        <v>0</v>
      </c>
      <c r="CN15" s="428">
        <f t="shared" si="3"/>
        <v>0</v>
      </c>
      <c r="CO15" s="428">
        <f t="shared" si="4"/>
        <v>0</v>
      </c>
      <c r="CP15" s="428">
        <f t="shared" si="5"/>
        <v>0</v>
      </c>
      <c r="CQ15" s="428">
        <f t="shared" si="6"/>
        <v>0</v>
      </c>
      <c r="CR15" s="428">
        <f t="shared" si="7"/>
        <v>0</v>
      </c>
    </row>
    <row r="16" spans="1:102" ht="11.45" hidden="1" customHeight="1" x14ac:dyDescent="0.2">
      <c r="A16" s="420" t="s">
        <v>33</v>
      </c>
      <c r="B16" s="429" t="s">
        <v>34</v>
      </c>
      <c r="C16" s="430">
        <v>0</v>
      </c>
      <c r="D16" s="430">
        <v>0</v>
      </c>
      <c r="E16" s="430">
        <v>0</v>
      </c>
      <c r="F16" s="430">
        <v>0</v>
      </c>
      <c r="G16" s="430">
        <v>0</v>
      </c>
      <c r="H16" s="430">
        <v>0</v>
      </c>
      <c r="I16" s="430">
        <v>0</v>
      </c>
      <c r="J16" s="430">
        <v>0</v>
      </c>
      <c r="K16" s="430">
        <v>0</v>
      </c>
      <c r="L16" s="430">
        <v>0</v>
      </c>
      <c r="M16" s="430">
        <v>0</v>
      </c>
      <c r="N16" s="430">
        <v>0</v>
      </c>
      <c r="O16" s="430">
        <v>0</v>
      </c>
      <c r="P16" s="430">
        <v>0</v>
      </c>
      <c r="Q16" s="430">
        <v>0</v>
      </c>
      <c r="R16" s="430">
        <v>0</v>
      </c>
      <c r="S16" s="430">
        <v>0</v>
      </c>
      <c r="T16" s="430">
        <v>0</v>
      </c>
      <c r="U16" s="430">
        <v>0</v>
      </c>
      <c r="V16" s="430">
        <v>0</v>
      </c>
      <c r="W16" s="430">
        <v>0</v>
      </c>
      <c r="X16" s="430">
        <v>0</v>
      </c>
      <c r="Y16" s="430">
        <v>0</v>
      </c>
      <c r="Z16" s="430">
        <v>0</v>
      </c>
      <c r="AA16" s="430">
        <v>0</v>
      </c>
      <c r="AB16" s="430">
        <v>0</v>
      </c>
      <c r="AC16" s="430">
        <v>0</v>
      </c>
      <c r="AD16" s="430">
        <v>0</v>
      </c>
      <c r="AE16" s="430">
        <v>0</v>
      </c>
      <c r="AF16" s="430">
        <v>0</v>
      </c>
      <c r="AG16" s="430">
        <v>0</v>
      </c>
      <c r="AH16" s="430">
        <v>0</v>
      </c>
      <c r="AI16" s="430">
        <v>0</v>
      </c>
      <c r="AJ16" s="430">
        <v>0</v>
      </c>
      <c r="AK16" s="430">
        <v>0</v>
      </c>
      <c r="AL16" s="430">
        <v>0</v>
      </c>
      <c r="AM16" s="430">
        <v>0</v>
      </c>
      <c r="AN16" s="430">
        <v>0</v>
      </c>
      <c r="AO16" s="430">
        <v>0</v>
      </c>
      <c r="AP16" s="430">
        <v>0</v>
      </c>
      <c r="AQ16" s="430">
        <v>0</v>
      </c>
      <c r="AR16" s="430">
        <v>0</v>
      </c>
      <c r="AS16" s="430">
        <v>0</v>
      </c>
      <c r="AT16" s="430">
        <v>0</v>
      </c>
      <c r="AU16" s="430">
        <v>0</v>
      </c>
      <c r="AV16" s="430">
        <v>0</v>
      </c>
      <c r="AW16" s="430">
        <v>0</v>
      </c>
      <c r="AX16" s="430">
        <v>0</v>
      </c>
      <c r="AY16" s="430">
        <v>0</v>
      </c>
      <c r="AZ16" s="430">
        <v>0</v>
      </c>
      <c r="BA16" s="430">
        <v>0</v>
      </c>
      <c r="BB16" s="430">
        <v>0</v>
      </c>
      <c r="BC16" s="430">
        <v>0</v>
      </c>
      <c r="BD16" s="430">
        <v>0</v>
      </c>
      <c r="BE16" s="430">
        <v>0</v>
      </c>
      <c r="BF16" s="430">
        <v>0</v>
      </c>
      <c r="BG16" s="430">
        <v>0</v>
      </c>
      <c r="BH16" s="430">
        <v>0</v>
      </c>
      <c r="BI16" s="430">
        <v>0</v>
      </c>
      <c r="BJ16" s="430">
        <v>0</v>
      </c>
      <c r="BK16" s="430">
        <v>0</v>
      </c>
      <c r="BL16" s="430">
        <v>0</v>
      </c>
      <c r="BM16" s="430">
        <v>0</v>
      </c>
      <c r="BN16" s="430">
        <v>0</v>
      </c>
      <c r="BO16" s="430">
        <v>0</v>
      </c>
      <c r="BP16" s="430">
        <v>0</v>
      </c>
      <c r="BQ16" s="430">
        <v>0</v>
      </c>
      <c r="BR16" s="430">
        <v>0</v>
      </c>
      <c r="BS16" s="430">
        <v>0</v>
      </c>
      <c r="BT16" s="430">
        <v>0</v>
      </c>
      <c r="BU16" s="431">
        <v>0</v>
      </c>
      <c r="BV16" s="432">
        <v>0</v>
      </c>
      <c r="BW16" s="433">
        <v>0</v>
      </c>
      <c r="BX16" s="431">
        <v>0</v>
      </c>
      <c r="BY16" s="431">
        <v>0</v>
      </c>
      <c r="BZ16" s="430">
        <v>0</v>
      </c>
      <c r="CA16" s="430">
        <v>0</v>
      </c>
      <c r="CB16" s="430">
        <v>0</v>
      </c>
      <c r="CC16" s="430">
        <v>0</v>
      </c>
      <c r="CD16" s="432">
        <v>0</v>
      </c>
      <c r="CE16" s="433">
        <v>0</v>
      </c>
      <c r="CF16" s="431">
        <v>0</v>
      </c>
      <c r="CG16" s="430">
        <v>0</v>
      </c>
      <c r="CH16" s="430">
        <v>0</v>
      </c>
      <c r="CI16" s="430">
        <v>0</v>
      </c>
      <c r="CJ16" s="430">
        <v>0</v>
      </c>
      <c r="CK16" s="427">
        <f t="shared" si="0"/>
        <v>0</v>
      </c>
      <c r="CL16" s="427">
        <f t="shared" si="1"/>
        <v>0</v>
      </c>
      <c r="CM16" s="428">
        <f t="shared" si="2"/>
        <v>0</v>
      </c>
      <c r="CN16" s="428">
        <f t="shared" si="3"/>
        <v>0</v>
      </c>
      <c r="CO16" s="428">
        <f t="shared" si="4"/>
        <v>0</v>
      </c>
      <c r="CP16" s="428">
        <f t="shared" si="5"/>
        <v>0</v>
      </c>
      <c r="CQ16" s="428">
        <f t="shared" si="6"/>
        <v>0</v>
      </c>
      <c r="CR16" s="428">
        <f t="shared" si="7"/>
        <v>0</v>
      </c>
    </row>
    <row r="17" spans="1:96" ht="11.45" customHeight="1" x14ac:dyDescent="0.2">
      <c r="A17" s="420" t="s">
        <v>35</v>
      </c>
      <c r="B17" s="429" t="s">
        <v>36</v>
      </c>
      <c r="C17" s="430">
        <v>0</v>
      </c>
      <c r="D17" s="430">
        <v>0</v>
      </c>
      <c r="E17" s="430">
        <v>0</v>
      </c>
      <c r="F17" s="430">
        <v>0</v>
      </c>
      <c r="G17" s="430">
        <v>0</v>
      </c>
      <c r="H17" s="430">
        <v>0</v>
      </c>
      <c r="I17" s="430">
        <v>0</v>
      </c>
      <c r="J17" s="430">
        <v>0</v>
      </c>
      <c r="K17" s="430">
        <v>0</v>
      </c>
      <c r="L17" s="430">
        <v>0</v>
      </c>
      <c r="M17" s="430">
        <v>0</v>
      </c>
      <c r="N17" s="430">
        <v>0</v>
      </c>
      <c r="O17" s="430">
        <v>0</v>
      </c>
      <c r="P17" s="430">
        <v>0</v>
      </c>
      <c r="Q17" s="430">
        <v>0</v>
      </c>
      <c r="R17" s="430">
        <v>0</v>
      </c>
      <c r="S17" s="430">
        <v>0</v>
      </c>
      <c r="T17" s="430">
        <v>200000</v>
      </c>
      <c r="U17" s="430">
        <v>0</v>
      </c>
      <c r="V17" s="430">
        <v>0</v>
      </c>
      <c r="W17" s="430">
        <v>0</v>
      </c>
      <c r="X17" s="430">
        <v>0</v>
      </c>
      <c r="Y17" s="430">
        <v>0</v>
      </c>
      <c r="Z17" s="430">
        <v>0</v>
      </c>
      <c r="AA17" s="430">
        <v>0</v>
      </c>
      <c r="AB17" s="430">
        <v>0</v>
      </c>
      <c r="AC17" s="430">
        <v>0</v>
      </c>
      <c r="AD17" s="430">
        <v>0</v>
      </c>
      <c r="AE17" s="430">
        <v>0</v>
      </c>
      <c r="AF17" s="430">
        <v>0</v>
      </c>
      <c r="AG17" s="430">
        <v>0</v>
      </c>
      <c r="AH17" s="430">
        <v>0</v>
      </c>
      <c r="AI17" s="430">
        <v>100000</v>
      </c>
      <c r="AJ17" s="430">
        <v>100000</v>
      </c>
      <c r="AK17" s="430">
        <v>0</v>
      </c>
      <c r="AL17" s="430">
        <v>0</v>
      </c>
      <c r="AM17" s="430">
        <v>0</v>
      </c>
      <c r="AN17" s="430">
        <v>0</v>
      </c>
      <c r="AO17" s="430">
        <v>0</v>
      </c>
      <c r="AP17" s="430">
        <v>1000000</v>
      </c>
      <c r="AQ17" s="430">
        <v>0</v>
      </c>
      <c r="AR17" s="430">
        <v>0</v>
      </c>
      <c r="AS17" s="430">
        <v>0</v>
      </c>
      <c r="AT17" s="430">
        <v>0</v>
      </c>
      <c r="AU17" s="430">
        <v>0</v>
      </c>
      <c r="AV17" s="430">
        <v>0</v>
      </c>
      <c r="AW17" s="430">
        <v>0</v>
      </c>
      <c r="AX17" s="430">
        <v>0</v>
      </c>
      <c r="AY17" s="430">
        <v>0</v>
      </c>
      <c r="AZ17" s="430">
        <v>0</v>
      </c>
      <c r="BA17" s="430">
        <v>0</v>
      </c>
      <c r="BB17" s="430">
        <v>0</v>
      </c>
      <c r="BC17" s="430">
        <v>0</v>
      </c>
      <c r="BD17" s="430">
        <v>0</v>
      </c>
      <c r="BE17" s="430">
        <v>0</v>
      </c>
      <c r="BF17" s="430">
        <v>0</v>
      </c>
      <c r="BG17" s="430">
        <v>0</v>
      </c>
      <c r="BH17" s="430">
        <v>0</v>
      </c>
      <c r="BI17" s="430">
        <v>0</v>
      </c>
      <c r="BJ17" s="430">
        <v>0</v>
      </c>
      <c r="BK17" s="430">
        <v>0</v>
      </c>
      <c r="BL17" s="430">
        <v>0</v>
      </c>
      <c r="BM17" s="430">
        <v>0</v>
      </c>
      <c r="BN17" s="430">
        <v>0</v>
      </c>
      <c r="BO17" s="430">
        <v>0</v>
      </c>
      <c r="BP17" s="430">
        <v>0</v>
      </c>
      <c r="BQ17" s="430">
        <v>0</v>
      </c>
      <c r="BR17" s="430">
        <v>0</v>
      </c>
      <c r="BS17" s="430">
        <v>0</v>
      </c>
      <c r="BT17" s="430">
        <v>0</v>
      </c>
      <c r="BU17" s="431">
        <v>0</v>
      </c>
      <c r="BV17" s="432">
        <v>0</v>
      </c>
      <c r="BW17" s="433">
        <v>1300000</v>
      </c>
      <c r="BX17" s="470">
        <v>1661000</v>
      </c>
      <c r="BY17" s="431">
        <v>0</v>
      </c>
      <c r="BZ17" s="430">
        <v>0</v>
      </c>
      <c r="CA17" s="430">
        <v>0</v>
      </c>
      <c r="CB17" s="430">
        <v>0</v>
      </c>
      <c r="CC17" s="430">
        <v>0</v>
      </c>
      <c r="CD17" s="432">
        <v>0</v>
      </c>
      <c r="CE17" s="433">
        <v>300000</v>
      </c>
      <c r="CF17" s="470">
        <v>400000</v>
      </c>
      <c r="CG17" s="430">
        <v>0</v>
      </c>
      <c r="CH17" s="430">
        <v>0</v>
      </c>
      <c r="CI17" s="430">
        <v>0</v>
      </c>
      <c r="CJ17" s="430">
        <v>0</v>
      </c>
      <c r="CK17" s="427">
        <f t="shared" si="0"/>
        <v>1700000</v>
      </c>
      <c r="CL17" s="427">
        <f t="shared" si="1"/>
        <v>3361000</v>
      </c>
      <c r="CM17" s="428">
        <f t="shared" si="2"/>
        <v>100000</v>
      </c>
      <c r="CN17" s="428">
        <f t="shared" si="3"/>
        <v>1300000</v>
      </c>
      <c r="CO17" s="428">
        <f t="shared" si="4"/>
        <v>300000</v>
      </c>
      <c r="CP17" s="428">
        <f t="shared" si="5"/>
        <v>400000</v>
      </c>
      <c r="CQ17" s="428">
        <f t="shared" si="6"/>
        <v>1300000</v>
      </c>
      <c r="CR17" s="428">
        <f t="shared" si="7"/>
        <v>1661000</v>
      </c>
    </row>
    <row r="18" spans="1:96" ht="11.45" customHeight="1" x14ac:dyDescent="0.2">
      <c r="A18" s="434" t="s">
        <v>37</v>
      </c>
      <c r="B18" s="435" t="s">
        <v>38</v>
      </c>
      <c r="C18" s="436">
        <f t="shared" ref="C18:AH18" si="8">SUM(C5:C17)</f>
        <v>4710000</v>
      </c>
      <c r="D18" s="436">
        <f t="shared" si="8"/>
        <v>4405000</v>
      </c>
      <c r="E18" s="436">
        <f t="shared" si="8"/>
        <v>0</v>
      </c>
      <c r="F18" s="436">
        <f t="shared" si="8"/>
        <v>0</v>
      </c>
      <c r="G18" s="436">
        <f t="shared" si="8"/>
        <v>0</v>
      </c>
      <c r="H18" s="436">
        <f t="shared" si="8"/>
        <v>0</v>
      </c>
      <c r="I18" s="436">
        <f t="shared" si="8"/>
        <v>0</v>
      </c>
      <c r="J18" s="436">
        <f t="shared" si="8"/>
        <v>0</v>
      </c>
      <c r="K18" s="436">
        <f t="shared" si="8"/>
        <v>0</v>
      </c>
      <c r="L18" s="436">
        <f t="shared" si="8"/>
        <v>0</v>
      </c>
      <c r="M18" s="436">
        <f t="shared" si="8"/>
        <v>0</v>
      </c>
      <c r="N18" s="436">
        <f t="shared" si="8"/>
        <v>0</v>
      </c>
      <c r="O18" s="436">
        <f t="shared" si="8"/>
        <v>0</v>
      </c>
      <c r="P18" s="436">
        <f t="shared" si="8"/>
        <v>0</v>
      </c>
      <c r="Q18" s="436">
        <f t="shared" si="8"/>
        <v>0</v>
      </c>
      <c r="R18" s="436">
        <f t="shared" si="8"/>
        <v>0</v>
      </c>
      <c r="S18" s="436">
        <f t="shared" si="8"/>
        <v>2644500</v>
      </c>
      <c r="T18" s="436">
        <f t="shared" si="8"/>
        <v>2812000</v>
      </c>
      <c r="U18" s="436">
        <f t="shared" si="8"/>
        <v>1957000</v>
      </c>
      <c r="V18" s="436">
        <f t="shared" si="8"/>
        <v>1672000</v>
      </c>
      <c r="W18" s="436">
        <f t="shared" si="8"/>
        <v>0</v>
      </c>
      <c r="X18" s="436">
        <f t="shared" si="8"/>
        <v>0</v>
      </c>
      <c r="Y18" s="436">
        <f t="shared" si="8"/>
        <v>0</v>
      </c>
      <c r="Z18" s="436">
        <f t="shared" si="8"/>
        <v>0</v>
      </c>
      <c r="AA18" s="436">
        <f t="shared" si="8"/>
        <v>0</v>
      </c>
      <c r="AB18" s="436">
        <f t="shared" si="8"/>
        <v>0</v>
      </c>
      <c r="AC18" s="436">
        <f t="shared" si="8"/>
        <v>0</v>
      </c>
      <c r="AD18" s="436">
        <f t="shared" si="8"/>
        <v>0</v>
      </c>
      <c r="AE18" s="436">
        <f t="shared" si="8"/>
        <v>0</v>
      </c>
      <c r="AF18" s="436">
        <f t="shared" si="8"/>
        <v>0</v>
      </c>
      <c r="AG18" s="436">
        <f t="shared" si="8"/>
        <v>0</v>
      </c>
      <c r="AH18" s="436">
        <f t="shared" si="8"/>
        <v>0</v>
      </c>
      <c r="AI18" s="436">
        <f t="shared" ref="AI18:BN18" si="9">SUM(AI5:AI17)</f>
        <v>7197500</v>
      </c>
      <c r="AJ18" s="436">
        <f t="shared" si="9"/>
        <v>6950000</v>
      </c>
      <c r="AK18" s="436">
        <f t="shared" si="9"/>
        <v>0</v>
      </c>
      <c r="AL18" s="436">
        <f t="shared" si="9"/>
        <v>0</v>
      </c>
      <c r="AM18" s="436">
        <f t="shared" si="9"/>
        <v>0</v>
      </c>
      <c r="AN18" s="436">
        <f t="shared" si="9"/>
        <v>0</v>
      </c>
      <c r="AO18" s="436">
        <f t="shared" si="9"/>
        <v>5762500</v>
      </c>
      <c r="AP18" s="436">
        <f t="shared" si="9"/>
        <v>6450000</v>
      </c>
      <c r="AQ18" s="436">
        <f t="shared" si="9"/>
        <v>0</v>
      </c>
      <c r="AR18" s="436">
        <f t="shared" si="9"/>
        <v>0</v>
      </c>
      <c r="AS18" s="436">
        <f t="shared" si="9"/>
        <v>4915000</v>
      </c>
      <c r="AT18" s="436">
        <f t="shared" si="9"/>
        <v>5273000</v>
      </c>
      <c r="AU18" s="436">
        <f t="shared" si="9"/>
        <v>0</v>
      </c>
      <c r="AV18" s="436">
        <f t="shared" si="9"/>
        <v>0</v>
      </c>
      <c r="AW18" s="436">
        <f t="shared" si="9"/>
        <v>0</v>
      </c>
      <c r="AX18" s="436">
        <f t="shared" si="9"/>
        <v>0</v>
      </c>
      <c r="AY18" s="436">
        <f t="shared" si="9"/>
        <v>0</v>
      </c>
      <c r="AZ18" s="436">
        <f t="shared" si="9"/>
        <v>0</v>
      </c>
      <c r="BA18" s="436">
        <f t="shared" si="9"/>
        <v>0</v>
      </c>
      <c r="BB18" s="436">
        <f t="shared" si="9"/>
        <v>0</v>
      </c>
      <c r="BC18" s="436">
        <f t="shared" si="9"/>
        <v>0</v>
      </c>
      <c r="BD18" s="436">
        <f t="shared" si="9"/>
        <v>0</v>
      </c>
      <c r="BE18" s="436">
        <f t="shared" si="9"/>
        <v>0</v>
      </c>
      <c r="BF18" s="436">
        <f t="shared" si="9"/>
        <v>0</v>
      </c>
      <c r="BG18" s="436">
        <f t="shared" si="9"/>
        <v>0</v>
      </c>
      <c r="BH18" s="436">
        <f t="shared" si="9"/>
        <v>0</v>
      </c>
      <c r="BI18" s="436">
        <f t="shared" si="9"/>
        <v>0</v>
      </c>
      <c r="BJ18" s="436">
        <f t="shared" si="9"/>
        <v>0</v>
      </c>
      <c r="BK18" s="436">
        <f t="shared" si="9"/>
        <v>0</v>
      </c>
      <c r="BL18" s="436">
        <f t="shared" si="9"/>
        <v>0</v>
      </c>
      <c r="BM18" s="436">
        <f t="shared" si="9"/>
        <v>0</v>
      </c>
      <c r="BN18" s="436">
        <f t="shared" si="9"/>
        <v>0</v>
      </c>
      <c r="BO18" s="436">
        <f t="shared" ref="BO18:CJ18" si="10">SUM(BO5:BO17)</f>
        <v>3432500</v>
      </c>
      <c r="BP18" s="436">
        <f t="shared" si="10"/>
        <v>3480000</v>
      </c>
      <c r="BQ18" s="436">
        <f t="shared" si="10"/>
        <v>0</v>
      </c>
      <c r="BR18" s="436">
        <f t="shared" si="10"/>
        <v>0</v>
      </c>
      <c r="BS18" s="436">
        <f t="shared" si="10"/>
        <v>0</v>
      </c>
      <c r="BT18" s="436">
        <f t="shared" si="10"/>
        <v>0</v>
      </c>
      <c r="BU18" s="437">
        <f t="shared" si="10"/>
        <v>0</v>
      </c>
      <c r="BV18" s="438">
        <f t="shared" si="10"/>
        <v>0</v>
      </c>
      <c r="BW18" s="439">
        <f t="shared" si="10"/>
        <v>50357000</v>
      </c>
      <c r="BX18" s="437">
        <f t="shared" si="10"/>
        <v>49335000</v>
      </c>
      <c r="BY18" s="437">
        <f t="shared" si="10"/>
        <v>0</v>
      </c>
      <c r="BZ18" s="436">
        <f t="shared" si="10"/>
        <v>0</v>
      </c>
      <c r="CA18" s="436">
        <f t="shared" si="10"/>
        <v>0</v>
      </c>
      <c r="CB18" s="436">
        <f t="shared" si="10"/>
        <v>0</v>
      </c>
      <c r="CC18" s="436">
        <f t="shared" si="10"/>
        <v>0</v>
      </c>
      <c r="CD18" s="438">
        <f t="shared" si="10"/>
        <v>0</v>
      </c>
      <c r="CE18" s="439">
        <f t="shared" si="10"/>
        <v>33442500</v>
      </c>
      <c r="CF18" s="437">
        <f t="shared" si="10"/>
        <v>33015500</v>
      </c>
      <c r="CG18" s="436">
        <f t="shared" si="10"/>
        <v>0</v>
      </c>
      <c r="CH18" s="436">
        <f t="shared" si="10"/>
        <v>0</v>
      </c>
      <c r="CI18" s="436">
        <f t="shared" si="10"/>
        <v>2052500</v>
      </c>
      <c r="CJ18" s="436">
        <f t="shared" si="10"/>
        <v>2052500</v>
      </c>
      <c r="CK18" s="427">
        <f t="shared" si="0"/>
        <v>116471000</v>
      </c>
      <c r="CL18" s="427">
        <f t="shared" si="1"/>
        <v>115445000</v>
      </c>
      <c r="CM18" s="428">
        <f t="shared" si="2"/>
        <v>30619000</v>
      </c>
      <c r="CN18" s="428">
        <f t="shared" si="3"/>
        <v>31042000</v>
      </c>
      <c r="CO18" s="428">
        <f t="shared" si="4"/>
        <v>35495000</v>
      </c>
      <c r="CP18" s="428">
        <f t="shared" si="5"/>
        <v>35068000</v>
      </c>
      <c r="CQ18" s="428">
        <f t="shared" si="6"/>
        <v>50357000</v>
      </c>
      <c r="CR18" s="428">
        <f t="shared" si="7"/>
        <v>49335000</v>
      </c>
    </row>
    <row r="19" spans="1:96" ht="11.45" customHeight="1" x14ac:dyDescent="0.2">
      <c r="A19" s="420" t="s">
        <v>39</v>
      </c>
      <c r="B19" s="429" t="s">
        <v>40</v>
      </c>
      <c r="C19" s="430">
        <v>6950000</v>
      </c>
      <c r="D19" s="473">
        <v>5750000</v>
      </c>
      <c r="E19" s="430">
        <v>0</v>
      </c>
      <c r="F19" s="430">
        <v>0</v>
      </c>
      <c r="G19" s="430">
        <v>0</v>
      </c>
      <c r="H19" s="430">
        <v>0</v>
      </c>
      <c r="I19" s="430">
        <v>0</v>
      </c>
      <c r="J19" s="430">
        <v>0</v>
      </c>
      <c r="K19" s="430">
        <v>0</v>
      </c>
      <c r="L19" s="430">
        <v>0</v>
      </c>
      <c r="M19" s="430">
        <v>0</v>
      </c>
      <c r="N19" s="430">
        <v>0</v>
      </c>
      <c r="O19" s="430">
        <v>0</v>
      </c>
      <c r="P19" s="430">
        <v>0</v>
      </c>
      <c r="Q19" s="430">
        <v>0</v>
      </c>
      <c r="R19" s="430">
        <v>0</v>
      </c>
      <c r="S19" s="430">
        <v>0</v>
      </c>
      <c r="T19" s="430">
        <v>0</v>
      </c>
      <c r="U19" s="430">
        <v>0</v>
      </c>
      <c r="V19" s="430">
        <v>0</v>
      </c>
      <c r="W19" s="430">
        <v>0</v>
      </c>
      <c r="X19" s="430">
        <v>0</v>
      </c>
      <c r="Y19" s="430">
        <v>0</v>
      </c>
      <c r="Z19" s="430">
        <v>0</v>
      </c>
      <c r="AA19" s="430">
        <v>0</v>
      </c>
      <c r="AB19" s="430">
        <v>0</v>
      </c>
      <c r="AC19" s="430">
        <v>0</v>
      </c>
      <c r="AD19" s="430">
        <v>0</v>
      </c>
      <c r="AE19" s="430">
        <v>0</v>
      </c>
      <c r="AF19" s="430">
        <v>0</v>
      </c>
      <c r="AG19" s="430">
        <v>0</v>
      </c>
      <c r="AH19" s="430">
        <v>0</v>
      </c>
      <c r="AI19" s="430">
        <v>0</v>
      </c>
      <c r="AJ19" s="430">
        <v>0</v>
      </c>
      <c r="AK19" s="430">
        <v>0</v>
      </c>
      <c r="AL19" s="430">
        <v>0</v>
      </c>
      <c r="AM19" s="430">
        <v>0</v>
      </c>
      <c r="AN19" s="430">
        <v>0</v>
      </c>
      <c r="AO19" s="430">
        <v>0</v>
      </c>
      <c r="AP19" s="430">
        <v>0</v>
      </c>
      <c r="AQ19" s="430">
        <v>0</v>
      </c>
      <c r="AR19" s="430">
        <v>0</v>
      </c>
      <c r="AS19" s="430">
        <v>0</v>
      </c>
      <c r="AT19" s="430">
        <v>0</v>
      </c>
      <c r="AU19" s="430">
        <v>0</v>
      </c>
      <c r="AV19" s="430">
        <v>0</v>
      </c>
      <c r="AW19" s="430">
        <v>0</v>
      </c>
      <c r="AX19" s="430">
        <v>0</v>
      </c>
      <c r="AY19" s="430">
        <v>0</v>
      </c>
      <c r="AZ19" s="430">
        <v>0</v>
      </c>
      <c r="BA19" s="430">
        <v>0</v>
      </c>
      <c r="BB19" s="430">
        <v>0</v>
      </c>
      <c r="BC19" s="430">
        <v>0</v>
      </c>
      <c r="BD19" s="430">
        <v>0</v>
      </c>
      <c r="BE19" s="430">
        <v>0</v>
      </c>
      <c r="BF19" s="430">
        <v>0</v>
      </c>
      <c r="BG19" s="430">
        <v>0</v>
      </c>
      <c r="BH19" s="430">
        <v>0</v>
      </c>
      <c r="BI19" s="430">
        <v>0</v>
      </c>
      <c r="BJ19" s="430">
        <v>0</v>
      </c>
      <c r="BK19" s="430">
        <v>0</v>
      </c>
      <c r="BL19" s="430">
        <v>0</v>
      </c>
      <c r="BM19" s="430">
        <v>0</v>
      </c>
      <c r="BN19" s="430">
        <v>0</v>
      </c>
      <c r="BO19" s="430">
        <v>0</v>
      </c>
      <c r="BP19" s="430">
        <v>0</v>
      </c>
      <c r="BQ19" s="430">
        <v>0</v>
      </c>
      <c r="BR19" s="430">
        <v>0</v>
      </c>
      <c r="BS19" s="430">
        <v>0</v>
      </c>
      <c r="BT19" s="430">
        <v>0</v>
      </c>
      <c r="BU19" s="431">
        <v>0</v>
      </c>
      <c r="BV19" s="432">
        <v>0</v>
      </c>
      <c r="BW19" s="433">
        <v>0</v>
      </c>
      <c r="BX19" s="431">
        <v>0</v>
      </c>
      <c r="BY19" s="431">
        <v>0</v>
      </c>
      <c r="BZ19" s="430">
        <v>0</v>
      </c>
      <c r="CA19" s="430">
        <v>0</v>
      </c>
      <c r="CB19" s="430">
        <v>0</v>
      </c>
      <c r="CC19" s="430">
        <v>0</v>
      </c>
      <c r="CD19" s="432">
        <v>0</v>
      </c>
      <c r="CE19" s="433">
        <v>0</v>
      </c>
      <c r="CF19" s="431">
        <v>0</v>
      </c>
      <c r="CG19" s="430">
        <v>0</v>
      </c>
      <c r="CH19" s="430">
        <v>0</v>
      </c>
      <c r="CI19" s="430">
        <v>0</v>
      </c>
      <c r="CJ19" s="430">
        <v>0</v>
      </c>
      <c r="CK19" s="427">
        <f t="shared" si="0"/>
        <v>6950000</v>
      </c>
      <c r="CL19" s="427">
        <f t="shared" si="1"/>
        <v>5750000</v>
      </c>
      <c r="CM19" s="428">
        <f t="shared" si="2"/>
        <v>6950000</v>
      </c>
      <c r="CN19" s="428">
        <f t="shared" si="3"/>
        <v>5750000</v>
      </c>
      <c r="CO19" s="428">
        <f t="shared" si="4"/>
        <v>0</v>
      </c>
      <c r="CP19" s="428">
        <f t="shared" si="5"/>
        <v>0</v>
      </c>
      <c r="CQ19" s="428">
        <f t="shared" si="6"/>
        <v>0</v>
      </c>
      <c r="CR19" s="428">
        <f t="shared" si="7"/>
        <v>0</v>
      </c>
    </row>
    <row r="20" spans="1:96" ht="19.350000000000001" customHeight="1" x14ac:dyDescent="0.2">
      <c r="A20" s="420" t="s">
        <v>41</v>
      </c>
      <c r="B20" s="429" t="s">
        <v>42</v>
      </c>
      <c r="C20" s="430">
        <v>300000</v>
      </c>
      <c r="D20" s="430">
        <v>300000</v>
      </c>
      <c r="E20" s="430">
        <v>0</v>
      </c>
      <c r="F20" s="430">
        <v>0</v>
      </c>
      <c r="G20" s="430">
        <v>0</v>
      </c>
      <c r="H20" s="430">
        <v>0</v>
      </c>
      <c r="I20" s="430">
        <v>0</v>
      </c>
      <c r="J20" s="430">
        <v>0</v>
      </c>
      <c r="K20" s="430">
        <v>0</v>
      </c>
      <c r="L20" s="430">
        <v>0</v>
      </c>
      <c r="M20" s="430">
        <v>0</v>
      </c>
      <c r="N20" s="430">
        <v>0</v>
      </c>
      <c r="O20" s="430">
        <v>0</v>
      </c>
      <c r="P20" s="430">
        <v>0</v>
      </c>
      <c r="Q20" s="430">
        <v>0</v>
      </c>
      <c r="R20" s="430">
        <v>0</v>
      </c>
      <c r="S20" s="430">
        <v>0</v>
      </c>
      <c r="T20" s="430">
        <v>0</v>
      </c>
      <c r="U20" s="430">
        <v>0</v>
      </c>
      <c r="V20" s="430">
        <v>0</v>
      </c>
      <c r="W20" s="430">
        <v>0</v>
      </c>
      <c r="X20" s="430">
        <v>0</v>
      </c>
      <c r="Y20" s="430">
        <v>0</v>
      </c>
      <c r="Z20" s="430">
        <v>0</v>
      </c>
      <c r="AA20" s="430">
        <v>0</v>
      </c>
      <c r="AB20" s="430">
        <v>0</v>
      </c>
      <c r="AC20" s="430">
        <v>0</v>
      </c>
      <c r="AD20" s="430">
        <v>0</v>
      </c>
      <c r="AE20" s="430">
        <v>0</v>
      </c>
      <c r="AF20" s="430">
        <v>0</v>
      </c>
      <c r="AG20" s="430">
        <v>0</v>
      </c>
      <c r="AH20" s="430">
        <v>0</v>
      </c>
      <c r="AI20" s="430">
        <v>300000</v>
      </c>
      <c r="AJ20" s="430">
        <v>300000</v>
      </c>
      <c r="AK20" s="430">
        <v>0</v>
      </c>
      <c r="AL20" s="430">
        <v>0</v>
      </c>
      <c r="AM20" s="430">
        <v>0</v>
      </c>
      <c r="AN20" s="430">
        <v>0</v>
      </c>
      <c r="AO20" s="430">
        <v>0</v>
      </c>
      <c r="AP20" s="430">
        <v>0</v>
      </c>
      <c r="AQ20" s="430">
        <v>0</v>
      </c>
      <c r="AR20" s="430">
        <v>0</v>
      </c>
      <c r="AS20" s="430">
        <v>0</v>
      </c>
      <c r="AT20" s="430">
        <v>0</v>
      </c>
      <c r="AU20" s="430">
        <v>0</v>
      </c>
      <c r="AV20" s="430">
        <v>0</v>
      </c>
      <c r="AW20" s="430">
        <v>0</v>
      </c>
      <c r="AX20" s="430">
        <v>0</v>
      </c>
      <c r="AY20" s="430">
        <v>1680000</v>
      </c>
      <c r="AZ20" s="430">
        <v>1680000</v>
      </c>
      <c r="BA20" s="430">
        <v>5220000</v>
      </c>
      <c r="BB20" s="473">
        <v>3720000</v>
      </c>
      <c r="BC20" s="430">
        <v>0</v>
      </c>
      <c r="BD20" s="430">
        <v>0</v>
      </c>
      <c r="BE20" s="430">
        <v>0</v>
      </c>
      <c r="BF20" s="430">
        <v>0</v>
      </c>
      <c r="BG20" s="430">
        <v>0</v>
      </c>
      <c r="BH20" s="430">
        <v>0</v>
      </c>
      <c r="BI20" s="430">
        <v>0</v>
      </c>
      <c r="BJ20" s="430">
        <v>0</v>
      </c>
      <c r="BK20" s="430">
        <v>0</v>
      </c>
      <c r="BL20" s="430">
        <v>0</v>
      </c>
      <c r="BM20" s="430">
        <v>0</v>
      </c>
      <c r="BN20" s="430">
        <v>0</v>
      </c>
      <c r="BO20" s="430">
        <v>0</v>
      </c>
      <c r="BP20" s="430">
        <v>0</v>
      </c>
      <c r="BQ20" s="430">
        <v>0</v>
      </c>
      <c r="BR20" s="430">
        <v>0</v>
      </c>
      <c r="BS20" s="430">
        <v>0</v>
      </c>
      <c r="BT20" s="430">
        <v>0</v>
      </c>
      <c r="BU20" s="431">
        <v>0</v>
      </c>
      <c r="BV20" s="432">
        <v>0</v>
      </c>
      <c r="BW20" s="433">
        <v>0</v>
      </c>
      <c r="BX20" s="431">
        <v>0</v>
      </c>
      <c r="BY20" s="431">
        <v>0</v>
      </c>
      <c r="BZ20" s="430">
        <v>0</v>
      </c>
      <c r="CA20" s="430">
        <v>0</v>
      </c>
      <c r="CB20" s="430">
        <v>0</v>
      </c>
      <c r="CC20" s="430">
        <v>0</v>
      </c>
      <c r="CD20" s="432">
        <v>0</v>
      </c>
      <c r="CE20" s="433">
        <v>0</v>
      </c>
      <c r="CF20" s="470">
        <v>237000</v>
      </c>
      <c r="CG20" s="430">
        <v>0</v>
      </c>
      <c r="CH20" s="430">
        <v>0</v>
      </c>
      <c r="CI20" s="430">
        <v>0</v>
      </c>
      <c r="CJ20" s="430">
        <v>0</v>
      </c>
      <c r="CK20" s="427">
        <f t="shared" si="0"/>
        <v>7500000</v>
      </c>
      <c r="CL20" s="427">
        <f t="shared" si="1"/>
        <v>6237000</v>
      </c>
      <c r="CM20" s="428">
        <f t="shared" si="2"/>
        <v>7500000</v>
      </c>
      <c r="CN20" s="428">
        <f t="shared" si="3"/>
        <v>6000000</v>
      </c>
      <c r="CO20" s="428">
        <f t="shared" si="4"/>
        <v>0</v>
      </c>
      <c r="CP20" s="428">
        <f t="shared" si="5"/>
        <v>237000</v>
      </c>
      <c r="CQ20" s="428">
        <f t="shared" si="6"/>
        <v>0</v>
      </c>
      <c r="CR20" s="428">
        <f t="shared" si="7"/>
        <v>0</v>
      </c>
    </row>
    <row r="21" spans="1:96" ht="11.45" customHeight="1" x14ac:dyDescent="0.2">
      <c r="A21" s="420" t="s">
        <v>43</v>
      </c>
      <c r="B21" s="429" t="s">
        <v>44</v>
      </c>
      <c r="C21" s="430">
        <v>150000</v>
      </c>
      <c r="D21" s="430">
        <v>150000</v>
      </c>
      <c r="E21" s="430">
        <v>0</v>
      </c>
      <c r="F21" s="430">
        <v>0</v>
      </c>
      <c r="G21" s="430">
        <v>0</v>
      </c>
      <c r="H21" s="430">
        <v>0</v>
      </c>
      <c r="I21" s="430">
        <v>25000</v>
      </c>
      <c r="J21" s="473">
        <v>0</v>
      </c>
      <c r="K21" s="430">
        <v>0</v>
      </c>
      <c r="L21" s="430">
        <v>0</v>
      </c>
      <c r="M21" s="430">
        <v>0</v>
      </c>
      <c r="N21" s="430">
        <v>0</v>
      </c>
      <c r="O21" s="430">
        <v>0</v>
      </c>
      <c r="P21" s="430">
        <v>0</v>
      </c>
      <c r="Q21" s="430">
        <v>0</v>
      </c>
      <c r="R21" s="430">
        <v>0</v>
      </c>
      <c r="S21" s="430">
        <v>0</v>
      </c>
      <c r="T21" s="430">
        <v>0</v>
      </c>
      <c r="U21" s="430">
        <v>0</v>
      </c>
      <c r="V21" s="430">
        <v>0</v>
      </c>
      <c r="W21" s="430">
        <v>0</v>
      </c>
      <c r="X21" s="430">
        <v>0</v>
      </c>
      <c r="Y21" s="430">
        <v>0</v>
      </c>
      <c r="Z21" s="430">
        <v>0</v>
      </c>
      <c r="AA21" s="430">
        <v>0</v>
      </c>
      <c r="AB21" s="430">
        <v>0</v>
      </c>
      <c r="AC21" s="430">
        <v>0</v>
      </c>
      <c r="AD21" s="430">
        <v>0</v>
      </c>
      <c r="AE21" s="430">
        <v>0</v>
      </c>
      <c r="AF21" s="430">
        <v>0</v>
      </c>
      <c r="AG21" s="430">
        <v>0</v>
      </c>
      <c r="AH21" s="430">
        <v>0</v>
      </c>
      <c r="AI21" s="430">
        <v>0</v>
      </c>
      <c r="AJ21" s="430">
        <v>0</v>
      </c>
      <c r="AK21" s="430">
        <v>0</v>
      </c>
      <c r="AL21" s="430">
        <v>0</v>
      </c>
      <c r="AM21" s="430">
        <v>0</v>
      </c>
      <c r="AN21" s="430">
        <v>0</v>
      </c>
      <c r="AO21" s="430">
        <v>0</v>
      </c>
      <c r="AP21" s="430">
        <v>0</v>
      </c>
      <c r="AQ21" s="430">
        <v>0</v>
      </c>
      <c r="AR21" s="430">
        <v>0</v>
      </c>
      <c r="AS21" s="430">
        <v>600000</v>
      </c>
      <c r="AT21" s="473">
        <v>0</v>
      </c>
      <c r="AU21" s="430">
        <v>0</v>
      </c>
      <c r="AV21" s="430">
        <v>0</v>
      </c>
      <c r="AW21" s="430">
        <v>0</v>
      </c>
      <c r="AX21" s="430">
        <v>0</v>
      </c>
      <c r="AY21" s="430">
        <v>0</v>
      </c>
      <c r="AZ21" s="430">
        <v>0</v>
      </c>
      <c r="BA21" s="430">
        <v>0</v>
      </c>
      <c r="BB21" s="430">
        <v>0</v>
      </c>
      <c r="BC21" s="430">
        <v>0</v>
      </c>
      <c r="BD21" s="430">
        <v>0</v>
      </c>
      <c r="BE21" s="430">
        <v>0</v>
      </c>
      <c r="BF21" s="430">
        <v>0</v>
      </c>
      <c r="BG21" s="430">
        <v>0</v>
      </c>
      <c r="BH21" s="430">
        <v>0</v>
      </c>
      <c r="BI21" s="430">
        <v>0</v>
      </c>
      <c r="BJ21" s="430">
        <v>0</v>
      </c>
      <c r="BK21" s="430">
        <v>0</v>
      </c>
      <c r="BL21" s="430">
        <v>0</v>
      </c>
      <c r="BM21" s="430">
        <v>0</v>
      </c>
      <c r="BN21" s="430">
        <v>0</v>
      </c>
      <c r="BO21" s="430">
        <v>0</v>
      </c>
      <c r="BP21" s="430">
        <v>0</v>
      </c>
      <c r="BQ21" s="430">
        <v>0</v>
      </c>
      <c r="BR21" s="430">
        <v>0</v>
      </c>
      <c r="BS21" s="430">
        <v>0</v>
      </c>
      <c r="BT21" s="430">
        <v>0</v>
      </c>
      <c r="BU21" s="431">
        <v>0</v>
      </c>
      <c r="BV21" s="432">
        <v>0</v>
      </c>
      <c r="BW21" s="433">
        <v>200000</v>
      </c>
      <c r="BX21" s="470">
        <v>90000</v>
      </c>
      <c r="BY21" s="431">
        <v>0</v>
      </c>
      <c r="BZ21" s="430">
        <v>0</v>
      </c>
      <c r="CA21" s="430">
        <v>0</v>
      </c>
      <c r="CB21" s="430">
        <v>0</v>
      </c>
      <c r="CC21" s="430">
        <v>0</v>
      </c>
      <c r="CD21" s="432">
        <v>0</v>
      </c>
      <c r="CE21" s="433">
        <v>30000</v>
      </c>
      <c r="CF21" s="431">
        <v>30000</v>
      </c>
      <c r="CG21" s="430">
        <v>0</v>
      </c>
      <c r="CH21" s="430">
        <v>0</v>
      </c>
      <c r="CI21" s="430">
        <v>0</v>
      </c>
      <c r="CJ21" s="430">
        <v>0</v>
      </c>
      <c r="CK21" s="427">
        <f t="shared" si="0"/>
        <v>1005000</v>
      </c>
      <c r="CL21" s="427">
        <f t="shared" si="1"/>
        <v>270000</v>
      </c>
      <c r="CM21" s="428">
        <f t="shared" si="2"/>
        <v>775000</v>
      </c>
      <c r="CN21" s="428">
        <f t="shared" si="3"/>
        <v>150000</v>
      </c>
      <c r="CO21" s="428">
        <f t="shared" si="4"/>
        <v>30000</v>
      </c>
      <c r="CP21" s="428">
        <f t="shared" si="5"/>
        <v>30000</v>
      </c>
      <c r="CQ21" s="428">
        <f t="shared" si="6"/>
        <v>200000</v>
      </c>
      <c r="CR21" s="428">
        <f t="shared" si="7"/>
        <v>90000</v>
      </c>
    </row>
    <row r="22" spans="1:96" ht="11.45" customHeight="1" x14ac:dyDescent="0.2">
      <c r="A22" s="434" t="s">
        <v>45</v>
      </c>
      <c r="B22" s="435" t="s">
        <v>46</v>
      </c>
      <c r="C22" s="436">
        <f t="shared" ref="C22:AH22" si="11">SUM(C19:C21)</f>
        <v>7400000</v>
      </c>
      <c r="D22" s="436">
        <f t="shared" si="11"/>
        <v>6200000</v>
      </c>
      <c r="E22" s="436">
        <f t="shared" si="11"/>
        <v>0</v>
      </c>
      <c r="F22" s="436">
        <f t="shared" si="11"/>
        <v>0</v>
      </c>
      <c r="G22" s="436">
        <f t="shared" si="11"/>
        <v>0</v>
      </c>
      <c r="H22" s="436">
        <f t="shared" si="11"/>
        <v>0</v>
      </c>
      <c r="I22" s="436">
        <f t="shared" si="11"/>
        <v>25000</v>
      </c>
      <c r="J22" s="436">
        <f t="shared" si="11"/>
        <v>0</v>
      </c>
      <c r="K22" s="436">
        <f t="shared" si="11"/>
        <v>0</v>
      </c>
      <c r="L22" s="436">
        <f t="shared" si="11"/>
        <v>0</v>
      </c>
      <c r="M22" s="436">
        <f t="shared" si="11"/>
        <v>0</v>
      </c>
      <c r="N22" s="436">
        <f t="shared" si="11"/>
        <v>0</v>
      </c>
      <c r="O22" s="436">
        <f t="shared" si="11"/>
        <v>0</v>
      </c>
      <c r="P22" s="436">
        <f t="shared" si="11"/>
        <v>0</v>
      </c>
      <c r="Q22" s="436">
        <f t="shared" si="11"/>
        <v>0</v>
      </c>
      <c r="R22" s="436">
        <f t="shared" si="11"/>
        <v>0</v>
      </c>
      <c r="S22" s="436">
        <f t="shared" si="11"/>
        <v>0</v>
      </c>
      <c r="T22" s="436">
        <f t="shared" si="11"/>
        <v>0</v>
      </c>
      <c r="U22" s="436">
        <f t="shared" si="11"/>
        <v>0</v>
      </c>
      <c r="V22" s="436">
        <f t="shared" si="11"/>
        <v>0</v>
      </c>
      <c r="W22" s="436">
        <f t="shared" si="11"/>
        <v>0</v>
      </c>
      <c r="X22" s="436">
        <f t="shared" si="11"/>
        <v>0</v>
      </c>
      <c r="Y22" s="436">
        <f t="shared" si="11"/>
        <v>0</v>
      </c>
      <c r="Z22" s="436">
        <f t="shared" si="11"/>
        <v>0</v>
      </c>
      <c r="AA22" s="436">
        <f t="shared" si="11"/>
        <v>0</v>
      </c>
      <c r="AB22" s="436">
        <f t="shared" si="11"/>
        <v>0</v>
      </c>
      <c r="AC22" s="436">
        <f t="shared" si="11"/>
        <v>0</v>
      </c>
      <c r="AD22" s="436">
        <f t="shared" si="11"/>
        <v>0</v>
      </c>
      <c r="AE22" s="436">
        <f t="shared" si="11"/>
        <v>0</v>
      </c>
      <c r="AF22" s="436">
        <f t="shared" si="11"/>
        <v>0</v>
      </c>
      <c r="AG22" s="436">
        <f t="shared" si="11"/>
        <v>0</v>
      </c>
      <c r="AH22" s="436">
        <f t="shared" si="11"/>
        <v>0</v>
      </c>
      <c r="AI22" s="436">
        <f t="shared" ref="AI22:BN22" si="12">SUM(AI19:AI21)</f>
        <v>300000</v>
      </c>
      <c r="AJ22" s="436">
        <f t="shared" si="12"/>
        <v>300000</v>
      </c>
      <c r="AK22" s="436">
        <f t="shared" si="12"/>
        <v>0</v>
      </c>
      <c r="AL22" s="436">
        <f t="shared" si="12"/>
        <v>0</v>
      </c>
      <c r="AM22" s="436">
        <f t="shared" si="12"/>
        <v>0</v>
      </c>
      <c r="AN22" s="436">
        <f t="shared" si="12"/>
        <v>0</v>
      </c>
      <c r="AO22" s="436">
        <f t="shared" si="12"/>
        <v>0</v>
      </c>
      <c r="AP22" s="436">
        <f t="shared" si="12"/>
        <v>0</v>
      </c>
      <c r="AQ22" s="436">
        <f t="shared" si="12"/>
        <v>0</v>
      </c>
      <c r="AR22" s="436">
        <f t="shared" si="12"/>
        <v>0</v>
      </c>
      <c r="AS22" s="436">
        <f t="shared" si="12"/>
        <v>600000</v>
      </c>
      <c r="AT22" s="436">
        <f t="shared" si="12"/>
        <v>0</v>
      </c>
      <c r="AU22" s="436">
        <f t="shared" si="12"/>
        <v>0</v>
      </c>
      <c r="AV22" s="436">
        <f t="shared" si="12"/>
        <v>0</v>
      </c>
      <c r="AW22" s="436">
        <f t="shared" si="12"/>
        <v>0</v>
      </c>
      <c r="AX22" s="436">
        <f t="shared" si="12"/>
        <v>0</v>
      </c>
      <c r="AY22" s="436">
        <f t="shared" si="12"/>
        <v>1680000</v>
      </c>
      <c r="AZ22" s="436">
        <f t="shared" si="12"/>
        <v>1680000</v>
      </c>
      <c r="BA22" s="436">
        <f t="shared" si="12"/>
        <v>5220000</v>
      </c>
      <c r="BB22" s="436">
        <f t="shared" si="12"/>
        <v>3720000</v>
      </c>
      <c r="BC22" s="436">
        <f t="shared" si="12"/>
        <v>0</v>
      </c>
      <c r="BD22" s="436">
        <f t="shared" si="12"/>
        <v>0</v>
      </c>
      <c r="BE22" s="436">
        <f t="shared" si="12"/>
        <v>0</v>
      </c>
      <c r="BF22" s="436">
        <f t="shared" si="12"/>
        <v>0</v>
      </c>
      <c r="BG22" s="436">
        <f t="shared" si="12"/>
        <v>0</v>
      </c>
      <c r="BH22" s="436">
        <f t="shared" si="12"/>
        <v>0</v>
      </c>
      <c r="BI22" s="436">
        <f t="shared" si="12"/>
        <v>0</v>
      </c>
      <c r="BJ22" s="436">
        <f t="shared" si="12"/>
        <v>0</v>
      </c>
      <c r="BK22" s="436">
        <f t="shared" si="12"/>
        <v>0</v>
      </c>
      <c r="BL22" s="436">
        <f t="shared" si="12"/>
        <v>0</v>
      </c>
      <c r="BM22" s="436">
        <f t="shared" si="12"/>
        <v>0</v>
      </c>
      <c r="BN22" s="436">
        <f t="shared" si="12"/>
        <v>0</v>
      </c>
      <c r="BO22" s="436">
        <f t="shared" ref="BO22:CJ22" si="13">SUM(BO19:BO21)</f>
        <v>0</v>
      </c>
      <c r="BP22" s="436">
        <f t="shared" si="13"/>
        <v>0</v>
      </c>
      <c r="BQ22" s="436">
        <f t="shared" si="13"/>
        <v>0</v>
      </c>
      <c r="BR22" s="436">
        <f t="shared" si="13"/>
        <v>0</v>
      </c>
      <c r="BS22" s="436">
        <f t="shared" si="13"/>
        <v>0</v>
      </c>
      <c r="BT22" s="436">
        <f t="shared" si="13"/>
        <v>0</v>
      </c>
      <c r="BU22" s="437">
        <f t="shared" si="13"/>
        <v>0</v>
      </c>
      <c r="BV22" s="438">
        <f t="shared" si="13"/>
        <v>0</v>
      </c>
      <c r="BW22" s="439">
        <f t="shared" si="13"/>
        <v>200000</v>
      </c>
      <c r="BX22" s="437">
        <f t="shared" si="13"/>
        <v>90000</v>
      </c>
      <c r="BY22" s="437">
        <f t="shared" si="13"/>
        <v>0</v>
      </c>
      <c r="BZ22" s="436">
        <f t="shared" si="13"/>
        <v>0</v>
      </c>
      <c r="CA22" s="436">
        <f t="shared" si="13"/>
        <v>0</v>
      </c>
      <c r="CB22" s="436">
        <f t="shared" si="13"/>
        <v>0</v>
      </c>
      <c r="CC22" s="436">
        <f t="shared" si="13"/>
        <v>0</v>
      </c>
      <c r="CD22" s="438">
        <f t="shared" si="13"/>
        <v>0</v>
      </c>
      <c r="CE22" s="439">
        <f t="shared" si="13"/>
        <v>30000</v>
      </c>
      <c r="CF22" s="437">
        <f t="shared" si="13"/>
        <v>267000</v>
      </c>
      <c r="CG22" s="436">
        <f t="shared" si="13"/>
        <v>0</v>
      </c>
      <c r="CH22" s="436">
        <f t="shared" si="13"/>
        <v>0</v>
      </c>
      <c r="CI22" s="436">
        <f t="shared" si="13"/>
        <v>0</v>
      </c>
      <c r="CJ22" s="436">
        <f t="shared" si="13"/>
        <v>0</v>
      </c>
      <c r="CK22" s="427">
        <f t="shared" si="0"/>
        <v>15455000</v>
      </c>
      <c r="CL22" s="427">
        <f t="shared" si="1"/>
        <v>12257000</v>
      </c>
      <c r="CM22" s="428">
        <f t="shared" si="2"/>
        <v>15225000</v>
      </c>
      <c r="CN22" s="428">
        <f t="shared" si="3"/>
        <v>11900000</v>
      </c>
      <c r="CO22" s="428">
        <f t="shared" si="4"/>
        <v>30000</v>
      </c>
      <c r="CP22" s="428">
        <f t="shared" si="5"/>
        <v>267000</v>
      </c>
      <c r="CQ22" s="428">
        <f t="shared" si="6"/>
        <v>200000</v>
      </c>
      <c r="CR22" s="428">
        <f t="shared" si="7"/>
        <v>90000</v>
      </c>
    </row>
    <row r="23" spans="1:96" ht="11.45" customHeight="1" x14ac:dyDescent="0.2">
      <c r="A23" s="434" t="s">
        <v>47</v>
      </c>
      <c r="B23" s="435" t="s">
        <v>48</v>
      </c>
      <c r="C23" s="436">
        <f t="shared" ref="C23:AH23" si="14">+C18+C22</f>
        <v>12110000</v>
      </c>
      <c r="D23" s="436">
        <f t="shared" si="14"/>
        <v>10605000</v>
      </c>
      <c r="E23" s="436">
        <f t="shared" si="14"/>
        <v>0</v>
      </c>
      <c r="F23" s="436">
        <f t="shared" si="14"/>
        <v>0</v>
      </c>
      <c r="G23" s="436">
        <f t="shared" si="14"/>
        <v>0</v>
      </c>
      <c r="H23" s="436">
        <f t="shared" si="14"/>
        <v>0</v>
      </c>
      <c r="I23" s="436">
        <f t="shared" si="14"/>
        <v>25000</v>
      </c>
      <c r="J23" s="436">
        <f t="shared" si="14"/>
        <v>0</v>
      </c>
      <c r="K23" s="436">
        <f t="shared" si="14"/>
        <v>0</v>
      </c>
      <c r="L23" s="436">
        <f t="shared" si="14"/>
        <v>0</v>
      </c>
      <c r="M23" s="436">
        <f t="shared" si="14"/>
        <v>0</v>
      </c>
      <c r="N23" s="436">
        <f t="shared" si="14"/>
        <v>0</v>
      </c>
      <c r="O23" s="436">
        <f t="shared" si="14"/>
        <v>0</v>
      </c>
      <c r="P23" s="436">
        <f t="shared" si="14"/>
        <v>0</v>
      </c>
      <c r="Q23" s="436">
        <f t="shared" si="14"/>
        <v>0</v>
      </c>
      <c r="R23" s="436">
        <f t="shared" si="14"/>
        <v>0</v>
      </c>
      <c r="S23" s="436">
        <f t="shared" si="14"/>
        <v>2644500</v>
      </c>
      <c r="T23" s="436">
        <f t="shared" si="14"/>
        <v>2812000</v>
      </c>
      <c r="U23" s="436">
        <f t="shared" si="14"/>
        <v>1957000</v>
      </c>
      <c r="V23" s="436">
        <f t="shared" si="14"/>
        <v>1672000</v>
      </c>
      <c r="W23" s="436">
        <f t="shared" si="14"/>
        <v>0</v>
      </c>
      <c r="X23" s="436">
        <f t="shared" si="14"/>
        <v>0</v>
      </c>
      <c r="Y23" s="436">
        <f t="shared" si="14"/>
        <v>0</v>
      </c>
      <c r="Z23" s="436">
        <f t="shared" si="14"/>
        <v>0</v>
      </c>
      <c r="AA23" s="436">
        <f t="shared" si="14"/>
        <v>0</v>
      </c>
      <c r="AB23" s="436">
        <f t="shared" si="14"/>
        <v>0</v>
      </c>
      <c r="AC23" s="436">
        <f t="shared" si="14"/>
        <v>0</v>
      </c>
      <c r="AD23" s="436">
        <f t="shared" si="14"/>
        <v>0</v>
      </c>
      <c r="AE23" s="436">
        <f t="shared" si="14"/>
        <v>0</v>
      </c>
      <c r="AF23" s="436">
        <f t="shared" si="14"/>
        <v>0</v>
      </c>
      <c r="AG23" s="436">
        <f t="shared" si="14"/>
        <v>0</v>
      </c>
      <c r="AH23" s="436">
        <f t="shared" si="14"/>
        <v>0</v>
      </c>
      <c r="AI23" s="436">
        <f t="shared" ref="AI23:BN23" si="15">+AI18+AI22</f>
        <v>7497500</v>
      </c>
      <c r="AJ23" s="436">
        <f t="shared" si="15"/>
        <v>7250000</v>
      </c>
      <c r="AK23" s="436">
        <f t="shared" si="15"/>
        <v>0</v>
      </c>
      <c r="AL23" s="436">
        <f t="shared" si="15"/>
        <v>0</v>
      </c>
      <c r="AM23" s="436">
        <f t="shared" si="15"/>
        <v>0</v>
      </c>
      <c r="AN23" s="436">
        <f t="shared" si="15"/>
        <v>0</v>
      </c>
      <c r="AO23" s="436">
        <f t="shared" si="15"/>
        <v>5762500</v>
      </c>
      <c r="AP23" s="436">
        <f t="shared" si="15"/>
        <v>6450000</v>
      </c>
      <c r="AQ23" s="436">
        <f t="shared" si="15"/>
        <v>0</v>
      </c>
      <c r="AR23" s="436">
        <f t="shared" si="15"/>
        <v>0</v>
      </c>
      <c r="AS23" s="436">
        <f t="shared" si="15"/>
        <v>5515000</v>
      </c>
      <c r="AT23" s="436">
        <f t="shared" si="15"/>
        <v>5273000</v>
      </c>
      <c r="AU23" s="436">
        <f t="shared" si="15"/>
        <v>0</v>
      </c>
      <c r="AV23" s="436">
        <f t="shared" si="15"/>
        <v>0</v>
      </c>
      <c r="AW23" s="436">
        <f t="shared" si="15"/>
        <v>0</v>
      </c>
      <c r="AX23" s="436">
        <f t="shared" si="15"/>
        <v>0</v>
      </c>
      <c r="AY23" s="436">
        <f t="shared" si="15"/>
        <v>1680000</v>
      </c>
      <c r="AZ23" s="436">
        <f t="shared" si="15"/>
        <v>1680000</v>
      </c>
      <c r="BA23" s="436">
        <f t="shared" si="15"/>
        <v>5220000</v>
      </c>
      <c r="BB23" s="436">
        <f t="shared" si="15"/>
        <v>3720000</v>
      </c>
      <c r="BC23" s="436">
        <f t="shared" si="15"/>
        <v>0</v>
      </c>
      <c r="BD23" s="436">
        <f t="shared" si="15"/>
        <v>0</v>
      </c>
      <c r="BE23" s="436">
        <f t="shared" si="15"/>
        <v>0</v>
      </c>
      <c r="BF23" s="436">
        <f t="shared" si="15"/>
        <v>0</v>
      </c>
      <c r="BG23" s="436">
        <f t="shared" si="15"/>
        <v>0</v>
      </c>
      <c r="BH23" s="436">
        <f t="shared" si="15"/>
        <v>0</v>
      </c>
      <c r="BI23" s="436">
        <f t="shared" si="15"/>
        <v>0</v>
      </c>
      <c r="BJ23" s="436">
        <f t="shared" si="15"/>
        <v>0</v>
      </c>
      <c r="BK23" s="436">
        <f t="shared" si="15"/>
        <v>0</v>
      </c>
      <c r="BL23" s="436">
        <f t="shared" si="15"/>
        <v>0</v>
      </c>
      <c r="BM23" s="436">
        <f t="shared" si="15"/>
        <v>0</v>
      </c>
      <c r="BN23" s="436">
        <f t="shared" si="15"/>
        <v>0</v>
      </c>
      <c r="BO23" s="436">
        <f t="shared" ref="BO23:CJ23" si="16">+BO18+BO22</f>
        <v>3432500</v>
      </c>
      <c r="BP23" s="436">
        <f t="shared" si="16"/>
        <v>3480000</v>
      </c>
      <c r="BQ23" s="436">
        <f t="shared" si="16"/>
        <v>0</v>
      </c>
      <c r="BR23" s="436">
        <f t="shared" si="16"/>
        <v>0</v>
      </c>
      <c r="BS23" s="436">
        <f t="shared" si="16"/>
        <v>0</v>
      </c>
      <c r="BT23" s="436">
        <f t="shared" si="16"/>
        <v>0</v>
      </c>
      <c r="BU23" s="437">
        <f t="shared" si="16"/>
        <v>0</v>
      </c>
      <c r="BV23" s="438">
        <f t="shared" si="16"/>
        <v>0</v>
      </c>
      <c r="BW23" s="439">
        <f t="shared" si="16"/>
        <v>50557000</v>
      </c>
      <c r="BX23" s="437">
        <f t="shared" si="16"/>
        <v>49425000</v>
      </c>
      <c r="BY23" s="437">
        <f t="shared" si="16"/>
        <v>0</v>
      </c>
      <c r="BZ23" s="436">
        <f t="shared" si="16"/>
        <v>0</v>
      </c>
      <c r="CA23" s="436">
        <f t="shared" si="16"/>
        <v>0</v>
      </c>
      <c r="CB23" s="436">
        <f t="shared" si="16"/>
        <v>0</v>
      </c>
      <c r="CC23" s="436">
        <f t="shared" si="16"/>
        <v>0</v>
      </c>
      <c r="CD23" s="438">
        <f t="shared" si="16"/>
        <v>0</v>
      </c>
      <c r="CE23" s="439">
        <f t="shared" si="16"/>
        <v>33472500</v>
      </c>
      <c r="CF23" s="437">
        <f t="shared" si="16"/>
        <v>33282500</v>
      </c>
      <c r="CG23" s="436">
        <f t="shared" si="16"/>
        <v>0</v>
      </c>
      <c r="CH23" s="436">
        <f t="shared" si="16"/>
        <v>0</v>
      </c>
      <c r="CI23" s="436">
        <f t="shared" si="16"/>
        <v>2052500</v>
      </c>
      <c r="CJ23" s="436">
        <f t="shared" si="16"/>
        <v>2052500</v>
      </c>
      <c r="CK23" s="427">
        <f t="shared" si="0"/>
        <v>131926000</v>
      </c>
      <c r="CL23" s="427">
        <f t="shared" si="1"/>
        <v>127702000</v>
      </c>
      <c r="CM23" s="428">
        <f t="shared" si="2"/>
        <v>45844000</v>
      </c>
      <c r="CN23" s="428">
        <f t="shared" si="3"/>
        <v>42942000</v>
      </c>
      <c r="CO23" s="428">
        <f t="shared" si="4"/>
        <v>35525000</v>
      </c>
      <c r="CP23" s="428">
        <f t="shared" si="5"/>
        <v>35335000</v>
      </c>
      <c r="CQ23" s="428">
        <f t="shared" si="6"/>
        <v>50557000</v>
      </c>
      <c r="CR23" s="428">
        <f t="shared" si="7"/>
        <v>49425000</v>
      </c>
    </row>
    <row r="24" spans="1:96" ht="11.45" customHeight="1" x14ac:dyDescent="0.2">
      <c r="A24" s="434" t="s">
        <v>49</v>
      </c>
      <c r="B24" s="435" t="s">
        <v>50</v>
      </c>
      <c r="C24" s="436">
        <v>2200000</v>
      </c>
      <c r="D24" s="474">
        <v>1600000</v>
      </c>
      <c r="E24" s="436">
        <v>0</v>
      </c>
      <c r="F24" s="436">
        <v>0</v>
      </c>
      <c r="G24" s="436">
        <v>0</v>
      </c>
      <c r="H24" s="436">
        <v>0</v>
      </c>
      <c r="I24" s="436">
        <v>20000</v>
      </c>
      <c r="J24" s="436">
        <v>20000</v>
      </c>
      <c r="K24" s="436">
        <v>0</v>
      </c>
      <c r="L24" s="436">
        <v>0</v>
      </c>
      <c r="M24" s="436">
        <v>0</v>
      </c>
      <c r="N24" s="436">
        <v>0</v>
      </c>
      <c r="O24" s="436">
        <v>0</v>
      </c>
      <c r="P24" s="436">
        <v>0</v>
      </c>
      <c r="Q24" s="436">
        <v>0</v>
      </c>
      <c r="R24" s="436">
        <v>0</v>
      </c>
      <c r="S24" s="436">
        <v>500000</v>
      </c>
      <c r="T24" s="436">
        <v>500000</v>
      </c>
      <c r="U24" s="436">
        <v>175000</v>
      </c>
      <c r="V24" s="436">
        <v>175000</v>
      </c>
      <c r="W24" s="436">
        <v>0</v>
      </c>
      <c r="X24" s="436">
        <v>0</v>
      </c>
      <c r="Y24" s="436">
        <v>0</v>
      </c>
      <c r="Z24" s="436">
        <v>0</v>
      </c>
      <c r="AA24" s="436">
        <v>0</v>
      </c>
      <c r="AB24" s="436">
        <v>0</v>
      </c>
      <c r="AC24" s="436">
        <v>0</v>
      </c>
      <c r="AD24" s="436">
        <v>0</v>
      </c>
      <c r="AE24" s="436">
        <v>0</v>
      </c>
      <c r="AF24" s="436">
        <v>0</v>
      </c>
      <c r="AG24" s="436">
        <v>0</v>
      </c>
      <c r="AH24" s="436">
        <v>0</v>
      </c>
      <c r="AI24" s="436">
        <v>1350000</v>
      </c>
      <c r="AJ24" s="474">
        <v>1100000</v>
      </c>
      <c r="AK24" s="436">
        <f>10000</f>
        <v>10000</v>
      </c>
      <c r="AL24" s="436">
        <f>10000</f>
        <v>10000</v>
      </c>
      <c r="AM24" s="436">
        <v>0</v>
      </c>
      <c r="AN24" s="436">
        <v>0</v>
      </c>
      <c r="AO24" s="436">
        <v>1000000</v>
      </c>
      <c r="AP24" s="436">
        <v>1050000</v>
      </c>
      <c r="AQ24" s="436">
        <v>0</v>
      </c>
      <c r="AR24" s="436">
        <v>0</v>
      </c>
      <c r="AS24" s="436">
        <v>1100000</v>
      </c>
      <c r="AT24" s="474">
        <v>745000</v>
      </c>
      <c r="AU24" s="436">
        <v>15000</v>
      </c>
      <c r="AV24" s="436">
        <v>15000</v>
      </c>
      <c r="AW24" s="436">
        <v>0</v>
      </c>
      <c r="AX24" s="436">
        <v>0</v>
      </c>
      <c r="AY24" s="436">
        <v>265000</v>
      </c>
      <c r="AZ24" s="436">
        <v>265000</v>
      </c>
      <c r="BA24" s="436">
        <v>914000</v>
      </c>
      <c r="BB24" s="474">
        <v>600000</v>
      </c>
      <c r="BC24" s="436">
        <v>0</v>
      </c>
      <c r="BD24" s="436">
        <v>0</v>
      </c>
      <c r="BE24" s="436">
        <v>0</v>
      </c>
      <c r="BF24" s="436">
        <v>0</v>
      </c>
      <c r="BG24" s="436">
        <v>0</v>
      </c>
      <c r="BH24" s="436">
        <v>0</v>
      </c>
      <c r="BI24" s="436">
        <v>0</v>
      </c>
      <c r="BJ24" s="436">
        <v>0</v>
      </c>
      <c r="BK24" s="436">
        <v>0</v>
      </c>
      <c r="BL24" s="436">
        <v>0</v>
      </c>
      <c r="BM24" s="436">
        <v>0</v>
      </c>
      <c r="BN24" s="436">
        <v>0</v>
      </c>
      <c r="BO24" s="436">
        <v>570000</v>
      </c>
      <c r="BP24" s="436">
        <v>620000</v>
      </c>
      <c r="BQ24" s="436">
        <v>0</v>
      </c>
      <c r="BR24" s="436">
        <v>0</v>
      </c>
      <c r="BS24" s="436">
        <v>0</v>
      </c>
      <c r="BT24" s="436">
        <v>0</v>
      </c>
      <c r="BU24" s="437">
        <v>0</v>
      </c>
      <c r="BV24" s="438">
        <v>0</v>
      </c>
      <c r="BW24" s="439">
        <v>8800000</v>
      </c>
      <c r="BX24" s="472">
        <v>8200000</v>
      </c>
      <c r="BY24" s="437">
        <v>0</v>
      </c>
      <c r="BZ24" s="436">
        <v>0</v>
      </c>
      <c r="CA24" s="436">
        <v>0</v>
      </c>
      <c r="CB24" s="436">
        <v>0</v>
      </c>
      <c r="CC24" s="436">
        <v>0</v>
      </c>
      <c r="CD24" s="438">
        <v>0</v>
      </c>
      <c r="CE24" s="439">
        <v>5800000</v>
      </c>
      <c r="CF24" s="472">
        <v>5471000</v>
      </c>
      <c r="CG24" s="436">
        <v>0</v>
      </c>
      <c r="CH24" s="436">
        <v>0</v>
      </c>
      <c r="CI24" s="436">
        <v>336000</v>
      </c>
      <c r="CJ24" s="436">
        <v>336000</v>
      </c>
      <c r="CK24" s="427">
        <f t="shared" si="0"/>
        <v>23055000</v>
      </c>
      <c r="CL24" s="427">
        <f t="shared" si="1"/>
        <v>20707000</v>
      </c>
      <c r="CM24" s="428">
        <f t="shared" si="2"/>
        <v>8119000</v>
      </c>
      <c r="CN24" s="428">
        <f t="shared" si="3"/>
        <v>6700000</v>
      </c>
      <c r="CO24" s="428">
        <f t="shared" si="4"/>
        <v>6136000</v>
      </c>
      <c r="CP24" s="428">
        <f t="shared" si="5"/>
        <v>5807000</v>
      </c>
      <c r="CQ24" s="428">
        <f t="shared" si="6"/>
        <v>8800000</v>
      </c>
      <c r="CR24" s="428">
        <f t="shared" si="7"/>
        <v>8200000</v>
      </c>
    </row>
    <row r="25" spans="1:96" ht="11.45" customHeight="1" x14ac:dyDescent="0.2">
      <c r="A25" s="420" t="s">
        <v>51</v>
      </c>
      <c r="B25" s="429" t="s">
        <v>52</v>
      </c>
      <c r="C25" s="430">
        <v>20000</v>
      </c>
      <c r="D25" s="430">
        <v>20000</v>
      </c>
      <c r="E25" s="430">
        <v>0</v>
      </c>
      <c r="F25" s="430">
        <v>0</v>
      </c>
      <c r="G25" s="430">
        <v>0</v>
      </c>
      <c r="H25" s="430">
        <v>0</v>
      </c>
      <c r="I25" s="430">
        <v>0</v>
      </c>
      <c r="J25" s="430">
        <v>0</v>
      </c>
      <c r="K25" s="430">
        <v>0</v>
      </c>
      <c r="L25" s="430">
        <v>0</v>
      </c>
      <c r="M25" s="430">
        <v>0</v>
      </c>
      <c r="N25" s="430">
        <v>0</v>
      </c>
      <c r="O25" s="430">
        <v>0</v>
      </c>
      <c r="P25" s="430">
        <v>0</v>
      </c>
      <c r="Q25" s="430">
        <v>0</v>
      </c>
      <c r="R25" s="430">
        <v>0</v>
      </c>
      <c r="S25" s="430">
        <v>0</v>
      </c>
      <c r="T25" s="430">
        <v>0</v>
      </c>
      <c r="U25" s="430">
        <v>0</v>
      </c>
      <c r="V25" s="430">
        <v>0</v>
      </c>
      <c r="W25" s="430">
        <v>0</v>
      </c>
      <c r="X25" s="430">
        <v>0</v>
      </c>
      <c r="Y25" s="430">
        <v>0</v>
      </c>
      <c r="Z25" s="430">
        <v>0</v>
      </c>
      <c r="AA25" s="430">
        <v>0</v>
      </c>
      <c r="AB25" s="430">
        <v>0</v>
      </c>
      <c r="AC25" s="430">
        <v>0</v>
      </c>
      <c r="AD25" s="430">
        <v>0</v>
      </c>
      <c r="AE25" s="430">
        <v>0</v>
      </c>
      <c r="AF25" s="430">
        <v>0</v>
      </c>
      <c r="AG25" s="430">
        <v>0</v>
      </c>
      <c r="AH25" s="430">
        <v>0</v>
      </c>
      <c r="AI25" s="430">
        <v>0</v>
      </c>
      <c r="AJ25" s="430">
        <v>0</v>
      </c>
      <c r="AK25" s="430">
        <v>0</v>
      </c>
      <c r="AL25" s="430">
        <v>0</v>
      </c>
      <c r="AM25" s="430">
        <v>0</v>
      </c>
      <c r="AN25" s="430">
        <v>0</v>
      </c>
      <c r="AO25" s="430">
        <v>0</v>
      </c>
      <c r="AP25" s="430">
        <v>0</v>
      </c>
      <c r="AQ25" s="430">
        <v>0</v>
      </c>
      <c r="AR25" s="430">
        <v>0</v>
      </c>
      <c r="AS25" s="430">
        <v>50000</v>
      </c>
      <c r="AT25" s="430">
        <v>50000</v>
      </c>
      <c r="AU25" s="430">
        <v>0</v>
      </c>
      <c r="AV25" s="430">
        <v>0</v>
      </c>
      <c r="AW25" s="430">
        <v>0</v>
      </c>
      <c r="AX25" s="430">
        <v>0</v>
      </c>
      <c r="AY25" s="430">
        <v>0</v>
      </c>
      <c r="AZ25" s="430">
        <v>0</v>
      </c>
      <c r="BA25" s="430">
        <v>0</v>
      </c>
      <c r="BB25" s="430">
        <v>0</v>
      </c>
      <c r="BC25" s="430">
        <v>0</v>
      </c>
      <c r="BD25" s="430">
        <v>0</v>
      </c>
      <c r="BE25" s="430">
        <v>0</v>
      </c>
      <c r="BF25" s="430">
        <v>0</v>
      </c>
      <c r="BG25" s="430">
        <v>0</v>
      </c>
      <c r="BH25" s="430">
        <v>0</v>
      </c>
      <c r="BI25" s="430">
        <v>0</v>
      </c>
      <c r="BJ25" s="430">
        <v>0</v>
      </c>
      <c r="BK25" s="430">
        <v>0</v>
      </c>
      <c r="BL25" s="430">
        <v>0</v>
      </c>
      <c r="BM25" s="430">
        <v>0</v>
      </c>
      <c r="BN25" s="430">
        <v>0</v>
      </c>
      <c r="BO25" s="430">
        <v>50000</v>
      </c>
      <c r="BP25" s="430">
        <v>50000</v>
      </c>
      <c r="BQ25" s="430">
        <v>0</v>
      </c>
      <c r="BR25" s="430">
        <v>0</v>
      </c>
      <c r="BS25" s="430">
        <v>0</v>
      </c>
      <c r="BT25" s="430">
        <v>0</v>
      </c>
      <c r="BU25" s="431">
        <v>0</v>
      </c>
      <c r="BV25" s="432">
        <v>0</v>
      </c>
      <c r="BW25" s="433">
        <v>400000</v>
      </c>
      <c r="BX25" s="431">
        <v>400000</v>
      </c>
      <c r="BY25" s="431">
        <v>0</v>
      </c>
      <c r="BZ25" s="430">
        <v>0</v>
      </c>
      <c r="CA25" s="430">
        <v>0</v>
      </c>
      <c r="CB25" s="430">
        <v>0</v>
      </c>
      <c r="CC25" s="430">
        <v>0</v>
      </c>
      <c r="CD25" s="432">
        <v>0</v>
      </c>
      <c r="CE25" s="433">
        <v>150000</v>
      </c>
      <c r="CF25" s="470">
        <v>40000</v>
      </c>
      <c r="CG25" s="430">
        <v>0</v>
      </c>
      <c r="CH25" s="430">
        <v>0</v>
      </c>
      <c r="CI25" s="430">
        <v>0</v>
      </c>
      <c r="CJ25" s="430">
        <v>0</v>
      </c>
      <c r="CK25" s="427">
        <f t="shared" si="0"/>
        <v>670000</v>
      </c>
      <c r="CL25" s="427">
        <f t="shared" si="1"/>
        <v>560000</v>
      </c>
      <c r="CM25" s="428">
        <f t="shared" si="2"/>
        <v>120000</v>
      </c>
      <c r="CN25" s="428">
        <f t="shared" si="3"/>
        <v>120000</v>
      </c>
      <c r="CO25" s="428">
        <f t="shared" si="4"/>
        <v>150000</v>
      </c>
      <c r="CP25" s="428">
        <f t="shared" si="5"/>
        <v>40000</v>
      </c>
      <c r="CQ25" s="428">
        <f t="shared" si="6"/>
        <v>400000</v>
      </c>
      <c r="CR25" s="428">
        <f t="shared" si="7"/>
        <v>400000</v>
      </c>
    </row>
    <row r="26" spans="1:96" ht="11.45" customHeight="1" x14ac:dyDescent="0.2">
      <c r="A26" s="420" t="s">
        <v>53</v>
      </c>
      <c r="B26" s="429" t="s">
        <v>54</v>
      </c>
      <c r="C26" s="430">
        <v>50000</v>
      </c>
      <c r="D26" s="430">
        <v>50000</v>
      </c>
      <c r="E26" s="430">
        <v>150000</v>
      </c>
      <c r="F26" s="430">
        <v>150000</v>
      </c>
      <c r="G26" s="430">
        <v>100000</v>
      </c>
      <c r="H26" s="430">
        <v>100000</v>
      </c>
      <c r="I26" s="430">
        <v>0</v>
      </c>
      <c r="J26" s="430">
        <v>0</v>
      </c>
      <c r="K26" s="430">
        <v>0</v>
      </c>
      <c r="L26" s="430">
        <v>0</v>
      </c>
      <c r="M26" s="430">
        <v>0</v>
      </c>
      <c r="N26" s="430">
        <v>0</v>
      </c>
      <c r="O26" s="430">
        <v>0</v>
      </c>
      <c r="P26" s="430">
        <v>0</v>
      </c>
      <c r="Q26" s="430">
        <v>0</v>
      </c>
      <c r="R26" s="430">
        <v>0</v>
      </c>
      <c r="S26" s="430">
        <v>250000</v>
      </c>
      <c r="T26" s="430">
        <v>250000</v>
      </c>
      <c r="U26" s="430">
        <v>100000</v>
      </c>
      <c r="V26" s="430">
        <v>100000</v>
      </c>
      <c r="W26" s="430">
        <v>400000</v>
      </c>
      <c r="X26" s="430">
        <v>400000</v>
      </c>
      <c r="Y26" s="430">
        <v>0</v>
      </c>
      <c r="Z26" s="430">
        <v>0</v>
      </c>
      <c r="AA26" s="430">
        <v>0</v>
      </c>
      <c r="AB26" s="430">
        <v>0</v>
      </c>
      <c r="AC26" s="430">
        <v>0</v>
      </c>
      <c r="AD26" s="430">
        <v>0</v>
      </c>
      <c r="AE26" s="430">
        <v>0</v>
      </c>
      <c r="AF26" s="430">
        <v>0</v>
      </c>
      <c r="AG26" s="430">
        <v>300000</v>
      </c>
      <c r="AH26" s="430">
        <v>300000</v>
      </c>
      <c r="AI26" s="430">
        <v>650000</v>
      </c>
      <c r="AJ26" s="430">
        <v>650000</v>
      </c>
      <c r="AK26" s="430">
        <v>100000</v>
      </c>
      <c r="AL26" s="430">
        <v>100000</v>
      </c>
      <c r="AM26" s="430">
        <v>0</v>
      </c>
      <c r="AN26" s="430">
        <v>0</v>
      </c>
      <c r="AO26" s="430">
        <v>40000</v>
      </c>
      <c r="AP26" s="430">
        <v>40000</v>
      </c>
      <c r="AQ26" s="430">
        <v>0</v>
      </c>
      <c r="AR26" s="430">
        <v>0</v>
      </c>
      <c r="AS26" s="430">
        <v>800000</v>
      </c>
      <c r="AT26" s="430">
        <v>800000</v>
      </c>
      <c r="AU26" s="430">
        <v>100000</v>
      </c>
      <c r="AV26" s="430">
        <v>100000</v>
      </c>
      <c r="AW26" s="430">
        <v>0</v>
      </c>
      <c r="AX26" s="430">
        <v>0</v>
      </c>
      <c r="AY26" s="430">
        <v>0</v>
      </c>
      <c r="AZ26" s="430">
        <v>0</v>
      </c>
      <c r="BA26" s="430">
        <v>0</v>
      </c>
      <c r="BB26" s="430">
        <v>0</v>
      </c>
      <c r="BC26" s="430">
        <v>0</v>
      </c>
      <c r="BD26" s="430">
        <v>0</v>
      </c>
      <c r="BE26" s="430">
        <v>0</v>
      </c>
      <c r="BF26" s="430">
        <v>0</v>
      </c>
      <c r="BG26" s="430">
        <v>0</v>
      </c>
      <c r="BH26" s="430">
        <v>0</v>
      </c>
      <c r="BI26" s="430">
        <v>0</v>
      </c>
      <c r="BJ26" s="430">
        <v>0</v>
      </c>
      <c r="BK26" s="430">
        <v>150000</v>
      </c>
      <c r="BL26" s="430">
        <v>150000</v>
      </c>
      <c r="BM26" s="430">
        <v>0</v>
      </c>
      <c r="BN26" s="430">
        <v>0</v>
      </c>
      <c r="BO26" s="430">
        <v>100000</v>
      </c>
      <c r="BP26" s="430">
        <v>100000</v>
      </c>
      <c r="BQ26" s="430">
        <v>0</v>
      </c>
      <c r="BR26" s="430">
        <v>0</v>
      </c>
      <c r="BS26" s="430">
        <v>0</v>
      </c>
      <c r="BT26" s="430">
        <v>0</v>
      </c>
      <c r="BU26" s="431">
        <v>0</v>
      </c>
      <c r="BV26" s="432">
        <v>0</v>
      </c>
      <c r="BW26" s="433">
        <v>1400000</v>
      </c>
      <c r="BX26" s="431">
        <v>1400000</v>
      </c>
      <c r="BY26" s="431">
        <v>0</v>
      </c>
      <c r="BZ26" s="430">
        <v>0</v>
      </c>
      <c r="CA26" s="430">
        <v>0</v>
      </c>
      <c r="CB26" s="430">
        <v>0</v>
      </c>
      <c r="CC26" s="430">
        <v>0</v>
      </c>
      <c r="CD26" s="432">
        <v>0</v>
      </c>
      <c r="CE26" s="433">
        <v>300000</v>
      </c>
      <c r="CF26" s="431">
        <v>300000</v>
      </c>
      <c r="CG26" s="430">
        <v>375000</v>
      </c>
      <c r="CH26" s="473">
        <v>584000</v>
      </c>
      <c r="CI26" s="430">
        <v>50000</v>
      </c>
      <c r="CJ26" s="430">
        <v>50000</v>
      </c>
      <c r="CK26" s="427">
        <f t="shared" si="0"/>
        <v>5415000</v>
      </c>
      <c r="CL26" s="427">
        <f t="shared" si="1"/>
        <v>5624000</v>
      </c>
      <c r="CM26" s="428">
        <f t="shared" si="2"/>
        <v>3290000</v>
      </c>
      <c r="CN26" s="428">
        <f t="shared" si="3"/>
        <v>3290000</v>
      </c>
      <c r="CO26" s="428">
        <f t="shared" si="4"/>
        <v>725000</v>
      </c>
      <c r="CP26" s="428">
        <f t="shared" si="5"/>
        <v>934000</v>
      </c>
      <c r="CQ26" s="428">
        <f t="shared" si="6"/>
        <v>1400000</v>
      </c>
      <c r="CR26" s="428">
        <f t="shared" si="7"/>
        <v>1400000</v>
      </c>
    </row>
    <row r="27" spans="1:96" ht="11.45" hidden="1" customHeight="1" x14ac:dyDescent="0.2">
      <c r="A27" s="420" t="s">
        <v>55</v>
      </c>
      <c r="B27" s="429" t="s">
        <v>56</v>
      </c>
      <c r="C27" s="430">
        <v>0</v>
      </c>
      <c r="D27" s="430">
        <v>0</v>
      </c>
      <c r="E27" s="430">
        <v>0</v>
      </c>
      <c r="F27" s="430">
        <v>0</v>
      </c>
      <c r="G27" s="430">
        <v>0</v>
      </c>
      <c r="H27" s="430">
        <v>0</v>
      </c>
      <c r="I27" s="430">
        <v>0</v>
      </c>
      <c r="J27" s="430">
        <v>0</v>
      </c>
      <c r="K27" s="430">
        <v>0</v>
      </c>
      <c r="L27" s="430">
        <v>0</v>
      </c>
      <c r="M27" s="430">
        <v>0</v>
      </c>
      <c r="N27" s="430">
        <v>0</v>
      </c>
      <c r="O27" s="430">
        <v>0</v>
      </c>
      <c r="P27" s="430">
        <v>0</v>
      </c>
      <c r="Q27" s="430">
        <v>0</v>
      </c>
      <c r="R27" s="430">
        <v>0</v>
      </c>
      <c r="S27" s="430">
        <v>0</v>
      </c>
      <c r="T27" s="430">
        <v>0</v>
      </c>
      <c r="U27" s="430">
        <v>0</v>
      </c>
      <c r="V27" s="430">
        <v>0</v>
      </c>
      <c r="W27" s="430">
        <v>0</v>
      </c>
      <c r="X27" s="430">
        <v>0</v>
      </c>
      <c r="Y27" s="430">
        <v>0</v>
      </c>
      <c r="Z27" s="430">
        <v>0</v>
      </c>
      <c r="AA27" s="430">
        <v>0</v>
      </c>
      <c r="AB27" s="430">
        <v>0</v>
      </c>
      <c r="AC27" s="430">
        <v>0</v>
      </c>
      <c r="AD27" s="430">
        <v>0</v>
      </c>
      <c r="AE27" s="430">
        <v>0</v>
      </c>
      <c r="AF27" s="430">
        <v>0</v>
      </c>
      <c r="AG27" s="430">
        <v>0</v>
      </c>
      <c r="AH27" s="430">
        <v>0</v>
      </c>
      <c r="AI27" s="430">
        <v>0</v>
      </c>
      <c r="AJ27" s="430">
        <v>0</v>
      </c>
      <c r="AK27" s="430">
        <v>0</v>
      </c>
      <c r="AL27" s="430">
        <v>0</v>
      </c>
      <c r="AM27" s="430">
        <v>0</v>
      </c>
      <c r="AN27" s="430">
        <v>0</v>
      </c>
      <c r="AO27" s="430">
        <v>0</v>
      </c>
      <c r="AP27" s="430">
        <v>0</v>
      </c>
      <c r="AQ27" s="430">
        <v>0</v>
      </c>
      <c r="AR27" s="430">
        <v>0</v>
      </c>
      <c r="AS27" s="430">
        <v>0</v>
      </c>
      <c r="AT27" s="430">
        <v>0</v>
      </c>
      <c r="AU27" s="430"/>
      <c r="AV27" s="430"/>
      <c r="AW27" s="430">
        <v>0</v>
      </c>
      <c r="AX27" s="430">
        <v>0</v>
      </c>
      <c r="AY27" s="430">
        <v>0</v>
      </c>
      <c r="AZ27" s="430">
        <v>0</v>
      </c>
      <c r="BA27" s="430">
        <v>0</v>
      </c>
      <c r="BB27" s="430">
        <v>0</v>
      </c>
      <c r="BC27" s="430">
        <v>0</v>
      </c>
      <c r="BD27" s="430">
        <v>0</v>
      </c>
      <c r="BE27" s="430">
        <v>0</v>
      </c>
      <c r="BF27" s="430">
        <v>0</v>
      </c>
      <c r="BG27" s="430">
        <v>0</v>
      </c>
      <c r="BH27" s="430">
        <v>0</v>
      </c>
      <c r="BI27" s="430">
        <v>0</v>
      </c>
      <c r="BJ27" s="430">
        <v>0</v>
      </c>
      <c r="BK27" s="430">
        <v>0</v>
      </c>
      <c r="BL27" s="430">
        <v>0</v>
      </c>
      <c r="BM27" s="430">
        <v>0</v>
      </c>
      <c r="BN27" s="430">
        <v>0</v>
      </c>
      <c r="BO27" s="430">
        <v>0</v>
      </c>
      <c r="BP27" s="430">
        <v>0</v>
      </c>
      <c r="BQ27" s="430">
        <v>0</v>
      </c>
      <c r="BR27" s="430">
        <v>0</v>
      </c>
      <c r="BS27" s="430">
        <v>0</v>
      </c>
      <c r="BT27" s="430">
        <v>0</v>
      </c>
      <c r="BU27" s="431">
        <v>0</v>
      </c>
      <c r="BV27" s="432">
        <v>0</v>
      </c>
      <c r="BW27" s="433">
        <v>0</v>
      </c>
      <c r="BX27" s="431">
        <v>0</v>
      </c>
      <c r="BY27" s="431">
        <v>0</v>
      </c>
      <c r="BZ27" s="430">
        <v>0</v>
      </c>
      <c r="CA27" s="430">
        <v>0</v>
      </c>
      <c r="CB27" s="430">
        <v>0</v>
      </c>
      <c r="CC27" s="430">
        <v>0</v>
      </c>
      <c r="CD27" s="432">
        <v>0</v>
      </c>
      <c r="CE27" s="433">
        <v>0</v>
      </c>
      <c r="CF27" s="431">
        <v>0</v>
      </c>
      <c r="CG27" s="430">
        <v>0</v>
      </c>
      <c r="CH27" s="430">
        <v>0</v>
      </c>
      <c r="CI27" s="430">
        <v>0</v>
      </c>
      <c r="CJ27" s="430">
        <v>0</v>
      </c>
      <c r="CK27" s="427">
        <f t="shared" si="0"/>
        <v>0</v>
      </c>
      <c r="CL27" s="427">
        <f t="shared" si="1"/>
        <v>0</v>
      </c>
      <c r="CM27" s="428">
        <f t="shared" si="2"/>
        <v>0</v>
      </c>
      <c r="CN27" s="428">
        <f t="shared" si="3"/>
        <v>0</v>
      </c>
      <c r="CO27" s="428">
        <f t="shared" si="4"/>
        <v>0</v>
      </c>
      <c r="CP27" s="428">
        <f t="shared" si="5"/>
        <v>0</v>
      </c>
      <c r="CQ27" s="428">
        <f t="shared" si="6"/>
        <v>0</v>
      </c>
      <c r="CR27" s="428">
        <f t="shared" si="7"/>
        <v>0</v>
      </c>
    </row>
    <row r="28" spans="1:96" ht="11.45" customHeight="1" x14ac:dyDescent="0.2">
      <c r="A28" s="434" t="s">
        <v>57</v>
      </c>
      <c r="B28" s="435" t="s">
        <v>58</v>
      </c>
      <c r="C28" s="436">
        <f t="shared" ref="C28:AH28" si="17">SUM(C25:C27)</f>
        <v>70000</v>
      </c>
      <c r="D28" s="436">
        <f t="shared" si="17"/>
        <v>70000</v>
      </c>
      <c r="E28" s="436">
        <f t="shared" si="17"/>
        <v>150000</v>
      </c>
      <c r="F28" s="436">
        <f t="shared" si="17"/>
        <v>150000</v>
      </c>
      <c r="G28" s="436">
        <f t="shared" si="17"/>
        <v>100000</v>
      </c>
      <c r="H28" s="436">
        <f t="shared" si="17"/>
        <v>100000</v>
      </c>
      <c r="I28" s="436">
        <f t="shared" si="17"/>
        <v>0</v>
      </c>
      <c r="J28" s="436">
        <f t="shared" si="17"/>
        <v>0</v>
      </c>
      <c r="K28" s="436">
        <f t="shared" si="17"/>
        <v>0</v>
      </c>
      <c r="L28" s="436">
        <f t="shared" si="17"/>
        <v>0</v>
      </c>
      <c r="M28" s="436">
        <f t="shared" si="17"/>
        <v>0</v>
      </c>
      <c r="N28" s="436">
        <f t="shared" si="17"/>
        <v>0</v>
      </c>
      <c r="O28" s="436">
        <f t="shared" si="17"/>
        <v>0</v>
      </c>
      <c r="P28" s="436">
        <f t="shared" si="17"/>
        <v>0</v>
      </c>
      <c r="Q28" s="436">
        <f t="shared" si="17"/>
        <v>0</v>
      </c>
      <c r="R28" s="436">
        <f t="shared" si="17"/>
        <v>0</v>
      </c>
      <c r="S28" s="436">
        <f t="shared" si="17"/>
        <v>250000</v>
      </c>
      <c r="T28" s="436">
        <f t="shared" si="17"/>
        <v>250000</v>
      </c>
      <c r="U28" s="436">
        <f t="shared" si="17"/>
        <v>100000</v>
      </c>
      <c r="V28" s="436">
        <f t="shared" si="17"/>
        <v>100000</v>
      </c>
      <c r="W28" s="436">
        <f t="shared" si="17"/>
        <v>400000</v>
      </c>
      <c r="X28" s="436">
        <f t="shared" si="17"/>
        <v>400000</v>
      </c>
      <c r="Y28" s="436">
        <f t="shared" si="17"/>
        <v>0</v>
      </c>
      <c r="Z28" s="436">
        <f t="shared" si="17"/>
        <v>0</v>
      </c>
      <c r="AA28" s="436">
        <f t="shared" si="17"/>
        <v>0</v>
      </c>
      <c r="AB28" s="436">
        <f t="shared" si="17"/>
        <v>0</v>
      </c>
      <c r="AC28" s="436">
        <f t="shared" si="17"/>
        <v>0</v>
      </c>
      <c r="AD28" s="436">
        <f t="shared" si="17"/>
        <v>0</v>
      </c>
      <c r="AE28" s="436">
        <f t="shared" si="17"/>
        <v>0</v>
      </c>
      <c r="AF28" s="436">
        <f t="shared" si="17"/>
        <v>0</v>
      </c>
      <c r="AG28" s="436">
        <f t="shared" si="17"/>
        <v>300000</v>
      </c>
      <c r="AH28" s="436">
        <f t="shared" si="17"/>
        <v>300000</v>
      </c>
      <c r="AI28" s="436">
        <f t="shared" ref="AI28:BN28" si="18">SUM(AI25:AI27)</f>
        <v>650000</v>
      </c>
      <c r="AJ28" s="436">
        <f t="shared" si="18"/>
        <v>650000</v>
      </c>
      <c r="AK28" s="436">
        <f t="shared" si="18"/>
        <v>100000</v>
      </c>
      <c r="AL28" s="436">
        <f t="shared" si="18"/>
        <v>100000</v>
      </c>
      <c r="AM28" s="436">
        <f t="shared" si="18"/>
        <v>0</v>
      </c>
      <c r="AN28" s="436">
        <f t="shared" si="18"/>
        <v>0</v>
      </c>
      <c r="AO28" s="436">
        <f t="shared" si="18"/>
        <v>40000</v>
      </c>
      <c r="AP28" s="436">
        <f t="shared" si="18"/>
        <v>40000</v>
      </c>
      <c r="AQ28" s="436">
        <f t="shared" si="18"/>
        <v>0</v>
      </c>
      <c r="AR28" s="436">
        <f t="shared" si="18"/>
        <v>0</v>
      </c>
      <c r="AS28" s="436">
        <f t="shared" si="18"/>
        <v>850000</v>
      </c>
      <c r="AT28" s="436">
        <f t="shared" si="18"/>
        <v>850000</v>
      </c>
      <c r="AU28" s="436">
        <f t="shared" si="18"/>
        <v>100000</v>
      </c>
      <c r="AV28" s="436">
        <f t="shared" si="18"/>
        <v>100000</v>
      </c>
      <c r="AW28" s="436">
        <f t="shared" si="18"/>
        <v>0</v>
      </c>
      <c r="AX28" s="436">
        <f t="shared" si="18"/>
        <v>0</v>
      </c>
      <c r="AY28" s="436">
        <f t="shared" si="18"/>
        <v>0</v>
      </c>
      <c r="AZ28" s="436">
        <f t="shared" si="18"/>
        <v>0</v>
      </c>
      <c r="BA28" s="436">
        <f t="shared" si="18"/>
        <v>0</v>
      </c>
      <c r="BB28" s="436">
        <f t="shared" si="18"/>
        <v>0</v>
      </c>
      <c r="BC28" s="436">
        <f t="shared" si="18"/>
        <v>0</v>
      </c>
      <c r="BD28" s="436">
        <f t="shared" si="18"/>
        <v>0</v>
      </c>
      <c r="BE28" s="436">
        <f t="shared" si="18"/>
        <v>0</v>
      </c>
      <c r="BF28" s="436">
        <f t="shared" si="18"/>
        <v>0</v>
      </c>
      <c r="BG28" s="436">
        <f t="shared" si="18"/>
        <v>0</v>
      </c>
      <c r="BH28" s="436">
        <f t="shared" si="18"/>
        <v>0</v>
      </c>
      <c r="BI28" s="436">
        <f t="shared" si="18"/>
        <v>0</v>
      </c>
      <c r="BJ28" s="436">
        <f t="shared" si="18"/>
        <v>0</v>
      </c>
      <c r="BK28" s="436">
        <f t="shared" si="18"/>
        <v>150000</v>
      </c>
      <c r="BL28" s="436">
        <f t="shared" si="18"/>
        <v>150000</v>
      </c>
      <c r="BM28" s="436">
        <f t="shared" si="18"/>
        <v>0</v>
      </c>
      <c r="BN28" s="436">
        <f t="shared" si="18"/>
        <v>0</v>
      </c>
      <c r="BO28" s="436">
        <f t="shared" ref="BO28:CJ28" si="19">SUM(BO25:BO27)</f>
        <v>150000</v>
      </c>
      <c r="BP28" s="436">
        <f t="shared" si="19"/>
        <v>150000</v>
      </c>
      <c r="BQ28" s="436">
        <f t="shared" si="19"/>
        <v>0</v>
      </c>
      <c r="BR28" s="436">
        <f t="shared" si="19"/>
        <v>0</v>
      </c>
      <c r="BS28" s="436">
        <f t="shared" si="19"/>
        <v>0</v>
      </c>
      <c r="BT28" s="436">
        <f t="shared" si="19"/>
        <v>0</v>
      </c>
      <c r="BU28" s="437">
        <f t="shared" si="19"/>
        <v>0</v>
      </c>
      <c r="BV28" s="438">
        <f t="shared" si="19"/>
        <v>0</v>
      </c>
      <c r="BW28" s="439">
        <f t="shared" si="19"/>
        <v>1800000</v>
      </c>
      <c r="BX28" s="437">
        <f t="shared" si="19"/>
        <v>1800000</v>
      </c>
      <c r="BY28" s="437">
        <f t="shared" si="19"/>
        <v>0</v>
      </c>
      <c r="BZ28" s="436">
        <f t="shared" si="19"/>
        <v>0</v>
      </c>
      <c r="CA28" s="436">
        <f t="shared" si="19"/>
        <v>0</v>
      </c>
      <c r="CB28" s="436">
        <f t="shared" si="19"/>
        <v>0</v>
      </c>
      <c r="CC28" s="436">
        <f t="shared" si="19"/>
        <v>0</v>
      </c>
      <c r="CD28" s="438">
        <f t="shared" si="19"/>
        <v>0</v>
      </c>
      <c r="CE28" s="439">
        <f t="shared" si="19"/>
        <v>450000</v>
      </c>
      <c r="CF28" s="437">
        <f t="shared" si="19"/>
        <v>340000</v>
      </c>
      <c r="CG28" s="436">
        <f t="shared" si="19"/>
        <v>375000</v>
      </c>
      <c r="CH28" s="436">
        <f t="shared" si="19"/>
        <v>584000</v>
      </c>
      <c r="CI28" s="436">
        <f t="shared" si="19"/>
        <v>50000</v>
      </c>
      <c r="CJ28" s="436">
        <f t="shared" si="19"/>
        <v>50000</v>
      </c>
      <c r="CK28" s="427">
        <f t="shared" si="0"/>
        <v>6085000</v>
      </c>
      <c r="CL28" s="427">
        <f t="shared" si="1"/>
        <v>6184000</v>
      </c>
      <c r="CM28" s="428">
        <f t="shared" si="2"/>
        <v>3410000</v>
      </c>
      <c r="CN28" s="428">
        <f t="shared" si="3"/>
        <v>3410000</v>
      </c>
      <c r="CO28" s="428">
        <f t="shared" si="4"/>
        <v>875000</v>
      </c>
      <c r="CP28" s="428">
        <f t="shared" si="5"/>
        <v>974000</v>
      </c>
      <c r="CQ28" s="428">
        <f t="shared" si="6"/>
        <v>1800000</v>
      </c>
      <c r="CR28" s="428">
        <f t="shared" si="7"/>
        <v>1800000</v>
      </c>
    </row>
    <row r="29" spans="1:96" ht="11.45" customHeight="1" x14ac:dyDescent="0.2">
      <c r="A29" s="420" t="s">
        <v>59</v>
      </c>
      <c r="B29" s="429" t="s">
        <v>60</v>
      </c>
      <c r="C29" s="430">
        <v>350000</v>
      </c>
      <c r="D29" s="430">
        <v>350000</v>
      </c>
      <c r="E29" s="430">
        <v>0</v>
      </c>
      <c r="F29" s="430">
        <v>0</v>
      </c>
      <c r="G29" s="430">
        <v>0</v>
      </c>
      <c r="H29" s="430">
        <v>0</v>
      </c>
      <c r="I29" s="430">
        <v>0</v>
      </c>
      <c r="J29" s="430">
        <v>0</v>
      </c>
      <c r="K29" s="430">
        <v>0</v>
      </c>
      <c r="L29" s="430">
        <v>0</v>
      </c>
      <c r="M29" s="430">
        <v>0</v>
      </c>
      <c r="N29" s="430">
        <v>0</v>
      </c>
      <c r="O29" s="430">
        <v>0</v>
      </c>
      <c r="P29" s="430">
        <v>0</v>
      </c>
      <c r="Q29" s="430">
        <v>0</v>
      </c>
      <c r="R29" s="430">
        <v>0</v>
      </c>
      <c r="S29" s="430">
        <v>0</v>
      </c>
      <c r="T29" s="430">
        <v>0</v>
      </c>
      <c r="U29" s="430">
        <v>0</v>
      </c>
      <c r="V29" s="430">
        <v>0</v>
      </c>
      <c r="W29" s="430">
        <v>0</v>
      </c>
      <c r="X29" s="430">
        <v>0</v>
      </c>
      <c r="Y29" s="430">
        <v>0</v>
      </c>
      <c r="Z29" s="430">
        <v>0</v>
      </c>
      <c r="AA29" s="430">
        <v>0</v>
      </c>
      <c r="AB29" s="430">
        <v>0</v>
      </c>
      <c r="AC29" s="430">
        <v>0</v>
      </c>
      <c r="AD29" s="430">
        <v>0</v>
      </c>
      <c r="AE29" s="430">
        <v>0</v>
      </c>
      <c r="AF29" s="430">
        <v>0</v>
      </c>
      <c r="AG29" s="430">
        <v>0</v>
      </c>
      <c r="AH29" s="430">
        <v>0</v>
      </c>
      <c r="AI29" s="430">
        <v>0</v>
      </c>
      <c r="AJ29" s="430">
        <v>0</v>
      </c>
      <c r="AK29" s="430">
        <v>50000</v>
      </c>
      <c r="AL29" s="430">
        <v>50000</v>
      </c>
      <c r="AM29" s="430">
        <v>0</v>
      </c>
      <c r="AN29" s="430">
        <v>0</v>
      </c>
      <c r="AO29" s="430">
        <v>40000</v>
      </c>
      <c r="AP29" s="430">
        <v>40000</v>
      </c>
      <c r="AQ29" s="430">
        <v>0</v>
      </c>
      <c r="AR29" s="430">
        <v>0</v>
      </c>
      <c r="AS29" s="430">
        <v>60000</v>
      </c>
      <c r="AT29" s="430">
        <v>60000</v>
      </c>
      <c r="AU29" s="430">
        <v>0</v>
      </c>
      <c r="AV29" s="430">
        <v>0</v>
      </c>
      <c r="AW29" s="430">
        <v>0</v>
      </c>
      <c r="AX29" s="430">
        <v>0</v>
      </c>
      <c r="AY29" s="430">
        <v>0</v>
      </c>
      <c r="AZ29" s="430">
        <v>0</v>
      </c>
      <c r="BA29" s="430">
        <v>0</v>
      </c>
      <c r="BB29" s="430">
        <v>0</v>
      </c>
      <c r="BC29" s="430">
        <v>0</v>
      </c>
      <c r="BD29" s="430">
        <v>0</v>
      </c>
      <c r="BE29" s="430">
        <v>0</v>
      </c>
      <c r="BF29" s="430">
        <v>0</v>
      </c>
      <c r="BG29" s="430">
        <v>0</v>
      </c>
      <c r="BH29" s="430">
        <v>0</v>
      </c>
      <c r="BI29" s="430">
        <v>0</v>
      </c>
      <c r="BJ29" s="430">
        <v>0</v>
      </c>
      <c r="BK29" s="430">
        <v>0</v>
      </c>
      <c r="BL29" s="430">
        <v>0</v>
      </c>
      <c r="BM29" s="430">
        <v>0</v>
      </c>
      <c r="BN29" s="430">
        <v>0</v>
      </c>
      <c r="BO29" s="430">
        <v>0</v>
      </c>
      <c r="BP29" s="430">
        <v>0</v>
      </c>
      <c r="BQ29" s="430">
        <v>0</v>
      </c>
      <c r="BR29" s="430">
        <v>0</v>
      </c>
      <c r="BS29" s="430">
        <v>0</v>
      </c>
      <c r="BT29" s="430">
        <v>0</v>
      </c>
      <c r="BU29" s="431">
        <v>0</v>
      </c>
      <c r="BV29" s="432">
        <v>0</v>
      </c>
      <c r="BW29" s="433">
        <v>900000</v>
      </c>
      <c r="BX29" s="431">
        <v>900000</v>
      </c>
      <c r="BY29" s="431">
        <v>0</v>
      </c>
      <c r="BZ29" s="430">
        <v>0</v>
      </c>
      <c r="CA29" s="430">
        <v>0</v>
      </c>
      <c r="CB29" s="430">
        <v>0</v>
      </c>
      <c r="CC29" s="430">
        <v>0</v>
      </c>
      <c r="CD29" s="432">
        <v>0</v>
      </c>
      <c r="CE29" s="433">
        <v>0</v>
      </c>
      <c r="CF29" s="431">
        <v>0</v>
      </c>
      <c r="CG29" s="430">
        <v>60000</v>
      </c>
      <c r="CH29" s="430">
        <v>60000</v>
      </c>
      <c r="CI29" s="430">
        <v>0</v>
      </c>
      <c r="CJ29" s="430">
        <v>0</v>
      </c>
      <c r="CK29" s="427">
        <f t="shared" si="0"/>
        <v>1460000</v>
      </c>
      <c r="CL29" s="427">
        <f t="shared" si="1"/>
        <v>1460000</v>
      </c>
      <c r="CM29" s="428">
        <f t="shared" si="2"/>
        <v>500000</v>
      </c>
      <c r="CN29" s="428">
        <f t="shared" si="3"/>
        <v>500000</v>
      </c>
      <c r="CO29" s="428">
        <f t="shared" si="4"/>
        <v>60000</v>
      </c>
      <c r="CP29" s="428">
        <f t="shared" si="5"/>
        <v>60000</v>
      </c>
      <c r="CQ29" s="428">
        <f t="shared" si="6"/>
        <v>900000</v>
      </c>
      <c r="CR29" s="428">
        <f t="shared" si="7"/>
        <v>900000</v>
      </c>
    </row>
    <row r="30" spans="1:96" ht="11.45" customHeight="1" x14ac:dyDescent="0.2">
      <c r="A30" s="420" t="s">
        <v>61</v>
      </c>
      <c r="B30" s="429" t="s">
        <v>62</v>
      </c>
      <c r="C30" s="430">
        <v>25000</v>
      </c>
      <c r="D30" s="430">
        <v>25000</v>
      </c>
      <c r="E30" s="430">
        <v>0</v>
      </c>
      <c r="F30" s="430">
        <v>0</v>
      </c>
      <c r="G30" s="430">
        <v>0</v>
      </c>
      <c r="H30" s="430">
        <v>0</v>
      </c>
      <c r="I30" s="430">
        <v>0</v>
      </c>
      <c r="J30" s="430">
        <v>0</v>
      </c>
      <c r="K30" s="430">
        <v>0</v>
      </c>
      <c r="L30" s="430">
        <v>0</v>
      </c>
      <c r="M30" s="430">
        <v>0</v>
      </c>
      <c r="N30" s="430">
        <v>0</v>
      </c>
      <c r="O30" s="430">
        <v>0</v>
      </c>
      <c r="P30" s="430">
        <v>0</v>
      </c>
      <c r="Q30" s="430">
        <v>0</v>
      </c>
      <c r="R30" s="430">
        <v>0</v>
      </c>
      <c r="S30" s="430">
        <v>0</v>
      </c>
      <c r="T30" s="430">
        <v>0</v>
      </c>
      <c r="U30" s="430">
        <v>0</v>
      </c>
      <c r="V30" s="430">
        <v>0</v>
      </c>
      <c r="W30" s="430">
        <v>0</v>
      </c>
      <c r="X30" s="430">
        <v>0</v>
      </c>
      <c r="Y30" s="430">
        <v>0</v>
      </c>
      <c r="Z30" s="430">
        <v>0</v>
      </c>
      <c r="AA30" s="430">
        <v>0</v>
      </c>
      <c r="AB30" s="430">
        <v>0</v>
      </c>
      <c r="AC30" s="430">
        <v>0</v>
      </c>
      <c r="AD30" s="430">
        <v>0</v>
      </c>
      <c r="AE30" s="430">
        <v>0</v>
      </c>
      <c r="AF30" s="430">
        <v>0</v>
      </c>
      <c r="AG30" s="430">
        <v>0</v>
      </c>
      <c r="AH30" s="430">
        <v>0</v>
      </c>
      <c r="AI30" s="430">
        <v>0</v>
      </c>
      <c r="AJ30" s="430">
        <v>0</v>
      </c>
      <c r="AK30" s="430">
        <v>15000</v>
      </c>
      <c r="AL30" s="430">
        <v>15000</v>
      </c>
      <c r="AM30" s="430">
        <v>0</v>
      </c>
      <c r="AN30" s="430">
        <v>0</v>
      </c>
      <c r="AO30" s="430">
        <v>75000</v>
      </c>
      <c r="AP30" s="430">
        <v>75000</v>
      </c>
      <c r="AQ30" s="430">
        <v>0</v>
      </c>
      <c r="AR30" s="430">
        <v>0</v>
      </c>
      <c r="AS30" s="430">
        <v>75000</v>
      </c>
      <c r="AT30" s="430">
        <v>75000</v>
      </c>
      <c r="AU30" s="430">
        <v>30000</v>
      </c>
      <c r="AV30" s="430">
        <v>30000</v>
      </c>
      <c r="AW30" s="430">
        <v>0</v>
      </c>
      <c r="AX30" s="430">
        <v>0</v>
      </c>
      <c r="AY30" s="430">
        <v>0</v>
      </c>
      <c r="AZ30" s="430">
        <v>0</v>
      </c>
      <c r="BA30" s="430">
        <v>0</v>
      </c>
      <c r="BB30" s="430">
        <v>0</v>
      </c>
      <c r="BC30" s="430">
        <v>0</v>
      </c>
      <c r="BD30" s="430">
        <v>0</v>
      </c>
      <c r="BE30" s="430">
        <v>0</v>
      </c>
      <c r="BF30" s="430">
        <v>0</v>
      </c>
      <c r="BG30" s="430">
        <v>0</v>
      </c>
      <c r="BH30" s="430">
        <v>0</v>
      </c>
      <c r="BI30" s="430">
        <v>0</v>
      </c>
      <c r="BJ30" s="430">
        <v>0</v>
      </c>
      <c r="BK30" s="430">
        <v>0</v>
      </c>
      <c r="BL30" s="430">
        <v>0</v>
      </c>
      <c r="BM30" s="430">
        <v>0</v>
      </c>
      <c r="BN30" s="430">
        <v>0</v>
      </c>
      <c r="BO30" s="430">
        <v>100000</v>
      </c>
      <c r="BP30" s="430">
        <v>100000</v>
      </c>
      <c r="BQ30" s="430">
        <v>0</v>
      </c>
      <c r="BR30" s="430">
        <v>0</v>
      </c>
      <c r="BS30" s="430">
        <v>0</v>
      </c>
      <c r="BT30" s="430">
        <v>0</v>
      </c>
      <c r="BU30" s="431">
        <v>0</v>
      </c>
      <c r="BV30" s="432">
        <v>0</v>
      </c>
      <c r="BW30" s="433">
        <v>700000</v>
      </c>
      <c r="BX30" s="431">
        <v>700000</v>
      </c>
      <c r="BY30" s="431">
        <v>0</v>
      </c>
      <c r="BZ30" s="430">
        <v>0</v>
      </c>
      <c r="CA30" s="430">
        <v>0</v>
      </c>
      <c r="CB30" s="430">
        <v>0</v>
      </c>
      <c r="CC30" s="430">
        <v>0</v>
      </c>
      <c r="CD30" s="432">
        <v>0</v>
      </c>
      <c r="CE30" s="433">
        <v>0</v>
      </c>
      <c r="CF30" s="431">
        <v>0</v>
      </c>
      <c r="CG30" s="430">
        <v>75000</v>
      </c>
      <c r="CH30" s="473">
        <v>35000</v>
      </c>
      <c r="CI30" s="430">
        <v>0</v>
      </c>
      <c r="CJ30" s="430">
        <v>0</v>
      </c>
      <c r="CK30" s="427">
        <f t="shared" si="0"/>
        <v>1095000</v>
      </c>
      <c r="CL30" s="427">
        <f t="shared" si="1"/>
        <v>1055000</v>
      </c>
      <c r="CM30" s="428">
        <f t="shared" si="2"/>
        <v>320000</v>
      </c>
      <c r="CN30" s="428">
        <f t="shared" si="3"/>
        <v>320000</v>
      </c>
      <c r="CO30" s="428">
        <f t="shared" si="4"/>
        <v>75000</v>
      </c>
      <c r="CP30" s="428">
        <f t="shared" si="5"/>
        <v>35000</v>
      </c>
      <c r="CQ30" s="428">
        <f t="shared" si="6"/>
        <v>700000</v>
      </c>
      <c r="CR30" s="428">
        <f t="shared" si="7"/>
        <v>700000</v>
      </c>
    </row>
    <row r="31" spans="1:96" ht="11.45" customHeight="1" x14ac:dyDescent="0.2">
      <c r="A31" s="434" t="s">
        <v>63</v>
      </c>
      <c r="B31" s="435" t="s">
        <v>64</v>
      </c>
      <c r="C31" s="436">
        <f t="shared" ref="C31:AH31" si="20">+C29+C30</f>
        <v>375000</v>
      </c>
      <c r="D31" s="436">
        <f t="shared" si="20"/>
        <v>375000</v>
      </c>
      <c r="E31" s="436">
        <f t="shared" si="20"/>
        <v>0</v>
      </c>
      <c r="F31" s="436">
        <f t="shared" si="20"/>
        <v>0</v>
      </c>
      <c r="G31" s="436">
        <f t="shared" si="20"/>
        <v>0</v>
      </c>
      <c r="H31" s="436">
        <f t="shared" si="20"/>
        <v>0</v>
      </c>
      <c r="I31" s="436">
        <f t="shared" si="20"/>
        <v>0</v>
      </c>
      <c r="J31" s="436">
        <f t="shared" si="20"/>
        <v>0</v>
      </c>
      <c r="K31" s="436">
        <f t="shared" si="20"/>
        <v>0</v>
      </c>
      <c r="L31" s="436">
        <f t="shared" si="20"/>
        <v>0</v>
      </c>
      <c r="M31" s="436">
        <f t="shared" si="20"/>
        <v>0</v>
      </c>
      <c r="N31" s="436">
        <f t="shared" si="20"/>
        <v>0</v>
      </c>
      <c r="O31" s="436">
        <f t="shared" si="20"/>
        <v>0</v>
      </c>
      <c r="P31" s="436">
        <f t="shared" si="20"/>
        <v>0</v>
      </c>
      <c r="Q31" s="436">
        <f t="shared" si="20"/>
        <v>0</v>
      </c>
      <c r="R31" s="436">
        <f t="shared" si="20"/>
        <v>0</v>
      </c>
      <c r="S31" s="436">
        <f t="shared" si="20"/>
        <v>0</v>
      </c>
      <c r="T31" s="436">
        <f t="shared" si="20"/>
        <v>0</v>
      </c>
      <c r="U31" s="436">
        <f t="shared" si="20"/>
        <v>0</v>
      </c>
      <c r="V31" s="436">
        <f t="shared" si="20"/>
        <v>0</v>
      </c>
      <c r="W31" s="436">
        <f t="shared" si="20"/>
        <v>0</v>
      </c>
      <c r="X31" s="436">
        <f t="shared" si="20"/>
        <v>0</v>
      </c>
      <c r="Y31" s="436">
        <f t="shared" si="20"/>
        <v>0</v>
      </c>
      <c r="Z31" s="436">
        <f t="shared" si="20"/>
        <v>0</v>
      </c>
      <c r="AA31" s="436">
        <f t="shared" si="20"/>
        <v>0</v>
      </c>
      <c r="AB31" s="436">
        <f t="shared" si="20"/>
        <v>0</v>
      </c>
      <c r="AC31" s="436">
        <f t="shared" si="20"/>
        <v>0</v>
      </c>
      <c r="AD31" s="436">
        <f t="shared" si="20"/>
        <v>0</v>
      </c>
      <c r="AE31" s="436">
        <f t="shared" si="20"/>
        <v>0</v>
      </c>
      <c r="AF31" s="436">
        <f t="shared" si="20"/>
        <v>0</v>
      </c>
      <c r="AG31" s="436">
        <f t="shared" si="20"/>
        <v>0</v>
      </c>
      <c r="AH31" s="436">
        <f t="shared" si="20"/>
        <v>0</v>
      </c>
      <c r="AI31" s="436">
        <f t="shared" ref="AI31:BN31" si="21">+AI29+AI30</f>
        <v>0</v>
      </c>
      <c r="AJ31" s="436">
        <f t="shared" si="21"/>
        <v>0</v>
      </c>
      <c r="AK31" s="436">
        <f t="shared" si="21"/>
        <v>65000</v>
      </c>
      <c r="AL31" s="436">
        <f t="shared" si="21"/>
        <v>65000</v>
      </c>
      <c r="AM31" s="436">
        <f t="shared" si="21"/>
        <v>0</v>
      </c>
      <c r="AN31" s="436">
        <f t="shared" si="21"/>
        <v>0</v>
      </c>
      <c r="AO31" s="436">
        <f t="shared" si="21"/>
        <v>115000</v>
      </c>
      <c r="AP31" s="436">
        <f t="shared" si="21"/>
        <v>115000</v>
      </c>
      <c r="AQ31" s="436">
        <f t="shared" si="21"/>
        <v>0</v>
      </c>
      <c r="AR31" s="436">
        <f t="shared" si="21"/>
        <v>0</v>
      </c>
      <c r="AS31" s="436">
        <f t="shared" si="21"/>
        <v>135000</v>
      </c>
      <c r="AT31" s="436">
        <f t="shared" si="21"/>
        <v>135000</v>
      </c>
      <c r="AU31" s="436">
        <f t="shared" si="21"/>
        <v>30000</v>
      </c>
      <c r="AV31" s="436">
        <f t="shared" si="21"/>
        <v>30000</v>
      </c>
      <c r="AW31" s="436">
        <f t="shared" si="21"/>
        <v>0</v>
      </c>
      <c r="AX31" s="436">
        <f t="shared" si="21"/>
        <v>0</v>
      </c>
      <c r="AY31" s="436">
        <f t="shared" si="21"/>
        <v>0</v>
      </c>
      <c r="AZ31" s="436">
        <f t="shared" si="21"/>
        <v>0</v>
      </c>
      <c r="BA31" s="436">
        <f t="shared" si="21"/>
        <v>0</v>
      </c>
      <c r="BB31" s="436">
        <f t="shared" si="21"/>
        <v>0</v>
      </c>
      <c r="BC31" s="436">
        <f t="shared" si="21"/>
        <v>0</v>
      </c>
      <c r="BD31" s="436">
        <f t="shared" si="21"/>
        <v>0</v>
      </c>
      <c r="BE31" s="436">
        <f t="shared" si="21"/>
        <v>0</v>
      </c>
      <c r="BF31" s="436">
        <f t="shared" si="21"/>
        <v>0</v>
      </c>
      <c r="BG31" s="436">
        <f t="shared" si="21"/>
        <v>0</v>
      </c>
      <c r="BH31" s="436">
        <f t="shared" si="21"/>
        <v>0</v>
      </c>
      <c r="BI31" s="436">
        <f t="shared" si="21"/>
        <v>0</v>
      </c>
      <c r="BJ31" s="436">
        <f t="shared" si="21"/>
        <v>0</v>
      </c>
      <c r="BK31" s="436">
        <f t="shared" si="21"/>
        <v>0</v>
      </c>
      <c r="BL31" s="436">
        <f t="shared" si="21"/>
        <v>0</v>
      </c>
      <c r="BM31" s="436">
        <f t="shared" si="21"/>
        <v>0</v>
      </c>
      <c r="BN31" s="436">
        <f t="shared" si="21"/>
        <v>0</v>
      </c>
      <c r="BO31" s="436">
        <f t="shared" ref="BO31:CJ31" si="22">+BO29+BO30</f>
        <v>100000</v>
      </c>
      <c r="BP31" s="436">
        <f t="shared" si="22"/>
        <v>100000</v>
      </c>
      <c r="BQ31" s="436">
        <f t="shared" si="22"/>
        <v>0</v>
      </c>
      <c r="BR31" s="436">
        <f t="shared" si="22"/>
        <v>0</v>
      </c>
      <c r="BS31" s="436">
        <f t="shared" si="22"/>
        <v>0</v>
      </c>
      <c r="BT31" s="436">
        <f t="shared" si="22"/>
        <v>0</v>
      </c>
      <c r="BU31" s="437">
        <f t="shared" si="22"/>
        <v>0</v>
      </c>
      <c r="BV31" s="438">
        <f t="shared" si="22"/>
        <v>0</v>
      </c>
      <c r="BW31" s="439">
        <f t="shared" si="22"/>
        <v>1600000</v>
      </c>
      <c r="BX31" s="437">
        <f t="shared" si="22"/>
        <v>1600000</v>
      </c>
      <c r="BY31" s="437">
        <f t="shared" si="22"/>
        <v>0</v>
      </c>
      <c r="BZ31" s="436">
        <f t="shared" si="22"/>
        <v>0</v>
      </c>
      <c r="CA31" s="436">
        <f t="shared" si="22"/>
        <v>0</v>
      </c>
      <c r="CB31" s="436">
        <f t="shared" si="22"/>
        <v>0</v>
      </c>
      <c r="CC31" s="436">
        <f t="shared" si="22"/>
        <v>0</v>
      </c>
      <c r="CD31" s="438">
        <f t="shared" si="22"/>
        <v>0</v>
      </c>
      <c r="CE31" s="439">
        <f t="shared" si="22"/>
        <v>0</v>
      </c>
      <c r="CF31" s="437">
        <f t="shared" si="22"/>
        <v>0</v>
      </c>
      <c r="CG31" s="436">
        <f t="shared" si="22"/>
        <v>135000</v>
      </c>
      <c r="CH31" s="436">
        <f t="shared" si="22"/>
        <v>95000</v>
      </c>
      <c r="CI31" s="436">
        <f t="shared" si="22"/>
        <v>0</v>
      </c>
      <c r="CJ31" s="436">
        <f t="shared" si="22"/>
        <v>0</v>
      </c>
      <c r="CK31" s="427">
        <f t="shared" si="0"/>
        <v>2555000</v>
      </c>
      <c r="CL31" s="427">
        <f t="shared" si="1"/>
        <v>2515000</v>
      </c>
      <c r="CM31" s="428">
        <f t="shared" si="2"/>
        <v>820000</v>
      </c>
      <c r="CN31" s="428">
        <f t="shared" si="3"/>
        <v>820000</v>
      </c>
      <c r="CO31" s="428">
        <f t="shared" si="4"/>
        <v>135000</v>
      </c>
      <c r="CP31" s="428">
        <f t="shared" si="5"/>
        <v>95000</v>
      </c>
      <c r="CQ31" s="428">
        <f t="shared" si="6"/>
        <v>1600000</v>
      </c>
      <c r="CR31" s="428">
        <f t="shared" si="7"/>
        <v>1600000</v>
      </c>
    </row>
    <row r="32" spans="1:96" ht="11.45" customHeight="1" x14ac:dyDescent="0.2">
      <c r="A32" s="420" t="s">
        <v>65</v>
      </c>
      <c r="B32" s="429" t="s">
        <v>66</v>
      </c>
      <c r="C32" s="430">
        <v>0</v>
      </c>
      <c r="D32" s="430">
        <v>0</v>
      </c>
      <c r="E32" s="430">
        <v>250000</v>
      </c>
      <c r="F32" s="430">
        <v>250000</v>
      </c>
      <c r="G32" s="430">
        <v>200000</v>
      </c>
      <c r="H32" s="430">
        <v>200000</v>
      </c>
      <c r="I32" s="430">
        <v>0</v>
      </c>
      <c r="J32" s="430">
        <v>0</v>
      </c>
      <c r="K32" s="430">
        <v>0</v>
      </c>
      <c r="L32" s="430">
        <v>0</v>
      </c>
      <c r="M32" s="430">
        <v>0</v>
      </c>
      <c r="N32" s="430">
        <v>0</v>
      </c>
      <c r="O32" s="430">
        <v>0</v>
      </c>
      <c r="P32" s="430">
        <v>0</v>
      </c>
      <c r="Q32" s="430">
        <v>0</v>
      </c>
      <c r="R32" s="430">
        <v>0</v>
      </c>
      <c r="S32" s="430">
        <v>0</v>
      </c>
      <c r="T32" s="430">
        <v>0</v>
      </c>
      <c r="U32" s="430">
        <v>0</v>
      </c>
      <c r="V32" s="430">
        <v>0</v>
      </c>
      <c r="W32" s="430">
        <v>0</v>
      </c>
      <c r="X32" s="430">
        <v>0</v>
      </c>
      <c r="Y32" s="430">
        <v>0</v>
      </c>
      <c r="Z32" s="430">
        <v>0</v>
      </c>
      <c r="AA32" s="430">
        <v>0</v>
      </c>
      <c r="AB32" s="430">
        <v>0</v>
      </c>
      <c r="AC32" s="430">
        <v>0</v>
      </c>
      <c r="AD32" s="430">
        <v>0</v>
      </c>
      <c r="AE32" s="430">
        <v>1200000</v>
      </c>
      <c r="AF32" s="430">
        <v>1200000</v>
      </c>
      <c r="AG32" s="430">
        <v>0</v>
      </c>
      <c r="AH32" s="430">
        <v>0</v>
      </c>
      <c r="AI32" s="430">
        <v>1000000</v>
      </c>
      <c r="AJ32" s="430">
        <v>1000000</v>
      </c>
      <c r="AK32" s="430">
        <v>800000</v>
      </c>
      <c r="AL32" s="430">
        <v>800000</v>
      </c>
      <c r="AM32" s="430">
        <v>0</v>
      </c>
      <c r="AN32" s="430">
        <v>0</v>
      </c>
      <c r="AO32" s="430">
        <v>0</v>
      </c>
      <c r="AP32" s="430">
        <v>0</v>
      </c>
      <c r="AQ32" s="430">
        <v>0</v>
      </c>
      <c r="AR32" s="430">
        <v>0</v>
      </c>
      <c r="AS32" s="430">
        <v>2500000</v>
      </c>
      <c r="AT32" s="430">
        <v>2500000</v>
      </c>
      <c r="AU32" s="430">
        <v>0</v>
      </c>
      <c r="AV32" s="430">
        <v>0</v>
      </c>
      <c r="AW32" s="430">
        <v>0</v>
      </c>
      <c r="AX32" s="430">
        <v>0</v>
      </c>
      <c r="AY32" s="430">
        <v>0</v>
      </c>
      <c r="AZ32" s="430">
        <v>0</v>
      </c>
      <c r="BA32" s="430">
        <v>0</v>
      </c>
      <c r="BB32" s="430">
        <v>0</v>
      </c>
      <c r="BC32" s="430">
        <v>0</v>
      </c>
      <c r="BD32" s="430">
        <v>0</v>
      </c>
      <c r="BE32" s="430">
        <v>0</v>
      </c>
      <c r="BF32" s="430">
        <v>0</v>
      </c>
      <c r="BG32" s="430">
        <v>0</v>
      </c>
      <c r="BH32" s="430">
        <v>0</v>
      </c>
      <c r="BI32" s="430">
        <v>0</v>
      </c>
      <c r="BJ32" s="430">
        <v>0</v>
      </c>
      <c r="BK32" s="430">
        <v>0</v>
      </c>
      <c r="BL32" s="430">
        <v>0</v>
      </c>
      <c r="BM32" s="430">
        <v>0</v>
      </c>
      <c r="BN32" s="430">
        <v>0</v>
      </c>
      <c r="BO32" s="430">
        <v>0</v>
      </c>
      <c r="BP32" s="430">
        <v>0</v>
      </c>
      <c r="BQ32" s="430">
        <v>0</v>
      </c>
      <c r="BR32" s="430">
        <v>0</v>
      </c>
      <c r="BS32" s="430">
        <v>0</v>
      </c>
      <c r="BT32" s="430">
        <v>0</v>
      </c>
      <c r="BU32" s="431">
        <v>0</v>
      </c>
      <c r="BV32" s="432">
        <v>0</v>
      </c>
      <c r="BW32" s="433">
        <v>2200000</v>
      </c>
      <c r="BX32" s="431">
        <v>2200000</v>
      </c>
      <c r="BY32" s="431">
        <v>0</v>
      </c>
      <c r="BZ32" s="430">
        <v>0</v>
      </c>
      <c r="CA32" s="430">
        <v>0</v>
      </c>
      <c r="CB32" s="430">
        <v>0</v>
      </c>
      <c r="CC32" s="430">
        <v>0</v>
      </c>
      <c r="CD32" s="432">
        <v>0</v>
      </c>
      <c r="CE32" s="433">
        <v>0</v>
      </c>
      <c r="CF32" s="431">
        <v>0</v>
      </c>
      <c r="CG32" s="430">
        <v>1500000</v>
      </c>
      <c r="CH32" s="430">
        <v>1500000</v>
      </c>
      <c r="CI32" s="430">
        <v>0</v>
      </c>
      <c r="CJ32" s="430">
        <v>0</v>
      </c>
      <c r="CK32" s="427">
        <f t="shared" si="0"/>
        <v>9650000</v>
      </c>
      <c r="CL32" s="427">
        <f t="shared" si="1"/>
        <v>9650000</v>
      </c>
      <c r="CM32" s="428">
        <f t="shared" si="2"/>
        <v>5950000</v>
      </c>
      <c r="CN32" s="428">
        <f t="shared" si="3"/>
        <v>5950000</v>
      </c>
      <c r="CO32" s="428">
        <f t="shared" si="4"/>
        <v>1500000</v>
      </c>
      <c r="CP32" s="428">
        <f t="shared" si="5"/>
        <v>1500000</v>
      </c>
      <c r="CQ32" s="428">
        <f t="shared" si="6"/>
        <v>2200000</v>
      </c>
      <c r="CR32" s="428">
        <f t="shared" si="7"/>
        <v>2200000</v>
      </c>
    </row>
    <row r="33" spans="1:96" ht="11.45" customHeight="1" x14ac:dyDescent="0.2">
      <c r="A33" s="420" t="s">
        <v>67</v>
      </c>
      <c r="B33" s="429" t="s">
        <v>68</v>
      </c>
      <c r="C33" s="430">
        <v>0</v>
      </c>
      <c r="D33" s="430">
        <v>0</v>
      </c>
      <c r="E33" s="430">
        <v>0</v>
      </c>
      <c r="F33" s="430">
        <v>0</v>
      </c>
      <c r="G33" s="430">
        <v>0</v>
      </c>
      <c r="H33" s="430">
        <v>0</v>
      </c>
      <c r="I33" s="430">
        <v>0</v>
      </c>
      <c r="J33" s="430">
        <v>0</v>
      </c>
      <c r="K33" s="430">
        <v>0</v>
      </c>
      <c r="L33" s="430">
        <v>0</v>
      </c>
      <c r="M33" s="430">
        <v>0</v>
      </c>
      <c r="N33" s="430">
        <v>0</v>
      </c>
      <c r="O33" s="430">
        <v>0</v>
      </c>
      <c r="P33" s="430">
        <v>0</v>
      </c>
      <c r="Q33" s="430">
        <v>0</v>
      </c>
      <c r="R33" s="430">
        <v>0</v>
      </c>
      <c r="S33" s="430">
        <v>0</v>
      </c>
      <c r="T33" s="430">
        <v>0</v>
      </c>
      <c r="U33" s="430">
        <v>0</v>
      </c>
      <c r="V33" s="430">
        <v>0</v>
      </c>
      <c r="W33" s="430">
        <v>0</v>
      </c>
      <c r="X33" s="430">
        <v>0</v>
      </c>
      <c r="Y33" s="430">
        <v>0</v>
      </c>
      <c r="Z33" s="430">
        <v>0</v>
      </c>
      <c r="AA33" s="430">
        <v>0</v>
      </c>
      <c r="AB33" s="430">
        <v>0</v>
      </c>
      <c r="AC33" s="430">
        <v>0</v>
      </c>
      <c r="AD33" s="430">
        <v>0</v>
      </c>
      <c r="AE33" s="430">
        <v>0</v>
      </c>
      <c r="AF33" s="430">
        <v>0</v>
      </c>
      <c r="AG33" s="430">
        <v>0</v>
      </c>
      <c r="AH33" s="430">
        <v>0</v>
      </c>
      <c r="AI33" s="430">
        <v>0</v>
      </c>
      <c r="AJ33" s="430">
        <v>0</v>
      </c>
      <c r="AK33" s="430">
        <v>0</v>
      </c>
      <c r="AL33" s="430">
        <v>0</v>
      </c>
      <c r="AM33" s="430">
        <v>0</v>
      </c>
      <c r="AN33" s="430">
        <v>0</v>
      </c>
      <c r="AO33" s="430">
        <v>0</v>
      </c>
      <c r="AP33" s="430">
        <v>0</v>
      </c>
      <c r="AQ33" s="430">
        <v>0</v>
      </c>
      <c r="AR33" s="430">
        <v>0</v>
      </c>
      <c r="AS33" s="430">
        <v>0</v>
      </c>
      <c r="AT33" s="430">
        <v>0</v>
      </c>
      <c r="AU33" s="430">
        <v>0</v>
      </c>
      <c r="AV33" s="430">
        <v>0</v>
      </c>
      <c r="AW33" s="430">
        <v>0</v>
      </c>
      <c r="AX33" s="430">
        <v>0</v>
      </c>
      <c r="AY33" s="430">
        <v>0</v>
      </c>
      <c r="AZ33" s="430">
        <v>0</v>
      </c>
      <c r="BA33" s="430">
        <v>0</v>
      </c>
      <c r="BB33" s="430">
        <v>0</v>
      </c>
      <c r="BC33" s="430">
        <v>0</v>
      </c>
      <c r="BD33" s="430">
        <v>0</v>
      </c>
      <c r="BE33" s="430">
        <v>0</v>
      </c>
      <c r="BF33" s="430">
        <v>0</v>
      </c>
      <c r="BG33" s="430">
        <v>0</v>
      </c>
      <c r="BH33" s="430">
        <v>0</v>
      </c>
      <c r="BI33" s="430">
        <v>0</v>
      </c>
      <c r="BJ33" s="430">
        <v>0</v>
      </c>
      <c r="BK33" s="430">
        <v>3100000</v>
      </c>
      <c r="BL33" s="430">
        <v>3100000</v>
      </c>
      <c r="BM33" s="430">
        <v>0</v>
      </c>
      <c r="BN33" s="430">
        <v>0</v>
      </c>
      <c r="BO33" s="430">
        <v>0</v>
      </c>
      <c r="BP33" s="430">
        <v>0</v>
      </c>
      <c r="BQ33" s="430">
        <v>0</v>
      </c>
      <c r="BR33" s="430">
        <v>0</v>
      </c>
      <c r="BS33" s="430">
        <v>0</v>
      </c>
      <c r="BT33" s="430">
        <v>0</v>
      </c>
      <c r="BU33" s="431">
        <v>0</v>
      </c>
      <c r="BV33" s="432">
        <v>0</v>
      </c>
      <c r="BW33" s="433">
        <v>0</v>
      </c>
      <c r="BX33" s="431">
        <v>0</v>
      </c>
      <c r="BY33" s="431">
        <v>0</v>
      </c>
      <c r="BZ33" s="430">
        <v>0</v>
      </c>
      <c r="CA33" s="430">
        <v>0</v>
      </c>
      <c r="CB33" s="430">
        <v>0</v>
      </c>
      <c r="CC33" s="430">
        <v>0</v>
      </c>
      <c r="CD33" s="432">
        <v>0</v>
      </c>
      <c r="CE33" s="433">
        <v>0</v>
      </c>
      <c r="CF33" s="431">
        <v>0</v>
      </c>
      <c r="CG33" s="430">
        <v>0</v>
      </c>
      <c r="CH33" s="430">
        <v>0</v>
      </c>
      <c r="CI33" s="430">
        <v>0</v>
      </c>
      <c r="CJ33" s="430">
        <v>0</v>
      </c>
      <c r="CK33" s="427">
        <f t="shared" si="0"/>
        <v>3100000</v>
      </c>
      <c r="CL33" s="427">
        <f t="shared" si="1"/>
        <v>3100000</v>
      </c>
      <c r="CM33" s="428">
        <f t="shared" si="2"/>
        <v>3100000</v>
      </c>
      <c r="CN33" s="428">
        <f t="shared" si="3"/>
        <v>3100000</v>
      </c>
      <c r="CO33" s="428">
        <f t="shared" si="4"/>
        <v>0</v>
      </c>
      <c r="CP33" s="428">
        <f t="shared" si="5"/>
        <v>0</v>
      </c>
      <c r="CQ33" s="428">
        <f t="shared" si="6"/>
        <v>0</v>
      </c>
      <c r="CR33" s="428">
        <f t="shared" si="7"/>
        <v>0</v>
      </c>
    </row>
    <row r="34" spans="1:96" ht="11.45" customHeight="1" x14ac:dyDescent="0.2">
      <c r="A34" s="420" t="s">
        <v>69</v>
      </c>
      <c r="B34" s="429" t="s">
        <v>70</v>
      </c>
      <c r="C34" s="430">
        <v>0</v>
      </c>
      <c r="D34" s="430">
        <v>0</v>
      </c>
      <c r="E34" s="430">
        <v>0</v>
      </c>
      <c r="F34" s="430">
        <v>0</v>
      </c>
      <c r="G34" s="430">
        <v>0</v>
      </c>
      <c r="H34" s="430">
        <v>0</v>
      </c>
      <c r="I34" s="430">
        <v>0</v>
      </c>
      <c r="J34" s="430">
        <v>0</v>
      </c>
      <c r="K34" s="430">
        <v>0</v>
      </c>
      <c r="L34" s="430">
        <v>0</v>
      </c>
      <c r="M34" s="430">
        <v>0</v>
      </c>
      <c r="N34" s="430">
        <v>0</v>
      </c>
      <c r="O34" s="430">
        <v>0</v>
      </c>
      <c r="P34" s="430">
        <v>0</v>
      </c>
      <c r="Q34" s="430">
        <v>0</v>
      </c>
      <c r="R34" s="430">
        <v>0</v>
      </c>
      <c r="S34" s="430">
        <v>0</v>
      </c>
      <c r="T34" s="430">
        <v>0</v>
      </c>
      <c r="U34" s="430">
        <v>0</v>
      </c>
      <c r="V34" s="430">
        <v>0</v>
      </c>
      <c r="W34" s="430">
        <v>0</v>
      </c>
      <c r="X34" s="430">
        <v>0</v>
      </c>
      <c r="Y34" s="430">
        <v>0</v>
      </c>
      <c r="Z34" s="430">
        <v>0</v>
      </c>
      <c r="AA34" s="430">
        <v>0</v>
      </c>
      <c r="AB34" s="430">
        <v>0</v>
      </c>
      <c r="AC34" s="430">
        <v>0</v>
      </c>
      <c r="AD34" s="430">
        <v>0</v>
      </c>
      <c r="AE34" s="430">
        <v>2200000</v>
      </c>
      <c r="AF34" s="430">
        <v>2200000</v>
      </c>
      <c r="AG34" s="430">
        <v>0</v>
      </c>
      <c r="AH34" s="430">
        <v>0</v>
      </c>
      <c r="AI34" s="430">
        <v>50000</v>
      </c>
      <c r="AJ34" s="430">
        <v>50000</v>
      </c>
      <c r="AK34" s="430">
        <v>0</v>
      </c>
      <c r="AL34" s="430">
        <v>0</v>
      </c>
      <c r="AM34" s="430">
        <v>0</v>
      </c>
      <c r="AN34" s="430">
        <v>0</v>
      </c>
      <c r="AO34" s="430">
        <v>0</v>
      </c>
      <c r="AP34" s="430">
        <v>0</v>
      </c>
      <c r="AQ34" s="430">
        <v>0</v>
      </c>
      <c r="AR34" s="430">
        <v>0</v>
      </c>
      <c r="AS34" s="430">
        <v>100000</v>
      </c>
      <c r="AT34" s="430">
        <v>100000</v>
      </c>
      <c r="AU34" s="430">
        <v>0</v>
      </c>
      <c r="AV34" s="430">
        <v>0</v>
      </c>
      <c r="AW34" s="430">
        <v>0</v>
      </c>
      <c r="AX34" s="430">
        <v>0</v>
      </c>
      <c r="AY34" s="430">
        <v>0</v>
      </c>
      <c r="AZ34" s="430">
        <v>0</v>
      </c>
      <c r="BA34" s="430">
        <v>0</v>
      </c>
      <c r="BB34" s="430">
        <v>0</v>
      </c>
      <c r="BC34" s="430">
        <v>0</v>
      </c>
      <c r="BD34" s="430">
        <v>0</v>
      </c>
      <c r="BE34" s="430">
        <v>0</v>
      </c>
      <c r="BF34" s="430">
        <v>0</v>
      </c>
      <c r="BG34" s="430">
        <v>0</v>
      </c>
      <c r="BH34" s="430">
        <v>0</v>
      </c>
      <c r="BI34" s="430">
        <v>0</v>
      </c>
      <c r="BJ34" s="430">
        <v>0</v>
      </c>
      <c r="BK34" s="430">
        <v>0</v>
      </c>
      <c r="BL34" s="430">
        <v>0</v>
      </c>
      <c r="BM34" s="430">
        <v>0</v>
      </c>
      <c r="BN34" s="430">
        <v>0</v>
      </c>
      <c r="BO34" s="430">
        <v>0</v>
      </c>
      <c r="BP34" s="430">
        <v>0</v>
      </c>
      <c r="BQ34" s="430">
        <v>0</v>
      </c>
      <c r="BR34" s="430">
        <v>0</v>
      </c>
      <c r="BS34" s="430">
        <v>0</v>
      </c>
      <c r="BT34" s="430">
        <v>0</v>
      </c>
      <c r="BU34" s="431">
        <v>0</v>
      </c>
      <c r="BV34" s="432">
        <v>0</v>
      </c>
      <c r="BW34" s="433">
        <v>50000</v>
      </c>
      <c r="BX34" s="431">
        <v>50000</v>
      </c>
      <c r="BY34" s="431">
        <v>0</v>
      </c>
      <c r="BZ34" s="430">
        <v>0</v>
      </c>
      <c r="CA34" s="430">
        <v>0</v>
      </c>
      <c r="CB34" s="430">
        <v>0</v>
      </c>
      <c r="CC34" s="430">
        <v>0</v>
      </c>
      <c r="CD34" s="432">
        <v>0</v>
      </c>
      <c r="CE34" s="433">
        <v>0</v>
      </c>
      <c r="CF34" s="431">
        <v>0</v>
      </c>
      <c r="CG34" s="430">
        <v>0</v>
      </c>
      <c r="CH34" s="430">
        <v>0</v>
      </c>
      <c r="CI34" s="430">
        <v>0</v>
      </c>
      <c r="CJ34" s="430">
        <v>0</v>
      </c>
      <c r="CK34" s="427">
        <f t="shared" si="0"/>
        <v>2400000</v>
      </c>
      <c r="CL34" s="427">
        <f t="shared" si="1"/>
        <v>2400000</v>
      </c>
      <c r="CM34" s="428">
        <f t="shared" si="2"/>
        <v>2350000</v>
      </c>
      <c r="CN34" s="428">
        <f t="shared" si="3"/>
        <v>2350000</v>
      </c>
      <c r="CO34" s="428">
        <f t="shared" si="4"/>
        <v>0</v>
      </c>
      <c r="CP34" s="428">
        <f t="shared" si="5"/>
        <v>0</v>
      </c>
      <c r="CQ34" s="428">
        <f t="shared" si="6"/>
        <v>50000</v>
      </c>
      <c r="CR34" s="428">
        <f t="shared" si="7"/>
        <v>50000</v>
      </c>
    </row>
    <row r="35" spans="1:96" ht="11.45" customHeight="1" x14ac:dyDescent="0.2">
      <c r="A35" s="420" t="s">
        <v>71</v>
      </c>
      <c r="B35" s="429" t="s">
        <v>72</v>
      </c>
      <c r="C35" s="430">
        <v>0</v>
      </c>
      <c r="D35" s="430">
        <v>0</v>
      </c>
      <c r="E35" s="430">
        <v>100000</v>
      </c>
      <c r="F35" s="430">
        <v>100000</v>
      </c>
      <c r="G35" s="430">
        <v>100000</v>
      </c>
      <c r="H35" s="430">
        <v>100000</v>
      </c>
      <c r="I35" s="430">
        <v>0</v>
      </c>
      <c r="J35" s="430">
        <v>0</v>
      </c>
      <c r="K35" s="430">
        <v>0</v>
      </c>
      <c r="L35" s="430">
        <v>0</v>
      </c>
      <c r="M35" s="430">
        <v>0</v>
      </c>
      <c r="N35" s="430">
        <v>0</v>
      </c>
      <c r="O35" s="430">
        <v>0</v>
      </c>
      <c r="P35" s="430">
        <v>0</v>
      </c>
      <c r="Q35" s="430">
        <v>0</v>
      </c>
      <c r="R35" s="430">
        <v>0</v>
      </c>
      <c r="S35" s="430">
        <v>0</v>
      </c>
      <c r="T35" s="430">
        <v>0</v>
      </c>
      <c r="U35" s="430">
        <v>0</v>
      </c>
      <c r="V35" s="430">
        <v>0</v>
      </c>
      <c r="W35" s="430">
        <v>250000</v>
      </c>
      <c r="X35" s="430">
        <v>250000</v>
      </c>
      <c r="Y35" s="430">
        <v>0</v>
      </c>
      <c r="Z35" s="430">
        <v>0</v>
      </c>
      <c r="AA35" s="430">
        <v>0</v>
      </c>
      <c r="AB35" s="430">
        <v>0</v>
      </c>
      <c r="AC35" s="430">
        <v>0</v>
      </c>
      <c r="AD35" s="430">
        <v>0</v>
      </c>
      <c r="AE35" s="430">
        <v>300000</v>
      </c>
      <c r="AF35" s="430">
        <v>300000</v>
      </c>
      <c r="AG35" s="430">
        <v>0</v>
      </c>
      <c r="AH35" s="430">
        <v>0</v>
      </c>
      <c r="AI35" s="430">
        <v>150000</v>
      </c>
      <c r="AJ35" s="430">
        <v>150000</v>
      </c>
      <c r="AK35" s="430">
        <v>0</v>
      </c>
      <c r="AL35" s="430">
        <v>0</v>
      </c>
      <c r="AM35" s="430">
        <v>0</v>
      </c>
      <c r="AN35" s="430">
        <v>0</v>
      </c>
      <c r="AO35" s="430">
        <v>0</v>
      </c>
      <c r="AP35" s="430">
        <v>0</v>
      </c>
      <c r="AQ35" s="430">
        <v>0</v>
      </c>
      <c r="AR35" s="430">
        <v>0</v>
      </c>
      <c r="AS35" s="430">
        <v>100000</v>
      </c>
      <c r="AT35" s="430">
        <v>100000</v>
      </c>
      <c r="AU35" s="430">
        <v>50000</v>
      </c>
      <c r="AV35" s="430">
        <v>50000</v>
      </c>
      <c r="AW35" s="430">
        <v>0</v>
      </c>
      <c r="AX35" s="430">
        <v>0</v>
      </c>
      <c r="AY35" s="430">
        <v>0</v>
      </c>
      <c r="AZ35" s="430">
        <v>0</v>
      </c>
      <c r="BA35" s="430">
        <v>0</v>
      </c>
      <c r="BB35" s="430">
        <v>0</v>
      </c>
      <c r="BC35" s="430">
        <v>0</v>
      </c>
      <c r="BD35" s="430">
        <v>0</v>
      </c>
      <c r="BE35" s="430">
        <v>0</v>
      </c>
      <c r="BF35" s="430">
        <v>0</v>
      </c>
      <c r="BG35" s="430">
        <v>0</v>
      </c>
      <c r="BH35" s="430">
        <v>0</v>
      </c>
      <c r="BI35" s="430">
        <v>0</v>
      </c>
      <c r="BJ35" s="430">
        <v>0</v>
      </c>
      <c r="BK35" s="430">
        <v>0</v>
      </c>
      <c r="BL35" s="430">
        <v>0</v>
      </c>
      <c r="BM35" s="430">
        <v>0</v>
      </c>
      <c r="BN35" s="430">
        <v>0</v>
      </c>
      <c r="BO35" s="430">
        <v>0</v>
      </c>
      <c r="BP35" s="430">
        <v>0</v>
      </c>
      <c r="BQ35" s="430">
        <v>0</v>
      </c>
      <c r="BR35" s="430">
        <v>0</v>
      </c>
      <c r="BS35" s="430">
        <v>0</v>
      </c>
      <c r="BT35" s="430">
        <v>0</v>
      </c>
      <c r="BU35" s="431">
        <v>0</v>
      </c>
      <c r="BV35" s="432">
        <v>0</v>
      </c>
      <c r="BW35" s="433">
        <v>200000</v>
      </c>
      <c r="BX35" s="470">
        <v>150000</v>
      </c>
      <c r="BY35" s="431">
        <v>0</v>
      </c>
      <c r="BZ35" s="430">
        <v>0</v>
      </c>
      <c r="CA35" s="430">
        <v>0</v>
      </c>
      <c r="CB35" s="430">
        <v>0</v>
      </c>
      <c r="CC35" s="430">
        <v>0</v>
      </c>
      <c r="CD35" s="432">
        <v>0</v>
      </c>
      <c r="CE35" s="433">
        <v>0</v>
      </c>
      <c r="CF35" s="431">
        <v>0</v>
      </c>
      <c r="CG35" s="430">
        <v>100000</v>
      </c>
      <c r="CH35" s="473">
        <v>50000</v>
      </c>
      <c r="CI35" s="430">
        <v>0</v>
      </c>
      <c r="CJ35" s="430">
        <v>0</v>
      </c>
      <c r="CK35" s="427">
        <f t="shared" si="0"/>
        <v>1350000</v>
      </c>
      <c r="CL35" s="427">
        <f t="shared" si="1"/>
        <v>1250000</v>
      </c>
      <c r="CM35" s="428">
        <f t="shared" si="2"/>
        <v>1050000</v>
      </c>
      <c r="CN35" s="428">
        <f t="shared" si="3"/>
        <v>1050000</v>
      </c>
      <c r="CO35" s="428">
        <f t="shared" si="4"/>
        <v>100000</v>
      </c>
      <c r="CP35" s="428">
        <f t="shared" si="5"/>
        <v>50000</v>
      </c>
      <c r="CQ35" s="428">
        <f t="shared" si="6"/>
        <v>200000</v>
      </c>
      <c r="CR35" s="428">
        <f t="shared" si="7"/>
        <v>150000</v>
      </c>
    </row>
    <row r="36" spans="1:96" x14ac:dyDescent="0.2">
      <c r="A36" s="420" t="s">
        <v>73</v>
      </c>
      <c r="B36" s="429" t="s">
        <v>74</v>
      </c>
      <c r="C36" s="430">
        <v>0</v>
      </c>
      <c r="D36" s="430">
        <v>0</v>
      </c>
      <c r="E36" s="430">
        <v>0</v>
      </c>
      <c r="F36" s="430">
        <v>0</v>
      </c>
      <c r="G36" s="430">
        <v>0</v>
      </c>
      <c r="H36" s="430">
        <v>250000</v>
      </c>
      <c r="I36" s="430">
        <v>0</v>
      </c>
      <c r="J36" s="430">
        <v>0</v>
      </c>
      <c r="K36" s="430">
        <v>0</v>
      </c>
      <c r="L36" s="430">
        <v>0</v>
      </c>
      <c r="M36" s="430">
        <v>0</v>
      </c>
      <c r="N36" s="430">
        <v>0</v>
      </c>
      <c r="O36" s="430">
        <v>0</v>
      </c>
      <c r="P36" s="430">
        <v>0</v>
      </c>
      <c r="Q36" s="430">
        <v>0</v>
      </c>
      <c r="R36" s="430">
        <v>0</v>
      </c>
      <c r="S36" s="430">
        <v>0</v>
      </c>
      <c r="T36" s="430">
        <v>0</v>
      </c>
      <c r="U36" s="430">
        <v>0</v>
      </c>
      <c r="V36" s="430">
        <v>0</v>
      </c>
      <c r="W36" s="430">
        <v>0</v>
      </c>
      <c r="X36" s="430">
        <v>0</v>
      </c>
      <c r="Y36" s="430">
        <v>0</v>
      </c>
      <c r="Z36" s="430">
        <v>0</v>
      </c>
      <c r="AA36" s="430">
        <v>0</v>
      </c>
      <c r="AB36" s="430">
        <v>0</v>
      </c>
      <c r="AC36" s="430">
        <v>0</v>
      </c>
      <c r="AD36" s="430">
        <v>0</v>
      </c>
      <c r="AE36" s="430">
        <v>0</v>
      </c>
      <c r="AF36" s="430">
        <v>0</v>
      </c>
      <c r="AG36" s="430">
        <v>0</v>
      </c>
      <c r="AH36" s="430">
        <v>0</v>
      </c>
      <c r="AI36" s="430">
        <v>0</v>
      </c>
      <c r="AJ36" s="430">
        <v>0</v>
      </c>
      <c r="AK36" s="430">
        <v>0</v>
      </c>
      <c r="AL36" s="430">
        <v>0</v>
      </c>
      <c r="AM36" s="430">
        <v>0</v>
      </c>
      <c r="AN36" s="430">
        <v>0</v>
      </c>
      <c r="AO36" s="430">
        <v>0</v>
      </c>
      <c r="AP36" s="430">
        <v>0</v>
      </c>
      <c r="AQ36" s="430">
        <v>0</v>
      </c>
      <c r="AR36" s="430">
        <v>0</v>
      </c>
      <c r="AS36" s="430">
        <v>0</v>
      </c>
      <c r="AT36" s="430">
        <v>0</v>
      </c>
      <c r="AU36" s="430">
        <v>0</v>
      </c>
      <c r="AV36" s="430">
        <v>0</v>
      </c>
      <c r="AW36" s="430">
        <v>0</v>
      </c>
      <c r="AX36" s="430">
        <v>0</v>
      </c>
      <c r="AY36" s="430">
        <v>0</v>
      </c>
      <c r="AZ36" s="430">
        <v>0</v>
      </c>
      <c r="BA36" s="430">
        <v>0</v>
      </c>
      <c r="BB36" s="430">
        <v>100000</v>
      </c>
      <c r="BC36" s="430">
        <v>0</v>
      </c>
      <c r="BD36" s="430">
        <v>0</v>
      </c>
      <c r="BE36" s="430">
        <v>0</v>
      </c>
      <c r="BF36" s="430">
        <v>0</v>
      </c>
      <c r="BG36" s="430">
        <v>0</v>
      </c>
      <c r="BH36" s="430">
        <v>0</v>
      </c>
      <c r="BI36" s="430">
        <v>0</v>
      </c>
      <c r="BJ36" s="430">
        <v>0</v>
      </c>
      <c r="BK36" s="430">
        <v>0</v>
      </c>
      <c r="BL36" s="430">
        <v>0</v>
      </c>
      <c r="BM36" s="430">
        <v>0</v>
      </c>
      <c r="BN36" s="430">
        <v>0</v>
      </c>
      <c r="BO36" s="430">
        <v>0</v>
      </c>
      <c r="BP36" s="430">
        <v>0</v>
      </c>
      <c r="BQ36" s="430">
        <v>120000</v>
      </c>
      <c r="BR36" s="430">
        <v>120000</v>
      </c>
      <c r="BS36" s="430">
        <v>0</v>
      </c>
      <c r="BT36" s="430">
        <v>0</v>
      </c>
      <c r="BU36" s="431">
        <v>0</v>
      </c>
      <c r="BV36" s="432">
        <v>0</v>
      </c>
      <c r="BW36" s="433">
        <v>0</v>
      </c>
      <c r="BX36" s="431">
        <v>0</v>
      </c>
      <c r="BY36" s="431">
        <v>0</v>
      </c>
      <c r="BZ36" s="430">
        <v>0</v>
      </c>
      <c r="CA36" s="430">
        <v>0</v>
      </c>
      <c r="CB36" s="430">
        <v>0</v>
      </c>
      <c r="CC36" s="430">
        <v>0</v>
      </c>
      <c r="CD36" s="432">
        <v>0</v>
      </c>
      <c r="CE36" s="433">
        <v>0</v>
      </c>
      <c r="CF36" s="431">
        <v>0</v>
      </c>
      <c r="CG36" s="430">
        <v>0</v>
      </c>
      <c r="CH36" s="430">
        <v>0</v>
      </c>
      <c r="CI36" s="430">
        <v>0</v>
      </c>
      <c r="CJ36" s="430">
        <v>0</v>
      </c>
      <c r="CK36" s="427">
        <f t="shared" si="0"/>
        <v>120000</v>
      </c>
      <c r="CL36" s="427">
        <f t="shared" si="1"/>
        <v>470000</v>
      </c>
      <c r="CM36" s="428">
        <f t="shared" si="2"/>
        <v>120000</v>
      </c>
      <c r="CN36" s="428">
        <f t="shared" si="3"/>
        <v>470000</v>
      </c>
      <c r="CO36" s="428">
        <f t="shared" si="4"/>
        <v>0</v>
      </c>
      <c r="CP36" s="428">
        <f t="shared" si="5"/>
        <v>0</v>
      </c>
      <c r="CQ36" s="428">
        <f t="shared" si="6"/>
        <v>0</v>
      </c>
      <c r="CR36" s="428">
        <f t="shared" si="7"/>
        <v>0</v>
      </c>
    </row>
    <row r="37" spans="1:96" ht="11.45" customHeight="1" x14ac:dyDescent="0.2">
      <c r="A37" s="420" t="s">
        <v>75</v>
      </c>
      <c r="B37" s="429" t="s">
        <v>76</v>
      </c>
      <c r="C37" s="430">
        <v>600000</v>
      </c>
      <c r="D37" s="430">
        <v>600000</v>
      </c>
      <c r="E37" s="430">
        <v>0</v>
      </c>
      <c r="F37" s="430">
        <v>0</v>
      </c>
      <c r="G37" s="430">
        <v>200000</v>
      </c>
      <c r="H37" s="430">
        <v>200000</v>
      </c>
      <c r="I37" s="430">
        <v>0</v>
      </c>
      <c r="J37" s="430">
        <v>0</v>
      </c>
      <c r="K37" s="430">
        <v>0</v>
      </c>
      <c r="L37" s="430">
        <v>0</v>
      </c>
      <c r="M37" s="430">
        <v>0</v>
      </c>
      <c r="N37" s="430">
        <v>0</v>
      </c>
      <c r="O37" s="430">
        <v>0</v>
      </c>
      <c r="P37" s="430">
        <v>0</v>
      </c>
      <c r="Q37" s="430">
        <v>0</v>
      </c>
      <c r="R37" s="430">
        <v>0</v>
      </c>
      <c r="S37" s="430">
        <v>0</v>
      </c>
      <c r="T37" s="430">
        <v>0</v>
      </c>
      <c r="U37" s="430">
        <v>0</v>
      </c>
      <c r="V37" s="430">
        <v>0</v>
      </c>
      <c r="W37" s="430">
        <v>100000</v>
      </c>
      <c r="X37" s="430">
        <v>100000</v>
      </c>
      <c r="Y37" s="430">
        <v>0</v>
      </c>
      <c r="Z37" s="430">
        <v>0</v>
      </c>
      <c r="AA37" s="430">
        <v>0</v>
      </c>
      <c r="AB37" s="430">
        <v>0</v>
      </c>
      <c r="AC37" s="430">
        <v>0</v>
      </c>
      <c r="AD37" s="430">
        <v>0</v>
      </c>
      <c r="AE37" s="430">
        <v>0</v>
      </c>
      <c r="AF37" s="430">
        <v>0</v>
      </c>
      <c r="AG37" s="430">
        <v>0</v>
      </c>
      <c r="AH37" s="430">
        <v>0</v>
      </c>
      <c r="AI37" s="430">
        <v>0</v>
      </c>
      <c r="AJ37" s="430">
        <v>0</v>
      </c>
      <c r="AK37" s="430">
        <v>0</v>
      </c>
      <c r="AL37" s="430">
        <v>0</v>
      </c>
      <c r="AM37" s="430">
        <v>0</v>
      </c>
      <c r="AN37" s="430">
        <v>0</v>
      </c>
      <c r="AO37" s="430">
        <v>0</v>
      </c>
      <c r="AP37" s="430">
        <v>0</v>
      </c>
      <c r="AQ37" s="430">
        <v>0</v>
      </c>
      <c r="AR37" s="430">
        <v>0</v>
      </c>
      <c r="AS37" s="430">
        <v>0</v>
      </c>
      <c r="AT37" s="430">
        <v>0</v>
      </c>
      <c r="AU37" s="430">
        <v>0</v>
      </c>
      <c r="AV37" s="430">
        <v>0</v>
      </c>
      <c r="AW37" s="430">
        <v>0</v>
      </c>
      <c r="AX37" s="430">
        <v>0</v>
      </c>
      <c r="AY37" s="430">
        <v>1000000</v>
      </c>
      <c r="AZ37" s="430">
        <v>1000000</v>
      </c>
      <c r="BA37" s="430">
        <v>4016000</v>
      </c>
      <c r="BB37" s="430">
        <v>4016000</v>
      </c>
      <c r="BC37" s="430">
        <v>0</v>
      </c>
      <c r="BD37" s="430">
        <v>0</v>
      </c>
      <c r="BE37" s="430">
        <v>0</v>
      </c>
      <c r="BF37" s="430">
        <v>0</v>
      </c>
      <c r="BG37" s="430">
        <v>0</v>
      </c>
      <c r="BH37" s="430">
        <v>0</v>
      </c>
      <c r="BI37" s="430">
        <v>0</v>
      </c>
      <c r="BJ37" s="430">
        <v>0</v>
      </c>
      <c r="BK37" s="430">
        <v>0</v>
      </c>
      <c r="BL37" s="430">
        <v>0</v>
      </c>
      <c r="BM37" s="430">
        <v>0</v>
      </c>
      <c r="BN37" s="430">
        <v>0</v>
      </c>
      <c r="BO37" s="430">
        <v>0</v>
      </c>
      <c r="BP37" s="430">
        <v>0</v>
      </c>
      <c r="BQ37" s="430">
        <v>0</v>
      </c>
      <c r="BR37" s="430">
        <v>0</v>
      </c>
      <c r="BS37" s="430">
        <v>0</v>
      </c>
      <c r="BT37" s="430">
        <v>0</v>
      </c>
      <c r="BU37" s="431">
        <v>0</v>
      </c>
      <c r="BV37" s="432">
        <v>0</v>
      </c>
      <c r="BW37" s="433">
        <v>650000</v>
      </c>
      <c r="BX37" s="431">
        <v>650000</v>
      </c>
      <c r="BY37" s="431">
        <v>0</v>
      </c>
      <c r="BZ37" s="430">
        <v>0</v>
      </c>
      <c r="CA37" s="430">
        <v>0</v>
      </c>
      <c r="CB37" s="430">
        <v>0</v>
      </c>
      <c r="CC37" s="430">
        <v>0</v>
      </c>
      <c r="CD37" s="432">
        <v>0</v>
      </c>
      <c r="CE37" s="433">
        <v>200000</v>
      </c>
      <c r="CF37" s="470">
        <v>120000</v>
      </c>
      <c r="CG37" s="430">
        <v>0</v>
      </c>
      <c r="CH37" s="430">
        <v>0</v>
      </c>
      <c r="CI37" s="430">
        <v>0</v>
      </c>
      <c r="CJ37" s="430">
        <v>0</v>
      </c>
      <c r="CK37" s="427">
        <f t="shared" ref="CK37:CK68" si="23">+C37+E37+G37+I37+K37+M37+O37+Q37+S37+U37+W37+Y37+AA37+AC37+AE37+AG37+AI37+AK37+AM37+AO37+AQ37+AS37+AU37+AW37+AY37+BA37+BC37+BE37+BG37+BI37+BK37+BM37+BO37+BQ37+BS37+BU37+BW37+BY37+CA37+CC37+CE37+CG37+CI37</f>
        <v>6766000</v>
      </c>
      <c r="CL37" s="427">
        <f t="shared" ref="CL37:CL68" si="24">+D37+F37+H37+J37+L37+N37+P37+R37+T37+V37+X37+Z37+AB37+AD37+AF37+AH37+AJ37+AL37+AN37+AP37+AR37+AT37+AV37+AX37+AZ37+BB37+BD37+BF37+BH37+BJ37+BL37+BN37+BP37+BR37+BT37+BV37+BX37+BZ37+CB37+CD37+CF37+CH37+CJ37</f>
        <v>6686000</v>
      </c>
      <c r="CM37" s="428">
        <f t="shared" ref="CM37:CM68" si="25">+CK37-CI37-CG37-CE37-CC37-CA37-BY37-BW37</f>
        <v>5916000</v>
      </c>
      <c r="CN37" s="428">
        <f t="shared" ref="CN37:CN68" si="26">+CL37-CJ37-CH37-CF37-CD37-CB37-BZ37-BX37</f>
        <v>5916000</v>
      </c>
      <c r="CO37" s="428">
        <f t="shared" ref="CO37:CO68" si="27">+CE37+CG37+CI37</f>
        <v>200000</v>
      </c>
      <c r="CP37" s="428">
        <f t="shared" ref="CP37:CP68" si="28">+CF37+CH37+CJ37</f>
        <v>120000</v>
      </c>
      <c r="CQ37" s="428">
        <f t="shared" ref="CQ37:CQ68" si="29">+BW37+BY37+CA37+CC37</f>
        <v>650000</v>
      </c>
      <c r="CR37" s="428">
        <f t="shared" ref="CR37:CR68" si="30">+BX37+BZ37+CB37+CD37</f>
        <v>650000</v>
      </c>
    </row>
    <row r="38" spans="1:96" ht="11.45" customHeight="1" x14ac:dyDescent="0.2">
      <c r="A38" s="420" t="s">
        <v>77</v>
      </c>
      <c r="B38" s="429" t="s">
        <v>78</v>
      </c>
      <c r="C38" s="430">
        <v>2500000</v>
      </c>
      <c r="D38" s="430">
        <v>2000000</v>
      </c>
      <c r="E38" s="430">
        <v>150000</v>
      </c>
      <c r="F38" s="430">
        <v>150000</v>
      </c>
      <c r="G38" s="430">
        <v>2500000</v>
      </c>
      <c r="H38" s="430">
        <v>1820000</v>
      </c>
      <c r="I38" s="430">
        <v>0</v>
      </c>
      <c r="J38" s="430">
        <v>0</v>
      </c>
      <c r="K38" s="430">
        <v>0</v>
      </c>
      <c r="L38" s="430">
        <v>0</v>
      </c>
      <c r="M38" s="430">
        <v>0</v>
      </c>
      <c r="N38" s="430">
        <v>0</v>
      </c>
      <c r="O38" s="430">
        <v>0</v>
      </c>
      <c r="P38" s="430">
        <v>0</v>
      </c>
      <c r="Q38" s="430">
        <v>0</v>
      </c>
      <c r="R38" s="430">
        <v>0</v>
      </c>
      <c r="S38" s="430">
        <v>25000</v>
      </c>
      <c r="T38" s="430">
        <v>25000</v>
      </c>
      <c r="U38" s="430">
        <v>0</v>
      </c>
      <c r="V38" s="430">
        <v>0</v>
      </c>
      <c r="W38" s="430">
        <v>500000</v>
      </c>
      <c r="X38" s="430">
        <v>500000</v>
      </c>
      <c r="Y38" s="430">
        <v>0</v>
      </c>
      <c r="Z38" s="430">
        <v>0</v>
      </c>
      <c r="AA38" s="430">
        <v>0</v>
      </c>
      <c r="AB38" s="430">
        <v>0</v>
      </c>
      <c r="AC38" s="430">
        <v>0</v>
      </c>
      <c r="AD38" s="430">
        <v>0</v>
      </c>
      <c r="AE38" s="430">
        <v>600000</v>
      </c>
      <c r="AF38" s="430">
        <v>600000</v>
      </c>
      <c r="AG38" s="430">
        <v>1200000</v>
      </c>
      <c r="AH38" s="430">
        <v>600000</v>
      </c>
      <c r="AI38" s="430">
        <v>700000</v>
      </c>
      <c r="AJ38" s="430">
        <v>700000</v>
      </c>
      <c r="AK38" s="430">
        <v>100000</v>
      </c>
      <c r="AL38" s="430">
        <v>100000</v>
      </c>
      <c r="AM38" s="430">
        <v>0</v>
      </c>
      <c r="AN38" s="430">
        <v>0</v>
      </c>
      <c r="AO38" s="430">
        <v>50000</v>
      </c>
      <c r="AP38" s="430">
        <v>50000</v>
      </c>
      <c r="AQ38" s="430">
        <v>0</v>
      </c>
      <c r="AR38" s="430">
        <v>0</v>
      </c>
      <c r="AS38" s="430">
        <v>1070000</v>
      </c>
      <c r="AT38" s="430">
        <v>500000</v>
      </c>
      <c r="AU38" s="430">
        <v>1650000</v>
      </c>
      <c r="AV38" s="430">
        <v>1650000</v>
      </c>
      <c r="AW38" s="430">
        <v>0</v>
      </c>
      <c r="AX38" s="430">
        <v>0</v>
      </c>
      <c r="AY38" s="430">
        <v>2800000</v>
      </c>
      <c r="AZ38" s="430">
        <v>2800000</v>
      </c>
      <c r="BA38" s="430">
        <v>4093000</v>
      </c>
      <c r="BB38" s="430">
        <v>4093000</v>
      </c>
      <c r="BC38" s="430">
        <v>0</v>
      </c>
      <c r="BD38" s="430">
        <v>0</v>
      </c>
      <c r="BE38" s="430">
        <v>0</v>
      </c>
      <c r="BF38" s="430">
        <v>0</v>
      </c>
      <c r="BG38" s="430">
        <v>0</v>
      </c>
      <c r="BH38" s="430">
        <v>0</v>
      </c>
      <c r="BI38" s="430">
        <v>0</v>
      </c>
      <c r="BJ38" s="430">
        <v>0</v>
      </c>
      <c r="BK38" s="430">
        <v>100000</v>
      </c>
      <c r="BL38" s="430">
        <v>100000</v>
      </c>
      <c r="BM38" s="430">
        <v>0</v>
      </c>
      <c r="BN38" s="430">
        <v>0</v>
      </c>
      <c r="BO38" s="430">
        <v>150000</v>
      </c>
      <c r="BP38" s="430">
        <v>150000</v>
      </c>
      <c r="BQ38" s="430">
        <v>200000</v>
      </c>
      <c r="BR38" s="430">
        <v>200000</v>
      </c>
      <c r="BS38" s="430">
        <v>0</v>
      </c>
      <c r="BT38" s="430">
        <v>0</v>
      </c>
      <c r="BU38" s="431">
        <v>0</v>
      </c>
      <c r="BV38" s="432">
        <v>0</v>
      </c>
      <c r="BW38" s="433">
        <v>2400000</v>
      </c>
      <c r="BX38" s="431">
        <v>2400000</v>
      </c>
      <c r="BY38" s="431">
        <v>0</v>
      </c>
      <c r="BZ38" s="430">
        <v>0</v>
      </c>
      <c r="CA38" s="430">
        <v>0</v>
      </c>
      <c r="CB38" s="430">
        <v>0</v>
      </c>
      <c r="CC38" s="430">
        <v>0</v>
      </c>
      <c r="CD38" s="432">
        <v>0</v>
      </c>
      <c r="CE38" s="433">
        <v>100000</v>
      </c>
      <c r="CF38" s="431">
        <v>100000</v>
      </c>
      <c r="CG38" s="430">
        <v>500000</v>
      </c>
      <c r="CH38" s="473">
        <v>750000</v>
      </c>
      <c r="CI38" s="430">
        <v>30000</v>
      </c>
      <c r="CJ38" s="430">
        <v>30000</v>
      </c>
      <c r="CK38" s="427">
        <f t="shared" si="23"/>
        <v>21418000</v>
      </c>
      <c r="CL38" s="427">
        <f t="shared" si="24"/>
        <v>19318000</v>
      </c>
      <c r="CM38" s="428">
        <f t="shared" si="25"/>
        <v>18388000</v>
      </c>
      <c r="CN38" s="428">
        <f t="shared" si="26"/>
        <v>16038000</v>
      </c>
      <c r="CO38" s="428">
        <f t="shared" si="27"/>
        <v>630000</v>
      </c>
      <c r="CP38" s="428">
        <f t="shared" si="28"/>
        <v>880000</v>
      </c>
      <c r="CQ38" s="428">
        <f t="shared" si="29"/>
        <v>2400000</v>
      </c>
      <c r="CR38" s="428">
        <f t="shared" si="30"/>
        <v>2400000</v>
      </c>
    </row>
    <row r="39" spans="1:96" ht="11.45" customHeight="1" x14ac:dyDescent="0.2">
      <c r="A39" s="434" t="s">
        <v>79</v>
      </c>
      <c r="B39" s="435" t="s">
        <v>80</v>
      </c>
      <c r="C39" s="436">
        <f t="shared" ref="C39:AH39" si="31">SUM(C32:C38)</f>
        <v>3100000</v>
      </c>
      <c r="D39" s="436">
        <f t="shared" si="31"/>
        <v>2600000</v>
      </c>
      <c r="E39" s="436">
        <f t="shared" si="31"/>
        <v>500000</v>
      </c>
      <c r="F39" s="436">
        <f t="shared" si="31"/>
        <v>500000</v>
      </c>
      <c r="G39" s="436">
        <f t="shared" si="31"/>
        <v>3000000</v>
      </c>
      <c r="H39" s="436">
        <f t="shared" si="31"/>
        <v>2570000</v>
      </c>
      <c r="I39" s="436">
        <f t="shared" si="31"/>
        <v>0</v>
      </c>
      <c r="J39" s="436">
        <f t="shared" si="31"/>
        <v>0</v>
      </c>
      <c r="K39" s="436">
        <f t="shared" si="31"/>
        <v>0</v>
      </c>
      <c r="L39" s="436">
        <f t="shared" si="31"/>
        <v>0</v>
      </c>
      <c r="M39" s="436">
        <f t="shared" si="31"/>
        <v>0</v>
      </c>
      <c r="N39" s="436">
        <f t="shared" si="31"/>
        <v>0</v>
      </c>
      <c r="O39" s="436">
        <f t="shared" si="31"/>
        <v>0</v>
      </c>
      <c r="P39" s="436">
        <f t="shared" si="31"/>
        <v>0</v>
      </c>
      <c r="Q39" s="436">
        <f t="shared" si="31"/>
        <v>0</v>
      </c>
      <c r="R39" s="436">
        <f t="shared" si="31"/>
        <v>0</v>
      </c>
      <c r="S39" s="436">
        <f t="shared" si="31"/>
        <v>25000</v>
      </c>
      <c r="T39" s="436">
        <f t="shared" si="31"/>
        <v>25000</v>
      </c>
      <c r="U39" s="436">
        <f t="shared" si="31"/>
        <v>0</v>
      </c>
      <c r="V39" s="436">
        <f t="shared" si="31"/>
        <v>0</v>
      </c>
      <c r="W39" s="436">
        <f t="shared" si="31"/>
        <v>850000</v>
      </c>
      <c r="X39" s="436">
        <f t="shared" si="31"/>
        <v>850000</v>
      </c>
      <c r="Y39" s="436">
        <f t="shared" si="31"/>
        <v>0</v>
      </c>
      <c r="Z39" s="436">
        <f t="shared" si="31"/>
        <v>0</v>
      </c>
      <c r="AA39" s="436">
        <f t="shared" si="31"/>
        <v>0</v>
      </c>
      <c r="AB39" s="436">
        <f t="shared" si="31"/>
        <v>0</v>
      </c>
      <c r="AC39" s="436">
        <f t="shared" si="31"/>
        <v>0</v>
      </c>
      <c r="AD39" s="436">
        <f t="shared" si="31"/>
        <v>0</v>
      </c>
      <c r="AE39" s="436">
        <f t="shared" si="31"/>
        <v>4300000</v>
      </c>
      <c r="AF39" s="436">
        <f t="shared" si="31"/>
        <v>4300000</v>
      </c>
      <c r="AG39" s="436">
        <f t="shared" si="31"/>
        <v>1200000</v>
      </c>
      <c r="AH39" s="436">
        <f t="shared" si="31"/>
        <v>600000</v>
      </c>
      <c r="AI39" s="436">
        <f t="shared" ref="AI39:BN39" si="32">SUM(AI32:AI38)</f>
        <v>1900000</v>
      </c>
      <c r="AJ39" s="436">
        <f t="shared" si="32"/>
        <v>1900000</v>
      </c>
      <c r="AK39" s="436">
        <f t="shared" si="32"/>
        <v>900000</v>
      </c>
      <c r="AL39" s="436">
        <f t="shared" si="32"/>
        <v>900000</v>
      </c>
      <c r="AM39" s="436">
        <f t="shared" si="32"/>
        <v>0</v>
      </c>
      <c r="AN39" s="436">
        <f t="shared" si="32"/>
        <v>0</v>
      </c>
      <c r="AO39" s="436">
        <f t="shared" si="32"/>
        <v>50000</v>
      </c>
      <c r="AP39" s="436">
        <f t="shared" si="32"/>
        <v>50000</v>
      </c>
      <c r="AQ39" s="436">
        <f t="shared" si="32"/>
        <v>0</v>
      </c>
      <c r="AR39" s="436">
        <f t="shared" si="32"/>
        <v>0</v>
      </c>
      <c r="AS39" s="436">
        <f t="shared" si="32"/>
        <v>3770000</v>
      </c>
      <c r="AT39" s="436">
        <f t="shared" si="32"/>
        <v>3200000</v>
      </c>
      <c r="AU39" s="436">
        <f t="shared" si="32"/>
        <v>1700000</v>
      </c>
      <c r="AV39" s="436">
        <f t="shared" si="32"/>
        <v>1700000</v>
      </c>
      <c r="AW39" s="436">
        <f t="shared" si="32"/>
        <v>0</v>
      </c>
      <c r="AX39" s="436">
        <f t="shared" si="32"/>
        <v>0</v>
      </c>
      <c r="AY39" s="436">
        <f t="shared" si="32"/>
        <v>3800000</v>
      </c>
      <c r="AZ39" s="436">
        <f t="shared" si="32"/>
        <v>3800000</v>
      </c>
      <c r="BA39" s="436">
        <f t="shared" si="32"/>
        <v>8109000</v>
      </c>
      <c r="BB39" s="436">
        <f t="shared" si="32"/>
        <v>8209000</v>
      </c>
      <c r="BC39" s="436">
        <f t="shared" si="32"/>
        <v>0</v>
      </c>
      <c r="BD39" s="436">
        <f t="shared" si="32"/>
        <v>0</v>
      </c>
      <c r="BE39" s="436">
        <f t="shared" si="32"/>
        <v>0</v>
      </c>
      <c r="BF39" s="436">
        <f t="shared" si="32"/>
        <v>0</v>
      </c>
      <c r="BG39" s="436">
        <f t="shared" si="32"/>
        <v>0</v>
      </c>
      <c r="BH39" s="436">
        <f t="shared" si="32"/>
        <v>0</v>
      </c>
      <c r="BI39" s="436">
        <f t="shared" si="32"/>
        <v>0</v>
      </c>
      <c r="BJ39" s="436">
        <f t="shared" si="32"/>
        <v>0</v>
      </c>
      <c r="BK39" s="436">
        <f t="shared" si="32"/>
        <v>3200000</v>
      </c>
      <c r="BL39" s="436">
        <f t="shared" si="32"/>
        <v>3200000</v>
      </c>
      <c r="BM39" s="436">
        <f t="shared" si="32"/>
        <v>0</v>
      </c>
      <c r="BN39" s="436">
        <f t="shared" si="32"/>
        <v>0</v>
      </c>
      <c r="BO39" s="436">
        <f t="shared" ref="BO39:CJ39" si="33">SUM(BO32:BO38)</f>
        <v>150000</v>
      </c>
      <c r="BP39" s="436">
        <f t="shared" si="33"/>
        <v>150000</v>
      </c>
      <c r="BQ39" s="436">
        <f t="shared" si="33"/>
        <v>320000</v>
      </c>
      <c r="BR39" s="436">
        <f t="shared" si="33"/>
        <v>320000</v>
      </c>
      <c r="BS39" s="436">
        <f t="shared" si="33"/>
        <v>0</v>
      </c>
      <c r="BT39" s="436">
        <f t="shared" si="33"/>
        <v>0</v>
      </c>
      <c r="BU39" s="437">
        <f t="shared" si="33"/>
        <v>0</v>
      </c>
      <c r="BV39" s="438">
        <f t="shared" si="33"/>
        <v>0</v>
      </c>
      <c r="BW39" s="439">
        <f t="shared" si="33"/>
        <v>5500000</v>
      </c>
      <c r="BX39" s="437">
        <f t="shared" si="33"/>
        <v>5450000</v>
      </c>
      <c r="BY39" s="437">
        <f t="shared" si="33"/>
        <v>0</v>
      </c>
      <c r="BZ39" s="436">
        <f t="shared" si="33"/>
        <v>0</v>
      </c>
      <c r="CA39" s="436">
        <f t="shared" si="33"/>
        <v>0</v>
      </c>
      <c r="CB39" s="436">
        <f t="shared" si="33"/>
        <v>0</v>
      </c>
      <c r="CC39" s="436">
        <f t="shared" si="33"/>
        <v>0</v>
      </c>
      <c r="CD39" s="438">
        <f t="shared" si="33"/>
        <v>0</v>
      </c>
      <c r="CE39" s="439">
        <f t="shared" si="33"/>
        <v>300000</v>
      </c>
      <c r="CF39" s="437">
        <f t="shared" si="33"/>
        <v>220000</v>
      </c>
      <c r="CG39" s="436">
        <f t="shared" si="33"/>
        <v>2100000</v>
      </c>
      <c r="CH39" s="436">
        <f t="shared" si="33"/>
        <v>2300000</v>
      </c>
      <c r="CI39" s="436">
        <f t="shared" si="33"/>
        <v>30000</v>
      </c>
      <c r="CJ39" s="436">
        <f t="shared" si="33"/>
        <v>30000</v>
      </c>
      <c r="CK39" s="427">
        <f t="shared" si="23"/>
        <v>44804000</v>
      </c>
      <c r="CL39" s="427">
        <f t="shared" si="24"/>
        <v>42874000</v>
      </c>
      <c r="CM39" s="428">
        <f t="shared" si="25"/>
        <v>36874000</v>
      </c>
      <c r="CN39" s="428">
        <f t="shared" si="26"/>
        <v>34874000</v>
      </c>
      <c r="CO39" s="428">
        <f t="shared" si="27"/>
        <v>2430000</v>
      </c>
      <c r="CP39" s="428">
        <f t="shared" si="28"/>
        <v>2550000</v>
      </c>
      <c r="CQ39" s="428">
        <f t="shared" si="29"/>
        <v>5500000</v>
      </c>
      <c r="CR39" s="428">
        <f t="shared" si="30"/>
        <v>5450000</v>
      </c>
    </row>
    <row r="40" spans="1:96" ht="11.45" customHeight="1" x14ac:dyDescent="0.2">
      <c r="A40" s="420" t="s">
        <v>81</v>
      </c>
      <c r="B40" s="429" t="s">
        <v>82</v>
      </c>
      <c r="C40" s="430">
        <v>30000</v>
      </c>
      <c r="D40" s="430">
        <v>30000</v>
      </c>
      <c r="E40" s="430">
        <v>0</v>
      </c>
      <c r="F40" s="430">
        <v>0</v>
      </c>
      <c r="G40" s="430">
        <v>0</v>
      </c>
      <c r="H40" s="430">
        <v>0</v>
      </c>
      <c r="I40" s="430">
        <v>0</v>
      </c>
      <c r="J40" s="430">
        <v>0</v>
      </c>
      <c r="K40" s="430">
        <v>0</v>
      </c>
      <c r="L40" s="430">
        <v>0</v>
      </c>
      <c r="M40" s="430">
        <v>0</v>
      </c>
      <c r="N40" s="430">
        <v>0</v>
      </c>
      <c r="O40" s="430">
        <v>0</v>
      </c>
      <c r="P40" s="430">
        <v>0</v>
      </c>
      <c r="Q40" s="430">
        <v>0</v>
      </c>
      <c r="R40" s="430">
        <v>0</v>
      </c>
      <c r="S40" s="430">
        <v>550000</v>
      </c>
      <c r="T40" s="430">
        <v>550000</v>
      </c>
      <c r="U40" s="430">
        <v>0</v>
      </c>
      <c r="V40" s="430">
        <v>0</v>
      </c>
      <c r="W40" s="430">
        <v>0</v>
      </c>
      <c r="X40" s="430">
        <v>0</v>
      </c>
      <c r="Y40" s="430">
        <v>0</v>
      </c>
      <c r="Z40" s="430">
        <v>0</v>
      </c>
      <c r="AA40" s="430">
        <v>0</v>
      </c>
      <c r="AB40" s="430">
        <v>0</v>
      </c>
      <c r="AC40" s="430">
        <v>0</v>
      </c>
      <c r="AD40" s="430">
        <v>0</v>
      </c>
      <c r="AE40" s="430">
        <v>0</v>
      </c>
      <c r="AF40" s="430">
        <v>0</v>
      </c>
      <c r="AG40" s="430">
        <v>0</v>
      </c>
      <c r="AH40" s="430">
        <v>0</v>
      </c>
      <c r="AI40" s="430">
        <v>40000</v>
      </c>
      <c r="AJ40" s="430">
        <v>40000</v>
      </c>
      <c r="AK40" s="430">
        <v>0</v>
      </c>
      <c r="AL40" s="430">
        <v>0</v>
      </c>
      <c r="AM40" s="430">
        <v>0</v>
      </c>
      <c r="AN40" s="430">
        <v>0</v>
      </c>
      <c r="AO40" s="430">
        <v>0</v>
      </c>
      <c r="AP40" s="430">
        <v>0</v>
      </c>
      <c r="AQ40" s="430">
        <v>0</v>
      </c>
      <c r="AR40" s="430">
        <v>0</v>
      </c>
      <c r="AS40" s="430">
        <v>0</v>
      </c>
      <c r="AT40" s="430">
        <v>0</v>
      </c>
      <c r="AU40" s="430">
        <v>0</v>
      </c>
      <c r="AV40" s="430">
        <v>0</v>
      </c>
      <c r="AW40" s="430">
        <v>0</v>
      </c>
      <c r="AX40" s="430">
        <v>0</v>
      </c>
      <c r="AY40" s="430">
        <v>0</v>
      </c>
      <c r="AZ40" s="430">
        <v>0</v>
      </c>
      <c r="BA40" s="430">
        <v>0</v>
      </c>
      <c r="BB40" s="430">
        <v>0</v>
      </c>
      <c r="BC40" s="430">
        <v>0</v>
      </c>
      <c r="BD40" s="430">
        <v>0</v>
      </c>
      <c r="BE40" s="430">
        <v>0</v>
      </c>
      <c r="BF40" s="430">
        <v>0</v>
      </c>
      <c r="BG40" s="430">
        <v>0</v>
      </c>
      <c r="BH40" s="430">
        <v>0</v>
      </c>
      <c r="BI40" s="430">
        <v>0</v>
      </c>
      <c r="BJ40" s="430">
        <v>0</v>
      </c>
      <c r="BK40" s="430">
        <v>0</v>
      </c>
      <c r="BL40" s="430">
        <v>0</v>
      </c>
      <c r="BM40" s="430">
        <v>0</v>
      </c>
      <c r="BN40" s="430">
        <v>0</v>
      </c>
      <c r="BO40" s="430">
        <v>150000</v>
      </c>
      <c r="BP40" s="430">
        <v>150000</v>
      </c>
      <c r="BQ40" s="430">
        <v>0</v>
      </c>
      <c r="BR40" s="430">
        <v>0</v>
      </c>
      <c r="BS40" s="430">
        <v>0</v>
      </c>
      <c r="BT40" s="430">
        <v>0</v>
      </c>
      <c r="BU40" s="431">
        <v>0</v>
      </c>
      <c r="BV40" s="432">
        <v>0</v>
      </c>
      <c r="BW40" s="433">
        <v>350000</v>
      </c>
      <c r="BX40" s="431">
        <v>350000</v>
      </c>
      <c r="BY40" s="431">
        <v>0</v>
      </c>
      <c r="BZ40" s="430">
        <v>0</v>
      </c>
      <c r="CA40" s="430">
        <v>0</v>
      </c>
      <c r="CB40" s="430">
        <v>0</v>
      </c>
      <c r="CC40" s="430">
        <v>0</v>
      </c>
      <c r="CD40" s="432">
        <v>0</v>
      </c>
      <c r="CE40" s="433">
        <v>100000</v>
      </c>
      <c r="CF40" s="470">
        <v>30000</v>
      </c>
      <c r="CG40" s="430">
        <v>0</v>
      </c>
      <c r="CH40" s="430">
        <v>0</v>
      </c>
      <c r="CI40" s="430">
        <v>0</v>
      </c>
      <c r="CJ40" s="430">
        <v>0</v>
      </c>
      <c r="CK40" s="427">
        <f t="shared" si="23"/>
        <v>1220000</v>
      </c>
      <c r="CL40" s="427">
        <f t="shared" si="24"/>
        <v>1150000</v>
      </c>
      <c r="CM40" s="428">
        <f t="shared" si="25"/>
        <v>770000</v>
      </c>
      <c r="CN40" s="428">
        <f t="shared" si="26"/>
        <v>770000</v>
      </c>
      <c r="CO40" s="428">
        <f t="shared" si="27"/>
        <v>100000</v>
      </c>
      <c r="CP40" s="428">
        <f t="shared" si="28"/>
        <v>30000</v>
      </c>
      <c r="CQ40" s="428">
        <f t="shared" si="29"/>
        <v>350000</v>
      </c>
      <c r="CR40" s="428">
        <f t="shared" si="30"/>
        <v>350000</v>
      </c>
    </row>
    <row r="41" spans="1:96" ht="11.45" customHeight="1" x14ac:dyDescent="0.2">
      <c r="A41" s="420" t="s">
        <v>83</v>
      </c>
      <c r="B41" s="429" t="s">
        <v>84</v>
      </c>
      <c r="C41" s="430">
        <v>0</v>
      </c>
      <c r="D41" s="430">
        <v>0</v>
      </c>
      <c r="E41" s="430">
        <v>0</v>
      </c>
      <c r="F41" s="430">
        <v>0</v>
      </c>
      <c r="G41" s="430">
        <v>0</v>
      </c>
      <c r="H41" s="430">
        <v>0</v>
      </c>
      <c r="I41" s="430">
        <v>0</v>
      </c>
      <c r="J41" s="430">
        <v>0</v>
      </c>
      <c r="K41" s="430">
        <v>0</v>
      </c>
      <c r="L41" s="430">
        <v>0</v>
      </c>
      <c r="M41" s="430">
        <v>0</v>
      </c>
      <c r="N41" s="430">
        <v>0</v>
      </c>
      <c r="O41" s="430">
        <v>0</v>
      </c>
      <c r="P41" s="430">
        <v>0</v>
      </c>
      <c r="Q41" s="430">
        <v>0</v>
      </c>
      <c r="R41" s="430">
        <v>0</v>
      </c>
      <c r="S41" s="430">
        <v>0</v>
      </c>
      <c r="T41" s="430">
        <v>0</v>
      </c>
      <c r="U41" s="430">
        <v>0</v>
      </c>
      <c r="V41" s="430">
        <v>0</v>
      </c>
      <c r="W41" s="430">
        <v>0</v>
      </c>
      <c r="X41" s="430">
        <v>0</v>
      </c>
      <c r="Y41" s="430">
        <v>0</v>
      </c>
      <c r="Z41" s="430">
        <v>0</v>
      </c>
      <c r="AA41" s="430">
        <v>0</v>
      </c>
      <c r="AB41" s="430">
        <v>0</v>
      </c>
      <c r="AC41" s="430">
        <v>0</v>
      </c>
      <c r="AD41" s="430">
        <v>0</v>
      </c>
      <c r="AE41" s="430">
        <v>0</v>
      </c>
      <c r="AF41" s="430">
        <v>0</v>
      </c>
      <c r="AG41" s="430">
        <v>0</v>
      </c>
      <c r="AH41" s="430">
        <v>0</v>
      </c>
      <c r="AI41" s="430">
        <v>0</v>
      </c>
      <c r="AJ41" s="430">
        <v>0</v>
      </c>
      <c r="AK41" s="430">
        <v>0</v>
      </c>
      <c r="AL41" s="430">
        <v>0</v>
      </c>
      <c r="AM41" s="430">
        <v>0</v>
      </c>
      <c r="AN41" s="430">
        <v>0</v>
      </c>
      <c r="AO41" s="430">
        <v>0</v>
      </c>
      <c r="AP41" s="430">
        <v>0</v>
      </c>
      <c r="AQ41" s="430">
        <v>0</v>
      </c>
      <c r="AR41" s="430">
        <v>0</v>
      </c>
      <c r="AS41" s="430">
        <v>50000</v>
      </c>
      <c r="AT41" s="430">
        <v>50000</v>
      </c>
      <c r="AU41" s="430">
        <v>0</v>
      </c>
      <c r="AV41" s="430">
        <v>0</v>
      </c>
      <c r="AW41" s="430">
        <v>0</v>
      </c>
      <c r="AX41" s="430">
        <v>0</v>
      </c>
      <c r="AY41" s="430">
        <v>0</v>
      </c>
      <c r="AZ41" s="430">
        <v>0</v>
      </c>
      <c r="BA41" s="430">
        <v>0</v>
      </c>
      <c r="BB41" s="430">
        <v>0</v>
      </c>
      <c r="BC41" s="430">
        <v>0</v>
      </c>
      <c r="BD41" s="430">
        <v>0</v>
      </c>
      <c r="BE41" s="430">
        <v>0</v>
      </c>
      <c r="BF41" s="430">
        <v>0</v>
      </c>
      <c r="BG41" s="430">
        <v>0</v>
      </c>
      <c r="BH41" s="430">
        <v>0</v>
      </c>
      <c r="BI41" s="430">
        <v>0</v>
      </c>
      <c r="BJ41" s="430">
        <v>0</v>
      </c>
      <c r="BK41" s="430">
        <v>0</v>
      </c>
      <c r="BL41" s="430">
        <v>0</v>
      </c>
      <c r="BM41" s="430">
        <v>0</v>
      </c>
      <c r="BN41" s="430">
        <v>0</v>
      </c>
      <c r="BO41" s="430">
        <v>0</v>
      </c>
      <c r="BP41" s="430">
        <v>0</v>
      </c>
      <c r="BQ41" s="430">
        <v>0</v>
      </c>
      <c r="BR41" s="430">
        <v>0</v>
      </c>
      <c r="BS41" s="430">
        <v>0</v>
      </c>
      <c r="BT41" s="430">
        <v>0</v>
      </c>
      <c r="BU41" s="431">
        <v>0</v>
      </c>
      <c r="BV41" s="432">
        <v>0</v>
      </c>
      <c r="BW41" s="433">
        <v>0</v>
      </c>
      <c r="BX41" s="431">
        <v>0</v>
      </c>
      <c r="BY41" s="431">
        <v>0</v>
      </c>
      <c r="BZ41" s="430">
        <v>0</v>
      </c>
      <c r="CA41" s="430">
        <v>0</v>
      </c>
      <c r="CB41" s="430">
        <v>0</v>
      </c>
      <c r="CC41" s="430">
        <v>0</v>
      </c>
      <c r="CD41" s="432">
        <v>0</v>
      </c>
      <c r="CE41" s="433">
        <v>0</v>
      </c>
      <c r="CF41" s="431">
        <v>0</v>
      </c>
      <c r="CG41" s="430">
        <v>0</v>
      </c>
      <c r="CH41" s="430">
        <v>0</v>
      </c>
      <c r="CI41" s="430">
        <v>0</v>
      </c>
      <c r="CJ41" s="430">
        <v>0</v>
      </c>
      <c r="CK41" s="427">
        <f t="shared" si="23"/>
        <v>50000</v>
      </c>
      <c r="CL41" s="427">
        <f t="shared" si="24"/>
        <v>50000</v>
      </c>
      <c r="CM41" s="428">
        <f t="shared" si="25"/>
        <v>50000</v>
      </c>
      <c r="CN41" s="428">
        <f t="shared" si="26"/>
        <v>50000</v>
      </c>
      <c r="CO41" s="428">
        <f t="shared" si="27"/>
        <v>0</v>
      </c>
      <c r="CP41" s="428">
        <f t="shared" si="28"/>
        <v>0</v>
      </c>
      <c r="CQ41" s="428">
        <f t="shared" si="29"/>
        <v>0</v>
      </c>
      <c r="CR41" s="428">
        <f t="shared" si="30"/>
        <v>0</v>
      </c>
    </row>
    <row r="42" spans="1:96" ht="11.45" customHeight="1" x14ac:dyDescent="0.2">
      <c r="A42" s="434" t="s">
        <v>85</v>
      </c>
      <c r="B42" s="435" t="s">
        <v>86</v>
      </c>
      <c r="C42" s="436">
        <f t="shared" ref="C42:AH42" si="34">+C40+C41</f>
        <v>30000</v>
      </c>
      <c r="D42" s="436">
        <f t="shared" si="34"/>
        <v>30000</v>
      </c>
      <c r="E42" s="436">
        <f t="shared" si="34"/>
        <v>0</v>
      </c>
      <c r="F42" s="436">
        <f t="shared" si="34"/>
        <v>0</v>
      </c>
      <c r="G42" s="436">
        <f t="shared" si="34"/>
        <v>0</v>
      </c>
      <c r="H42" s="436">
        <f t="shared" si="34"/>
        <v>0</v>
      </c>
      <c r="I42" s="436">
        <f t="shared" si="34"/>
        <v>0</v>
      </c>
      <c r="J42" s="436">
        <f t="shared" si="34"/>
        <v>0</v>
      </c>
      <c r="K42" s="436">
        <f t="shared" si="34"/>
        <v>0</v>
      </c>
      <c r="L42" s="436">
        <f t="shared" si="34"/>
        <v>0</v>
      </c>
      <c r="M42" s="436">
        <f t="shared" si="34"/>
        <v>0</v>
      </c>
      <c r="N42" s="436">
        <f t="shared" si="34"/>
        <v>0</v>
      </c>
      <c r="O42" s="436">
        <f t="shared" si="34"/>
        <v>0</v>
      </c>
      <c r="P42" s="436">
        <f t="shared" si="34"/>
        <v>0</v>
      </c>
      <c r="Q42" s="436">
        <f t="shared" si="34"/>
        <v>0</v>
      </c>
      <c r="R42" s="436">
        <f t="shared" si="34"/>
        <v>0</v>
      </c>
      <c r="S42" s="436">
        <f t="shared" si="34"/>
        <v>550000</v>
      </c>
      <c r="T42" s="436">
        <f t="shared" si="34"/>
        <v>550000</v>
      </c>
      <c r="U42" s="436">
        <f t="shared" si="34"/>
        <v>0</v>
      </c>
      <c r="V42" s="436">
        <f t="shared" si="34"/>
        <v>0</v>
      </c>
      <c r="W42" s="436">
        <f t="shared" si="34"/>
        <v>0</v>
      </c>
      <c r="X42" s="436">
        <f t="shared" si="34"/>
        <v>0</v>
      </c>
      <c r="Y42" s="436">
        <f t="shared" si="34"/>
        <v>0</v>
      </c>
      <c r="Z42" s="436">
        <f t="shared" si="34"/>
        <v>0</v>
      </c>
      <c r="AA42" s="436">
        <f t="shared" si="34"/>
        <v>0</v>
      </c>
      <c r="AB42" s="436">
        <f t="shared" si="34"/>
        <v>0</v>
      </c>
      <c r="AC42" s="436">
        <f t="shared" si="34"/>
        <v>0</v>
      </c>
      <c r="AD42" s="436">
        <f t="shared" si="34"/>
        <v>0</v>
      </c>
      <c r="AE42" s="436">
        <f t="shared" si="34"/>
        <v>0</v>
      </c>
      <c r="AF42" s="436">
        <f t="shared" si="34"/>
        <v>0</v>
      </c>
      <c r="AG42" s="436">
        <f t="shared" si="34"/>
        <v>0</v>
      </c>
      <c r="AH42" s="436">
        <f t="shared" si="34"/>
        <v>0</v>
      </c>
      <c r="AI42" s="436">
        <f t="shared" ref="AI42:BN42" si="35">+AI40+AI41</f>
        <v>40000</v>
      </c>
      <c r="AJ42" s="436">
        <f t="shared" si="35"/>
        <v>40000</v>
      </c>
      <c r="AK42" s="436">
        <f t="shared" si="35"/>
        <v>0</v>
      </c>
      <c r="AL42" s="436">
        <f t="shared" si="35"/>
        <v>0</v>
      </c>
      <c r="AM42" s="436">
        <f t="shared" si="35"/>
        <v>0</v>
      </c>
      <c r="AN42" s="436">
        <f t="shared" si="35"/>
        <v>0</v>
      </c>
      <c r="AO42" s="436">
        <f t="shared" si="35"/>
        <v>0</v>
      </c>
      <c r="AP42" s="436">
        <f t="shared" si="35"/>
        <v>0</v>
      </c>
      <c r="AQ42" s="436">
        <f t="shared" si="35"/>
        <v>0</v>
      </c>
      <c r="AR42" s="436">
        <f t="shared" si="35"/>
        <v>0</v>
      </c>
      <c r="AS42" s="436">
        <f t="shared" si="35"/>
        <v>50000</v>
      </c>
      <c r="AT42" s="436">
        <f t="shared" si="35"/>
        <v>50000</v>
      </c>
      <c r="AU42" s="436">
        <f t="shared" si="35"/>
        <v>0</v>
      </c>
      <c r="AV42" s="436">
        <f t="shared" si="35"/>
        <v>0</v>
      </c>
      <c r="AW42" s="436">
        <f t="shared" si="35"/>
        <v>0</v>
      </c>
      <c r="AX42" s="436">
        <f t="shared" si="35"/>
        <v>0</v>
      </c>
      <c r="AY42" s="436">
        <f t="shared" si="35"/>
        <v>0</v>
      </c>
      <c r="AZ42" s="436">
        <f t="shared" si="35"/>
        <v>0</v>
      </c>
      <c r="BA42" s="436">
        <f t="shared" si="35"/>
        <v>0</v>
      </c>
      <c r="BB42" s="436">
        <f t="shared" si="35"/>
        <v>0</v>
      </c>
      <c r="BC42" s="436">
        <f t="shared" si="35"/>
        <v>0</v>
      </c>
      <c r="BD42" s="436">
        <f t="shared" si="35"/>
        <v>0</v>
      </c>
      <c r="BE42" s="436">
        <f t="shared" si="35"/>
        <v>0</v>
      </c>
      <c r="BF42" s="436">
        <f t="shared" si="35"/>
        <v>0</v>
      </c>
      <c r="BG42" s="436">
        <f t="shared" si="35"/>
        <v>0</v>
      </c>
      <c r="BH42" s="436">
        <f t="shared" si="35"/>
        <v>0</v>
      </c>
      <c r="BI42" s="436">
        <f t="shared" si="35"/>
        <v>0</v>
      </c>
      <c r="BJ42" s="436">
        <f t="shared" si="35"/>
        <v>0</v>
      </c>
      <c r="BK42" s="436">
        <f t="shared" si="35"/>
        <v>0</v>
      </c>
      <c r="BL42" s="436">
        <f t="shared" si="35"/>
        <v>0</v>
      </c>
      <c r="BM42" s="436">
        <f t="shared" si="35"/>
        <v>0</v>
      </c>
      <c r="BN42" s="436">
        <f t="shared" si="35"/>
        <v>0</v>
      </c>
      <c r="BO42" s="436">
        <f t="shared" ref="BO42:CJ42" si="36">+BO40+BO41</f>
        <v>150000</v>
      </c>
      <c r="BP42" s="436">
        <f t="shared" si="36"/>
        <v>150000</v>
      </c>
      <c r="BQ42" s="436">
        <f t="shared" si="36"/>
        <v>0</v>
      </c>
      <c r="BR42" s="436">
        <f t="shared" si="36"/>
        <v>0</v>
      </c>
      <c r="BS42" s="436">
        <f t="shared" si="36"/>
        <v>0</v>
      </c>
      <c r="BT42" s="436">
        <f t="shared" si="36"/>
        <v>0</v>
      </c>
      <c r="BU42" s="437">
        <f t="shared" si="36"/>
        <v>0</v>
      </c>
      <c r="BV42" s="438">
        <f t="shared" si="36"/>
        <v>0</v>
      </c>
      <c r="BW42" s="439">
        <f t="shared" si="36"/>
        <v>350000</v>
      </c>
      <c r="BX42" s="437">
        <f t="shared" si="36"/>
        <v>350000</v>
      </c>
      <c r="BY42" s="437">
        <f t="shared" si="36"/>
        <v>0</v>
      </c>
      <c r="BZ42" s="436">
        <f t="shared" si="36"/>
        <v>0</v>
      </c>
      <c r="CA42" s="436">
        <f t="shared" si="36"/>
        <v>0</v>
      </c>
      <c r="CB42" s="436">
        <f t="shared" si="36"/>
        <v>0</v>
      </c>
      <c r="CC42" s="436">
        <f t="shared" si="36"/>
        <v>0</v>
      </c>
      <c r="CD42" s="438">
        <f t="shared" si="36"/>
        <v>0</v>
      </c>
      <c r="CE42" s="439">
        <f t="shared" si="36"/>
        <v>100000</v>
      </c>
      <c r="CF42" s="437">
        <f t="shared" si="36"/>
        <v>30000</v>
      </c>
      <c r="CG42" s="436">
        <f t="shared" si="36"/>
        <v>0</v>
      </c>
      <c r="CH42" s="436">
        <f t="shared" si="36"/>
        <v>0</v>
      </c>
      <c r="CI42" s="436">
        <f t="shared" si="36"/>
        <v>0</v>
      </c>
      <c r="CJ42" s="436">
        <f t="shared" si="36"/>
        <v>0</v>
      </c>
      <c r="CK42" s="427">
        <f t="shared" si="23"/>
        <v>1270000</v>
      </c>
      <c r="CL42" s="427">
        <f t="shared" si="24"/>
        <v>1200000</v>
      </c>
      <c r="CM42" s="428">
        <f t="shared" si="25"/>
        <v>820000</v>
      </c>
      <c r="CN42" s="428">
        <f t="shared" si="26"/>
        <v>820000</v>
      </c>
      <c r="CO42" s="428">
        <f t="shared" si="27"/>
        <v>100000</v>
      </c>
      <c r="CP42" s="428">
        <f t="shared" si="28"/>
        <v>30000</v>
      </c>
      <c r="CQ42" s="428">
        <f t="shared" si="29"/>
        <v>350000</v>
      </c>
      <c r="CR42" s="428">
        <f t="shared" si="30"/>
        <v>350000</v>
      </c>
    </row>
    <row r="43" spans="1:96" ht="11.45" customHeight="1" x14ac:dyDescent="0.2">
      <c r="A43" s="420" t="s">
        <v>87</v>
      </c>
      <c r="B43" s="429" t="s">
        <v>88</v>
      </c>
      <c r="C43" s="430">
        <v>80000</v>
      </c>
      <c r="D43" s="430">
        <v>80000</v>
      </c>
      <c r="E43" s="430">
        <v>150000</v>
      </c>
      <c r="F43" s="430">
        <v>150000</v>
      </c>
      <c r="G43" s="430">
        <v>837000</v>
      </c>
      <c r="H43" s="430">
        <v>837000</v>
      </c>
      <c r="I43" s="430">
        <v>10000</v>
      </c>
      <c r="J43" s="430">
        <v>10000</v>
      </c>
      <c r="K43" s="430">
        <v>0</v>
      </c>
      <c r="L43" s="430">
        <v>0</v>
      </c>
      <c r="M43" s="430">
        <v>0</v>
      </c>
      <c r="N43" s="430">
        <v>0</v>
      </c>
      <c r="O43" s="430">
        <v>0</v>
      </c>
      <c r="P43" s="430">
        <v>0</v>
      </c>
      <c r="Q43" s="430">
        <v>0</v>
      </c>
      <c r="R43" s="430">
        <v>0</v>
      </c>
      <c r="S43" s="430">
        <v>65000</v>
      </c>
      <c r="T43" s="430">
        <v>65000</v>
      </c>
      <c r="U43" s="430">
        <v>95000</v>
      </c>
      <c r="V43" s="430">
        <v>95000</v>
      </c>
      <c r="W43" s="430">
        <v>350000</v>
      </c>
      <c r="X43" s="430">
        <v>350000</v>
      </c>
      <c r="Y43" s="430">
        <v>0</v>
      </c>
      <c r="Z43" s="430">
        <v>0</v>
      </c>
      <c r="AA43" s="430">
        <v>0</v>
      </c>
      <c r="AB43" s="430">
        <v>0</v>
      </c>
      <c r="AC43" s="430">
        <v>0</v>
      </c>
      <c r="AD43" s="430">
        <v>0</v>
      </c>
      <c r="AE43" s="430">
        <v>1200000</v>
      </c>
      <c r="AF43" s="430">
        <v>1200000</v>
      </c>
      <c r="AG43" s="430">
        <v>351000</v>
      </c>
      <c r="AH43" s="430">
        <v>351000</v>
      </c>
      <c r="AI43" s="430">
        <v>800000</v>
      </c>
      <c r="AJ43" s="430">
        <v>800000</v>
      </c>
      <c r="AK43" s="430">
        <v>351000</v>
      </c>
      <c r="AL43" s="430">
        <v>351000</v>
      </c>
      <c r="AM43" s="430">
        <v>0</v>
      </c>
      <c r="AN43" s="430">
        <v>0</v>
      </c>
      <c r="AO43" s="430">
        <v>100000</v>
      </c>
      <c r="AP43" s="430">
        <v>100000</v>
      </c>
      <c r="AQ43" s="430">
        <v>0</v>
      </c>
      <c r="AR43" s="430">
        <v>0</v>
      </c>
      <c r="AS43" s="430">
        <v>1600000</v>
      </c>
      <c r="AT43" s="430">
        <v>1600000</v>
      </c>
      <c r="AU43" s="430">
        <v>50000</v>
      </c>
      <c r="AV43" s="430">
        <v>50000</v>
      </c>
      <c r="AW43" s="430">
        <v>0</v>
      </c>
      <c r="AX43" s="430">
        <v>0</v>
      </c>
      <c r="AY43" s="430">
        <v>1000000</v>
      </c>
      <c r="AZ43" s="430">
        <v>1000000</v>
      </c>
      <c r="BA43" s="430">
        <v>3310000</v>
      </c>
      <c r="BB43" s="430">
        <v>3310000</v>
      </c>
      <c r="BC43" s="430">
        <v>0</v>
      </c>
      <c r="BD43" s="430">
        <v>0</v>
      </c>
      <c r="BE43" s="430">
        <v>0</v>
      </c>
      <c r="BF43" s="430">
        <v>0</v>
      </c>
      <c r="BG43" s="430">
        <v>0</v>
      </c>
      <c r="BH43" s="430">
        <v>0</v>
      </c>
      <c r="BI43" s="430">
        <v>0</v>
      </c>
      <c r="BJ43" s="430">
        <v>0</v>
      </c>
      <c r="BK43" s="430">
        <v>905000</v>
      </c>
      <c r="BL43" s="430">
        <v>905000</v>
      </c>
      <c r="BM43" s="430">
        <v>0</v>
      </c>
      <c r="BN43" s="430">
        <v>0</v>
      </c>
      <c r="BO43" s="430">
        <v>95000</v>
      </c>
      <c r="BP43" s="430">
        <v>95000</v>
      </c>
      <c r="BQ43" s="430">
        <v>60000</v>
      </c>
      <c r="BR43" s="430">
        <v>60000</v>
      </c>
      <c r="BS43" s="430">
        <v>0</v>
      </c>
      <c r="BT43" s="430">
        <v>0</v>
      </c>
      <c r="BU43" s="431">
        <v>0</v>
      </c>
      <c r="BV43" s="432">
        <v>0</v>
      </c>
      <c r="BW43" s="433">
        <v>1500000</v>
      </c>
      <c r="BX43" s="431">
        <v>1500000</v>
      </c>
      <c r="BY43" s="431">
        <v>0</v>
      </c>
      <c r="BZ43" s="430">
        <v>0</v>
      </c>
      <c r="CA43" s="430">
        <v>0</v>
      </c>
      <c r="CB43" s="430">
        <v>0</v>
      </c>
      <c r="CC43" s="430">
        <v>0</v>
      </c>
      <c r="CD43" s="432">
        <v>0</v>
      </c>
      <c r="CE43" s="433">
        <v>100000</v>
      </c>
      <c r="CF43" s="431">
        <v>100000</v>
      </c>
      <c r="CG43" s="430">
        <v>600000</v>
      </c>
      <c r="CH43" s="473">
        <v>732000</v>
      </c>
      <c r="CI43" s="430">
        <v>0</v>
      </c>
      <c r="CJ43" s="430">
        <v>0</v>
      </c>
      <c r="CK43" s="427">
        <f t="shared" si="23"/>
        <v>13609000</v>
      </c>
      <c r="CL43" s="427">
        <f t="shared" si="24"/>
        <v>13741000</v>
      </c>
      <c r="CM43" s="428">
        <f t="shared" si="25"/>
        <v>11409000</v>
      </c>
      <c r="CN43" s="428">
        <f t="shared" si="26"/>
        <v>11409000</v>
      </c>
      <c r="CO43" s="428">
        <f t="shared" si="27"/>
        <v>700000</v>
      </c>
      <c r="CP43" s="428">
        <f t="shared" si="28"/>
        <v>832000</v>
      </c>
      <c r="CQ43" s="428">
        <f t="shared" si="29"/>
        <v>1500000</v>
      </c>
      <c r="CR43" s="428">
        <f t="shared" si="30"/>
        <v>1500000</v>
      </c>
    </row>
    <row r="44" spans="1:96" ht="11.45" customHeight="1" x14ac:dyDescent="0.2">
      <c r="A44" s="420" t="s">
        <v>89</v>
      </c>
      <c r="B44" s="429" t="s">
        <v>90</v>
      </c>
      <c r="C44" s="430">
        <v>0</v>
      </c>
      <c r="D44" s="430">
        <v>0</v>
      </c>
      <c r="E44" s="430">
        <v>150000</v>
      </c>
      <c r="F44" s="430">
        <v>150000</v>
      </c>
      <c r="G44" s="430">
        <v>0</v>
      </c>
      <c r="H44" s="430">
        <v>0</v>
      </c>
      <c r="I44" s="430">
        <v>0</v>
      </c>
      <c r="J44" s="430">
        <v>0</v>
      </c>
      <c r="K44" s="430">
        <v>0</v>
      </c>
      <c r="L44" s="430">
        <v>0</v>
      </c>
      <c r="M44" s="430">
        <v>0</v>
      </c>
      <c r="N44" s="430">
        <v>0</v>
      </c>
      <c r="O44" s="430">
        <v>0</v>
      </c>
      <c r="P44" s="430">
        <v>0</v>
      </c>
      <c r="Q44" s="430">
        <v>0</v>
      </c>
      <c r="R44" s="430">
        <v>0</v>
      </c>
      <c r="S44" s="430">
        <v>0</v>
      </c>
      <c r="T44" s="430">
        <v>0</v>
      </c>
      <c r="U44" s="430">
        <v>0</v>
      </c>
      <c r="V44" s="430">
        <v>0</v>
      </c>
      <c r="W44" s="430">
        <v>0</v>
      </c>
      <c r="X44" s="430">
        <v>0</v>
      </c>
      <c r="Y44" s="430">
        <v>0</v>
      </c>
      <c r="Z44" s="430">
        <v>0</v>
      </c>
      <c r="AA44" s="430">
        <v>0</v>
      </c>
      <c r="AB44" s="430">
        <v>0</v>
      </c>
      <c r="AC44" s="430">
        <v>0</v>
      </c>
      <c r="AD44" s="430">
        <v>0</v>
      </c>
      <c r="AE44" s="430">
        <v>0</v>
      </c>
      <c r="AF44" s="430">
        <v>0</v>
      </c>
      <c r="AG44" s="430">
        <v>0</v>
      </c>
      <c r="AH44" s="430">
        <v>0</v>
      </c>
      <c r="AI44" s="430">
        <v>0</v>
      </c>
      <c r="AJ44" s="430">
        <v>0</v>
      </c>
      <c r="AK44" s="430">
        <v>0</v>
      </c>
      <c r="AL44" s="430">
        <v>0</v>
      </c>
      <c r="AM44" s="430">
        <v>0</v>
      </c>
      <c r="AN44" s="430">
        <v>0</v>
      </c>
      <c r="AO44" s="430">
        <v>0</v>
      </c>
      <c r="AP44" s="430">
        <v>0</v>
      </c>
      <c r="AQ44" s="430">
        <v>0</v>
      </c>
      <c r="AR44" s="430">
        <v>0</v>
      </c>
      <c r="AS44" s="430">
        <v>100000</v>
      </c>
      <c r="AT44" s="430">
        <v>100000</v>
      </c>
      <c r="AU44" s="430">
        <v>0</v>
      </c>
      <c r="AV44" s="430">
        <v>0</v>
      </c>
      <c r="AW44" s="430">
        <v>0</v>
      </c>
      <c r="AX44" s="430">
        <v>0</v>
      </c>
      <c r="AY44" s="430">
        <v>0</v>
      </c>
      <c r="AZ44" s="430">
        <v>0</v>
      </c>
      <c r="BA44" s="430">
        <v>0</v>
      </c>
      <c r="BB44" s="430">
        <v>0</v>
      </c>
      <c r="BC44" s="430">
        <v>0</v>
      </c>
      <c r="BD44" s="430">
        <v>0</v>
      </c>
      <c r="BE44" s="430">
        <v>0</v>
      </c>
      <c r="BF44" s="430">
        <v>0</v>
      </c>
      <c r="BG44" s="430">
        <v>0</v>
      </c>
      <c r="BH44" s="430">
        <v>0</v>
      </c>
      <c r="BI44" s="430">
        <v>0</v>
      </c>
      <c r="BJ44" s="430">
        <v>0</v>
      </c>
      <c r="BK44" s="430">
        <v>300000</v>
      </c>
      <c r="BL44" s="430">
        <v>300000</v>
      </c>
      <c r="BM44" s="430">
        <v>0</v>
      </c>
      <c r="BN44" s="430">
        <v>0</v>
      </c>
      <c r="BO44" s="430">
        <v>0</v>
      </c>
      <c r="BP44" s="430">
        <v>0</v>
      </c>
      <c r="BQ44" s="430">
        <v>0</v>
      </c>
      <c r="BR44" s="430">
        <v>0</v>
      </c>
      <c r="BS44" s="430">
        <v>0</v>
      </c>
      <c r="BT44" s="430">
        <v>0</v>
      </c>
      <c r="BU44" s="431">
        <v>0</v>
      </c>
      <c r="BV44" s="432">
        <v>0</v>
      </c>
      <c r="BW44" s="433">
        <v>0</v>
      </c>
      <c r="BX44" s="431">
        <v>0</v>
      </c>
      <c r="BY44" s="431">
        <v>0</v>
      </c>
      <c r="BZ44" s="430">
        <v>0</v>
      </c>
      <c r="CA44" s="430">
        <v>0</v>
      </c>
      <c r="CB44" s="430">
        <v>0</v>
      </c>
      <c r="CC44" s="430">
        <v>0</v>
      </c>
      <c r="CD44" s="432">
        <v>0</v>
      </c>
      <c r="CE44" s="433">
        <v>0</v>
      </c>
      <c r="CF44" s="431">
        <v>0</v>
      </c>
      <c r="CG44" s="430">
        <v>0</v>
      </c>
      <c r="CH44" s="430">
        <v>0</v>
      </c>
      <c r="CI44" s="430">
        <v>0</v>
      </c>
      <c r="CJ44" s="430">
        <v>0</v>
      </c>
      <c r="CK44" s="427">
        <f t="shared" si="23"/>
        <v>550000</v>
      </c>
      <c r="CL44" s="427">
        <f t="shared" si="24"/>
        <v>550000</v>
      </c>
      <c r="CM44" s="428">
        <f t="shared" si="25"/>
        <v>550000</v>
      </c>
      <c r="CN44" s="428">
        <f t="shared" si="26"/>
        <v>550000</v>
      </c>
      <c r="CO44" s="428">
        <f t="shared" si="27"/>
        <v>0</v>
      </c>
      <c r="CP44" s="428">
        <f t="shared" si="28"/>
        <v>0</v>
      </c>
      <c r="CQ44" s="428">
        <f t="shared" si="29"/>
        <v>0</v>
      </c>
      <c r="CR44" s="428">
        <f t="shared" si="30"/>
        <v>0</v>
      </c>
    </row>
    <row r="45" spans="1:96" ht="11.45" customHeight="1" x14ac:dyDescent="0.2">
      <c r="A45" s="420" t="s">
        <v>91</v>
      </c>
      <c r="B45" s="429" t="s">
        <v>92</v>
      </c>
      <c r="C45" s="430">
        <v>0</v>
      </c>
      <c r="D45" s="430">
        <v>0</v>
      </c>
      <c r="E45" s="430">
        <v>0</v>
      </c>
      <c r="F45" s="430">
        <v>0</v>
      </c>
      <c r="G45" s="430">
        <v>0</v>
      </c>
      <c r="H45" s="430">
        <v>0</v>
      </c>
      <c r="I45" s="430">
        <v>0</v>
      </c>
      <c r="J45" s="430">
        <v>0</v>
      </c>
      <c r="K45" s="430">
        <v>0</v>
      </c>
      <c r="L45" s="430">
        <v>0</v>
      </c>
      <c r="M45" s="430">
        <v>0</v>
      </c>
      <c r="N45" s="430">
        <v>0</v>
      </c>
      <c r="O45" s="430">
        <v>0</v>
      </c>
      <c r="P45" s="430">
        <v>0</v>
      </c>
      <c r="Q45" s="430">
        <v>0</v>
      </c>
      <c r="R45" s="430">
        <v>0</v>
      </c>
      <c r="S45" s="430">
        <v>0</v>
      </c>
      <c r="T45" s="430">
        <v>0</v>
      </c>
      <c r="U45" s="430">
        <v>0</v>
      </c>
      <c r="V45" s="430">
        <v>0</v>
      </c>
      <c r="W45" s="430">
        <v>0</v>
      </c>
      <c r="X45" s="430">
        <v>0</v>
      </c>
      <c r="Y45" s="430">
        <v>0</v>
      </c>
      <c r="Z45" s="430">
        <v>0</v>
      </c>
      <c r="AA45" s="430">
        <v>0</v>
      </c>
      <c r="AB45" s="430">
        <v>0</v>
      </c>
      <c r="AC45" s="430">
        <v>0</v>
      </c>
      <c r="AD45" s="430">
        <v>0</v>
      </c>
      <c r="AE45" s="430">
        <v>0</v>
      </c>
      <c r="AF45" s="430">
        <v>0</v>
      </c>
      <c r="AG45" s="430">
        <v>0</v>
      </c>
      <c r="AH45" s="430">
        <v>0</v>
      </c>
      <c r="AI45" s="430">
        <v>0</v>
      </c>
      <c r="AJ45" s="430">
        <v>0</v>
      </c>
      <c r="AK45" s="430">
        <v>0</v>
      </c>
      <c r="AL45" s="430">
        <v>0</v>
      </c>
      <c r="AM45" s="430">
        <v>0</v>
      </c>
      <c r="AN45" s="430">
        <v>0</v>
      </c>
      <c r="AO45" s="430">
        <v>0</v>
      </c>
      <c r="AP45" s="430">
        <v>0</v>
      </c>
      <c r="AQ45" s="430">
        <v>0</v>
      </c>
      <c r="AR45" s="430">
        <v>0</v>
      </c>
      <c r="AS45" s="430">
        <v>0</v>
      </c>
      <c r="AT45" s="430">
        <v>0</v>
      </c>
      <c r="AU45" s="430">
        <v>0</v>
      </c>
      <c r="AV45" s="430">
        <v>0</v>
      </c>
      <c r="AW45" s="430">
        <v>0</v>
      </c>
      <c r="AX45" s="430">
        <v>0</v>
      </c>
      <c r="AY45" s="430">
        <v>0</v>
      </c>
      <c r="AZ45" s="430">
        <v>0</v>
      </c>
      <c r="BA45" s="430">
        <v>0</v>
      </c>
      <c r="BB45" s="430">
        <v>0</v>
      </c>
      <c r="BC45" s="430">
        <v>0</v>
      </c>
      <c r="BD45" s="430">
        <v>0</v>
      </c>
      <c r="BE45" s="430">
        <v>0</v>
      </c>
      <c r="BF45" s="430">
        <v>0</v>
      </c>
      <c r="BG45" s="430">
        <v>0</v>
      </c>
      <c r="BH45" s="430">
        <v>0</v>
      </c>
      <c r="BI45" s="430">
        <v>0</v>
      </c>
      <c r="BJ45" s="430">
        <v>0</v>
      </c>
      <c r="BK45" s="430">
        <v>0</v>
      </c>
      <c r="BL45" s="430">
        <v>0</v>
      </c>
      <c r="BM45" s="430">
        <v>0</v>
      </c>
      <c r="BN45" s="430">
        <v>0</v>
      </c>
      <c r="BO45" s="430">
        <v>0</v>
      </c>
      <c r="BP45" s="430">
        <v>0</v>
      </c>
      <c r="BQ45" s="430">
        <v>0</v>
      </c>
      <c r="BR45" s="430">
        <v>0</v>
      </c>
      <c r="BS45" s="430">
        <v>1000000</v>
      </c>
      <c r="BT45" s="430">
        <v>1000000</v>
      </c>
      <c r="BU45" s="431">
        <v>0</v>
      </c>
      <c r="BV45" s="432">
        <v>0</v>
      </c>
      <c r="BW45" s="433">
        <v>0</v>
      </c>
      <c r="BX45" s="431">
        <v>0</v>
      </c>
      <c r="BY45" s="431">
        <v>0</v>
      </c>
      <c r="BZ45" s="430">
        <v>0</v>
      </c>
      <c r="CA45" s="430">
        <v>0</v>
      </c>
      <c r="CB45" s="430">
        <v>0</v>
      </c>
      <c r="CC45" s="430">
        <v>0</v>
      </c>
      <c r="CD45" s="432">
        <v>0</v>
      </c>
      <c r="CE45" s="433">
        <v>0</v>
      </c>
      <c r="CF45" s="431">
        <v>0</v>
      </c>
      <c r="CG45" s="430">
        <v>0</v>
      </c>
      <c r="CH45" s="430">
        <v>0</v>
      </c>
      <c r="CI45" s="430">
        <v>0</v>
      </c>
      <c r="CJ45" s="430">
        <v>0</v>
      </c>
      <c r="CK45" s="427">
        <f t="shared" si="23"/>
        <v>1000000</v>
      </c>
      <c r="CL45" s="427">
        <f t="shared" si="24"/>
        <v>1000000</v>
      </c>
      <c r="CM45" s="428">
        <f t="shared" si="25"/>
        <v>1000000</v>
      </c>
      <c r="CN45" s="428">
        <f t="shared" si="26"/>
        <v>1000000</v>
      </c>
      <c r="CO45" s="428">
        <f t="shared" si="27"/>
        <v>0</v>
      </c>
      <c r="CP45" s="428">
        <f t="shared" si="28"/>
        <v>0</v>
      </c>
      <c r="CQ45" s="428">
        <f t="shared" si="29"/>
        <v>0</v>
      </c>
      <c r="CR45" s="428">
        <f t="shared" si="30"/>
        <v>0</v>
      </c>
    </row>
    <row r="46" spans="1:96" ht="11.45" hidden="1" customHeight="1" x14ac:dyDescent="0.2">
      <c r="A46" s="420" t="s">
        <v>93</v>
      </c>
      <c r="B46" s="429" t="s">
        <v>94</v>
      </c>
      <c r="C46" s="430">
        <v>0</v>
      </c>
      <c r="D46" s="430">
        <v>0</v>
      </c>
      <c r="E46" s="430">
        <v>0</v>
      </c>
      <c r="F46" s="430">
        <v>0</v>
      </c>
      <c r="G46" s="430">
        <v>0</v>
      </c>
      <c r="H46" s="430">
        <v>0</v>
      </c>
      <c r="I46" s="430">
        <v>0</v>
      </c>
      <c r="J46" s="430">
        <v>0</v>
      </c>
      <c r="K46" s="430">
        <v>0</v>
      </c>
      <c r="L46" s="430">
        <v>0</v>
      </c>
      <c r="M46" s="430">
        <v>0</v>
      </c>
      <c r="N46" s="430">
        <v>0</v>
      </c>
      <c r="O46" s="430">
        <v>0</v>
      </c>
      <c r="P46" s="430">
        <v>0</v>
      </c>
      <c r="Q46" s="430">
        <v>0</v>
      </c>
      <c r="R46" s="430">
        <v>0</v>
      </c>
      <c r="S46" s="430">
        <v>0</v>
      </c>
      <c r="T46" s="430">
        <v>0</v>
      </c>
      <c r="U46" s="430">
        <v>0</v>
      </c>
      <c r="V46" s="430">
        <v>0</v>
      </c>
      <c r="W46" s="430">
        <v>0</v>
      </c>
      <c r="X46" s="430">
        <v>0</v>
      </c>
      <c r="Y46" s="430">
        <v>0</v>
      </c>
      <c r="Z46" s="430">
        <v>0</v>
      </c>
      <c r="AA46" s="430">
        <v>0</v>
      </c>
      <c r="AB46" s="430">
        <v>0</v>
      </c>
      <c r="AC46" s="430">
        <v>0</v>
      </c>
      <c r="AD46" s="430">
        <v>0</v>
      </c>
      <c r="AE46" s="430">
        <v>0</v>
      </c>
      <c r="AF46" s="430">
        <v>0</v>
      </c>
      <c r="AG46" s="430">
        <v>0</v>
      </c>
      <c r="AH46" s="430">
        <v>0</v>
      </c>
      <c r="AI46" s="430">
        <v>0</v>
      </c>
      <c r="AJ46" s="430">
        <v>0</v>
      </c>
      <c r="AK46" s="430">
        <v>0</v>
      </c>
      <c r="AL46" s="430">
        <v>0</v>
      </c>
      <c r="AM46" s="430">
        <v>0</v>
      </c>
      <c r="AN46" s="430">
        <v>0</v>
      </c>
      <c r="AO46" s="430">
        <v>0</v>
      </c>
      <c r="AP46" s="430">
        <v>0</v>
      </c>
      <c r="AQ46" s="430">
        <v>0</v>
      </c>
      <c r="AR46" s="430">
        <v>0</v>
      </c>
      <c r="AS46" s="430">
        <v>0</v>
      </c>
      <c r="AT46" s="430">
        <v>0</v>
      </c>
      <c r="AU46" s="430">
        <v>0</v>
      </c>
      <c r="AV46" s="430">
        <v>0</v>
      </c>
      <c r="AW46" s="430">
        <v>0</v>
      </c>
      <c r="AX46" s="430">
        <v>0</v>
      </c>
      <c r="AY46" s="430">
        <v>0</v>
      </c>
      <c r="AZ46" s="430">
        <v>0</v>
      </c>
      <c r="BA46" s="430">
        <v>0</v>
      </c>
      <c r="BB46" s="430">
        <v>0</v>
      </c>
      <c r="BC46" s="430">
        <v>0</v>
      </c>
      <c r="BD46" s="430">
        <v>0</v>
      </c>
      <c r="BE46" s="430">
        <v>0</v>
      </c>
      <c r="BF46" s="430">
        <v>0</v>
      </c>
      <c r="BG46" s="430">
        <v>0</v>
      </c>
      <c r="BH46" s="430">
        <v>0</v>
      </c>
      <c r="BI46" s="430">
        <v>0</v>
      </c>
      <c r="BJ46" s="430">
        <v>0</v>
      </c>
      <c r="BK46" s="430">
        <v>0</v>
      </c>
      <c r="BL46" s="430">
        <v>0</v>
      </c>
      <c r="BM46" s="430">
        <v>0</v>
      </c>
      <c r="BN46" s="430">
        <v>0</v>
      </c>
      <c r="BO46" s="430">
        <v>0</v>
      </c>
      <c r="BP46" s="430">
        <v>0</v>
      </c>
      <c r="BQ46" s="430">
        <v>0</v>
      </c>
      <c r="BR46" s="430">
        <v>0</v>
      </c>
      <c r="BS46" s="430">
        <v>0</v>
      </c>
      <c r="BT46" s="430">
        <v>0</v>
      </c>
      <c r="BU46" s="431">
        <v>0</v>
      </c>
      <c r="BV46" s="432">
        <v>0</v>
      </c>
      <c r="BW46" s="433">
        <v>0</v>
      </c>
      <c r="BX46" s="431">
        <v>0</v>
      </c>
      <c r="BY46" s="431">
        <v>0</v>
      </c>
      <c r="BZ46" s="430">
        <v>0</v>
      </c>
      <c r="CA46" s="430">
        <v>0</v>
      </c>
      <c r="CB46" s="430">
        <v>0</v>
      </c>
      <c r="CC46" s="430">
        <v>0</v>
      </c>
      <c r="CD46" s="432">
        <v>0</v>
      </c>
      <c r="CE46" s="433">
        <v>0</v>
      </c>
      <c r="CF46" s="431">
        <v>0</v>
      </c>
      <c r="CG46" s="430">
        <v>0</v>
      </c>
      <c r="CH46" s="430">
        <v>0</v>
      </c>
      <c r="CI46" s="430">
        <v>0</v>
      </c>
      <c r="CJ46" s="430">
        <v>0</v>
      </c>
      <c r="CK46" s="427">
        <f t="shared" si="23"/>
        <v>0</v>
      </c>
      <c r="CL46" s="427">
        <f t="shared" si="24"/>
        <v>0</v>
      </c>
      <c r="CM46" s="428">
        <f t="shared" si="25"/>
        <v>0</v>
      </c>
      <c r="CN46" s="428">
        <f t="shared" si="26"/>
        <v>0</v>
      </c>
      <c r="CO46" s="428">
        <f t="shared" si="27"/>
        <v>0</v>
      </c>
      <c r="CP46" s="428">
        <f t="shared" si="28"/>
        <v>0</v>
      </c>
      <c r="CQ46" s="428">
        <f t="shared" si="29"/>
        <v>0</v>
      </c>
      <c r="CR46" s="428">
        <f t="shared" si="30"/>
        <v>0</v>
      </c>
    </row>
    <row r="47" spans="1:96" ht="11.45" customHeight="1" x14ac:dyDescent="0.2">
      <c r="A47" s="420" t="s">
        <v>95</v>
      </c>
      <c r="B47" s="429" t="s">
        <v>96</v>
      </c>
      <c r="C47" s="430">
        <v>100000</v>
      </c>
      <c r="D47" s="430">
        <v>100000</v>
      </c>
      <c r="E47" s="430">
        <v>100000</v>
      </c>
      <c r="F47" s="430">
        <v>100000</v>
      </c>
      <c r="G47" s="430">
        <v>2200000</v>
      </c>
      <c r="H47" s="430">
        <v>2200000</v>
      </c>
      <c r="I47" s="430">
        <v>0</v>
      </c>
      <c r="J47" s="430">
        <v>0</v>
      </c>
      <c r="K47" s="430">
        <v>0</v>
      </c>
      <c r="L47" s="430">
        <v>0</v>
      </c>
      <c r="M47" s="430">
        <v>0</v>
      </c>
      <c r="N47" s="430">
        <v>0</v>
      </c>
      <c r="O47" s="430">
        <v>0</v>
      </c>
      <c r="P47" s="430">
        <v>0</v>
      </c>
      <c r="Q47" s="430">
        <v>0</v>
      </c>
      <c r="R47" s="430">
        <v>0</v>
      </c>
      <c r="S47" s="430">
        <v>50000</v>
      </c>
      <c r="T47" s="430">
        <v>50000</v>
      </c>
      <c r="U47" s="430">
        <v>50000</v>
      </c>
      <c r="V47" s="430">
        <v>50000</v>
      </c>
      <c r="W47" s="430">
        <v>0</v>
      </c>
      <c r="X47" s="430">
        <v>0</v>
      </c>
      <c r="Y47" s="430">
        <v>0</v>
      </c>
      <c r="Z47" s="430">
        <v>0</v>
      </c>
      <c r="AA47" s="430">
        <v>0</v>
      </c>
      <c r="AB47" s="430">
        <v>0</v>
      </c>
      <c r="AC47" s="430">
        <v>0</v>
      </c>
      <c r="AD47" s="430">
        <v>0</v>
      </c>
      <c r="AE47" s="430">
        <v>0</v>
      </c>
      <c r="AF47" s="430">
        <v>0</v>
      </c>
      <c r="AG47" s="430">
        <v>0</v>
      </c>
      <c r="AH47" s="430">
        <v>0</v>
      </c>
      <c r="AI47" s="430">
        <v>200000</v>
      </c>
      <c r="AJ47" s="430">
        <v>200000</v>
      </c>
      <c r="AK47" s="430">
        <v>0</v>
      </c>
      <c r="AL47" s="430">
        <v>0</v>
      </c>
      <c r="AM47" s="430">
        <v>0</v>
      </c>
      <c r="AN47" s="430">
        <v>0</v>
      </c>
      <c r="AO47" s="430">
        <v>100000</v>
      </c>
      <c r="AP47" s="430">
        <v>100000</v>
      </c>
      <c r="AQ47" s="430">
        <v>0</v>
      </c>
      <c r="AR47" s="430">
        <v>0</v>
      </c>
      <c r="AS47" s="430">
        <v>100000</v>
      </c>
      <c r="AT47" s="430">
        <v>100000</v>
      </c>
      <c r="AU47" s="430">
        <v>0</v>
      </c>
      <c r="AV47" s="430">
        <v>0</v>
      </c>
      <c r="AW47" s="430">
        <v>0</v>
      </c>
      <c r="AX47" s="430">
        <v>0</v>
      </c>
      <c r="AY47" s="430">
        <v>100000</v>
      </c>
      <c r="AZ47" s="430">
        <v>100000</v>
      </c>
      <c r="BA47" s="430">
        <v>2000000</v>
      </c>
      <c r="BB47" s="430">
        <v>2000000</v>
      </c>
      <c r="BC47" s="430">
        <v>0</v>
      </c>
      <c r="BD47" s="430">
        <v>0</v>
      </c>
      <c r="BE47" s="430">
        <v>0</v>
      </c>
      <c r="BF47" s="430">
        <v>0</v>
      </c>
      <c r="BG47" s="430">
        <v>0</v>
      </c>
      <c r="BH47" s="430">
        <v>0</v>
      </c>
      <c r="BI47" s="430">
        <v>0</v>
      </c>
      <c r="BJ47" s="430">
        <v>0</v>
      </c>
      <c r="BK47" s="430">
        <v>0</v>
      </c>
      <c r="BL47" s="430">
        <v>0</v>
      </c>
      <c r="BM47" s="430">
        <v>0</v>
      </c>
      <c r="BN47" s="430">
        <v>0</v>
      </c>
      <c r="BO47" s="430">
        <v>0</v>
      </c>
      <c r="BP47" s="430">
        <v>0</v>
      </c>
      <c r="BQ47" s="430">
        <v>0</v>
      </c>
      <c r="BR47" s="430">
        <v>0</v>
      </c>
      <c r="BS47" s="430">
        <v>0</v>
      </c>
      <c r="BT47" s="430">
        <v>0</v>
      </c>
      <c r="BU47" s="431">
        <v>0</v>
      </c>
      <c r="BV47" s="432">
        <v>0</v>
      </c>
      <c r="BW47" s="433">
        <v>160000</v>
      </c>
      <c r="BX47" s="431">
        <v>160000</v>
      </c>
      <c r="BY47" s="431">
        <v>0</v>
      </c>
      <c r="BZ47" s="430">
        <v>0</v>
      </c>
      <c r="CA47" s="430">
        <v>0</v>
      </c>
      <c r="CB47" s="430">
        <v>0</v>
      </c>
      <c r="CC47" s="430">
        <v>0</v>
      </c>
      <c r="CD47" s="432">
        <v>0</v>
      </c>
      <c r="CE47" s="433">
        <v>0</v>
      </c>
      <c r="CF47" s="431">
        <v>0</v>
      </c>
      <c r="CG47" s="430">
        <v>100000</v>
      </c>
      <c r="CH47" s="473">
        <v>10000</v>
      </c>
      <c r="CI47" s="430">
        <v>0</v>
      </c>
      <c r="CJ47" s="430">
        <v>0</v>
      </c>
      <c r="CK47" s="427">
        <f t="shared" si="23"/>
        <v>5260000</v>
      </c>
      <c r="CL47" s="427">
        <f t="shared" si="24"/>
        <v>5170000</v>
      </c>
      <c r="CM47" s="428">
        <f t="shared" si="25"/>
        <v>5000000</v>
      </c>
      <c r="CN47" s="428">
        <f t="shared" si="26"/>
        <v>5000000</v>
      </c>
      <c r="CO47" s="428">
        <f t="shared" si="27"/>
        <v>100000</v>
      </c>
      <c r="CP47" s="428">
        <f t="shared" si="28"/>
        <v>10000</v>
      </c>
      <c r="CQ47" s="428">
        <f t="shared" si="29"/>
        <v>160000</v>
      </c>
      <c r="CR47" s="428">
        <f t="shared" si="30"/>
        <v>160000</v>
      </c>
    </row>
    <row r="48" spans="1:96" ht="11.45" customHeight="1" x14ac:dyDescent="0.2">
      <c r="A48" s="434" t="s">
        <v>97</v>
      </c>
      <c r="B48" s="435" t="s">
        <v>98</v>
      </c>
      <c r="C48" s="436">
        <f t="shared" ref="C48:AH48" si="37">SUM(C43:C47)</f>
        <v>180000</v>
      </c>
      <c r="D48" s="436">
        <f t="shared" si="37"/>
        <v>180000</v>
      </c>
      <c r="E48" s="436">
        <f t="shared" si="37"/>
        <v>400000</v>
      </c>
      <c r="F48" s="436">
        <f t="shared" si="37"/>
        <v>400000</v>
      </c>
      <c r="G48" s="436">
        <f t="shared" si="37"/>
        <v>3037000</v>
      </c>
      <c r="H48" s="436">
        <f t="shared" si="37"/>
        <v>3037000</v>
      </c>
      <c r="I48" s="436">
        <f t="shared" si="37"/>
        <v>10000</v>
      </c>
      <c r="J48" s="436">
        <f t="shared" si="37"/>
        <v>10000</v>
      </c>
      <c r="K48" s="436">
        <f t="shared" si="37"/>
        <v>0</v>
      </c>
      <c r="L48" s="436">
        <f t="shared" si="37"/>
        <v>0</v>
      </c>
      <c r="M48" s="436">
        <f t="shared" si="37"/>
        <v>0</v>
      </c>
      <c r="N48" s="436">
        <f t="shared" si="37"/>
        <v>0</v>
      </c>
      <c r="O48" s="436">
        <f t="shared" si="37"/>
        <v>0</v>
      </c>
      <c r="P48" s="436">
        <f t="shared" si="37"/>
        <v>0</v>
      </c>
      <c r="Q48" s="436">
        <f t="shared" si="37"/>
        <v>0</v>
      </c>
      <c r="R48" s="436">
        <f t="shared" si="37"/>
        <v>0</v>
      </c>
      <c r="S48" s="436">
        <f t="shared" si="37"/>
        <v>115000</v>
      </c>
      <c r="T48" s="436">
        <f t="shared" si="37"/>
        <v>115000</v>
      </c>
      <c r="U48" s="436">
        <f t="shared" si="37"/>
        <v>145000</v>
      </c>
      <c r="V48" s="436">
        <f t="shared" si="37"/>
        <v>145000</v>
      </c>
      <c r="W48" s="436">
        <f t="shared" si="37"/>
        <v>350000</v>
      </c>
      <c r="X48" s="436">
        <f t="shared" si="37"/>
        <v>350000</v>
      </c>
      <c r="Y48" s="436">
        <f t="shared" si="37"/>
        <v>0</v>
      </c>
      <c r="Z48" s="436">
        <f t="shared" si="37"/>
        <v>0</v>
      </c>
      <c r="AA48" s="436">
        <f t="shared" si="37"/>
        <v>0</v>
      </c>
      <c r="AB48" s="436">
        <f t="shared" si="37"/>
        <v>0</v>
      </c>
      <c r="AC48" s="436">
        <f t="shared" si="37"/>
        <v>0</v>
      </c>
      <c r="AD48" s="436">
        <f t="shared" si="37"/>
        <v>0</v>
      </c>
      <c r="AE48" s="436">
        <f t="shared" si="37"/>
        <v>1200000</v>
      </c>
      <c r="AF48" s="436">
        <f t="shared" si="37"/>
        <v>1200000</v>
      </c>
      <c r="AG48" s="436">
        <f t="shared" si="37"/>
        <v>351000</v>
      </c>
      <c r="AH48" s="436">
        <f t="shared" si="37"/>
        <v>351000</v>
      </c>
      <c r="AI48" s="436">
        <f t="shared" ref="AI48:BN48" si="38">SUM(AI43:AI47)</f>
        <v>1000000</v>
      </c>
      <c r="AJ48" s="436">
        <f t="shared" si="38"/>
        <v>1000000</v>
      </c>
      <c r="AK48" s="436">
        <f t="shared" si="38"/>
        <v>351000</v>
      </c>
      <c r="AL48" s="436">
        <f t="shared" si="38"/>
        <v>351000</v>
      </c>
      <c r="AM48" s="436">
        <f t="shared" si="38"/>
        <v>0</v>
      </c>
      <c r="AN48" s="436">
        <f t="shared" si="38"/>
        <v>0</v>
      </c>
      <c r="AO48" s="436">
        <f t="shared" si="38"/>
        <v>200000</v>
      </c>
      <c r="AP48" s="436">
        <f t="shared" si="38"/>
        <v>200000</v>
      </c>
      <c r="AQ48" s="436">
        <f t="shared" si="38"/>
        <v>0</v>
      </c>
      <c r="AR48" s="436">
        <f t="shared" si="38"/>
        <v>0</v>
      </c>
      <c r="AS48" s="436">
        <f t="shared" si="38"/>
        <v>1800000</v>
      </c>
      <c r="AT48" s="436">
        <f t="shared" si="38"/>
        <v>1800000</v>
      </c>
      <c r="AU48" s="436">
        <f t="shared" si="38"/>
        <v>50000</v>
      </c>
      <c r="AV48" s="436">
        <f t="shared" si="38"/>
        <v>50000</v>
      </c>
      <c r="AW48" s="436">
        <f t="shared" si="38"/>
        <v>0</v>
      </c>
      <c r="AX48" s="436">
        <f t="shared" si="38"/>
        <v>0</v>
      </c>
      <c r="AY48" s="436">
        <f t="shared" si="38"/>
        <v>1100000</v>
      </c>
      <c r="AZ48" s="436">
        <f t="shared" si="38"/>
        <v>1100000</v>
      </c>
      <c r="BA48" s="436">
        <f t="shared" si="38"/>
        <v>5310000</v>
      </c>
      <c r="BB48" s="436">
        <f t="shared" si="38"/>
        <v>5310000</v>
      </c>
      <c r="BC48" s="436">
        <f t="shared" si="38"/>
        <v>0</v>
      </c>
      <c r="BD48" s="436">
        <f t="shared" si="38"/>
        <v>0</v>
      </c>
      <c r="BE48" s="436">
        <f t="shared" si="38"/>
        <v>0</v>
      </c>
      <c r="BF48" s="436">
        <f t="shared" si="38"/>
        <v>0</v>
      </c>
      <c r="BG48" s="436">
        <f t="shared" si="38"/>
        <v>0</v>
      </c>
      <c r="BH48" s="436">
        <f t="shared" si="38"/>
        <v>0</v>
      </c>
      <c r="BI48" s="436">
        <f t="shared" si="38"/>
        <v>0</v>
      </c>
      <c r="BJ48" s="436">
        <f t="shared" si="38"/>
        <v>0</v>
      </c>
      <c r="BK48" s="436">
        <f t="shared" si="38"/>
        <v>1205000</v>
      </c>
      <c r="BL48" s="436">
        <f t="shared" si="38"/>
        <v>1205000</v>
      </c>
      <c r="BM48" s="436">
        <f t="shared" si="38"/>
        <v>0</v>
      </c>
      <c r="BN48" s="436">
        <f t="shared" si="38"/>
        <v>0</v>
      </c>
      <c r="BO48" s="436">
        <f t="shared" ref="BO48:CJ48" si="39">SUM(BO43:BO47)</f>
        <v>95000</v>
      </c>
      <c r="BP48" s="436">
        <f t="shared" si="39"/>
        <v>95000</v>
      </c>
      <c r="BQ48" s="436">
        <f t="shared" si="39"/>
        <v>60000</v>
      </c>
      <c r="BR48" s="436">
        <f t="shared" si="39"/>
        <v>60000</v>
      </c>
      <c r="BS48" s="436">
        <f t="shared" si="39"/>
        <v>1000000</v>
      </c>
      <c r="BT48" s="436">
        <f t="shared" si="39"/>
        <v>1000000</v>
      </c>
      <c r="BU48" s="437">
        <f t="shared" si="39"/>
        <v>0</v>
      </c>
      <c r="BV48" s="438">
        <f t="shared" si="39"/>
        <v>0</v>
      </c>
      <c r="BW48" s="439">
        <f t="shared" si="39"/>
        <v>1660000</v>
      </c>
      <c r="BX48" s="437">
        <f t="shared" si="39"/>
        <v>1660000</v>
      </c>
      <c r="BY48" s="437">
        <f t="shared" si="39"/>
        <v>0</v>
      </c>
      <c r="BZ48" s="436">
        <f t="shared" si="39"/>
        <v>0</v>
      </c>
      <c r="CA48" s="436">
        <f t="shared" si="39"/>
        <v>0</v>
      </c>
      <c r="CB48" s="436">
        <f t="shared" si="39"/>
        <v>0</v>
      </c>
      <c r="CC48" s="436">
        <f t="shared" si="39"/>
        <v>0</v>
      </c>
      <c r="CD48" s="438">
        <f t="shared" si="39"/>
        <v>0</v>
      </c>
      <c r="CE48" s="439">
        <f t="shared" si="39"/>
        <v>100000</v>
      </c>
      <c r="CF48" s="437">
        <f t="shared" si="39"/>
        <v>100000</v>
      </c>
      <c r="CG48" s="436">
        <f t="shared" si="39"/>
        <v>700000</v>
      </c>
      <c r="CH48" s="436">
        <f t="shared" si="39"/>
        <v>742000</v>
      </c>
      <c r="CI48" s="436">
        <f t="shared" si="39"/>
        <v>0</v>
      </c>
      <c r="CJ48" s="436">
        <f t="shared" si="39"/>
        <v>0</v>
      </c>
      <c r="CK48" s="427">
        <f t="shared" si="23"/>
        <v>20419000</v>
      </c>
      <c r="CL48" s="427">
        <f t="shared" si="24"/>
        <v>20461000</v>
      </c>
      <c r="CM48" s="428">
        <f t="shared" si="25"/>
        <v>17959000</v>
      </c>
      <c r="CN48" s="428">
        <f t="shared" si="26"/>
        <v>17959000</v>
      </c>
      <c r="CO48" s="428">
        <f t="shared" si="27"/>
        <v>800000</v>
      </c>
      <c r="CP48" s="428">
        <f t="shared" si="28"/>
        <v>842000</v>
      </c>
      <c r="CQ48" s="428">
        <f t="shared" si="29"/>
        <v>1660000</v>
      </c>
      <c r="CR48" s="428">
        <f t="shared" si="30"/>
        <v>1660000</v>
      </c>
    </row>
    <row r="49" spans="1:96" ht="11.45" customHeight="1" x14ac:dyDescent="0.2">
      <c r="A49" s="434" t="s">
        <v>99</v>
      </c>
      <c r="B49" s="435" t="s">
        <v>100</v>
      </c>
      <c r="C49" s="436">
        <f t="shared" ref="C49:AH49" si="40">+C28+C31+C39+C42+C48</f>
        <v>3755000</v>
      </c>
      <c r="D49" s="436">
        <f t="shared" si="40"/>
        <v>3255000</v>
      </c>
      <c r="E49" s="436">
        <f t="shared" si="40"/>
        <v>1050000</v>
      </c>
      <c r="F49" s="436">
        <f t="shared" si="40"/>
        <v>1050000</v>
      </c>
      <c r="G49" s="436">
        <f t="shared" si="40"/>
        <v>6137000</v>
      </c>
      <c r="H49" s="436">
        <f t="shared" si="40"/>
        <v>5707000</v>
      </c>
      <c r="I49" s="436">
        <f t="shared" si="40"/>
        <v>10000</v>
      </c>
      <c r="J49" s="436">
        <f t="shared" si="40"/>
        <v>10000</v>
      </c>
      <c r="K49" s="436">
        <f t="shared" si="40"/>
        <v>0</v>
      </c>
      <c r="L49" s="436">
        <f t="shared" si="40"/>
        <v>0</v>
      </c>
      <c r="M49" s="436">
        <f t="shared" si="40"/>
        <v>0</v>
      </c>
      <c r="N49" s="436">
        <f t="shared" si="40"/>
        <v>0</v>
      </c>
      <c r="O49" s="436">
        <f t="shared" si="40"/>
        <v>0</v>
      </c>
      <c r="P49" s="436">
        <f t="shared" si="40"/>
        <v>0</v>
      </c>
      <c r="Q49" s="436">
        <f t="shared" si="40"/>
        <v>0</v>
      </c>
      <c r="R49" s="436">
        <f t="shared" si="40"/>
        <v>0</v>
      </c>
      <c r="S49" s="436">
        <f t="shared" si="40"/>
        <v>940000</v>
      </c>
      <c r="T49" s="436">
        <f t="shared" si="40"/>
        <v>940000</v>
      </c>
      <c r="U49" s="436">
        <f t="shared" si="40"/>
        <v>245000</v>
      </c>
      <c r="V49" s="436">
        <f t="shared" si="40"/>
        <v>245000</v>
      </c>
      <c r="W49" s="436">
        <f t="shared" si="40"/>
        <v>1600000</v>
      </c>
      <c r="X49" s="436">
        <f t="shared" si="40"/>
        <v>1600000</v>
      </c>
      <c r="Y49" s="436">
        <f t="shared" si="40"/>
        <v>0</v>
      </c>
      <c r="Z49" s="436">
        <f t="shared" si="40"/>
        <v>0</v>
      </c>
      <c r="AA49" s="436">
        <f t="shared" si="40"/>
        <v>0</v>
      </c>
      <c r="AB49" s="436">
        <f t="shared" si="40"/>
        <v>0</v>
      </c>
      <c r="AC49" s="436">
        <f t="shared" si="40"/>
        <v>0</v>
      </c>
      <c r="AD49" s="436">
        <f t="shared" si="40"/>
        <v>0</v>
      </c>
      <c r="AE49" s="436">
        <f t="shared" si="40"/>
        <v>5500000</v>
      </c>
      <c r="AF49" s="436">
        <f t="shared" si="40"/>
        <v>5500000</v>
      </c>
      <c r="AG49" s="436">
        <f t="shared" si="40"/>
        <v>1851000</v>
      </c>
      <c r="AH49" s="436">
        <f t="shared" si="40"/>
        <v>1251000</v>
      </c>
      <c r="AI49" s="436">
        <f t="shared" ref="AI49:BN49" si="41">+AI28+AI31+AI39+AI42+AI48</f>
        <v>3590000</v>
      </c>
      <c r="AJ49" s="436">
        <f t="shared" si="41"/>
        <v>3590000</v>
      </c>
      <c r="AK49" s="436">
        <f t="shared" si="41"/>
        <v>1416000</v>
      </c>
      <c r="AL49" s="436">
        <f t="shared" si="41"/>
        <v>1416000</v>
      </c>
      <c r="AM49" s="436">
        <f t="shared" si="41"/>
        <v>0</v>
      </c>
      <c r="AN49" s="436">
        <f t="shared" si="41"/>
        <v>0</v>
      </c>
      <c r="AO49" s="436">
        <f t="shared" si="41"/>
        <v>405000</v>
      </c>
      <c r="AP49" s="436">
        <f t="shared" si="41"/>
        <v>405000</v>
      </c>
      <c r="AQ49" s="436">
        <f t="shared" si="41"/>
        <v>0</v>
      </c>
      <c r="AR49" s="436">
        <f t="shared" si="41"/>
        <v>0</v>
      </c>
      <c r="AS49" s="436">
        <f t="shared" si="41"/>
        <v>6605000</v>
      </c>
      <c r="AT49" s="436">
        <f t="shared" si="41"/>
        <v>6035000</v>
      </c>
      <c r="AU49" s="436">
        <f t="shared" si="41"/>
        <v>1880000</v>
      </c>
      <c r="AV49" s="436">
        <f t="shared" si="41"/>
        <v>1880000</v>
      </c>
      <c r="AW49" s="436">
        <f t="shared" si="41"/>
        <v>0</v>
      </c>
      <c r="AX49" s="436">
        <f t="shared" si="41"/>
        <v>0</v>
      </c>
      <c r="AY49" s="436">
        <f t="shared" si="41"/>
        <v>4900000</v>
      </c>
      <c r="AZ49" s="436">
        <f t="shared" si="41"/>
        <v>4900000</v>
      </c>
      <c r="BA49" s="436">
        <f t="shared" si="41"/>
        <v>13419000</v>
      </c>
      <c r="BB49" s="436">
        <f t="shared" si="41"/>
        <v>13519000</v>
      </c>
      <c r="BC49" s="436">
        <f t="shared" si="41"/>
        <v>0</v>
      </c>
      <c r="BD49" s="436">
        <f t="shared" si="41"/>
        <v>0</v>
      </c>
      <c r="BE49" s="436">
        <f t="shared" si="41"/>
        <v>0</v>
      </c>
      <c r="BF49" s="436">
        <f t="shared" si="41"/>
        <v>0</v>
      </c>
      <c r="BG49" s="436">
        <f t="shared" si="41"/>
        <v>0</v>
      </c>
      <c r="BH49" s="436">
        <f t="shared" si="41"/>
        <v>0</v>
      </c>
      <c r="BI49" s="436">
        <f t="shared" si="41"/>
        <v>0</v>
      </c>
      <c r="BJ49" s="436">
        <f t="shared" si="41"/>
        <v>0</v>
      </c>
      <c r="BK49" s="436">
        <f t="shared" si="41"/>
        <v>4555000</v>
      </c>
      <c r="BL49" s="436">
        <f t="shared" si="41"/>
        <v>4555000</v>
      </c>
      <c r="BM49" s="436">
        <f t="shared" si="41"/>
        <v>0</v>
      </c>
      <c r="BN49" s="436">
        <f t="shared" si="41"/>
        <v>0</v>
      </c>
      <c r="BO49" s="436">
        <f t="shared" ref="BO49:CJ49" si="42">+BO28+BO31+BO39+BO42+BO48</f>
        <v>645000</v>
      </c>
      <c r="BP49" s="436">
        <f t="shared" si="42"/>
        <v>645000</v>
      </c>
      <c r="BQ49" s="436">
        <f t="shared" si="42"/>
        <v>380000</v>
      </c>
      <c r="BR49" s="436">
        <f t="shared" si="42"/>
        <v>380000</v>
      </c>
      <c r="BS49" s="436">
        <f t="shared" si="42"/>
        <v>1000000</v>
      </c>
      <c r="BT49" s="436">
        <f t="shared" si="42"/>
        <v>1000000</v>
      </c>
      <c r="BU49" s="437">
        <f t="shared" si="42"/>
        <v>0</v>
      </c>
      <c r="BV49" s="438">
        <f t="shared" si="42"/>
        <v>0</v>
      </c>
      <c r="BW49" s="439">
        <f t="shared" si="42"/>
        <v>10910000</v>
      </c>
      <c r="BX49" s="437">
        <f t="shared" si="42"/>
        <v>10860000</v>
      </c>
      <c r="BY49" s="437">
        <f t="shared" si="42"/>
        <v>0</v>
      </c>
      <c r="BZ49" s="436">
        <f t="shared" si="42"/>
        <v>0</v>
      </c>
      <c r="CA49" s="436">
        <f t="shared" si="42"/>
        <v>0</v>
      </c>
      <c r="CB49" s="436">
        <f t="shared" si="42"/>
        <v>0</v>
      </c>
      <c r="CC49" s="436">
        <f t="shared" si="42"/>
        <v>0</v>
      </c>
      <c r="CD49" s="438">
        <f t="shared" si="42"/>
        <v>0</v>
      </c>
      <c r="CE49" s="439">
        <f t="shared" si="42"/>
        <v>950000</v>
      </c>
      <c r="CF49" s="437">
        <f t="shared" si="42"/>
        <v>690000</v>
      </c>
      <c r="CG49" s="436">
        <f t="shared" si="42"/>
        <v>3310000</v>
      </c>
      <c r="CH49" s="436">
        <f t="shared" si="42"/>
        <v>3721000</v>
      </c>
      <c r="CI49" s="436">
        <f t="shared" si="42"/>
        <v>80000</v>
      </c>
      <c r="CJ49" s="436">
        <f t="shared" si="42"/>
        <v>80000</v>
      </c>
      <c r="CK49" s="427">
        <f t="shared" si="23"/>
        <v>75133000</v>
      </c>
      <c r="CL49" s="427">
        <f t="shared" si="24"/>
        <v>73234000</v>
      </c>
      <c r="CM49" s="428">
        <f t="shared" si="25"/>
        <v>59883000</v>
      </c>
      <c r="CN49" s="428">
        <f t="shared" si="26"/>
        <v>57883000</v>
      </c>
      <c r="CO49" s="428">
        <f t="shared" si="27"/>
        <v>4340000</v>
      </c>
      <c r="CP49" s="428">
        <f t="shared" si="28"/>
        <v>4491000</v>
      </c>
      <c r="CQ49" s="428">
        <f t="shared" si="29"/>
        <v>10910000</v>
      </c>
      <c r="CR49" s="428">
        <f t="shared" si="30"/>
        <v>10860000</v>
      </c>
    </row>
    <row r="50" spans="1:96" x14ac:dyDescent="0.2">
      <c r="A50" s="420" t="s">
        <v>101</v>
      </c>
      <c r="B50" s="429" t="s">
        <v>102</v>
      </c>
      <c r="C50" s="430">
        <v>0</v>
      </c>
      <c r="D50" s="430">
        <v>0</v>
      </c>
      <c r="E50" s="430">
        <v>0</v>
      </c>
      <c r="F50" s="430">
        <v>0</v>
      </c>
      <c r="G50" s="430">
        <v>0</v>
      </c>
      <c r="H50" s="430">
        <v>0</v>
      </c>
      <c r="I50" s="430">
        <v>0</v>
      </c>
      <c r="J50" s="430">
        <v>0</v>
      </c>
      <c r="K50" s="430">
        <v>0</v>
      </c>
      <c r="L50" s="430">
        <v>0</v>
      </c>
      <c r="M50" s="430">
        <v>0</v>
      </c>
      <c r="N50" s="430">
        <v>0</v>
      </c>
      <c r="O50" s="430">
        <v>0</v>
      </c>
      <c r="P50" s="430">
        <v>0</v>
      </c>
      <c r="Q50" s="430">
        <v>0</v>
      </c>
      <c r="R50" s="430">
        <v>0</v>
      </c>
      <c r="S50" s="430">
        <v>0</v>
      </c>
      <c r="T50" s="430">
        <v>0</v>
      </c>
      <c r="U50" s="430">
        <v>0</v>
      </c>
      <c r="V50" s="430">
        <v>0</v>
      </c>
      <c r="W50" s="430">
        <v>0</v>
      </c>
      <c r="X50" s="430">
        <v>0</v>
      </c>
      <c r="Y50" s="430">
        <v>0</v>
      </c>
      <c r="Z50" s="430">
        <v>0</v>
      </c>
      <c r="AA50" s="430">
        <v>0</v>
      </c>
      <c r="AB50" s="430">
        <v>0</v>
      </c>
      <c r="AC50" s="430">
        <v>0</v>
      </c>
      <c r="AD50" s="430">
        <v>0</v>
      </c>
      <c r="AE50" s="430">
        <v>0</v>
      </c>
      <c r="AF50" s="430">
        <v>0</v>
      </c>
      <c r="AG50" s="430">
        <v>0</v>
      </c>
      <c r="AH50" s="430">
        <v>0</v>
      </c>
      <c r="AI50" s="430">
        <v>0</v>
      </c>
      <c r="AJ50" s="430">
        <v>0</v>
      </c>
      <c r="AK50" s="430">
        <v>0</v>
      </c>
      <c r="AL50" s="430">
        <v>0</v>
      </c>
      <c r="AM50" s="430">
        <v>0</v>
      </c>
      <c r="AN50" s="430">
        <v>0</v>
      </c>
      <c r="AO50" s="430">
        <v>0</v>
      </c>
      <c r="AP50" s="430">
        <v>0</v>
      </c>
      <c r="AQ50" s="430">
        <v>0</v>
      </c>
      <c r="AR50" s="430">
        <v>0</v>
      </c>
      <c r="AS50" s="430">
        <v>0</v>
      </c>
      <c r="AT50" s="430">
        <v>0</v>
      </c>
      <c r="AU50" s="430">
        <v>0</v>
      </c>
      <c r="AV50" s="430">
        <v>0</v>
      </c>
      <c r="AW50" s="430">
        <v>0</v>
      </c>
      <c r="AX50" s="430">
        <v>0</v>
      </c>
      <c r="AY50" s="430">
        <v>0</v>
      </c>
      <c r="AZ50" s="430">
        <v>0</v>
      </c>
      <c r="BA50" s="430">
        <v>0</v>
      </c>
      <c r="BB50" s="430">
        <v>0</v>
      </c>
      <c r="BC50" s="430">
        <v>0</v>
      </c>
      <c r="BD50" s="430">
        <v>0</v>
      </c>
      <c r="BE50" s="430">
        <v>0</v>
      </c>
      <c r="BF50" s="430">
        <v>0</v>
      </c>
      <c r="BG50" s="430">
        <v>0</v>
      </c>
      <c r="BH50" s="430">
        <v>0</v>
      </c>
      <c r="BI50" s="430">
        <v>0</v>
      </c>
      <c r="BJ50" s="430">
        <v>0</v>
      </c>
      <c r="BK50" s="430">
        <v>0</v>
      </c>
      <c r="BL50" s="430">
        <v>0</v>
      </c>
      <c r="BM50" s="430">
        <v>0</v>
      </c>
      <c r="BN50" s="430">
        <v>0</v>
      </c>
      <c r="BO50" s="430">
        <v>0</v>
      </c>
      <c r="BP50" s="430">
        <v>0</v>
      </c>
      <c r="BQ50" s="430">
        <v>0</v>
      </c>
      <c r="BR50" s="430">
        <v>0</v>
      </c>
      <c r="BS50" s="430">
        <v>0</v>
      </c>
      <c r="BT50" s="430">
        <v>0</v>
      </c>
      <c r="BU50" s="431">
        <v>0</v>
      </c>
      <c r="BV50" s="432">
        <v>0</v>
      </c>
      <c r="BW50" s="433">
        <v>0</v>
      </c>
      <c r="BX50" s="431">
        <v>0</v>
      </c>
      <c r="BY50" s="431">
        <v>0</v>
      </c>
      <c r="BZ50" s="430">
        <v>0</v>
      </c>
      <c r="CA50" s="430">
        <v>0</v>
      </c>
      <c r="CB50" s="430">
        <v>0</v>
      </c>
      <c r="CC50" s="430">
        <v>0</v>
      </c>
      <c r="CD50" s="432">
        <v>0</v>
      </c>
      <c r="CE50" s="433">
        <v>0</v>
      </c>
      <c r="CF50" s="431">
        <v>0</v>
      </c>
      <c r="CG50" s="430">
        <v>0</v>
      </c>
      <c r="CH50" s="430">
        <v>0</v>
      </c>
      <c r="CI50" s="430">
        <v>0</v>
      </c>
      <c r="CJ50" s="430">
        <v>0</v>
      </c>
      <c r="CK50" s="427">
        <f t="shared" si="23"/>
        <v>0</v>
      </c>
      <c r="CL50" s="427">
        <f t="shared" si="24"/>
        <v>0</v>
      </c>
      <c r="CM50" s="428">
        <f t="shared" si="25"/>
        <v>0</v>
      </c>
      <c r="CN50" s="428">
        <f t="shared" si="26"/>
        <v>0</v>
      </c>
      <c r="CO50" s="428">
        <f t="shared" si="27"/>
        <v>0</v>
      </c>
      <c r="CP50" s="428">
        <f t="shared" si="28"/>
        <v>0</v>
      </c>
      <c r="CQ50" s="428">
        <f t="shared" si="29"/>
        <v>0</v>
      </c>
      <c r="CR50" s="428">
        <f t="shared" si="30"/>
        <v>0</v>
      </c>
    </row>
    <row r="51" spans="1:96" x14ac:dyDescent="0.2">
      <c r="A51" s="420" t="s">
        <v>103</v>
      </c>
      <c r="B51" s="429" t="s">
        <v>104</v>
      </c>
      <c r="C51" s="430">
        <v>0</v>
      </c>
      <c r="D51" s="430">
        <v>0</v>
      </c>
      <c r="E51" s="430">
        <v>0</v>
      </c>
      <c r="F51" s="430">
        <v>0</v>
      </c>
      <c r="G51" s="430">
        <v>0</v>
      </c>
      <c r="H51" s="430">
        <v>0</v>
      </c>
      <c r="I51" s="430">
        <v>0</v>
      </c>
      <c r="J51" s="430">
        <v>0</v>
      </c>
      <c r="K51" s="430">
        <v>0</v>
      </c>
      <c r="L51" s="430">
        <v>0</v>
      </c>
      <c r="M51" s="430">
        <v>0</v>
      </c>
      <c r="N51" s="430">
        <v>0</v>
      </c>
      <c r="O51" s="430">
        <v>0</v>
      </c>
      <c r="P51" s="430">
        <v>0</v>
      </c>
      <c r="Q51" s="430">
        <v>0</v>
      </c>
      <c r="R51" s="430">
        <v>0</v>
      </c>
      <c r="S51" s="430">
        <v>0</v>
      </c>
      <c r="T51" s="430">
        <v>0</v>
      </c>
      <c r="U51" s="430">
        <v>0</v>
      </c>
      <c r="V51" s="430">
        <v>0</v>
      </c>
      <c r="W51" s="430">
        <v>0</v>
      </c>
      <c r="X51" s="430">
        <v>0</v>
      </c>
      <c r="Y51" s="430">
        <v>0</v>
      </c>
      <c r="Z51" s="430">
        <v>0</v>
      </c>
      <c r="AA51" s="430">
        <v>0</v>
      </c>
      <c r="AB51" s="430">
        <v>0</v>
      </c>
      <c r="AC51" s="430">
        <v>0</v>
      </c>
      <c r="AD51" s="430">
        <v>0</v>
      </c>
      <c r="AE51" s="430">
        <v>0</v>
      </c>
      <c r="AF51" s="430">
        <v>0</v>
      </c>
      <c r="AG51" s="430">
        <v>0</v>
      </c>
      <c r="AH51" s="430">
        <v>0</v>
      </c>
      <c r="AI51" s="430">
        <v>0</v>
      </c>
      <c r="AJ51" s="430">
        <v>0</v>
      </c>
      <c r="AK51" s="430">
        <v>0</v>
      </c>
      <c r="AL51" s="430">
        <v>0</v>
      </c>
      <c r="AM51" s="430">
        <v>0</v>
      </c>
      <c r="AN51" s="430">
        <v>0</v>
      </c>
      <c r="AO51" s="430">
        <v>0</v>
      </c>
      <c r="AP51" s="430">
        <v>0</v>
      </c>
      <c r="AQ51" s="430">
        <v>0</v>
      </c>
      <c r="AR51" s="430">
        <v>0</v>
      </c>
      <c r="AS51" s="430">
        <v>0</v>
      </c>
      <c r="AT51" s="430">
        <v>0</v>
      </c>
      <c r="AU51" s="430">
        <v>0</v>
      </c>
      <c r="AV51" s="430">
        <v>0</v>
      </c>
      <c r="AW51" s="430">
        <v>0</v>
      </c>
      <c r="AX51" s="430">
        <v>0</v>
      </c>
      <c r="AY51" s="430">
        <v>0</v>
      </c>
      <c r="AZ51" s="430">
        <v>0</v>
      </c>
      <c r="BA51" s="430">
        <v>0</v>
      </c>
      <c r="BB51" s="430">
        <v>0</v>
      </c>
      <c r="BC51" s="430">
        <v>0</v>
      </c>
      <c r="BD51" s="430">
        <v>0</v>
      </c>
      <c r="BE51" s="430">
        <v>0</v>
      </c>
      <c r="BF51" s="430">
        <v>0</v>
      </c>
      <c r="BG51" s="430">
        <v>0</v>
      </c>
      <c r="BH51" s="430">
        <v>0</v>
      </c>
      <c r="BI51" s="430">
        <v>0</v>
      </c>
      <c r="BJ51" s="430">
        <v>0</v>
      </c>
      <c r="BK51" s="430">
        <v>0</v>
      </c>
      <c r="BL51" s="430">
        <v>0</v>
      </c>
      <c r="BM51" s="430">
        <v>0</v>
      </c>
      <c r="BN51" s="430">
        <v>0</v>
      </c>
      <c r="BO51" s="430">
        <v>0</v>
      </c>
      <c r="BP51" s="430">
        <v>0</v>
      </c>
      <c r="BQ51" s="430">
        <v>0</v>
      </c>
      <c r="BR51" s="430">
        <v>0</v>
      </c>
      <c r="BS51" s="430">
        <v>0</v>
      </c>
      <c r="BT51" s="430">
        <v>0</v>
      </c>
      <c r="BU51" s="431">
        <v>0</v>
      </c>
      <c r="BV51" s="432">
        <v>0</v>
      </c>
      <c r="BW51" s="433">
        <v>0</v>
      </c>
      <c r="BX51" s="431">
        <v>0</v>
      </c>
      <c r="BY51" s="431">
        <v>0</v>
      </c>
      <c r="BZ51" s="430">
        <v>0</v>
      </c>
      <c r="CA51" s="430">
        <v>0</v>
      </c>
      <c r="CB51" s="430">
        <v>0</v>
      </c>
      <c r="CC51" s="430">
        <v>0</v>
      </c>
      <c r="CD51" s="432">
        <v>0</v>
      </c>
      <c r="CE51" s="433">
        <v>0</v>
      </c>
      <c r="CF51" s="431">
        <v>0</v>
      </c>
      <c r="CG51" s="430">
        <v>0</v>
      </c>
      <c r="CH51" s="430">
        <v>0</v>
      </c>
      <c r="CI51" s="430">
        <v>0</v>
      </c>
      <c r="CJ51" s="430">
        <v>0</v>
      </c>
      <c r="CK51" s="427">
        <f t="shared" si="23"/>
        <v>0</v>
      </c>
      <c r="CL51" s="427">
        <f t="shared" si="24"/>
        <v>0</v>
      </c>
      <c r="CM51" s="428">
        <f t="shared" si="25"/>
        <v>0</v>
      </c>
      <c r="CN51" s="428">
        <f t="shared" si="26"/>
        <v>0</v>
      </c>
      <c r="CO51" s="428">
        <f t="shared" si="27"/>
        <v>0</v>
      </c>
      <c r="CP51" s="428">
        <f t="shared" si="28"/>
        <v>0</v>
      </c>
      <c r="CQ51" s="428">
        <f t="shared" si="29"/>
        <v>0</v>
      </c>
      <c r="CR51" s="428">
        <f t="shared" si="30"/>
        <v>0</v>
      </c>
    </row>
    <row r="52" spans="1:96" x14ac:dyDescent="0.2">
      <c r="A52" s="420" t="s">
        <v>105</v>
      </c>
      <c r="B52" s="429" t="s">
        <v>106</v>
      </c>
      <c r="C52" s="430">
        <v>0</v>
      </c>
      <c r="D52" s="430">
        <v>0</v>
      </c>
      <c r="E52" s="430">
        <v>0</v>
      </c>
      <c r="F52" s="430">
        <v>0</v>
      </c>
      <c r="G52" s="430">
        <v>0</v>
      </c>
      <c r="H52" s="430">
        <v>0</v>
      </c>
      <c r="I52" s="430">
        <v>0</v>
      </c>
      <c r="J52" s="430">
        <v>0</v>
      </c>
      <c r="K52" s="430">
        <v>0</v>
      </c>
      <c r="L52" s="430">
        <v>0</v>
      </c>
      <c r="M52" s="430">
        <v>0</v>
      </c>
      <c r="N52" s="430">
        <v>0</v>
      </c>
      <c r="O52" s="430">
        <v>0</v>
      </c>
      <c r="P52" s="430">
        <v>0</v>
      </c>
      <c r="Q52" s="430">
        <v>0</v>
      </c>
      <c r="R52" s="430">
        <v>0</v>
      </c>
      <c r="S52" s="430">
        <v>0</v>
      </c>
      <c r="T52" s="430">
        <v>0</v>
      </c>
      <c r="U52" s="430">
        <v>0</v>
      </c>
      <c r="V52" s="430">
        <v>0</v>
      </c>
      <c r="W52" s="430">
        <v>0</v>
      </c>
      <c r="X52" s="430">
        <v>0</v>
      </c>
      <c r="Y52" s="430">
        <v>0</v>
      </c>
      <c r="Z52" s="430">
        <v>0</v>
      </c>
      <c r="AA52" s="430">
        <v>0</v>
      </c>
      <c r="AB52" s="430">
        <v>0</v>
      </c>
      <c r="AC52" s="430">
        <v>0</v>
      </c>
      <c r="AD52" s="430">
        <v>0</v>
      </c>
      <c r="AE52" s="430">
        <v>0</v>
      </c>
      <c r="AF52" s="430">
        <v>0</v>
      </c>
      <c r="AG52" s="430">
        <v>0</v>
      </c>
      <c r="AH52" s="430">
        <v>0</v>
      </c>
      <c r="AI52" s="430">
        <v>0</v>
      </c>
      <c r="AJ52" s="430">
        <v>0</v>
      </c>
      <c r="AK52" s="430">
        <v>0</v>
      </c>
      <c r="AL52" s="430">
        <v>0</v>
      </c>
      <c r="AM52" s="430">
        <v>0</v>
      </c>
      <c r="AN52" s="430">
        <v>0</v>
      </c>
      <c r="AO52" s="430">
        <v>0</v>
      </c>
      <c r="AP52" s="430">
        <v>0</v>
      </c>
      <c r="AQ52" s="430">
        <v>0</v>
      </c>
      <c r="AR52" s="430">
        <v>0</v>
      </c>
      <c r="AS52" s="430">
        <v>0</v>
      </c>
      <c r="AT52" s="430">
        <v>0</v>
      </c>
      <c r="AU52" s="430">
        <v>0</v>
      </c>
      <c r="AV52" s="430">
        <v>0</v>
      </c>
      <c r="AW52" s="430">
        <v>0</v>
      </c>
      <c r="AX52" s="430">
        <v>0</v>
      </c>
      <c r="AY52" s="430">
        <v>0</v>
      </c>
      <c r="AZ52" s="430">
        <v>0</v>
      </c>
      <c r="BA52" s="430">
        <v>0</v>
      </c>
      <c r="BB52" s="430">
        <v>0</v>
      </c>
      <c r="BC52" s="430">
        <v>0</v>
      </c>
      <c r="BD52" s="430">
        <v>0</v>
      </c>
      <c r="BE52" s="430">
        <v>0</v>
      </c>
      <c r="BF52" s="430">
        <v>0</v>
      </c>
      <c r="BG52" s="430">
        <v>0</v>
      </c>
      <c r="BH52" s="430">
        <v>0</v>
      </c>
      <c r="BI52" s="430">
        <v>0</v>
      </c>
      <c r="BJ52" s="430">
        <v>0</v>
      </c>
      <c r="BK52" s="430">
        <v>0</v>
      </c>
      <c r="BL52" s="430">
        <v>0</v>
      </c>
      <c r="BM52" s="430">
        <v>0</v>
      </c>
      <c r="BN52" s="430">
        <v>0</v>
      </c>
      <c r="BO52" s="430">
        <v>0</v>
      </c>
      <c r="BP52" s="430">
        <v>0</v>
      </c>
      <c r="BQ52" s="430">
        <v>0</v>
      </c>
      <c r="BR52" s="430">
        <v>0</v>
      </c>
      <c r="BS52" s="430">
        <v>0</v>
      </c>
      <c r="BT52" s="430">
        <v>0</v>
      </c>
      <c r="BU52" s="431">
        <v>0</v>
      </c>
      <c r="BV52" s="432">
        <v>0</v>
      </c>
      <c r="BW52" s="433">
        <v>0</v>
      </c>
      <c r="BX52" s="431">
        <v>0</v>
      </c>
      <c r="BY52" s="431">
        <v>0</v>
      </c>
      <c r="BZ52" s="430">
        <v>0</v>
      </c>
      <c r="CA52" s="430">
        <v>0</v>
      </c>
      <c r="CB52" s="430">
        <v>0</v>
      </c>
      <c r="CC52" s="430">
        <v>0</v>
      </c>
      <c r="CD52" s="432">
        <v>0</v>
      </c>
      <c r="CE52" s="433">
        <v>0</v>
      </c>
      <c r="CF52" s="431">
        <v>0</v>
      </c>
      <c r="CG52" s="430">
        <v>0</v>
      </c>
      <c r="CH52" s="430">
        <v>0</v>
      </c>
      <c r="CI52" s="430">
        <v>0</v>
      </c>
      <c r="CJ52" s="430">
        <v>0</v>
      </c>
      <c r="CK52" s="427">
        <f t="shared" si="23"/>
        <v>0</v>
      </c>
      <c r="CL52" s="427">
        <f t="shared" si="24"/>
        <v>0</v>
      </c>
      <c r="CM52" s="428">
        <f t="shared" si="25"/>
        <v>0</v>
      </c>
      <c r="CN52" s="428">
        <f t="shared" si="26"/>
        <v>0</v>
      </c>
      <c r="CO52" s="428">
        <f t="shared" si="27"/>
        <v>0</v>
      </c>
      <c r="CP52" s="428">
        <f t="shared" si="28"/>
        <v>0</v>
      </c>
      <c r="CQ52" s="428">
        <f t="shared" si="29"/>
        <v>0</v>
      </c>
      <c r="CR52" s="428">
        <f t="shared" si="30"/>
        <v>0</v>
      </c>
    </row>
    <row r="53" spans="1:96" x14ac:dyDescent="0.2">
      <c r="A53" s="420" t="s">
        <v>107</v>
      </c>
      <c r="B53" s="429" t="s">
        <v>108</v>
      </c>
      <c r="C53" s="430">
        <v>0</v>
      </c>
      <c r="D53" s="430">
        <v>0</v>
      </c>
      <c r="E53" s="430">
        <v>0</v>
      </c>
      <c r="F53" s="430">
        <v>0</v>
      </c>
      <c r="G53" s="430">
        <v>0</v>
      </c>
      <c r="H53" s="430">
        <v>0</v>
      </c>
      <c r="I53" s="430">
        <v>0</v>
      </c>
      <c r="J53" s="430">
        <v>0</v>
      </c>
      <c r="K53" s="430">
        <v>0</v>
      </c>
      <c r="L53" s="430">
        <v>0</v>
      </c>
      <c r="M53" s="430">
        <v>0</v>
      </c>
      <c r="N53" s="430">
        <v>0</v>
      </c>
      <c r="O53" s="430">
        <v>0</v>
      </c>
      <c r="P53" s="430">
        <v>0</v>
      </c>
      <c r="Q53" s="430">
        <v>0</v>
      </c>
      <c r="R53" s="430">
        <v>0</v>
      </c>
      <c r="S53" s="430">
        <v>0</v>
      </c>
      <c r="T53" s="430">
        <v>0</v>
      </c>
      <c r="U53" s="430">
        <v>0</v>
      </c>
      <c r="V53" s="430">
        <v>0</v>
      </c>
      <c r="W53" s="430">
        <v>0</v>
      </c>
      <c r="X53" s="430">
        <v>0</v>
      </c>
      <c r="Y53" s="430">
        <v>0</v>
      </c>
      <c r="Z53" s="430">
        <v>0</v>
      </c>
      <c r="AA53" s="430">
        <v>0</v>
      </c>
      <c r="AB53" s="430">
        <v>0</v>
      </c>
      <c r="AC53" s="430">
        <v>0</v>
      </c>
      <c r="AD53" s="430">
        <v>0</v>
      </c>
      <c r="AE53" s="430">
        <v>0</v>
      </c>
      <c r="AF53" s="430">
        <v>0</v>
      </c>
      <c r="AG53" s="430">
        <v>0</v>
      </c>
      <c r="AH53" s="430">
        <v>0</v>
      </c>
      <c r="AI53" s="430">
        <v>0</v>
      </c>
      <c r="AJ53" s="430">
        <v>0</v>
      </c>
      <c r="AK53" s="430">
        <v>0</v>
      </c>
      <c r="AL53" s="430">
        <v>0</v>
      </c>
      <c r="AM53" s="430">
        <v>0</v>
      </c>
      <c r="AN53" s="430">
        <v>0</v>
      </c>
      <c r="AO53" s="430">
        <v>0</v>
      </c>
      <c r="AP53" s="430">
        <v>0</v>
      </c>
      <c r="AQ53" s="430">
        <v>0</v>
      </c>
      <c r="AR53" s="430">
        <v>0</v>
      </c>
      <c r="AS53" s="430">
        <v>0</v>
      </c>
      <c r="AT53" s="430">
        <v>0</v>
      </c>
      <c r="AU53" s="430">
        <v>0</v>
      </c>
      <c r="AV53" s="430">
        <v>0</v>
      </c>
      <c r="AW53" s="430">
        <v>0</v>
      </c>
      <c r="AX53" s="430">
        <v>0</v>
      </c>
      <c r="AY53" s="430">
        <v>0</v>
      </c>
      <c r="AZ53" s="430">
        <v>0</v>
      </c>
      <c r="BA53" s="430">
        <v>0</v>
      </c>
      <c r="BB53" s="430">
        <v>0</v>
      </c>
      <c r="BC53" s="430">
        <v>0</v>
      </c>
      <c r="BD53" s="430">
        <v>0</v>
      </c>
      <c r="BE53" s="430">
        <v>0</v>
      </c>
      <c r="BF53" s="430">
        <v>0</v>
      </c>
      <c r="BG53" s="430">
        <v>0</v>
      </c>
      <c r="BH53" s="430">
        <v>0</v>
      </c>
      <c r="BI53" s="430">
        <v>0</v>
      </c>
      <c r="BJ53" s="430">
        <v>0</v>
      </c>
      <c r="BK53" s="430">
        <v>0</v>
      </c>
      <c r="BL53" s="430">
        <v>0</v>
      </c>
      <c r="BM53" s="430">
        <v>0</v>
      </c>
      <c r="BN53" s="430">
        <v>0</v>
      </c>
      <c r="BO53" s="430">
        <v>0</v>
      </c>
      <c r="BP53" s="430">
        <v>0</v>
      </c>
      <c r="BQ53" s="430">
        <v>0</v>
      </c>
      <c r="BR53" s="430">
        <v>0</v>
      </c>
      <c r="BS53" s="430">
        <v>0</v>
      </c>
      <c r="BT53" s="430">
        <v>0</v>
      </c>
      <c r="BU53" s="431">
        <v>0</v>
      </c>
      <c r="BV53" s="432">
        <v>0</v>
      </c>
      <c r="BW53" s="433">
        <v>0</v>
      </c>
      <c r="BX53" s="431">
        <v>0</v>
      </c>
      <c r="BY53" s="431">
        <v>0</v>
      </c>
      <c r="BZ53" s="430">
        <v>0</v>
      </c>
      <c r="CA53" s="430">
        <v>0</v>
      </c>
      <c r="CB53" s="430">
        <v>0</v>
      </c>
      <c r="CC53" s="430">
        <v>0</v>
      </c>
      <c r="CD53" s="432">
        <v>0</v>
      </c>
      <c r="CE53" s="433">
        <v>0</v>
      </c>
      <c r="CF53" s="431">
        <v>0</v>
      </c>
      <c r="CG53" s="430">
        <v>0</v>
      </c>
      <c r="CH53" s="430">
        <v>0</v>
      </c>
      <c r="CI53" s="430">
        <v>0</v>
      </c>
      <c r="CJ53" s="430">
        <v>0</v>
      </c>
      <c r="CK53" s="427">
        <f t="shared" si="23"/>
        <v>0</v>
      </c>
      <c r="CL53" s="427">
        <f t="shared" si="24"/>
        <v>0</v>
      </c>
      <c r="CM53" s="428">
        <f t="shared" si="25"/>
        <v>0</v>
      </c>
      <c r="CN53" s="428">
        <f t="shared" si="26"/>
        <v>0</v>
      </c>
      <c r="CO53" s="428">
        <f t="shared" si="27"/>
        <v>0</v>
      </c>
      <c r="CP53" s="428">
        <f t="shared" si="28"/>
        <v>0</v>
      </c>
      <c r="CQ53" s="428">
        <f t="shared" si="29"/>
        <v>0</v>
      </c>
      <c r="CR53" s="428">
        <f t="shared" si="30"/>
        <v>0</v>
      </c>
    </row>
    <row r="54" spans="1:96" x14ac:dyDescent="0.2">
      <c r="A54" s="420" t="s">
        <v>109</v>
      </c>
      <c r="B54" s="429" t="s">
        <v>110</v>
      </c>
      <c r="C54" s="430">
        <v>0</v>
      </c>
      <c r="D54" s="430">
        <v>0</v>
      </c>
      <c r="E54" s="430">
        <v>0</v>
      </c>
      <c r="F54" s="430">
        <v>0</v>
      </c>
      <c r="G54" s="430">
        <v>0</v>
      </c>
      <c r="H54" s="430">
        <v>0</v>
      </c>
      <c r="I54" s="430">
        <v>0</v>
      </c>
      <c r="J54" s="430">
        <v>0</v>
      </c>
      <c r="K54" s="430">
        <v>0</v>
      </c>
      <c r="L54" s="430">
        <v>0</v>
      </c>
      <c r="M54" s="430">
        <v>0</v>
      </c>
      <c r="N54" s="430">
        <v>0</v>
      </c>
      <c r="O54" s="430">
        <v>0</v>
      </c>
      <c r="P54" s="430">
        <v>0</v>
      </c>
      <c r="Q54" s="430">
        <v>0</v>
      </c>
      <c r="R54" s="430">
        <v>0</v>
      </c>
      <c r="S54" s="430">
        <v>0</v>
      </c>
      <c r="T54" s="430">
        <v>0</v>
      </c>
      <c r="U54" s="430">
        <v>0</v>
      </c>
      <c r="V54" s="430">
        <v>0</v>
      </c>
      <c r="W54" s="430">
        <v>0</v>
      </c>
      <c r="X54" s="430">
        <v>0</v>
      </c>
      <c r="Y54" s="430">
        <v>0</v>
      </c>
      <c r="Z54" s="430">
        <v>0</v>
      </c>
      <c r="AA54" s="430">
        <v>0</v>
      </c>
      <c r="AB54" s="430">
        <v>0</v>
      </c>
      <c r="AC54" s="430">
        <v>0</v>
      </c>
      <c r="AD54" s="430">
        <v>0</v>
      </c>
      <c r="AE54" s="430">
        <v>0</v>
      </c>
      <c r="AF54" s="430">
        <v>0</v>
      </c>
      <c r="AG54" s="430">
        <v>0</v>
      </c>
      <c r="AH54" s="430">
        <v>0</v>
      </c>
      <c r="AI54" s="430">
        <v>0</v>
      </c>
      <c r="AJ54" s="430">
        <v>0</v>
      </c>
      <c r="AK54" s="430">
        <v>0</v>
      </c>
      <c r="AL54" s="430">
        <v>0</v>
      </c>
      <c r="AM54" s="430">
        <v>0</v>
      </c>
      <c r="AN54" s="430">
        <v>0</v>
      </c>
      <c r="AO54" s="430">
        <v>0</v>
      </c>
      <c r="AP54" s="430">
        <v>0</v>
      </c>
      <c r="AQ54" s="430">
        <v>0</v>
      </c>
      <c r="AR54" s="430">
        <v>0</v>
      </c>
      <c r="AS54" s="430">
        <v>0</v>
      </c>
      <c r="AT54" s="430">
        <v>0</v>
      </c>
      <c r="AU54" s="430">
        <v>0</v>
      </c>
      <c r="AV54" s="430">
        <v>0</v>
      </c>
      <c r="AW54" s="430">
        <v>0</v>
      </c>
      <c r="AX54" s="430">
        <v>0</v>
      </c>
      <c r="AY54" s="430">
        <v>0</v>
      </c>
      <c r="AZ54" s="430">
        <v>0</v>
      </c>
      <c r="BA54" s="430">
        <v>0</v>
      </c>
      <c r="BB54" s="430">
        <v>0</v>
      </c>
      <c r="BC54" s="430">
        <v>0</v>
      </c>
      <c r="BD54" s="430">
        <v>0</v>
      </c>
      <c r="BE54" s="430">
        <v>0</v>
      </c>
      <c r="BF54" s="430">
        <v>0</v>
      </c>
      <c r="BG54" s="430">
        <v>0</v>
      </c>
      <c r="BH54" s="430">
        <v>0</v>
      </c>
      <c r="BI54" s="430">
        <v>0</v>
      </c>
      <c r="BJ54" s="430">
        <v>0</v>
      </c>
      <c r="BK54" s="430">
        <v>0</v>
      </c>
      <c r="BL54" s="430">
        <v>0</v>
      </c>
      <c r="BM54" s="430">
        <v>0</v>
      </c>
      <c r="BN54" s="430">
        <v>0</v>
      </c>
      <c r="BO54" s="430">
        <v>0</v>
      </c>
      <c r="BP54" s="430">
        <v>0</v>
      </c>
      <c r="BQ54" s="430">
        <v>0</v>
      </c>
      <c r="BR54" s="430">
        <v>0</v>
      </c>
      <c r="BS54" s="430">
        <v>0</v>
      </c>
      <c r="BT54" s="430">
        <v>0</v>
      </c>
      <c r="BU54" s="431">
        <v>0</v>
      </c>
      <c r="BV54" s="432">
        <v>0</v>
      </c>
      <c r="BW54" s="433">
        <v>0</v>
      </c>
      <c r="BX54" s="431">
        <v>0</v>
      </c>
      <c r="BY54" s="431">
        <v>0</v>
      </c>
      <c r="BZ54" s="430">
        <v>0</v>
      </c>
      <c r="CA54" s="430">
        <v>0</v>
      </c>
      <c r="CB54" s="430">
        <v>0</v>
      </c>
      <c r="CC54" s="430">
        <v>0</v>
      </c>
      <c r="CD54" s="432">
        <v>0</v>
      </c>
      <c r="CE54" s="433">
        <v>0</v>
      </c>
      <c r="CF54" s="431">
        <v>0</v>
      </c>
      <c r="CG54" s="430">
        <v>0</v>
      </c>
      <c r="CH54" s="430">
        <v>0</v>
      </c>
      <c r="CI54" s="430">
        <v>0</v>
      </c>
      <c r="CJ54" s="430">
        <v>0</v>
      </c>
      <c r="CK54" s="427">
        <f t="shared" si="23"/>
        <v>0</v>
      </c>
      <c r="CL54" s="427">
        <f t="shared" si="24"/>
        <v>0</v>
      </c>
      <c r="CM54" s="428">
        <f t="shared" si="25"/>
        <v>0</v>
      </c>
      <c r="CN54" s="428">
        <f t="shared" si="26"/>
        <v>0</v>
      </c>
      <c r="CO54" s="428">
        <f t="shared" si="27"/>
        <v>0</v>
      </c>
      <c r="CP54" s="428">
        <f t="shared" si="28"/>
        <v>0</v>
      </c>
      <c r="CQ54" s="428">
        <f t="shared" si="29"/>
        <v>0</v>
      </c>
      <c r="CR54" s="428">
        <f t="shared" si="30"/>
        <v>0</v>
      </c>
    </row>
    <row r="55" spans="1:96" x14ac:dyDescent="0.2">
      <c r="A55" s="420" t="s">
        <v>111</v>
      </c>
      <c r="B55" s="429" t="s">
        <v>112</v>
      </c>
      <c r="C55" s="430">
        <v>0</v>
      </c>
      <c r="D55" s="430">
        <v>0</v>
      </c>
      <c r="E55" s="430">
        <v>0</v>
      </c>
      <c r="F55" s="430">
        <v>0</v>
      </c>
      <c r="G55" s="430">
        <v>0</v>
      </c>
      <c r="H55" s="430">
        <v>0</v>
      </c>
      <c r="I55" s="430">
        <v>0</v>
      </c>
      <c r="J55" s="430">
        <v>0</v>
      </c>
      <c r="K55" s="430">
        <v>0</v>
      </c>
      <c r="L55" s="430">
        <v>0</v>
      </c>
      <c r="M55" s="430">
        <v>0</v>
      </c>
      <c r="N55" s="430">
        <v>0</v>
      </c>
      <c r="O55" s="430">
        <v>0</v>
      </c>
      <c r="P55" s="430">
        <v>0</v>
      </c>
      <c r="Q55" s="430">
        <v>0</v>
      </c>
      <c r="R55" s="430">
        <v>0</v>
      </c>
      <c r="S55" s="430">
        <v>0</v>
      </c>
      <c r="T55" s="430">
        <v>0</v>
      </c>
      <c r="U55" s="430">
        <v>0</v>
      </c>
      <c r="V55" s="430">
        <v>0</v>
      </c>
      <c r="W55" s="430">
        <v>0</v>
      </c>
      <c r="X55" s="430">
        <v>0</v>
      </c>
      <c r="Y55" s="430">
        <v>0</v>
      </c>
      <c r="Z55" s="430">
        <v>0</v>
      </c>
      <c r="AA55" s="430">
        <v>0</v>
      </c>
      <c r="AB55" s="430">
        <v>0</v>
      </c>
      <c r="AC55" s="430">
        <v>0</v>
      </c>
      <c r="AD55" s="430">
        <v>0</v>
      </c>
      <c r="AE55" s="430">
        <v>0</v>
      </c>
      <c r="AF55" s="430">
        <v>0</v>
      </c>
      <c r="AG55" s="430">
        <v>0</v>
      </c>
      <c r="AH55" s="430">
        <v>0</v>
      </c>
      <c r="AI55" s="430">
        <v>0</v>
      </c>
      <c r="AJ55" s="430">
        <v>0</v>
      </c>
      <c r="AK55" s="430">
        <v>0</v>
      </c>
      <c r="AL55" s="430">
        <v>0</v>
      </c>
      <c r="AM55" s="430">
        <v>0</v>
      </c>
      <c r="AN55" s="430">
        <v>0</v>
      </c>
      <c r="AO55" s="430">
        <v>0</v>
      </c>
      <c r="AP55" s="430">
        <v>0</v>
      </c>
      <c r="AQ55" s="430">
        <v>0</v>
      </c>
      <c r="AR55" s="430">
        <v>0</v>
      </c>
      <c r="AS55" s="430">
        <v>0</v>
      </c>
      <c r="AT55" s="430">
        <v>0</v>
      </c>
      <c r="AU55" s="430">
        <v>0</v>
      </c>
      <c r="AV55" s="430">
        <v>0</v>
      </c>
      <c r="AW55" s="430">
        <v>0</v>
      </c>
      <c r="AX55" s="430">
        <v>0</v>
      </c>
      <c r="AY55" s="430">
        <v>0</v>
      </c>
      <c r="AZ55" s="430">
        <v>0</v>
      </c>
      <c r="BA55" s="430">
        <v>0</v>
      </c>
      <c r="BB55" s="430">
        <v>0</v>
      </c>
      <c r="BC55" s="430">
        <v>0</v>
      </c>
      <c r="BD55" s="430">
        <v>0</v>
      </c>
      <c r="BE55" s="430">
        <v>0</v>
      </c>
      <c r="BF55" s="430">
        <v>0</v>
      </c>
      <c r="BG55" s="430">
        <v>0</v>
      </c>
      <c r="BH55" s="430">
        <v>0</v>
      </c>
      <c r="BI55" s="430">
        <v>0</v>
      </c>
      <c r="BJ55" s="430">
        <v>0</v>
      </c>
      <c r="BK55" s="430">
        <v>0</v>
      </c>
      <c r="BL55" s="430">
        <v>0</v>
      </c>
      <c r="BM55" s="430">
        <v>0</v>
      </c>
      <c r="BN55" s="430">
        <v>0</v>
      </c>
      <c r="BO55" s="430">
        <v>0</v>
      </c>
      <c r="BP55" s="430">
        <v>0</v>
      </c>
      <c r="BQ55" s="430">
        <v>0</v>
      </c>
      <c r="BR55" s="430">
        <v>0</v>
      </c>
      <c r="BS55" s="430">
        <v>0</v>
      </c>
      <c r="BT55" s="430">
        <v>0</v>
      </c>
      <c r="BU55" s="431">
        <v>0</v>
      </c>
      <c r="BV55" s="432">
        <v>0</v>
      </c>
      <c r="BW55" s="433">
        <v>0</v>
      </c>
      <c r="BX55" s="431">
        <v>0</v>
      </c>
      <c r="BY55" s="431">
        <v>0</v>
      </c>
      <c r="BZ55" s="430">
        <v>0</v>
      </c>
      <c r="CA55" s="430">
        <v>0</v>
      </c>
      <c r="CB55" s="430">
        <v>0</v>
      </c>
      <c r="CC55" s="430">
        <v>0</v>
      </c>
      <c r="CD55" s="432">
        <v>0</v>
      </c>
      <c r="CE55" s="433">
        <v>0</v>
      </c>
      <c r="CF55" s="431">
        <v>0</v>
      </c>
      <c r="CG55" s="430">
        <v>0</v>
      </c>
      <c r="CH55" s="430">
        <v>0</v>
      </c>
      <c r="CI55" s="430">
        <v>0</v>
      </c>
      <c r="CJ55" s="430">
        <v>0</v>
      </c>
      <c r="CK55" s="427">
        <f t="shared" si="23"/>
        <v>0</v>
      </c>
      <c r="CL55" s="427">
        <f t="shared" si="24"/>
        <v>0</v>
      </c>
      <c r="CM55" s="428">
        <f t="shared" si="25"/>
        <v>0</v>
      </c>
      <c r="CN55" s="428">
        <f t="shared" si="26"/>
        <v>0</v>
      </c>
      <c r="CO55" s="428">
        <f t="shared" si="27"/>
        <v>0</v>
      </c>
      <c r="CP55" s="428">
        <f t="shared" si="28"/>
        <v>0</v>
      </c>
      <c r="CQ55" s="428">
        <f t="shared" si="29"/>
        <v>0</v>
      </c>
      <c r="CR55" s="428">
        <f t="shared" si="30"/>
        <v>0</v>
      </c>
    </row>
    <row r="56" spans="1:96" ht="11.45" customHeight="1" x14ac:dyDescent="0.2">
      <c r="A56" s="420" t="s">
        <v>113</v>
      </c>
      <c r="B56" s="429" t="s">
        <v>114</v>
      </c>
      <c r="C56" s="430">
        <v>0</v>
      </c>
      <c r="D56" s="430">
        <v>0</v>
      </c>
      <c r="E56" s="430">
        <v>0</v>
      </c>
      <c r="F56" s="430">
        <v>0</v>
      </c>
      <c r="G56" s="430">
        <v>0</v>
      </c>
      <c r="H56" s="430">
        <v>0</v>
      </c>
      <c r="I56" s="430">
        <v>0</v>
      </c>
      <c r="J56" s="430">
        <v>0</v>
      </c>
      <c r="K56" s="430">
        <v>0</v>
      </c>
      <c r="L56" s="430">
        <v>0</v>
      </c>
      <c r="M56" s="430">
        <v>0</v>
      </c>
      <c r="N56" s="430">
        <v>0</v>
      </c>
      <c r="O56" s="430">
        <v>0</v>
      </c>
      <c r="P56" s="430">
        <v>0</v>
      </c>
      <c r="Q56" s="430">
        <v>0</v>
      </c>
      <c r="R56" s="430">
        <v>0</v>
      </c>
      <c r="S56" s="430">
        <v>0</v>
      </c>
      <c r="T56" s="430">
        <v>0</v>
      </c>
      <c r="U56" s="430">
        <v>0</v>
      </c>
      <c r="V56" s="430">
        <v>0</v>
      </c>
      <c r="W56" s="430">
        <v>0</v>
      </c>
      <c r="X56" s="430">
        <v>0</v>
      </c>
      <c r="Y56" s="430">
        <v>0</v>
      </c>
      <c r="Z56" s="430">
        <v>0</v>
      </c>
      <c r="AA56" s="430">
        <v>0</v>
      </c>
      <c r="AB56" s="430">
        <v>0</v>
      </c>
      <c r="AC56" s="430">
        <v>0</v>
      </c>
      <c r="AD56" s="430">
        <v>0</v>
      </c>
      <c r="AE56" s="430">
        <v>0</v>
      </c>
      <c r="AF56" s="430">
        <v>0</v>
      </c>
      <c r="AG56" s="430">
        <v>0</v>
      </c>
      <c r="AH56" s="430">
        <v>0</v>
      </c>
      <c r="AI56" s="430">
        <v>0</v>
      </c>
      <c r="AJ56" s="430">
        <v>0</v>
      </c>
      <c r="AK56" s="430">
        <v>0</v>
      </c>
      <c r="AL56" s="430">
        <v>0</v>
      </c>
      <c r="AM56" s="430">
        <v>0</v>
      </c>
      <c r="AN56" s="430">
        <v>0</v>
      </c>
      <c r="AO56" s="430">
        <v>0</v>
      </c>
      <c r="AP56" s="430">
        <v>0</v>
      </c>
      <c r="AQ56" s="430">
        <v>0</v>
      </c>
      <c r="AR56" s="430">
        <v>0</v>
      </c>
      <c r="AS56" s="430">
        <v>0</v>
      </c>
      <c r="AT56" s="430">
        <v>0</v>
      </c>
      <c r="AU56" s="430">
        <v>0</v>
      </c>
      <c r="AV56" s="430">
        <v>0</v>
      </c>
      <c r="AW56" s="430">
        <v>0</v>
      </c>
      <c r="AX56" s="430">
        <v>0</v>
      </c>
      <c r="AY56" s="430">
        <v>0</v>
      </c>
      <c r="AZ56" s="430">
        <v>0</v>
      </c>
      <c r="BA56" s="430">
        <v>0</v>
      </c>
      <c r="BB56" s="430">
        <v>0</v>
      </c>
      <c r="BC56" s="430">
        <v>0</v>
      </c>
      <c r="BD56" s="430">
        <v>0</v>
      </c>
      <c r="BE56" s="430">
        <v>0</v>
      </c>
      <c r="BF56" s="430">
        <v>0</v>
      </c>
      <c r="BG56" s="430">
        <v>0</v>
      </c>
      <c r="BH56" s="430">
        <v>0</v>
      </c>
      <c r="BI56" s="430">
        <v>0</v>
      </c>
      <c r="BJ56" s="430">
        <v>0</v>
      </c>
      <c r="BK56" s="430">
        <v>0</v>
      </c>
      <c r="BL56" s="430">
        <v>0</v>
      </c>
      <c r="BM56" s="430">
        <v>0</v>
      </c>
      <c r="BN56" s="430">
        <v>0</v>
      </c>
      <c r="BO56" s="430">
        <v>0</v>
      </c>
      <c r="BP56" s="430">
        <v>0</v>
      </c>
      <c r="BQ56" s="430">
        <v>300000</v>
      </c>
      <c r="BR56" s="430">
        <v>300000</v>
      </c>
      <c r="BS56" s="430">
        <v>0</v>
      </c>
      <c r="BT56" s="430">
        <v>0</v>
      </c>
      <c r="BU56" s="431">
        <v>0</v>
      </c>
      <c r="BV56" s="432">
        <v>0</v>
      </c>
      <c r="BW56" s="433">
        <v>0</v>
      </c>
      <c r="BX56" s="431">
        <v>0</v>
      </c>
      <c r="BY56" s="431">
        <v>0</v>
      </c>
      <c r="BZ56" s="430">
        <v>0</v>
      </c>
      <c r="CA56" s="430">
        <v>0</v>
      </c>
      <c r="CB56" s="430">
        <v>0</v>
      </c>
      <c r="CC56" s="430">
        <v>0</v>
      </c>
      <c r="CD56" s="432">
        <v>0</v>
      </c>
      <c r="CE56" s="433">
        <v>0</v>
      </c>
      <c r="CF56" s="431">
        <v>0</v>
      </c>
      <c r="CG56" s="430">
        <v>0</v>
      </c>
      <c r="CH56" s="430">
        <v>0</v>
      </c>
      <c r="CI56" s="430">
        <v>0</v>
      </c>
      <c r="CJ56" s="430">
        <v>0</v>
      </c>
      <c r="CK56" s="427">
        <f t="shared" si="23"/>
        <v>300000</v>
      </c>
      <c r="CL56" s="427">
        <f t="shared" si="24"/>
        <v>300000</v>
      </c>
      <c r="CM56" s="428">
        <f t="shared" si="25"/>
        <v>300000</v>
      </c>
      <c r="CN56" s="428">
        <f t="shared" si="26"/>
        <v>300000</v>
      </c>
      <c r="CO56" s="428">
        <f t="shared" si="27"/>
        <v>0</v>
      </c>
      <c r="CP56" s="428">
        <f t="shared" si="28"/>
        <v>0</v>
      </c>
      <c r="CQ56" s="428">
        <f t="shared" si="29"/>
        <v>0</v>
      </c>
      <c r="CR56" s="428">
        <f t="shared" si="30"/>
        <v>0</v>
      </c>
    </row>
    <row r="57" spans="1:96" ht="11.45" customHeight="1" x14ac:dyDescent="0.2">
      <c r="A57" s="420" t="s">
        <v>115</v>
      </c>
      <c r="B57" s="429" t="s">
        <v>116</v>
      </c>
      <c r="C57" s="430">
        <v>0</v>
      </c>
      <c r="D57" s="430">
        <v>0</v>
      </c>
      <c r="E57" s="430">
        <v>0</v>
      </c>
      <c r="F57" s="430">
        <v>0</v>
      </c>
      <c r="G57" s="430">
        <v>0</v>
      </c>
      <c r="H57" s="430">
        <v>0</v>
      </c>
      <c r="I57" s="430">
        <v>0</v>
      </c>
      <c r="J57" s="430">
        <v>0</v>
      </c>
      <c r="K57" s="430">
        <v>0</v>
      </c>
      <c r="L57" s="430">
        <v>0</v>
      </c>
      <c r="M57" s="430">
        <v>0</v>
      </c>
      <c r="N57" s="430">
        <v>0</v>
      </c>
      <c r="O57" s="430">
        <v>0</v>
      </c>
      <c r="P57" s="430">
        <v>0</v>
      </c>
      <c r="Q57" s="430">
        <v>0</v>
      </c>
      <c r="R57" s="430">
        <v>0</v>
      </c>
      <c r="S57" s="430">
        <v>0</v>
      </c>
      <c r="T57" s="430">
        <v>0</v>
      </c>
      <c r="U57" s="430">
        <v>0</v>
      </c>
      <c r="V57" s="430">
        <v>0</v>
      </c>
      <c r="W57" s="430">
        <v>0</v>
      </c>
      <c r="X57" s="430">
        <v>0</v>
      </c>
      <c r="Y57" s="430">
        <v>0</v>
      </c>
      <c r="Z57" s="430">
        <v>0</v>
      </c>
      <c r="AA57" s="430">
        <v>0</v>
      </c>
      <c r="AB57" s="430">
        <v>0</v>
      </c>
      <c r="AC57" s="430">
        <v>0</v>
      </c>
      <c r="AD57" s="430">
        <v>0</v>
      </c>
      <c r="AE57" s="430">
        <v>0</v>
      </c>
      <c r="AF57" s="430">
        <v>0</v>
      </c>
      <c r="AG57" s="430">
        <v>0</v>
      </c>
      <c r="AH57" s="430">
        <v>0</v>
      </c>
      <c r="AI57" s="430">
        <v>0</v>
      </c>
      <c r="AJ57" s="430">
        <v>0</v>
      </c>
      <c r="AK57" s="430">
        <v>0</v>
      </c>
      <c r="AL57" s="430">
        <v>0</v>
      </c>
      <c r="AM57" s="430">
        <v>0</v>
      </c>
      <c r="AN57" s="430">
        <v>0</v>
      </c>
      <c r="AO57" s="430">
        <v>0</v>
      </c>
      <c r="AP57" s="430">
        <v>0</v>
      </c>
      <c r="AQ57" s="430">
        <v>0</v>
      </c>
      <c r="AR57" s="430">
        <v>0</v>
      </c>
      <c r="AS57" s="430">
        <v>0</v>
      </c>
      <c r="AT57" s="430">
        <v>0</v>
      </c>
      <c r="AU57" s="430">
        <v>0</v>
      </c>
      <c r="AV57" s="430">
        <v>0</v>
      </c>
      <c r="AW57" s="430">
        <v>0</v>
      </c>
      <c r="AX57" s="430">
        <v>0</v>
      </c>
      <c r="AY57" s="430">
        <v>0</v>
      </c>
      <c r="AZ57" s="430">
        <v>0</v>
      </c>
      <c r="BA57" s="430">
        <v>0</v>
      </c>
      <c r="BB57" s="430">
        <v>0</v>
      </c>
      <c r="BC57" s="430">
        <v>0</v>
      </c>
      <c r="BD57" s="430">
        <v>0</v>
      </c>
      <c r="BE57" s="430">
        <v>0</v>
      </c>
      <c r="BF57" s="430">
        <v>0</v>
      </c>
      <c r="BG57" s="430">
        <v>0</v>
      </c>
      <c r="BH57" s="430">
        <v>0</v>
      </c>
      <c r="BI57" s="430">
        <v>0</v>
      </c>
      <c r="BJ57" s="430">
        <v>0</v>
      </c>
      <c r="BK57" s="430">
        <v>0</v>
      </c>
      <c r="BL57" s="430">
        <v>0</v>
      </c>
      <c r="BM57" s="430">
        <v>0</v>
      </c>
      <c r="BN57" s="430">
        <v>0</v>
      </c>
      <c r="BO57" s="430">
        <v>0</v>
      </c>
      <c r="BP57" s="430">
        <v>0</v>
      </c>
      <c r="BQ57" s="430">
        <v>7000000</v>
      </c>
      <c r="BR57" s="430">
        <v>8000000</v>
      </c>
      <c r="BS57" s="430">
        <v>0</v>
      </c>
      <c r="BT57" s="430">
        <v>0</v>
      </c>
      <c r="BU57" s="431">
        <v>0</v>
      </c>
      <c r="BV57" s="432">
        <v>0</v>
      </c>
      <c r="BW57" s="433">
        <v>0</v>
      </c>
      <c r="BX57" s="431">
        <v>0</v>
      </c>
      <c r="BY57" s="431">
        <v>0</v>
      </c>
      <c r="BZ57" s="430">
        <v>0</v>
      </c>
      <c r="CA57" s="430">
        <v>0</v>
      </c>
      <c r="CB57" s="430">
        <v>0</v>
      </c>
      <c r="CC57" s="430">
        <v>0</v>
      </c>
      <c r="CD57" s="432">
        <v>0</v>
      </c>
      <c r="CE57" s="433">
        <v>0</v>
      </c>
      <c r="CF57" s="431">
        <v>0</v>
      </c>
      <c r="CG57" s="430">
        <v>0</v>
      </c>
      <c r="CH57" s="430">
        <v>0</v>
      </c>
      <c r="CI57" s="430">
        <v>0</v>
      </c>
      <c r="CJ57" s="430">
        <v>0</v>
      </c>
      <c r="CK57" s="427">
        <f t="shared" si="23"/>
        <v>7000000</v>
      </c>
      <c r="CL57" s="427">
        <f t="shared" si="24"/>
        <v>8000000</v>
      </c>
      <c r="CM57" s="428">
        <f t="shared" si="25"/>
        <v>7000000</v>
      </c>
      <c r="CN57" s="428">
        <f t="shared" si="26"/>
        <v>8000000</v>
      </c>
      <c r="CO57" s="428">
        <f t="shared" si="27"/>
        <v>0</v>
      </c>
      <c r="CP57" s="428">
        <f t="shared" si="28"/>
        <v>0</v>
      </c>
      <c r="CQ57" s="428">
        <f t="shared" si="29"/>
        <v>0</v>
      </c>
      <c r="CR57" s="428">
        <f t="shared" si="30"/>
        <v>0</v>
      </c>
    </row>
    <row r="58" spans="1:96" x14ac:dyDescent="0.2">
      <c r="A58" s="434" t="s">
        <v>117</v>
      </c>
      <c r="B58" s="435" t="s">
        <v>118</v>
      </c>
      <c r="C58" s="436">
        <f t="shared" ref="C58:AH58" si="43">SUM(C50:C57)</f>
        <v>0</v>
      </c>
      <c r="D58" s="436">
        <f t="shared" si="43"/>
        <v>0</v>
      </c>
      <c r="E58" s="436">
        <f t="shared" si="43"/>
        <v>0</v>
      </c>
      <c r="F58" s="436">
        <f t="shared" si="43"/>
        <v>0</v>
      </c>
      <c r="G58" s="436">
        <f t="shared" si="43"/>
        <v>0</v>
      </c>
      <c r="H58" s="436">
        <f t="shared" si="43"/>
        <v>0</v>
      </c>
      <c r="I58" s="436">
        <f t="shared" si="43"/>
        <v>0</v>
      </c>
      <c r="J58" s="436">
        <f t="shared" si="43"/>
        <v>0</v>
      </c>
      <c r="K58" s="436">
        <f t="shared" si="43"/>
        <v>0</v>
      </c>
      <c r="L58" s="436">
        <f t="shared" si="43"/>
        <v>0</v>
      </c>
      <c r="M58" s="436">
        <f t="shared" si="43"/>
        <v>0</v>
      </c>
      <c r="N58" s="436">
        <f t="shared" si="43"/>
        <v>0</v>
      </c>
      <c r="O58" s="436">
        <f t="shared" si="43"/>
        <v>0</v>
      </c>
      <c r="P58" s="436">
        <f t="shared" si="43"/>
        <v>0</v>
      </c>
      <c r="Q58" s="436">
        <f t="shared" si="43"/>
        <v>0</v>
      </c>
      <c r="R58" s="436">
        <f t="shared" si="43"/>
        <v>0</v>
      </c>
      <c r="S58" s="436">
        <f t="shared" si="43"/>
        <v>0</v>
      </c>
      <c r="T58" s="436">
        <f t="shared" si="43"/>
        <v>0</v>
      </c>
      <c r="U58" s="436">
        <f t="shared" si="43"/>
        <v>0</v>
      </c>
      <c r="V58" s="436">
        <f t="shared" si="43"/>
        <v>0</v>
      </c>
      <c r="W58" s="436">
        <f t="shared" si="43"/>
        <v>0</v>
      </c>
      <c r="X58" s="436">
        <f t="shared" si="43"/>
        <v>0</v>
      </c>
      <c r="Y58" s="436">
        <f t="shared" si="43"/>
        <v>0</v>
      </c>
      <c r="Z58" s="436">
        <f t="shared" si="43"/>
        <v>0</v>
      </c>
      <c r="AA58" s="436">
        <f t="shared" si="43"/>
        <v>0</v>
      </c>
      <c r="AB58" s="436">
        <f t="shared" si="43"/>
        <v>0</v>
      </c>
      <c r="AC58" s="436">
        <f t="shared" si="43"/>
        <v>0</v>
      </c>
      <c r="AD58" s="436">
        <f t="shared" si="43"/>
        <v>0</v>
      </c>
      <c r="AE58" s="436">
        <f t="shared" si="43"/>
        <v>0</v>
      </c>
      <c r="AF58" s="436">
        <f t="shared" si="43"/>
        <v>0</v>
      </c>
      <c r="AG58" s="436">
        <f t="shared" si="43"/>
        <v>0</v>
      </c>
      <c r="AH58" s="436">
        <f t="shared" si="43"/>
        <v>0</v>
      </c>
      <c r="AI58" s="436">
        <f t="shared" ref="AI58:BN58" si="44">SUM(AI50:AI57)</f>
        <v>0</v>
      </c>
      <c r="AJ58" s="436">
        <f t="shared" si="44"/>
        <v>0</v>
      </c>
      <c r="AK58" s="436">
        <f t="shared" si="44"/>
        <v>0</v>
      </c>
      <c r="AL58" s="436">
        <f t="shared" si="44"/>
        <v>0</v>
      </c>
      <c r="AM58" s="436">
        <f t="shared" si="44"/>
        <v>0</v>
      </c>
      <c r="AN58" s="436">
        <f t="shared" si="44"/>
        <v>0</v>
      </c>
      <c r="AO58" s="436">
        <f t="shared" si="44"/>
        <v>0</v>
      </c>
      <c r="AP58" s="436">
        <f t="shared" si="44"/>
        <v>0</v>
      </c>
      <c r="AQ58" s="436">
        <f t="shared" si="44"/>
        <v>0</v>
      </c>
      <c r="AR58" s="436">
        <f t="shared" si="44"/>
        <v>0</v>
      </c>
      <c r="AS58" s="436">
        <f t="shared" si="44"/>
        <v>0</v>
      </c>
      <c r="AT58" s="436">
        <f t="shared" si="44"/>
        <v>0</v>
      </c>
      <c r="AU58" s="436">
        <f t="shared" si="44"/>
        <v>0</v>
      </c>
      <c r="AV58" s="436">
        <f t="shared" si="44"/>
        <v>0</v>
      </c>
      <c r="AW58" s="436">
        <f t="shared" si="44"/>
        <v>0</v>
      </c>
      <c r="AX58" s="436">
        <f t="shared" si="44"/>
        <v>0</v>
      </c>
      <c r="AY58" s="436">
        <f t="shared" si="44"/>
        <v>0</v>
      </c>
      <c r="AZ58" s="436">
        <f t="shared" si="44"/>
        <v>0</v>
      </c>
      <c r="BA58" s="436">
        <f t="shared" si="44"/>
        <v>0</v>
      </c>
      <c r="BB58" s="436">
        <f t="shared" si="44"/>
        <v>0</v>
      </c>
      <c r="BC58" s="436">
        <f t="shared" si="44"/>
        <v>0</v>
      </c>
      <c r="BD58" s="436">
        <f t="shared" si="44"/>
        <v>0</v>
      </c>
      <c r="BE58" s="436">
        <f t="shared" si="44"/>
        <v>0</v>
      </c>
      <c r="BF58" s="436">
        <f t="shared" si="44"/>
        <v>0</v>
      </c>
      <c r="BG58" s="436">
        <f t="shared" si="44"/>
        <v>0</v>
      </c>
      <c r="BH58" s="436">
        <f t="shared" si="44"/>
        <v>0</v>
      </c>
      <c r="BI58" s="436">
        <f t="shared" si="44"/>
        <v>0</v>
      </c>
      <c r="BJ58" s="436">
        <f t="shared" si="44"/>
        <v>0</v>
      </c>
      <c r="BK58" s="436">
        <f t="shared" si="44"/>
        <v>0</v>
      </c>
      <c r="BL58" s="436">
        <f t="shared" si="44"/>
        <v>0</v>
      </c>
      <c r="BM58" s="436">
        <f t="shared" si="44"/>
        <v>0</v>
      </c>
      <c r="BN58" s="436">
        <f t="shared" si="44"/>
        <v>0</v>
      </c>
      <c r="BO58" s="436">
        <f t="shared" ref="BO58:CJ58" si="45">SUM(BO50:BO57)</f>
        <v>0</v>
      </c>
      <c r="BP58" s="436">
        <f t="shared" si="45"/>
        <v>0</v>
      </c>
      <c r="BQ58" s="436">
        <f t="shared" si="45"/>
        <v>7300000</v>
      </c>
      <c r="BR58" s="436">
        <f t="shared" si="45"/>
        <v>8300000</v>
      </c>
      <c r="BS58" s="436">
        <f t="shared" si="45"/>
        <v>0</v>
      </c>
      <c r="BT58" s="436">
        <f t="shared" si="45"/>
        <v>0</v>
      </c>
      <c r="BU58" s="437">
        <f t="shared" si="45"/>
        <v>0</v>
      </c>
      <c r="BV58" s="438">
        <f t="shared" si="45"/>
        <v>0</v>
      </c>
      <c r="BW58" s="439">
        <f t="shared" si="45"/>
        <v>0</v>
      </c>
      <c r="BX58" s="437">
        <f t="shared" si="45"/>
        <v>0</v>
      </c>
      <c r="BY58" s="437">
        <f t="shared" si="45"/>
        <v>0</v>
      </c>
      <c r="BZ58" s="436">
        <f t="shared" si="45"/>
        <v>0</v>
      </c>
      <c r="CA58" s="436">
        <f t="shared" si="45"/>
        <v>0</v>
      </c>
      <c r="CB58" s="436">
        <f t="shared" si="45"/>
        <v>0</v>
      </c>
      <c r="CC58" s="436">
        <f t="shared" si="45"/>
        <v>0</v>
      </c>
      <c r="CD58" s="438">
        <f t="shared" si="45"/>
        <v>0</v>
      </c>
      <c r="CE58" s="439">
        <f t="shared" si="45"/>
        <v>0</v>
      </c>
      <c r="CF58" s="437">
        <f t="shared" si="45"/>
        <v>0</v>
      </c>
      <c r="CG58" s="436">
        <f t="shared" si="45"/>
        <v>0</v>
      </c>
      <c r="CH58" s="436">
        <f t="shared" si="45"/>
        <v>0</v>
      </c>
      <c r="CI58" s="436">
        <f t="shared" si="45"/>
        <v>0</v>
      </c>
      <c r="CJ58" s="436">
        <f t="shared" si="45"/>
        <v>0</v>
      </c>
      <c r="CK58" s="427">
        <f t="shared" si="23"/>
        <v>7300000</v>
      </c>
      <c r="CL58" s="427">
        <f t="shared" si="24"/>
        <v>8300000</v>
      </c>
      <c r="CM58" s="428">
        <f t="shared" si="25"/>
        <v>7300000</v>
      </c>
      <c r="CN58" s="428">
        <f t="shared" si="26"/>
        <v>8300000</v>
      </c>
      <c r="CO58" s="428">
        <f t="shared" si="27"/>
        <v>0</v>
      </c>
      <c r="CP58" s="428">
        <f t="shared" si="28"/>
        <v>0</v>
      </c>
      <c r="CQ58" s="428">
        <f t="shared" si="29"/>
        <v>0</v>
      </c>
      <c r="CR58" s="428">
        <f t="shared" si="30"/>
        <v>0</v>
      </c>
    </row>
    <row r="59" spans="1:96" x14ac:dyDescent="0.2">
      <c r="A59" s="420" t="s">
        <v>119</v>
      </c>
      <c r="B59" s="429" t="s">
        <v>120</v>
      </c>
      <c r="C59" s="430">
        <v>0</v>
      </c>
      <c r="D59" s="430">
        <v>0</v>
      </c>
      <c r="E59" s="430">
        <v>0</v>
      </c>
      <c r="F59" s="430">
        <v>0</v>
      </c>
      <c r="G59" s="430">
        <v>0</v>
      </c>
      <c r="H59" s="430">
        <v>0</v>
      </c>
      <c r="I59" s="430">
        <v>0</v>
      </c>
      <c r="J59" s="430">
        <v>0</v>
      </c>
      <c r="K59" s="430">
        <v>0</v>
      </c>
      <c r="L59" s="430">
        <v>0</v>
      </c>
      <c r="M59" s="430">
        <v>0</v>
      </c>
      <c r="N59" s="430">
        <v>0</v>
      </c>
      <c r="O59" s="430">
        <v>0</v>
      </c>
      <c r="P59" s="430">
        <v>0</v>
      </c>
      <c r="Q59" s="430">
        <v>0</v>
      </c>
      <c r="R59" s="430">
        <v>0</v>
      </c>
      <c r="S59" s="430">
        <v>0</v>
      </c>
      <c r="T59" s="430">
        <v>0</v>
      </c>
      <c r="U59" s="430">
        <v>0</v>
      </c>
      <c r="V59" s="430">
        <v>0</v>
      </c>
      <c r="W59" s="430">
        <v>0</v>
      </c>
      <c r="X59" s="430">
        <v>0</v>
      </c>
      <c r="Y59" s="430">
        <v>0</v>
      </c>
      <c r="Z59" s="430">
        <v>0</v>
      </c>
      <c r="AA59" s="430">
        <v>0</v>
      </c>
      <c r="AB59" s="430">
        <v>0</v>
      </c>
      <c r="AC59" s="430">
        <v>0</v>
      </c>
      <c r="AD59" s="430">
        <v>0</v>
      </c>
      <c r="AE59" s="430">
        <v>0</v>
      </c>
      <c r="AF59" s="430">
        <v>0</v>
      </c>
      <c r="AG59" s="430">
        <v>0</v>
      </c>
      <c r="AH59" s="430">
        <v>0</v>
      </c>
      <c r="AI59" s="430">
        <v>0</v>
      </c>
      <c r="AJ59" s="430">
        <v>0</v>
      </c>
      <c r="AK59" s="430">
        <v>0</v>
      </c>
      <c r="AL59" s="430">
        <v>0</v>
      </c>
      <c r="AM59" s="430">
        <v>0</v>
      </c>
      <c r="AN59" s="430">
        <v>0</v>
      </c>
      <c r="AO59" s="430">
        <v>0</v>
      </c>
      <c r="AP59" s="430">
        <v>0</v>
      </c>
      <c r="AQ59" s="430">
        <v>0</v>
      </c>
      <c r="AR59" s="430">
        <v>0</v>
      </c>
      <c r="AS59" s="430">
        <v>0</v>
      </c>
      <c r="AT59" s="430">
        <v>0</v>
      </c>
      <c r="AU59" s="430">
        <v>0</v>
      </c>
      <c r="AV59" s="430">
        <v>0</v>
      </c>
      <c r="AW59" s="430">
        <v>0</v>
      </c>
      <c r="AX59" s="430">
        <v>0</v>
      </c>
      <c r="AY59" s="430">
        <v>0</v>
      </c>
      <c r="AZ59" s="430">
        <v>0</v>
      </c>
      <c r="BA59" s="430">
        <v>0</v>
      </c>
      <c r="BB59" s="430">
        <v>0</v>
      </c>
      <c r="BC59" s="430">
        <v>0</v>
      </c>
      <c r="BD59" s="430">
        <v>0</v>
      </c>
      <c r="BE59" s="430">
        <v>0</v>
      </c>
      <c r="BF59" s="430">
        <v>0</v>
      </c>
      <c r="BG59" s="430">
        <v>0</v>
      </c>
      <c r="BH59" s="430">
        <v>0</v>
      </c>
      <c r="BI59" s="430">
        <v>0</v>
      </c>
      <c r="BJ59" s="430">
        <v>0</v>
      </c>
      <c r="BK59" s="430">
        <v>0</v>
      </c>
      <c r="BL59" s="430">
        <v>0</v>
      </c>
      <c r="BM59" s="430">
        <v>0</v>
      </c>
      <c r="BN59" s="430">
        <v>0</v>
      </c>
      <c r="BO59" s="430">
        <v>0</v>
      </c>
      <c r="BP59" s="430">
        <v>0</v>
      </c>
      <c r="BQ59" s="430">
        <v>0</v>
      </c>
      <c r="BR59" s="430">
        <v>0</v>
      </c>
      <c r="BS59" s="430">
        <v>0</v>
      </c>
      <c r="BT59" s="430">
        <v>0</v>
      </c>
      <c r="BU59" s="431">
        <v>0</v>
      </c>
      <c r="BV59" s="432">
        <v>0</v>
      </c>
      <c r="BW59" s="433">
        <v>0</v>
      </c>
      <c r="BX59" s="431">
        <v>0</v>
      </c>
      <c r="BY59" s="431">
        <v>0</v>
      </c>
      <c r="BZ59" s="430">
        <v>0</v>
      </c>
      <c r="CA59" s="430">
        <v>0</v>
      </c>
      <c r="CB59" s="430">
        <v>0</v>
      </c>
      <c r="CC59" s="430">
        <v>0</v>
      </c>
      <c r="CD59" s="432">
        <v>0</v>
      </c>
      <c r="CE59" s="433">
        <v>0</v>
      </c>
      <c r="CF59" s="431">
        <v>0</v>
      </c>
      <c r="CG59" s="430">
        <v>0</v>
      </c>
      <c r="CH59" s="430">
        <v>0</v>
      </c>
      <c r="CI59" s="430">
        <v>0</v>
      </c>
      <c r="CJ59" s="430">
        <v>0</v>
      </c>
      <c r="CK59" s="427">
        <f t="shared" si="23"/>
        <v>0</v>
      </c>
      <c r="CL59" s="427">
        <f t="shared" si="24"/>
        <v>0</v>
      </c>
      <c r="CM59" s="428">
        <f t="shared" si="25"/>
        <v>0</v>
      </c>
      <c r="CN59" s="428">
        <f t="shared" si="26"/>
        <v>0</v>
      </c>
      <c r="CO59" s="428">
        <f t="shared" si="27"/>
        <v>0</v>
      </c>
      <c r="CP59" s="428">
        <f t="shared" si="28"/>
        <v>0</v>
      </c>
      <c r="CQ59" s="428">
        <f t="shared" si="29"/>
        <v>0</v>
      </c>
      <c r="CR59" s="428">
        <f t="shared" si="30"/>
        <v>0</v>
      </c>
    </row>
    <row r="60" spans="1:96" x14ac:dyDescent="0.2">
      <c r="A60" s="420" t="s">
        <v>121</v>
      </c>
      <c r="B60" s="429" t="s">
        <v>122</v>
      </c>
      <c r="C60" s="430">
        <v>0</v>
      </c>
      <c r="D60" s="430">
        <v>0</v>
      </c>
      <c r="E60" s="430">
        <v>0</v>
      </c>
      <c r="F60" s="430">
        <v>0</v>
      </c>
      <c r="G60" s="430">
        <v>0</v>
      </c>
      <c r="H60" s="430">
        <v>0</v>
      </c>
      <c r="I60" s="430">
        <v>0</v>
      </c>
      <c r="J60" s="430">
        <v>0</v>
      </c>
      <c r="K60" s="430">
        <v>827600</v>
      </c>
      <c r="L60" s="473">
        <v>1410467</v>
      </c>
      <c r="M60" s="430">
        <v>0</v>
      </c>
      <c r="N60" s="430">
        <v>0</v>
      </c>
      <c r="O60" s="430">
        <v>0</v>
      </c>
      <c r="P60" s="430">
        <v>0</v>
      </c>
      <c r="Q60" s="430">
        <v>0</v>
      </c>
      <c r="R60" s="430">
        <v>0</v>
      </c>
      <c r="S60" s="430">
        <v>0</v>
      </c>
      <c r="T60" s="430">
        <v>0</v>
      </c>
      <c r="U60" s="430">
        <v>0</v>
      </c>
      <c r="V60" s="430">
        <v>0</v>
      </c>
      <c r="W60" s="430">
        <v>0</v>
      </c>
      <c r="X60" s="430">
        <v>0</v>
      </c>
      <c r="Y60" s="430">
        <v>0</v>
      </c>
      <c r="Z60" s="430">
        <v>0</v>
      </c>
      <c r="AA60" s="430">
        <v>0</v>
      </c>
      <c r="AB60" s="430">
        <v>0</v>
      </c>
      <c r="AC60" s="430">
        <v>0</v>
      </c>
      <c r="AD60" s="430">
        <v>0</v>
      </c>
      <c r="AE60" s="430">
        <v>0</v>
      </c>
      <c r="AF60" s="430">
        <v>0</v>
      </c>
      <c r="AG60" s="430">
        <v>0</v>
      </c>
      <c r="AH60" s="430">
        <v>0</v>
      </c>
      <c r="AI60" s="430">
        <v>0</v>
      </c>
      <c r="AJ60" s="430">
        <v>0</v>
      </c>
      <c r="AK60" s="430">
        <v>0</v>
      </c>
      <c r="AL60" s="430">
        <v>0</v>
      </c>
      <c r="AM60" s="430">
        <v>0</v>
      </c>
      <c r="AN60" s="430">
        <v>0</v>
      </c>
      <c r="AO60" s="430">
        <v>0</v>
      </c>
      <c r="AP60" s="430">
        <v>0</v>
      </c>
      <c r="AQ60" s="430">
        <v>0</v>
      </c>
      <c r="AR60" s="430">
        <v>0</v>
      </c>
      <c r="AS60" s="430">
        <v>0</v>
      </c>
      <c r="AT60" s="430">
        <v>0</v>
      </c>
      <c r="AU60" s="430">
        <v>0</v>
      </c>
      <c r="AV60" s="430">
        <v>0</v>
      </c>
      <c r="AW60" s="430">
        <v>0</v>
      </c>
      <c r="AX60" s="430">
        <v>0</v>
      </c>
      <c r="AY60" s="430">
        <v>0</v>
      </c>
      <c r="AZ60" s="430">
        <v>0</v>
      </c>
      <c r="BA60" s="430">
        <v>0</v>
      </c>
      <c r="BB60" s="430">
        <v>0</v>
      </c>
      <c r="BC60" s="430">
        <v>0</v>
      </c>
      <c r="BD60" s="430">
        <v>0</v>
      </c>
      <c r="BE60" s="430">
        <v>0</v>
      </c>
      <c r="BF60" s="430">
        <v>0</v>
      </c>
      <c r="BG60" s="430">
        <v>0</v>
      </c>
      <c r="BH60" s="430">
        <v>0</v>
      </c>
      <c r="BI60" s="430">
        <v>0</v>
      </c>
      <c r="BJ60" s="430">
        <v>0</v>
      </c>
      <c r="BK60" s="430">
        <v>0</v>
      </c>
      <c r="BL60" s="430">
        <v>0</v>
      </c>
      <c r="BM60" s="430">
        <v>0</v>
      </c>
      <c r="BN60" s="430">
        <v>0</v>
      </c>
      <c r="BO60" s="430">
        <v>0</v>
      </c>
      <c r="BP60" s="430">
        <v>0</v>
      </c>
      <c r="BQ60" s="430">
        <v>0</v>
      </c>
      <c r="BR60" s="430">
        <v>0</v>
      </c>
      <c r="BS60" s="430">
        <v>0</v>
      </c>
      <c r="BT60" s="430">
        <v>0</v>
      </c>
      <c r="BU60" s="431">
        <v>0</v>
      </c>
      <c r="BV60" s="432">
        <v>0</v>
      </c>
      <c r="BW60" s="433">
        <v>0</v>
      </c>
      <c r="BX60" s="431">
        <v>0</v>
      </c>
      <c r="BY60" s="431">
        <v>0</v>
      </c>
      <c r="BZ60" s="430">
        <v>0</v>
      </c>
      <c r="CA60" s="430">
        <v>0</v>
      </c>
      <c r="CB60" s="430">
        <v>0</v>
      </c>
      <c r="CC60" s="430">
        <v>0</v>
      </c>
      <c r="CD60" s="432">
        <v>0</v>
      </c>
      <c r="CE60" s="433">
        <v>0</v>
      </c>
      <c r="CF60" s="431">
        <v>0</v>
      </c>
      <c r="CG60" s="430">
        <v>0</v>
      </c>
      <c r="CH60" s="430">
        <v>0</v>
      </c>
      <c r="CI60" s="430">
        <v>0</v>
      </c>
      <c r="CJ60" s="430">
        <v>0</v>
      </c>
      <c r="CK60" s="427">
        <f t="shared" si="23"/>
        <v>827600</v>
      </c>
      <c r="CL60" s="427">
        <f t="shared" si="24"/>
        <v>1410467</v>
      </c>
      <c r="CM60" s="428">
        <f t="shared" si="25"/>
        <v>827600</v>
      </c>
      <c r="CN60" s="428">
        <f t="shared" si="26"/>
        <v>1410467</v>
      </c>
      <c r="CO60" s="428">
        <f t="shared" si="27"/>
        <v>0</v>
      </c>
      <c r="CP60" s="428">
        <f t="shared" si="28"/>
        <v>0</v>
      </c>
      <c r="CQ60" s="428">
        <f t="shared" si="29"/>
        <v>0</v>
      </c>
      <c r="CR60" s="428">
        <f t="shared" si="30"/>
        <v>0</v>
      </c>
    </row>
    <row r="61" spans="1:96" ht="21" x14ac:dyDescent="0.2">
      <c r="A61" s="420" t="s">
        <v>123</v>
      </c>
      <c r="B61" s="429" t="s">
        <v>124</v>
      </c>
      <c r="C61" s="430">
        <v>0</v>
      </c>
      <c r="D61" s="430">
        <v>0</v>
      </c>
      <c r="E61" s="430">
        <v>0</v>
      </c>
      <c r="F61" s="430">
        <v>0</v>
      </c>
      <c r="G61" s="430">
        <v>0</v>
      </c>
      <c r="H61" s="430">
        <v>0</v>
      </c>
      <c r="I61" s="430">
        <v>0</v>
      </c>
      <c r="J61" s="430">
        <v>0</v>
      </c>
      <c r="K61" s="430">
        <v>0</v>
      </c>
      <c r="L61" s="430">
        <v>0</v>
      </c>
      <c r="M61" s="430">
        <v>0</v>
      </c>
      <c r="N61" s="430">
        <v>0</v>
      </c>
      <c r="O61" s="430">
        <v>0</v>
      </c>
      <c r="P61" s="430">
        <v>0</v>
      </c>
      <c r="Q61" s="430">
        <v>0</v>
      </c>
      <c r="R61" s="430">
        <v>0</v>
      </c>
      <c r="S61" s="430">
        <v>0</v>
      </c>
      <c r="T61" s="430">
        <v>0</v>
      </c>
      <c r="U61" s="430">
        <v>0</v>
      </c>
      <c r="V61" s="430">
        <v>0</v>
      </c>
      <c r="W61" s="430">
        <v>0</v>
      </c>
      <c r="X61" s="430">
        <v>0</v>
      </c>
      <c r="Y61" s="430">
        <v>0</v>
      </c>
      <c r="Z61" s="430">
        <v>0</v>
      </c>
      <c r="AA61" s="430">
        <v>0</v>
      </c>
      <c r="AB61" s="430">
        <v>0</v>
      </c>
      <c r="AC61" s="430">
        <v>0</v>
      </c>
      <c r="AD61" s="430">
        <v>0</v>
      </c>
      <c r="AE61" s="430">
        <v>0</v>
      </c>
      <c r="AF61" s="430">
        <v>0</v>
      </c>
      <c r="AG61" s="430">
        <v>0</v>
      </c>
      <c r="AH61" s="430">
        <v>0</v>
      </c>
      <c r="AI61" s="430">
        <v>0</v>
      </c>
      <c r="AJ61" s="430">
        <v>0</v>
      </c>
      <c r="AK61" s="430">
        <v>0</v>
      </c>
      <c r="AL61" s="430">
        <v>0</v>
      </c>
      <c r="AM61" s="430">
        <v>0</v>
      </c>
      <c r="AN61" s="430">
        <v>0</v>
      </c>
      <c r="AO61" s="430">
        <v>0</v>
      </c>
      <c r="AP61" s="430">
        <v>0</v>
      </c>
      <c r="AQ61" s="430">
        <v>0</v>
      </c>
      <c r="AR61" s="430">
        <v>0</v>
      </c>
      <c r="AS61" s="430">
        <v>0</v>
      </c>
      <c r="AT61" s="430">
        <v>0</v>
      </c>
      <c r="AU61" s="430">
        <v>0</v>
      </c>
      <c r="AV61" s="430">
        <v>0</v>
      </c>
      <c r="AW61" s="430">
        <v>0</v>
      </c>
      <c r="AX61" s="430">
        <v>0</v>
      </c>
      <c r="AY61" s="430">
        <v>0</v>
      </c>
      <c r="AZ61" s="430">
        <v>0</v>
      </c>
      <c r="BA61" s="430">
        <v>0</v>
      </c>
      <c r="BB61" s="430">
        <v>0</v>
      </c>
      <c r="BC61" s="430">
        <v>0</v>
      </c>
      <c r="BD61" s="430">
        <v>0</v>
      </c>
      <c r="BE61" s="430">
        <v>0</v>
      </c>
      <c r="BF61" s="430">
        <v>0</v>
      </c>
      <c r="BG61" s="430">
        <v>0</v>
      </c>
      <c r="BH61" s="430">
        <v>0</v>
      </c>
      <c r="BI61" s="430">
        <v>0</v>
      </c>
      <c r="BJ61" s="430">
        <v>0</v>
      </c>
      <c r="BK61" s="430">
        <v>0</v>
      </c>
      <c r="BL61" s="430">
        <v>0</v>
      </c>
      <c r="BM61" s="430">
        <v>0</v>
      </c>
      <c r="BN61" s="430">
        <v>0</v>
      </c>
      <c r="BO61" s="430">
        <v>0</v>
      </c>
      <c r="BP61" s="430">
        <v>0</v>
      </c>
      <c r="BQ61" s="430">
        <v>0</v>
      </c>
      <c r="BR61" s="430">
        <v>0</v>
      </c>
      <c r="BS61" s="430">
        <v>0</v>
      </c>
      <c r="BT61" s="430">
        <v>0</v>
      </c>
      <c r="BU61" s="431">
        <v>0</v>
      </c>
      <c r="BV61" s="432">
        <v>0</v>
      </c>
      <c r="BW61" s="433">
        <v>0</v>
      </c>
      <c r="BX61" s="431">
        <v>0</v>
      </c>
      <c r="BY61" s="431">
        <v>0</v>
      </c>
      <c r="BZ61" s="430">
        <v>0</v>
      </c>
      <c r="CA61" s="430">
        <v>0</v>
      </c>
      <c r="CB61" s="430">
        <v>0</v>
      </c>
      <c r="CC61" s="430">
        <v>0</v>
      </c>
      <c r="CD61" s="432">
        <v>0</v>
      </c>
      <c r="CE61" s="433">
        <v>0</v>
      </c>
      <c r="CF61" s="431">
        <v>0</v>
      </c>
      <c r="CG61" s="430">
        <v>0</v>
      </c>
      <c r="CH61" s="430">
        <v>0</v>
      </c>
      <c r="CI61" s="430">
        <v>0</v>
      </c>
      <c r="CJ61" s="430">
        <v>0</v>
      </c>
      <c r="CK61" s="427">
        <f t="shared" si="23"/>
        <v>0</v>
      </c>
      <c r="CL61" s="427">
        <f t="shared" si="24"/>
        <v>0</v>
      </c>
      <c r="CM61" s="428">
        <f t="shared" si="25"/>
        <v>0</v>
      </c>
      <c r="CN61" s="428">
        <f t="shared" si="26"/>
        <v>0</v>
      </c>
      <c r="CO61" s="428">
        <f t="shared" si="27"/>
        <v>0</v>
      </c>
      <c r="CP61" s="428">
        <f t="shared" si="28"/>
        <v>0</v>
      </c>
      <c r="CQ61" s="428">
        <f t="shared" si="29"/>
        <v>0</v>
      </c>
      <c r="CR61" s="428">
        <f t="shared" si="30"/>
        <v>0</v>
      </c>
    </row>
    <row r="62" spans="1:96" ht="21" x14ac:dyDescent="0.2">
      <c r="A62" s="420" t="s">
        <v>125</v>
      </c>
      <c r="B62" s="429" t="s">
        <v>126</v>
      </c>
      <c r="C62" s="430">
        <v>0</v>
      </c>
      <c r="D62" s="430">
        <v>0</v>
      </c>
      <c r="E62" s="430">
        <v>0</v>
      </c>
      <c r="F62" s="430">
        <v>0</v>
      </c>
      <c r="G62" s="430">
        <v>0</v>
      </c>
      <c r="H62" s="430">
        <v>0</v>
      </c>
      <c r="I62" s="430">
        <v>0</v>
      </c>
      <c r="J62" s="430">
        <v>0</v>
      </c>
      <c r="K62" s="430">
        <v>0</v>
      </c>
      <c r="L62" s="430">
        <v>0</v>
      </c>
      <c r="M62" s="430">
        <v>0</v>
      </c>
      <c r="N62" s="430">
        <v>0</v>
      </c>
      <c r="O62" s="430">
        <v>0</v>
      </c>
      <c r="P62" s="430">
        <v>0</v>
      </c>
      <c r="Q62" s="430">
        <v>0</v>
      </c>
      <c r="R62" s="430">
        <v>0</v>
      </c>
      <c r="S62" s="430">
        <v>0</v>
      </c>
      <c r="T62" s="430">
        <v>0</v>
      </c>
      <c r="U62" s="430">
        <v>0</v>
      </c>
      <c r="V62" s="430">
        <v>0</v>
      </c>
      <c r="W62" s="430">
        <v>0</v>
      </c>
      <c r="X62" s="430">
        <v>0</v>
      </c>
      <c r="Y62" s="430">
        <v>0</v>
      </c>
      <c r="Z62" s="430">
        <v>0</v>
      </c>
      <c r="AA62" s="430">
        <v>0</v>
      </c>
      <c r="AB62" s="430">
        <v>0</v>
      </c>
      <c r="AC62" s="430">
        <v>0</v>
      </c>
      <c r="AD62" s="430">
        <v>0</v>
      </c>
      <c r="AE62" s="430">
        <v>0</v>
      </c>
      <c r="AF62" s="430">
        <v>0</v>
      </c>
      <c r="AG62" s="430">
        <v>0</v>
      </c>
      <c r="AH62" s="430">
        <v>0</v>
      </c>
      <c r="AI62" s="430">
        <v>0</v>
      </c>
      <c r="AJ62" s="430">
        <v>0</v>
      </c>
      <c r="AK62" s="430">
        <v>0</v>
      </c>
      <c r="AL62" s="430">
        <v>0</v>
      </c>
      <c r="AM62" s="430">
        <v>0</v>
      </c>
      <c r="AN62" s="430">
        <v>0</v>
      </c>
      <c r="AO62" s="430">
        <v>0</v>
      </c>
      <c r="AP62" s="430">
        <v>0</v>
      </c>
      <c r="AQ62" s="430">
        <v>0</v>
      </c>
      <c r="AR62" s="430">
        <v>0</v>
      </c>
      <c r="AS62" s="430">
        <v>0</v>
      </c>
      <c r="AT62" s="430">
        <v>0</v>
      </c>
      <c r="AU62" s="430">
        <v>0</v>
      </c>
      <c r="AV62" s="430">
        <v>0</v>
      </c>
      <c r="AW62" s="430">
        <v>0</v>
      </c>
      <c r="AX62" s="430">
        <v>0</v>
      </c>
      <c r="AY62" s="430">
        <v>0</v>
      </c>
      <c r="AZ62" s="430">
        <v>0</v>
      </c>
      <c r="BA62" s="430">
        <v>0</v>
      </c>
      <c r="BB62" s="430">
        <v>0</v>
      </c>
      <c r="BC62" s="430">
        <v>0</v>
      </c>
      <c r="BD62" s="430">
        <v>0</v>
      </c>
      <c r="BE62" s="430">
        <v>0</v>
      </c>
      <c r="BF62" s="430">
        <v>0</v>
      </c>
      <c r="BG62" s="430">
        <v>0</v>
      </c>
      <c r="BH62" s="430">
        <v>0</v>
      </c>
      <c r="BI62" s="430">
        <v>0</v>
      </c>
      <c r="BJ62" s="430">
        <v>0</v>
      </c>
      <c r="BK62" s="430">
        <v>0</v>
      </c>
      <c r="BL62" s="430">
        <v>0</v>
      </c>
      <c r="BM62" s="430">
        <v>0</v>
      </c>
      <c r="BN62" s="430">
        <v>0</v>
      </c>
      <c r="BO62" s="430">
        <v>0</v>
      </c>
      <c r="BP62" s="430">
        <v>0</v>
      </c>
      <c r="BQ62" s="430">
        <v>0</v>
      </c>
      <c r="BR62" s="430">
        <v>0</v>
      </c>
      <c r="BS62" s="430">
        <v>0</v>
      </c>
      <c r="BT62" s="430">
        <v>0</v>
      </c>
      <c r="BU62" s="431">
        <v>0</v>
      </c>
      <c r="BV62" s="432">
        <v>0</v>
      </c>
      <c r="BW62" s="433">
        <v>0</v>
      </c>
      <c r="BX62" s="431">
        <v>0</v>
      </c>
      <c r="BY62" s="431">
        <v>0</v>
      </c>
      <c r="BZ62" s="430">
        <v>0</v>
      </c>
      <c r="CA62" s="430">
        <v>0</v>
      </c>
      <c r="CB62" s="430">
        <v>0</v>
      </c>
      <c r="CC62" s="430">
        <v>0</v>
      </c>
      <c r="CD62" s="432">
        <v>0</v>
      </c>
      <c r="CE62" s="433">
        <v>0</v>
      </c>
      <c r="CF62" s="431">
        <v>0</v>
      </c>
      <c r="CG62" s="430">
        <v>0</v>
      </c>
      <c r="CH62" s="430">
        <v>0</v>
      </c>
      <c r="CI62" s="430">
        <v>0</v>
      </c>
      <c r="CJ62" s="430">
        <v>0</v>
      </c>
      <c r="CK62" s="427">
        <f t="shared" si="23"/>
        <v>0</v>
      </c>
      <c r="CL62" s="427">
        <f t="shared" si="24"/>
        <v>0</v>
      </c>
      <c r="CM62" s="428">
        <f t="shared" si="25"/>
        <v>0</v>
      </c>
      <c r="CN62" s="428">
        <f t="shared" si="26"/>
        <v>0</v>
      </c>
      <c r="CO62" s="428">
        <f t="shared" si="27"/>
        <v>0</v>
      </c>
      <c r="CP62" s="428">
        <f t="shared" si="28"/>
        <v>0</v>
      </c>
      <c r="CQ62" s="428">
        <f t="shared" si="29"/>
        <v>0</v>
      </c>
      <c r="CR62" s="428">
        <f t="shared" si="30"/>
        <v>0</v>
      </c>
    </row>
    <row r="63" spans="1:96" ht="21" x14ac:dyDescent="0.2">
      <c r="A63" s="420" t="s">
        <v>127</v>
      </c>
      <c r="B63" s="429" t="s">
        <v>128</v>
      </c>
      <c r="C63" s="430">
        <v>0</v>
      </c>
      <c r="D63" s="430">
        <v>0</v>
      </c>
      <c r="E63" s="430">
        <v>0</v>
      </c>
      <c r="F63" s="430">
        <v>0</v>
      </c>
      <c r="G63" s="430">
        <v>0</v>
      </c>
      <c r="H63" s="430">
        <v>0</v>
      </c>
      <c r="I63" s="430">
        <v>0</v>
      </c>
      <c r="J63" s="430">
        <v>0</v>
      </c>
      <c r="K63" s="430">
        <v>0</v>
      </c>
      <c r="L63" s="430">
        <v>0</v>
      </c>
      <c r="M63" s="430">
        <v>0</v>
      </c>
      <c r="N63" s="430">
        <v>0</v>
      </c>
      <c r="O63" s="430">
        <v>0</v>
      </c>
      <c r="P63" s="430">
        <v>0</v>
      </c>
      <c r="Q63" s="430">
        <v>0</v>
      </c>
      <c r="R63" s="430">
        <v>0</v>
      </c>
      <c r="S63" s="430">
        <v>0</v>
      </c>
      <c r="T63" s="430">
        <v>0</v>
      </c>
      <c r="U63" s="430">
        <v>0</v>
      </c>
      <c r="V63" s="430">
        <v>0</v>
      </c>
      <c r="W63" s="430">
        <v>0</v>
      </c>
      <c r="X63" s="430">
        <v>0</v>
      </c>
      <c r="Y63" s="430">
        <v>0</v>
      </c>
      <c r="Z63" s="430">
        <v>0</v>
      </c>
      <c r="AA63" s="430">
        <v>0</v>
      </c>
      <c r="AB63" s="430">
        <v>0</v>
      </c>
      <c r="AC63" s="430">
        <v>0</v>
      </c>
      <c r="AD63" s="430">
        <v>0</v>
      </c>
      <c r="AE63" s="430">
        <v>0</v>
      </c>
      <c r="AF63" s="430">
        <v>0</v>
      </c>
      <c r="AG63" s="430">
        <v>0</v>
      </c>
      <c r="AH63" s="430">
        <v>0</v>
      </c>
      <c r="AI63" s="430">
        <v>0</v>
      </c>
      <c r="AJ63" s="430">
        <v>0</v>
      </c>
      <c r="AK63" s="430">
        <v>0</v>
      </c>
      <c r="AL63" s="430">
        <v>0</v>
      </c>
      <c r="AM63" s="430">
        <v>0</v>
      </c>
      <c r="AN63" s="430">
        <v>0</v>
      </c>
      <c r="AO63" s="430">
        <v>0</v>
      </c>
      <c r="AP63" s="430">
        <v>0</v>
      </c>
      <c r="AQ63" s="430">
        <v>0</v>
      </c>
      <c r="AR63" s="430">
        <v>0</v>
      </c>
      <c r="AS63" s="430">
        <v>0</v>
      </c>
      <c r="AT63" s="430">
        <v>0</v>
      </c>
      <c r="AU63" s="430">
        <v>0</v>
      </c>
      <c r="AV63" s="430">
        <v>0</v>
      </c>
      <c r="AW63" s="430">
        <v>0</v>
      </c>
      <c r="AX63" s="430">
        <v>0</v>
      </c>
      <c r="AY63" s="430">
        <v>0</v>
      </c>
      <c r="AZ63" s="430">
        <v>0</v>
      </c>
      <c r="BA63" s="430">
        <v>0</v>
      </c>
      <c r="BB63" s="430">
        <v>0</v>
      </c>
      <c r="BC63" s="430">
        <v>0</v>
      </c>
      <c r="BD63" s="430">
        <v>0</v>
      </c>
      <c r="BE63" s="430">
        <v>0</v>
      </c>
      <c r="BF63" s="430">
        <v>0</v>
      </c>
      <c r="BG63" s="430">
        <v>0</v>
      </c>
      <c r="BH63" s="430">
        <v>0</v>
      </c>
      <c r="BI63" s="430">
        <v>0</v>
      </c>
      <c r="BJ63" s="430">
        <v>0</v>
      </c>
      <c r="BK63" s="430">
        <v>0</v>
      </c>
      <c r="BL63" s="430">
        <v>0</v>
      </c>
      <c r="BM63" s="430">
        <v>0</v>
      </c>
      <c r="BN63" s="430">
        <v>0</v>
      </c>
      <c r="BO63" s="430">
        <v>0</v>
      </c>
      <c r="BP63" s="430">
        <v>0</v>
      </c>
      <c r="BQ63" s="430">
        <v>0</v>
      </c>
      <c r="BR63" s="430">
        <v>0</v>
      </c>
      <c r="BS63" s="430">
        <v>0</v>
      </c>
      <c r="BT63" s="430">
        <v>0</v>
      </c>
      <c r="BU63" s="431">
        <v>0</v>
      </c>
      <c r="BV63" s="432">
        <v>0</v>
      </c>
      <c r="BW63" s="433">
        <v>0</v>
      </c>
      <c r="BX63" s="431">
        <v>0</v>
      </c>
      <c r="BY63" s="431">
        <v>0</v>
      </c>
      <c r="BZ63" s="430">
        <v>0</v>
      </c>
      <c r="CA63" s="430">
        <v>0</v>
      </c>
      <c r="CB63" s="430">
        <v>0</v>
      </c>
      <c r="CC63" s="430">
        <v>0</v>
      </c>
      <c r="CD63" s="432">
        <v>0</v>
      </c>
      <c r="CE63" s="433">
        <v>0</v>
      </c>
      <c r="CF63" s="431">
        <v>0</v>
      </c>
      <c r="CG63" s="430">
        <v>0</v>
      </c>
      <c r="CH63" s="430">
        <v>0</v>
      </c>
      <c r="CI63" s="430">
        <v>0</v>
      </c>
      <c r="CJ63" s="430">
        <v>0</v>
      </c>
      <c r="CK63" s="427">
        <f t="shared" si="23"/>
        <v>0</v>
      </c>
      <c r="CL63" s="427">
        <f t="shared" si="24"/>
        <v>0</v>
      </c>
      <c r="CM63" s="428">
        <f t="shared" si="25"/>
        <v>0</v>
      </c>
      <c r="CN63" s="428">
        <f t="shared" si="26"/>
        <v>0</v>
      </c>
      <c r="CO63" s="428">
        <f t="shared" si="27"/>
        <v>0</v>
      </c>
      <c r="CP63" s="428">
        <f t="shared" si="28"/>
        <v>0</v>
      </c>
      <c r="CQ63" s="428">
        <f t="shared" si="29"/>
        <v>0</v>
      </c>
      <c r="CR63" s="428">
        <f t="shared" si="30"/>
        <v>0</v>
      </c>
    </row>
    <row r="64" spans="1:96" ht="11.1" customHeight="1" x14ac:dyDescent="0.2">
      <c r="A64" s="420" t="s">
        <v>129</v>
      </c>
      <c r="B64" s="429" t="s">
        <v>130</v>
      </c>
      <c r="C64" s="430">
        <v>0</v>
      </c>
      <c r="D64" s="430">
        <v>0</v>
      </c>
      <c r="E64" s="430">
        <v>25000</v>
      </c>
      <c r="F64" s="430">
        <v>25000</v>
      </c>
      <c r="G64" s="430">
        <v>0</v>
      </c>
      <c r="H64" s="430">
        <v>0</v>
      </c>
      <c r="I64" s="430">
        <v>0</v>
      </c>
      <c r="J64" s="430">
        <v>0</v>
      </c>
      <c r="K64" s="430">
        <v>0</v>
      </c>
      <c r="L64" s="430">
        <v>0</v>
      </c>
      <c r="M64" s="430">
        <v>0</v>
      </c>
      <c r="N64" s="430">
        <v>0</v>
      </c>
      <c r="O64" s="430">
        <v>0</v>
      </c>
      <c r="P64" s="430">
        <v>0</v>
      </c>
      <c r="Q64" s="430">
        <v>0</v>
      </c>
      <c r="R64" s="430">
        <v>0</v>
      </c>
      <c r="S64" s="430">
        <v>0</v>
      </c>
      <c r="T64" s="430">
        <v>0</v>
      </c>
      <c r="U64" s="430">
        <v>0</v>
      </c>
      <c r="V64" s="430">
        <v>0</v>
      </c>
      <c r="W64" s="430">
        <v>0</v>
      </c>
      <c r="X64" s="430">
        <v>0</v>
      </c>
      <c r="Y64" s="430">
        <v>0</v>
      </c>
      <c r="Z64" s="430">
        <v>0</v>
      </c>
      <c r="AA64" s="430">
        <v>0</v>
      </c>
      <c r="AB64" s="430">
        <v>0</v>
      </c>
      <c r="AC64" s="430">
        <v>0</v>
      </c>
      <c r="AD64" s="430">
        <v>0</v>
      </c>
      <c r="AE64" s="430">
        <v>0</v>
      </c>
      <c r="AF64" s="430">
        <v>0</v>
      </c>
      <c r="AG64" s="430">
        <v>0</v>
      </c>
      <c r="AH64" s="430">
        <v>0</v>
      </c>
      <c r="AI64" s="430">
        <v>1000000</v>
      </c>
      <c r="AJ64" s="430">
        <v>1500000</v>
      </c>
      <c r="AK64" s="430">
        <v>1847000</v>
      </c>
      <c r="AL64" s="430">
        <v>1847000</v>
      </c>
      <c r="AM64" s="430">
        <v>1243000</v>
      </c>
      <c r="AN64" s="430">
        <v>1800000</v>
      </c>
      <c r="AO64" s="430">
        <v>15000</v>
      </c>
      <c r="AP64" s="430">
        <v>15000</v>
      </c>
      <c r="AQ64" s="430">
        <v>0</v>
      </c>
      <c r="AR64" s="430">
        <v>0</v>
      </c>
      <c r="AS64" s="430">
        <v>15000</v>
      </c>
      <c r="AT64" s="430">
        <v>15000</v>
      </c>
      <c r="AU64" s="430">
        <v>0</v>
      </c>
      <c r="AV64" s="430">
        <v>0</v>
      </c>
      <c r="AW64" s="430">
        <v>0</v>
      </c>
      <c r="AX64" s="430">
        <v>0</v>
      </c>
      <c r="AY64" s="430">
        <v>0</v>
      </c>
      <c r="AZ64" s="430">
        <v>0</v>
      </c>
      <c r="BA64" s="430">
        <v>0</v>
      </c>
      <c r="BB64" s="430">
        <v>0</v>
      </c>
      <c r="BC64" s="430">
        <v>470000</v>
      </c>
      <c r="BD64" s="430">
        <v>470000</v>
      </c>
      <c r="BE64" s="430">
        <v>0</v>
      </c>
      <c r="BF64" s="430">
        <v>0</v>
      </c>
      <c r="BG64" s="430">
        <v>0</v>
      </c>
      <c r="BH64" s="430">
        <v>0</v>
      </c>
      <c r="BI64" s="430">
        <v>0</v>
      </c>
      <c r="BJ64" s="430">
        <v>0</v>
      </c>
      <c r="BK64" s="431">
        <v>2000000</v>
      </c>
      <c r="BL64" s="430">
        <v>3300000</v>
      </c>
      <c r="BM64" s="430">
        <v>1293000</v>
      </c>
      <c r="BN64" s="430">
        <v>1878000</v>
      </c>
      <c r="BO64" s="430">
        <v>0</v>
      </c>
      <c r="BP64" s="430">
        <v>0</v>
      </c>
      <c r="BQ64" s="430">
        <v>150000</v>
      </c>
      <c r="BR64" s="430">
        <v>150000</v>
      </c>
      <c r="BS64" s="430">
        <v>0</v>
      </c>
      <c r="BT64" s="430">
        <v>0</v>
      </c>
      <c r="BU64" s="431">
        <v>0</v>
      </c>
      <c r="BV64" s="432">
        <v>0</v>
      </c>
      <c r="BW64" s="433">
        <v>0</v>
      </c>
      <c r="BX64" s="431">
        <v>0</v>
      </c>
      <c r="BY64" s="431">
        <v>0</v>
      </c>
      <c r="BZ64" s="430">
        <v>0</v>
      </c>
      <c r="CA64" s="430">
        <v>0</v>
      </c>
      <c r="CB64" s="430">
        <v>0</v>
      </c>
      <c r="CC64" s="430">
        <v>0</v>
      </c>
      <c r="CD64" s="432">
        <v>0</v>
      </c>
      <c r="CE64" s="433">
        <v>0</v>
      </c>
      <c r="CF64" s="431">
        <v>0</v>
      </c>
      <c r="CG64" s="430">
        <v>0</v>
      </c>
      <c r="CH64" s="430">
        <v>0</v>
      </c>
      <c r="CI64" s="430">
        <v>0</v>
      </c>
      <c r="CJ64" s="430">
        <v>0</v>
      </c>
      <c r="CK64" s="427">
        <f t="shared" si="23"/>
        <v>8058000</v>
      </c>
      <c r="CL64" s="427">
        <f t="shared" si="24"/>
        <v>11000000</v>
      </c>
      <c r="CM64" s="428">
        <f t="shared" si="25"/>
        <v>8058000</v>
      </c>
      <c r="CN64" s="428">
        <f t="shared" si="26"/>
        <v>11000000</v>
      </c>
      <c r="CO64" s="428">
        <f t="shared" si="27"/>
        <v>0</v>
      </c>
      <c r="CP64" s="428">
        <f t="shared" si="28"/>
        <v>0</v>
      </c>
      <c r="CQ64" s="428">
        <f t="shared" si="29"/>
        <v>0</v>
      </c>
      <c r="CR64" s="428">
        <f t="shared" si="30"/>
        <v>0</v>
      </c>
    </row>
    <row r="65" spans="1:96" ht="21" x14ac:dyDescent="0.2">
      <c r="A65" s="420" t="s">
        <v>131</v>
      </c>
      <c r="B65" s="429" t="s">
        <v>132</v>
      </c>
      <c r="C65" s="430">
        <v>0</v>
      </c>
      <c r="D65" s="430">
        <v>0</v>
      </c>
      <c r="E65" s="430">
        <v>0</v>
      </c>
      <c r="F65" s="430">
        <v>0</v>
      </c>
      <c r="G65" s="430">
        <v>0</v>
      </c>
      <c r="H65" s="430">
        <v>0</v>
      </c>
      <c r="I65" s="430">
        <v>0</v>
      </c>
      <c r="J65" s="430">
        <v>0</v>
      </c>
      <c r="K65" s="430">
        <v>0</v>
      </c>
      <c r="L65" s="430">
        <v>0</v>
      </c>
      <c r="M65" s="430">
        <v>0</v>
      </c>
      <c r="N65" s="430">
        <v>0</v>
      </c>
      <c r="O65" s="430">
        <v>0</v>
      </c>
      <c r="P65" s="430">
        <v>0</v>
      </c>
      <c r="Q65" s="430">
        <v>0</v>
      </c>
      <c r="R65" s="430">
        <v>0</v>
      </c>
      <c r="S65" s="430">
        <v>0</v>
      </c>
      <c r="T65" s="430">
        <v>0</v>
      </c>
      <c r="U65" s="430">
        <v>0</v>
      </c>
      <c r="V65" s="430">
        <v>0</v>
      </c>
      <c r="W65" s="430">
        <v>0</v>
      </c>
      <c r="X65" s="430">
        <v>0</v>
      </c>
      <c r="Y65" s="430">
        <v>0</v>
      </c>
      <c r="Z65" s="430">
        <v>0</v>
      </c>
      <c r="AA65" s="430">
        <v>0</v>
      </c>
      <c r="AB65" s="430">
        <v>0</v>
      </c>
      <c r="AC65" s="430">
        <v>0</v>
      </c>
      <c r="AD65" s="430">
        <v>0</v>
      </c>
      <c r="AE65" s="430">
        <v>0</v>
      </c>
      <c r="AF65" s="430">
        <v>0</v>
      </c>
      <c r="AG65" s="430">
        <v>0</v>
      </c>
      <c r="AH65" s="430">
        <v>0</v>
      </c>
      <c r="AI65" s="430">
        <v>0</v>
      </c>
      <c r="AJ65" s="430">
        <v>0</v>
      </c>
      <c r="AK65" s="430">
        <v>0</v>
      </c>
      <c r="AL65" s="430">
        <v>0</v>
      </c>
      <c r="AM65" s="430">
        <v>0</v>
      </c>
      <c r="AN65" s="430">
        <v>0</v>
      </c>
      <c r="AO65" s="430">
        <v>0</v>
      </c>
      <c r="AP65" s="430">
        <v>0</v>
      </c>
      <c r="AQ65" s="430">
        <v>0</v>
      </c>
      <c r="AR65" s="430">
        <v>0</v>
      </c>
      <c r="AS65" s="430">
        <v>0</v>
      </c>
      <c r="AT65" s="430">
        <v>0</v>
      </c>
      <c r="AU65" s="430">
        <v>0</v>
      </c>
      <c r="AV65" s="430">
        <v>0</v>
      </c>
      <c r="AW65" s="430">
        <v>0</v>
      </c>
      <c r="AX65" s="430">
        <v>0</v>
      </c>
      <c r="AY65" s="430">
        <v>0</v>
      </c>
      <c r="AZ65" s="430">
        <v>0</v>
      </c>
      <c r="BA65" s="430">
        <v>0</v>
      </c>
      <c r="BB65" s="430">
        <v>0</v>
      </c>
      <c r="BC65" s="430">
        <v>0</v>
      </c>
      <c r="BD65" s="430">
        <v>0</v>
      </c>
      <c r="BE65" s="430">
        <v>0</v>
      </c>
      <c r="BF65" s="430">
        <v>0</v>
      </c>
      <c r="BG65" s="430">
        <v>0</v>
      </c>
      <c r="BH65" s="430">
        <v>0</v>
      </c>
      <c r="BI65" s="430">
        <v>0</v>
      </c>
      <c r="BJ65" s="430">
        <v>0</v>
      </c>
      <c r="BK65" s="422">
        <v>0</v>
      </c>
      <c r="BL65" s="422">
        <v>0</v>
      </c>
      <c r="BM65" s="430">
        <v>0</v>
      </c>
      <c r="BN65" s="430">
        <v>0</v>
      </c>
      <c r="BO65" s="430">
        <v>0</v>
      </c>
      <c r="BP65" s="430">
        <v>0</v>
      </c>
      <c r="BQ65" s="430">
        <v>0</v>
      </c>
      <c r="BR65" s="430">
        <v>0</v>
      </c>
      <c r="BS65" s="430">
        <v>0</v>
      </c>
      <c r="BT65" s="430">
        <v>0</v>
      </c>
      <c r="BU65" s="431">
        <v>0</v>
      </c>
      <c r="BV65" s="432">
        <v>0</v>
      </c>
      <c r="BW65" s="433">
        <v>0</v>
      </c>
      <c r="BX65" s="431">
        <v>0</v>
      </c>
      <c r="BY65" s="431">
        <v>0</v>
      </c>
      <c r="BZ65" s="430">
        <v>0</v>
      </c>
      <c r="CA65" s="430">
        <v>0</v>
      </c>
      <c r="CB65" s="430">
        <v>0</v>
      </c>
      <c r="CC65" s="430">
        <v>0</v>
      </c>
      <c r="CD65" s="432">
        <v>0</v>
      </c>
      <c r="CE65" s="433">
        <v>0</v>
      </c>
      <c r="CF65" s="431">
        <v>0</v>
      </c>
      <c r="CG65" s="430">
        <v>0</v>
      </c>
      <c r="CH65" s="430">
        <v>0</v>
      </c>
      <c r="CI65" s="430">
        <v>0</v>
      </c>
      <c r="CJ65" s="430">
        <v>0</v>
      </c>
      <c r="CK65" s="427">
        <f t="shared" si="23"/>
        <v>0</v>
      </c>
      <c r="CL65" s="427">
        <f t="shared" si="24"/>
        <v>0</v>
      </c>
      <c r="CM65" s="428">
        <f t="shared" si="25"/>
        <v>0</v>
      </c>
      <c r="CN65" s="428">
        <f t="shared" si="26"/>
        <v>0</v>
      </c>
      <c r="CO65" s="428">
        <f t="shared" si="27"/>
        <v>0</v>
      </c>
      <c r="CP65" s="428">
        <f t="shared" si="28"/>
        <v>0</v>
      </c>
      <c r="CQ65" s="428">
        <f t="shared" si="29"/>
        <v>0</v>
      </c>
      <c r="CR65" s="428">
        <f t="shared" si="30"/>
        <v>0</v>
      </c>
    </row>
    <row r="66" spans="1:96" ht="21" x14ac:dyDescent="0.2">
      <c r="A66" s="420" t="s">
        <v>133</v>
      </c>
      <c r="B66" s="429" t="s">
        <v>134</v>
      </c>
      <c r="C66" s="430">
        <v>0</v>
      </c>
      <c r="D66" s="430">
        <v>0</v>
      </c>
      <c r="E66" s="430">
        <v>0</v>
      </c>
      <c r="F66" s="430">
        <v>0</v>
      </c>
      <c r="G66" s="430">
        <v>0</v>
      </c>
      <c r="H66" s="430">
        <v>0</v>
      </c>
      <c r="I66" s="430">
        <v>0</v>
      </c>
      <c r="J66" s="430">
        <v>0</v>
      </c>
      <c r="K66" s="430">
        <v>0</v>
      </c>
      <c r="L66" s="430">
        <v>0</v>
      </c>
      <c r="M66" s="430">
        <v>0</v>
      </c>
      <c r="N66" s="430">
        <v>0</v>
      </c>
      <c r="O66" s="430">
        <v>0</v>
      </c>
      <c r="P66" s="430">
        <v>0</v>
      </c>
      <c r="Q66" s="430">
        <v>0</v>
      </c>
      <c r="R66" s="430">
        <v>0</v>
      </c>
      <c r="S66" s="430">
        <v>0</v>
      </c>
      <c r="T66" s="430">
        <v>0</v>
      </c>
      <c r="U66" s="430">
        <v>0</v>
      </c>
      <c r="V66" s="430">
        <v>0</v>
      </c>
      <c r="W66" s="430">
        <v>0</v>
      </c>
      <c r="X66" s="430">
        <v>0</v>
      </c>
      <c r="Y66" s="430">
        <v>0</v>
      </c>
      <c r="Z66" s="430">
        <v>0</v>
      </c>
      <c r="AA66" s="430">
        <v>0</v>
      </c>
      <c r="AB66" s="430">
        <v>0</v>
      </c>
      <c r="AC66" s="430">
        <v>0</v>
      </c>
      <c r="AD66" s="430">
        <v>0</v>
      </c>
      <c r="AE66" s="430">
        <v>0</v>
      </c>
      <c r="AF66" s="430">
        <v>0</v>
      </c>
      <c r="AG66" s="430">
        <v>0</v>
      </c>
      <c r="AH66" s="430">
        <v>0</v>
      </c>
      <c r="AI66" s="430">
        <v>0</v>
      </c>
      <c r="AJ66" s="430">
        <v>0</v>
      </c>
      <c r="AK66" s="430">
        <v>0</v>
      </c>
      <c r="AL66" s="430">
        <v>0</v>
      </c>
      <c r="AM66" s="430">
        <v>0</v>
      </c>
      <c r="AN66" s="430">
        <v>0</v>
      </c>
      <c r="AO66" s="430">
        <v>0</v>
      </c>
      <c r="AP66" s="430">
        <v>0</v>
      </c>
      <c r="AQ66" s="430">
        <v>0</v>
      </c>
      <c r="AR66" s="430">
        <v>0</v>
      </c>
      <c r="AS66" s="430">
        <v>0</v>
      </c>
      <c r="AT66" s="430">
        <v>0</v>
      </c>
      <c r="AU66" s="430">
        <v>0</v>
      </c>
      <c r="AV66" s="430">
        <v>0</v>
      </c>
      <c r="AW66" s="430">
        <v>0</v>
      </c>
      <c r="AX66" s="430">
        <v>0</v>
      </c>
      <c r="AY66" s="430">
        <v>0</v>
      </c>
      <c r="AZ66" s="430">
        <v>0</v>
      </c>
      <c r="BA66" s="430">
        <v>0</v>
      </c>
      <c r="BB66" s="430">
        <v>0</v>
      </c>
      <c r="BC66" s="430">
        <v>0</v>
      </c>
      <c r="BD66" s="430">
        <v>0</v>
      </c>
      <c r="BE66" s="430">
        <v>0</v>
      </c>
      <c r="BF66" s="430">
        <v>0</v>
      </c>
      <c r="BG66" s="430">
        <v>0</v>
      </c>
      <c r="BH66" s="430">
        <v>0</v>
      </c>
      <c r="BI66" s="430">
        <v>0</v>
      </c>
      <c r="BJ66" s="430">
        <v>0</v>
      </c>
      <c r="BK66" s="430">
        <v>0</v>
      </c>
      <c r="BL66" s="430">
        <v>0</v>
      </c>
      <c r="BM66" s="430">
        <v>0</v>
      </c>
      <c r="BN66" s="430">
        <v>0</v>
      </c>
      <c r="BO66" s="430">
        <v>0</v>
      </c>
      <c r="BP66" s="430">
        <v>0</v>
      </c>
      <c r="BQ66" s="430">
        <v>0</v>
      </c>
      <c r="BR66" s="430">
        <v>0</v>
      </c>
      <c r="BS66" s="430">
        <v>0</v>
      </c>
      <c r="BT66" s="430">
        <v>0</v>
      </c>
      <c r="BU66" s="431">
        <v>0</v>
      </c>
      <c r="BV66" s="432">
        <v>0</v>
      </c>
      <c r="BW66" s="433">
        <v>0</v>
      </c>
      <c r="BX66" s="431">
        <v>0</v>
      </c>
      <c r="BY66" s="431">
        <v>0</v>
      </c>
      <c r="BZ66" s="430">
        <v>0</v>
      </c>
      <c r="CA66" s="430">
        <v>0</v>
      </c>
      <c r="CB66" s="430">
        <v>0</v>
      </c>
      <c r="CC66" s="430">
        <v>0</v>
      </c>
      <c r="CD66" s="432">
        <v>0</v>
      </c>
      <c r="CE66" s="433">
        <v>0</v>
      </c>
      <c r="CF66" s="431">
        <v>0</v>
      </c>
      <c r="CG66" s="430">
        <v>0</v>
      </c>
      <c r="CH66" s="430">
        <v>0</v>
      </c>
      <c r="CI66" s="430">
        <v>0</v>
      </c>
      <c r="CJ66" s="430">
        <v>0</v>
      </c>
      <c r="CK66" s="427">
        <f t="shared" si="23"/>
        <v>0</v>
      </c>
      <c r="CL66" s="427">
        <f t="shared" si="24"/>
        <v>0</v>
      </c>
      <c r="CM66" s="428">
        <f t="shared" si="25"/>
        <v>0</v>
      </c>
      <c r="CN66" s="428">
        <f t="shared" si="26"/>
        <v>0</v>
      </c>
      <c r="CO66" s="428">
        <f t="shared" si="27"/>
        <v>0</v>
      </c>
      <c r="CP66" s="428">
        <f t="shared" si="28"/>
        <v>0</v>
      </c>
      <c r="CQ66" s="428">
        <f t="shared" si="29"/>
        <v>0</v>
      </c>
      <c r="CR66" s="428">
        <f t="shared" si="30"/>
        <v>0</v>
      </c>
    </row>
    <row r="67" spans="1:96" x14ac:dyDescent="0.2">
      <c r="A67" s="420" t="s">
        <v>135</v>
      </c>
      <c r="B67" s="429" t="s">
        <v>136</v>
      </c>
      <c r="C67" s="430">
        <v>0</v>
      </c>
      <c r="D67" s="430">
        <v>0</v>
      </c>
      <c r="E67" s="430">
        <v>0</v>
      </c>
      <c r="F67" s="430">
        <v>0</v>
      </c>
      <c r="G67" s="430">
        <v>0</v>
      </c>
      <c r="H67" s="430">
        <v>0</v>
      </c>
      <c r="I67" s="430">
        <v>0</v>
      </c>
      <c r="J67" s="430">
        <v>0</v>
      </c>
      <c r="K67" s="430">
        <v>0</v>
      </c>
      <c r="L67" s="430">
        <v>0</v>
      </c>
      <c r="M67" s="430">
        <v>0</v>
      </c>
      <c r="N67" s="430">
        <v>0</v>
      </c>
      <c r="O67" s="430">
        <v>0</v>
      </c>
      <c r="P67" s="430">
        <v>0</v>
      </c>
      <c r="Q67" s="430">
        <v>0</v>
      </c>
      <c r="R67" s="430">
        <v>0</v>
      </c>
      <c r="S67" s="430">
        <v>0</v>
      </c>
      <c r="T67" s="430">
        <v>0</v>
      </c>
      <c r="U67" s="430">
        <v>0</v>
      </c>
      <c r="V67" s="430">
        <v>0</v>
      </c>
      <c r="W67" s="430">
        <v>0</v>
      </c>
      <c r="X67" s="430">
        <v>0</v>
      </c>
      <c r="Y67" s="430">
        <v>0</v>
      </c>
      <c r="Z67" s="430">
        <v>0</v>
      </c>
      <c r="AA67" s="430">
        <v>0</v>
      </c>
      <c r="AB67" s="430">
        <v>0</v>
      </c>
      <c r="AC67" s="430">
        <v>0</v>
      </c>
      <c r="AD67" s="430">
        <v>0</v>
      </c>
      <c r="AE67" s="430">
        <v>0</v>
      </c>
      <c r="AF67" s="430">
        <v>0</v>
      </c>
      <c r="AG67" s="430">
        <v>0</v>
      </c>
      <c r="AH67" s="430">
        <v>0</v>
      </c>
      <c r="AI67" s="430">
        <v>0</v>
      </c>
      <c r="AJ67" s="430">
        <v>0</v>
      </c>
      <c r="AK67" s="430">
        <v>0</v>
      </c>
      <c r="AL67" s="430">
        <v>0</v>
      </c>
      <c r="AM67" s="430">
        <v>0</v>
      </c>
      <c r="AN67" s="430">
        <v>0</v>
      </c>
      <c r="AO67" s="430">
        <v>0</v>
      </c>
      <c r="AP67" s="430">
        <v>0</v>
      </c>
      <c r="AQ67" s="430">
        <v>0</v>
      </c>
      <c r="AR67" s="430">
        <v>0</v>
      </c>
      <c r="AS67" s="430">
        <v>0</v>
      </c>
      <c r="AT67" s="430">
        <v>0</v>
      </c>
      <c r="AU67" s="430">
        <v>0</v>
      </c>
      <c r="AV67" s="430">
        <v>0</v>
      </c>
      <c r="AW67" s="430">
        <v>0</v>
      </c>
      <c r="AX67" s="430">
        <v>0</v>
      </c>
      <c r="AY67" s="430">
        <v>0</v>
      </c>
      <c r="AZ67" s="430">
        <v>0</v>
      </c>
      <c r="BA67" s="430">
        <v>0</v>
      </c>
      <c r="BB67" s="430">
        <v>0</v>
      </c>
      <c r="BC67" s="430">
        <v>0</v>
      </c>
      <c r="BD67" s="430">
        <v>0</v>
      </c>
      <c r="BE67" s="430">
        <v>0</v>
      </c>
      <c r="BF67" s="430">
        <v>0</v>
      </c>
      <c r="BG67" s="430">
        <v>0</v>
      </c>
      <c r="BH67" s="430">
        <v>0</v>
      </c>
      <c r="BI67" s="430">
        <v>0</v>
      </c>
      <c r="BJ67" s="430">
        <v>0</v>
      </c>
      <c r="BK67" s="430">
        <v>0</v>
      </c>
      <c r="BL67" s="430">
        <v>0</v>
      </c>
      <c r="BM67" s="430">
        <v>0</v>
      </c>
      <c r="BN67" s="430">
        <v>0</v>
      </c>
      <c r="BO67" s="430">
        <v>0</v>
      </c>
      <c r="BP67" s="430">
        <v>0</v>
      </c>
      <c r="BQ67" s="430">
        <v>0</v>
      </c>
      <c r="BR67" s="430">
        <v>0</v>
      </c>
      <c r="BS67" s="430">
        <v>0</v>
      </c>
      <c r="BT67" s="430">
        <v>0</v>
      </c>
      <c r="BU67" s="431">
        <v>0</v>
      </c>
      <c r="BV67" s="432">
        <v>0</v>
      </c>
      <c r="BW67" s="433">
        <v>0</v>
      </c>
      <c r="BX67" s="431">
        <v>0</v>
      </c>
      <c r="BY67" s="431">
        <v>0</v>
      </c>
      <c r="BZ67" s="430">
        <v>0</v>
      </c>
      <c r="CA67" s="430">
        <v>0</v>
      </c>
      <c r="CB67" s="430">
        <v>0</v>
      </c>
      <c r="CC67" s="430">
        <v>0</v>
      </c>
      <c r="CD67" s="432">
        <v>0</v>
      </c>
      <c r="CE67" s="433">
        <v>0</v>
      </c>
      <c r="CF67" s="431">
        <v>0</v>
      </c>
      <c r="CG67" s="430">
        <v>0</v>
      </c>
      <c r="CH67" s="430">
        <v>0</v>
      </c>
      <c r="CI67" s="430">
        <v>0</v>
      </c>
      <c r="CJ67" s="430">
        <v>0</v>
      </c>
      <c r="CK67" s="427">
        <f t="shared" si="23"/>
        <v>0</v>
      </c>
      <c r="CL67" s="427">
        <f t="shared" si="24"/>
        <v>0</v>
      </c>
      <c r="CM67" s="428">
        <f t="shared" si="25"/>
        <v>0</v>
      </c>
      <c r="CN67" s="428">
        <f t="shared" si="26"/>
        <v>0</v>
      </c>
      <c r="CO67" s="428">
        <f t="shared" si="27"/>
        <v>0</v>
      </c>
      <c r="CP67" s="428">
        <f t="shared" si="28"/>
        <v>0</v>
      </c>
      <c r="CQ67" s="428">
        <f t="shared" si="29"/>
        <v>0</v>
      </c>
      <c r="CR67" s="428">
        <f t="shared" si="30"/>
        <v>0</v>
      </c>
    </row>
    <row r="68" spans="1:96" x14ac:dyDescent="0.2">
      <c r="A68" s="420" t="s">
        <v>137</v>
      </c>
      <c r="B68" s="429" t="s">
        <v>138</v>
      </c>
      <c r="C68" s="430">
        <v>0</v>
      </c>
      <c r="D68" s="430">
        <v>0</v>
      </c>
      <c r="E68" s="430">
        <v>0</v>
      </c>
      <c r="F68" s="430">
        <v>0</v>
      </c>
      <c r="G68" s="430">
        <v>0</v>
      </c>
      <c r="H68" s="430">
        <v>0</v>
      </c>
      <c r="I68" s="430">
        <v>0</v>
      </c>
      <c r="J68" s="430">
        <v>0</v>
      </c>
      <c r="K68" s="430">
        <v>0</v>
      </c>
      <c r="L68" s="430">
        <v>0</v>
      </c>
      <c r="M68" s="430">
        <v>0</v>
      </c>
      <c r="N68" s="430">
        <v>0</v>
      </c>
      <c r="O68" s="430">
        <v>0</v>
      </c>
      <c r="P68" s="430">
        <v>0</v>
      </c>
      <c r="Q68" s="430">
        <v>0</v>
      </c>
      <c r="R68" s="430">
        <v>0</v>
      </c>
      <c r="S68" s="430">
        <v>0</v>
      </c>
      <c r="T68" s="430">
        <v>0</v>
      </c>
      <c r="U68" s="430">
        <v>0</v>
      </c>
      <c r="V68" s="430">
        <v>0</v>
      </c>
      <c r="W68" s="430">
        <v>0</v>
      </c>
      <c r="X68" s="430">
        <v>0</v>
      </c>
      <c r="Y68" s="430">
        <v>0</v>
      </c>
      <c r="Z68" s="430">
        <v>0</v>
      </c>
      <c r="AA68" s="430">
        <v>0</v>
      </c>
      <c r="AB68" s="430">
        <v>0</v>
      </c>
      <c r="AC68" s="430">
        <v>0</v>
      </c>
      <c r="AD68" s="430">
        <v>0</v>
      </c>
      <c r="AE68" s="430">
        <v>0</v>
      </c>
      <c r="AF68" s="430">
        <v>0</v>
      </c>
      <c r="AG68" s="430">
        <v>0</v>
      </c>
      <c r="AH68" s="430">
        <v>0</v>
      </c>
      <c r="AI68" s="430">
        <v>0</v>
      </c>
      <c r="AJ68" s="430">
        <v>0</v>
      </c>
      <c r="AK68" s="430">
        <v>0</v>
      </c>
      <c r="AL68" s="430">
        <v>0</v>
      </c>
      <c r="AM68" s="430">
        <v>0</v>
      </c>
      <c r="AN68" s="430">
        <v>0</v>
      </c>
      <c r="AO68" s="430">
        <v>0</v>
      </c>
      <c r="AP68" s="430">
        <v>0</v>
      </c>
      <c r="AQ68" s="430">
        <v>0</v>
      </c>
      <c r="AR68" s="430">
        <v>0</v>
      </c>
      <c r="AS68" s="430">
        <v>0</v>
      </c>
      <c r="AT68" s="430">
        <v>0</v>
      </c>
      <c r="AU68" s="430">
        <v>0</v>
      </c>
      <c r="AV68" s="430">
        <v>0</v>
      </c>
      <c r="AW68" s="430">
        <v>0</v>
      </c>
      <c r="AX68" s="430">
        <v>0</v>
      </c>
      <c r="AY68" s="430">
        <v>0</v>
      </c>
      <c r="AZ68" s="430">
        <v>0</v>
      </c>
      <c r="BA68" s="430">
        <v>0</v>
      </c>
      <c r="BB68" s="430">
        <v>0</v>
      </c>
      <c r="BC68" s="430">
        <v>0</v>
      </c>
      <c r="BD68" s="430">
        <v>0</v>
      </c>
      <c r="BE68" s="430">
        <v>0</v>
      </c>
      <c r="BF68" s="430">
        <v>0</v>
      </c>
      <c r="BG68" s="430">
        <v>0</v>
      </c>
      <c r="BH68" s="430">
        <v>0</v>
      </c>
      <c r="BI68" s="430">
        <v>0</v>
      </c>
      <c r="BJ68" s="430">
        <v>0</v>
      </c>
      <c r="BK68" s="430">
        <v>0</v>
      </c>
      <c r="BL68" s="430">
        <v>0</v>
      </c>
      <c r="BM68" s="430">
        <v>0</v>
      </c>
      <c r="BN68" s="430">
        <v>0</v>
      </c>
      <c r="BO68" s="430">
        <v>0</v>
      </c>
      <c r="BP68" s="430">
        <v>0</v>
      </c>
      <c r="BQ68" s="430">
        <v>0</v>
      </c>
      <c r="BR68" s="430">
        <v>0</v>
      </c>
      <c r="BS68" s="430">
        <v>0</v>
      </c>
      <c r="BT68" s="430">
        <v>0</v>
      </c>
      <c r="BU68" s="431">
        <v>0</v>
      </c>
      <c r="BV68" s="432">
        <v>0</v>
      </c>
      <c r="BW68" s="433">
        <v>0</v>
      </c>
      <c r="BX68" s="431">
        <v>0</v>
      </c>
      <c r="BY68" s="431">
        <v>0</v>
      </c>
      <c r="BZ68" s="430">
        <v>0</v>
      </c>
      <c r="CA68" s="430">
        <v>0</v>
      </c>
      <c r="CB68" s="430">
        <v>0</v>
      </c>
      <c r="CC68" s="430">
        <v>0</v>
      </c>
      <c r="CD68" s="432">
        <v>0</v>
      </c>
      <c r="CE68" s="433">
        <v>0</v>
      </c>
      <c r="CF68" s="431">
        <v>0</v>
      </c>
      <c r="CG68" s="430">
        <v>0</v>
      </c>
      <c r="CH68" s="430">
        <v>0</v>
      </c>
      <c r="CI68" s="430">
        <v>0</v>
      </c>
      <c r="CJ68" s="430">
        <v>0</v>
      </c>
      <c r="CK68" s="427">
        <f t="shared" si="23"/>
        <v>0</v>
      </c>
      <c r="CL68" s="427">
        <f t="shared" si="24"/>
        <v>0</v>
      </c>
      <c r="CM68" s="428">
        <f t="shared" si="25"/>
        <v>0</v>
      </c>
      <c r="CN68" s="428">
        <f t="shared" si="26"/>
        <v>0</v>
      </c>
      <c r="CO68" s="428">
        <f t="shared" si="27"/>
        <v>0</v>
      </c>
      <c r="CP68" s="428">
        <f t="shared" si="28"/>
        <v>0</v>
      </c>
      <c r="CQ68" s="428">
        <f t="shared" si="29"/>
        <v>0</v>
      </c>
      <c r="CR68" s="428">
        <f t="shared" si="30"/>
        <v>0</v>
      </c>
    </row>
    <row r="69" spans="1:96" x14ac:dyDescent="0.2">
      <c r="A69" s="420" t="s">
        <v>139</v>
      </c>
      <c r="B69" s="429" t="s">
        <v>140</v>
      </c>
      <c r="C69" s="430"/>
      <c r="D69" s="430"/>
      <c r="E69" s="430"/>
      <c r="F69" s="430"/>
      <c r="G69" s="430"/>
      <c r="H69" s="430"/>
      <c r="I69" s="430"/>
      <c r="J69" s="430"/>
      <c r="K69" s="430"/>
      <c r="L69" s="430"/>
      <c r="M69" s="430"/>
      <c r="N69" s="430"/>
      <c r="O69" s="430"/>
      <c r="P69" s="430"/>
      <c r="Q69" s="430"/>
      <c r="R69" s="430"/>
      <c r="S69" s="430"/>
      <c r="T69" s="430"/>
      <c r="U69" s="430"/>
      <c r="V69" s="430"/>
      <c r="W69" s="430"/>
      <c r="X69" s="430"/>
      <c r="Y69" s="430"/>
      <c r="Z69" s="430"/>
      <c r="AA69" s="430"/>
      <c r="AB69" s="430"/>
      <c r="AC69" s="430"/>
      <c r="AD69" s="430"/>
      <c r="AE69" s="430"/>
      <c r="AF69" s="430"/>
      <c r="AG69" s="430"/>
      <c r="AH69" s="430"/>
      <c r="AI69" s="430"/>
      <c r="AJ69" s="430"/>
      <c r="AK69" s="430"/>
      <c r="AL69" s="430"/>
      <c r="AM69" s="430"/>
      <c r="AN69" s="430"/>
      <c r="AO69" s="430"/>
      <c r="AP69" s="430"/>
      <c r="AQ69" s="430"/>
      <c r="AR69" s="430"/>
      <c r="AS69" s="430"/>
      <c r="AT69" s="430"/>
      <c r="AU69" s="430"/>
      <c r="AV69" s="430"/>
      <c r="AW69" s="430"/>
      <c r="AX69" s="430"/>
      <c r="AY69" s="430"/>
      <c r="AZ69" s="430"/>
      <c r="BA69" s="430"/>
      <c r="BB69" s="430"/>
      <c r="BC69" s="430"/>
      <c r="BD69" s="430"/>
      <c r="BE69" s="430"/>
      <c r="BF69" s="430"/>
      <c r="BG69" s="430"/>
      <c r="BH69" s="430"/>
      <c r="BI69" s="430"/>
      <c r="BJ69" s="430"/>
      <c r="BK69" s="430"/>
      <c r="BL69" s="430"/>
      <c r="BM69" s="430"/>
      <c r="BN69" s="430"/>
      <c r="BO69" s="430"/>
      <c r="BP69" s="430"/>
      <c r="BQ69" s="430"/>
      <c r="BR69" s="430"/>
      <c r="BS69" s="430"/>
      <c r="BT69" s="430"/>
      <c r="BU69" s="431"/>
      <c r="BV69" s="432"/>
      <c r="BW69" s="433"/>
      <c r="BX69" s="431"/>
      <c r="BY69" s="431"/>
      <c r="BZ69" s="430"/>
      <c r="CA69" s="430"/>
      <c r="CB69" s="430"/>
      <c r="CC69" s="430"/>
      <c r="CD69" s="432"/>
      <c r="CE69" s="433"/>
      <c r="CF69" s="431"/>
      <c r="CG69" s="430"/>
      <c r="CH69" s="430"/>
      <c r="CI69" s="430"/>
      <c r="CJ69" s="430"/>
      <c r="CK69" s="427"/>
      <c r="CL69" s="427"/>
      <c r="CM69" s="428">
        <f t="shared" ref="CM69:CM100" si="46">+CK69-CI69-CG69-CE69-CC69-CA69-BY69-BW69</f>
        <v>0</v>
      </c>
      <c r="CN69" s="428"/>
      <c r="CO69" s="428"/>
      <c r="CP69" s="428"/>
      <c r="CQ69" s="428"/>
      <c r="CR69" s="428"/>
    </row>
    <row r="70" spans="1:96" ht="11.45" customHeight="1" x14ac:dyDescent="0.2">
      <c r="A70" s="420" t="s">
        <v>141</v>
      </c>
      <c r="B70" s="429" t="s">
        <v>142</v>
      </c>
      <c r="C70" s="430">
        <v>0</v>
      </c>
      <c r="D70" s="430">
        <v>0</v>
      </c>
      <c r="E70" s="430">
        <v>0</v>
      </c>
      <c r="F70" s="430">
        <v>0</v>
      </c>
      <c r="G70" s="430">
        <v>0</v>
      </c>
      <c r="H70" s="430">
        <v>0</v>
      </c>
      <c r="I70" s="430">
        <v>0</v>
      </c>
      <c r="J70" s="430">
        <v>0</v>
      </c>
      <c r="K70" s="430">
        <v>0</v>
      </c>
      <c r="L70" s="430">
        <v>0</v>
      </c>
      <c r="M70" s="430">
        <v>0</v>
      </c>
      <c r="N70" s="430">
        <v>0</v>
      </c>
      <c r="O70" s="430">
        <v>0</v>
      </c>
      <c r="P70" s="430">
        <v>0</v>
      </c>
      <c r="Q70" s="430">
        <v>0</v>
      </c>
      <c r="R70" s="430">
        <v>0</v>
      </c>
      <c r="S70" s="430">
        <v>0</v>
      </c>
      <c r="T70" s="430">
        <v>0</v>
      </c>
      <c r="U70" s="430">
        <v>0</v>
      </c>
      <c r="V70" s="430">
        <v>0</v>
      </c>
      <c r="W70" s="430">
        <v>0</v>
      </c>
      <c r="X70" s="430">
        <v>0</v>
      </c>
      <c r="Y70" s="430">
        <v>0</v>
      </c>
      <c r="Z70" s="430">
        <v>0</v>
      </c>
      <c r="AA70" s="430">
        <v>0</v>
      </c>
      <c r="AB70" s="430">
        <v>3392300</v>
      </c>
      <c r="AC70" s="430">
        <v>0</v>
      </c>
      <c r="AD70" s="430">
        <v>0</v>
      </c>
      <c r="AE70" s="430">
        <v>0</v>
      </c>
      <c r="AF70" s="430">
        <v>0</v>
      </c>
      <c r="AG70" s="430">
        <v>0</v>
      </c>
      <c r="AH70" s="430">
        <v>0</v>
      </c>
      <c r="AI70" s="430">
        <v>0</v>
      </c>
      <c r="AJ70" s="430">
        <v>0</v>
      </c>
      <c r="AK70" s="430">
        <v>250000</v>
      </c>
      <c r="AL70" s="430">
        <v>250000</v>
      </c>
      <c r="AM70" s="430">
        <v>0</v>
      </c>
      <c r="AN70" s="430">
        <v>0</v>
      </c>
      <c r="AO70" s="430">
        <v>0</v>
      </c>
      <c r="AP70" s="430">
        <v>0</v>
      </c>
      <c r="AQ70" s="430">
        <v>0</v>
      </c>
      <c r="AR70" s="430">
        <v>0</v>
      </c>
      <c r="AS70" s="430">
        <v>0</v>
      </c>
      <c r="AT70" s="430">
        <v>0</v>
      </c>
      <c r="AU70" s="430">
        <v>0</v>
      </c>
      <c r="AV70" s="430">
        <v>0</v>
      </c>
      <c r="AW70" s="430">
        <v>1100000</v>
      </c>
      <c r="AX70" s="430">
        <v>300000</v>
      </c>
      <c r="AY70" s="430">
        <v>0</v>
      </c>
      <c r="AZ70" s="430">
        <v>0</v>
      </c>
      <c r="BA70" s="430">
        <v>0</v>
      </c>
      <c r="BB70" s="430">
        <v>0</v>
      </c>
      <c r="BC70" s="430">
        <v>0</v>
      </c>
      <c r="BD70" s="430">
        <v>0</v>
      </c>
      <c r="BE70" s="430">
        <v>0</v>
      </c>
      <c r="BF70" s="430">
        <v>0</v>
      </c>
      <c r="BG70" s="430">
        <v>0</v>
      </c>
      <c r="BH70" s="430">
        <v>0</v>
      </c>
      <c r="BI70" s="430">
        <v>0</v>
      </c>
      <c r="BJ70" s="430">
        <v>0</v>
      </c>
      <c r="BK70" s="430">
        <v>0</v>
      </c>
      <c r="BL70" s="430">
        <v>0</v>
      </c>
      <c r="BM70" s="430">
        <v>0</v>
      </c>
      <c r="BN70" s="430">
        <v>0</v>
      </c>
      <c r="BO70" s="430">
        <v>0</v>
      </c>
      <c r="BP70" s="430">
        <v>0</v>
      </c>
      <c r="BQ70" s="430">
        <v>200000</v>
      </c>
      <c r="BR70" s="430">
        <v>200000</v>
      </c>
      <c r="BS70" s="430">
        <v>0</v>
      </c>
      <c r="BT70" s="430">
        <v>0</v>
      </c>
      <c r="BU70" s="431">
        <v>0</v>
      </c>
      <c r="BV70" s="432">
        <v>0</v>
      </c>
      <c r="BW70" s="433">
        <v>0</v>
      </c>
      <c r="BX70" s="431">
        <v>0</v>
      </c>
      <c r="BY70" s="431">
        <v>0</v>
      </c>
      <c r="BZ70" s="430">
        <v>0</v>
      </c>
      <c r="CA70" s="430">
        <v>0</v>
      </c>
      <c r="CB70" s="430">
        <v>0</v>
      </c>
      <c r="CC70" s="430">
        <v>0</v>
      </c>
      <c r="CD70" s="432">
        <v>0</v>
      </c>
      <c r="CE70" s="433">
        <v>0</v>
      </c>
      <c r="CF70" s="431">
        <v>0</v>
      </c>
      <c r="CG70" s="430">
        <v>0</v>
      </c>
      <c r="CH70" s="430">
        <v>0</v>
      </c>
      <c r="CI70" s="430">
        <v>0</v>
      </c>
      <c r="CJ70" s="430">
        <v>0</v>
      </c>
      <c r="CK70" s="427">
        <f t="shared" ref="CK70:CK101" si="47">+C70+E70+G70+I70+K70+M70+O70+Q70+S70+U70+W70+Y70+AA70+AC70+AE70+AG70+AI70+AK70+AM70+AO70+AQ70+AS70+AU70+AW70+AY70+BA70+BC70+BE70+BG70+BI70+BK70+BM70+BO70+BQ70+BS70+BU70+BW70+BY70+CA70+CC70+CE70+CG70+CI70</f>
        <v>1550000</v>
      </c>
      <c r="CL70" s="427">
        <f t="shared" ref="CL70:CL101" si="48">+D70+F70+H70+J70+L70+N70+P70+R70+T70+V70+X70+Z70+AB70+AD70+AF70+AH70+AJ70+AL70+AN70+AP70+AR70+AT70+AV70+AX70+AZ70+BB70+BD70+BF70+BH70+BJ70+BL70+BN70+BP70+BR70+BT70+BV70+BX70+BZ70+CB70+CD70+CF70+CH70+CJ70</f>
        <v>4142300</v>
      </c>
      <c r="CM70" s="428">
        <f t="shared" si="46"/>
        <v>1550000</v>
      </c>
      <c r="CN70" s="428">
        <f t="shared" ref="CN70:CN101" si="49">+CL70-CJ70-CH70-CF70-CD70-CB70-BZ70-BX70</f>
        <v>4142300</v>
      </c>
      <c r="CO70" s="428">
        <f t="shared" ref="CO70:CO101" si="50">+CE70+CG70+CI70</f>
        <v>0</v>
      </c>
      <c r="CP70" s="428">
        <f t="shared" ref="CP70:CP101" si="51">+CF70+CH70+CJ70</f>
        <v>0</v>
      </c>
      <c r="CQ70" s="428">
        <f t="shared" ref="CQ70:CQ101" si="52">+BW70+BY70+CA70+CC70</f>
        <v>0</v>
      </c>
      <c r="CR70" s="428">
        <f t="shared" ref="CR70:CR101" si="53">+BX70+BZ70+CB70+CD70</f>
        <v>0</v>
      </c>
    </row>
    <row r="71" spans="1:96" ht="11.45" customHeight="1" x14ac:dyDescent="0.2">
      <c r="A71" s="420" t="s">
        <v>143</v>
      </c>
      <c r="B71" s="429" t="s">
        <v>144</v>
      </c>
      <c r="C71" s="430">
        <v>0</v>
      </c>
      <c r="D71" s="430">
        <v>0</v>
      </c>
      <c r="E71" s="430">
        <v>0</v>
      </c>
      <c r="F71" s="430">
        <v>0</v>
      </c>
      <c r="G71" s="430">
        <v>0</v>
      </c>
      <c r="H71" s="430">
        <v>0</v>
      </c>
      <c r="I71" s="430">
        <v>0</v>
      </c>
      <c r="J71" s="430">
        <v>0</v>
      </c>
      <c r="K71" s="430">
        <v>0</v>
      </c>
      <c r="L71" s="430">
        <v>0</v>
      </c>
      <c r="M71" s="430">
        <v>0</v>
      </c>
      <c r="N71" s="430">
        <v>0</v>
      </c>
      <c r="O71" s="430">
        <v>0</v>
      </c>
      <c r="P71" s="430">
        <v>0</v>
      </c>
      <c r="Q71" s="430">
        <v>0</v>
      </c>
      <c r="R71" s="430">
        <v>0</v>
      </c>
      <c r="S71" s="430">
        <v>0</v>
      </c>
      <c r="T71" s="430">
        <v>0</v>
      </c>
      <c r="U71" s="430">
        <v>0</v>
      </c>
      <c r="V71" s="430">
        <v>0</v>
      </c>
      <c r="W71" s="430">
        <v>0</v>
      </c>
      <c r="X71" s="430">
        <v>0</v>
      </c>
      <c r="Y71" s="430">
        <v>0</v>
      </c>
      <c r="Z71" s="430">
        <v>0</v>
      </c>
      <c r="AA71" s="430">
        <v>0</v>
      </c>
      <c r="AB71" s="430">
        <v>0</v>
      </c>
      <c r="AC71" s="430">
        <v>0</v>
      </c>
      <c r="AD71" s="430">
        <v>0</v>
      </c>
      <c r="AE71" s="430">
        <v>0</v>
      </c>
      <c r="AF71" s="430">
        <v>0</v>
      </c>
      <c r="AG71" s="430">
        <v>0</v>
      </c>
      <c r="AH71" s="430">
        <v>0</v>
      </c>
      <c r="AI71" s="430">
        <v>0</v>
      </c>
      <c r="AJ71" s="430">
        <v>0</v>
      </c>
      <c r="AK71" s="430">
        <v>0</v>
      </c>
      <c r="AL71" s="430">
        <v>0</v>
      </c>
      <c r="AM71" s="430">
        <v>0</v>
      </c>
      <c r="AN71" s="430">
        <v>0</v>
      </c>
      <c r="AO71" s="430">
        <v>0</v>
      </c>
      <c r="AP71" s="430">
        <v>0</v>
      </c>
      <c r="AQ71" s="430">
        <v>0</v>
      </c>
      <c r="AR71" s="430">
        <v>0</v>
      </c>
      <c r="AS71" s="430">
        <v>0</v>
      </c>
      <c r="AT71" s="430">
        <v>0</v>
      </c>
      <c r="AU71" s="430">
        <v>0</v>
      </c>
      <c r="AV71" s="430">
        <v>0</v>
      </c>
      <c r="AW71" s="430">
        <v>0</v>
      </c>
      <c r="AX71" s="430">
        <v>0</v>
      </c>
      <c r="AY71" s="430">
        <v>0</v>
      </c>
      <c r="AZ71" s="430">
        <v>0</v>
      </c>
      <c r="BA71" s="430">
        <v>0</v>
      </c>
      <c r="BB71" s="430">
        <v>0</v>
      </c>
      <c r="BC71" s="430">
        <v>0</v>
      </c>
      <c r="BD71" s="430">
        <v>0</v>
      </c>
      <c r="BE71" s="430">
        <v>0</v>
      </c>
      <c r="BF71" s="430">
        <v>0</v>
      </c>
      <c r="BG71" s="430">
        <v>0</v>
      </c>
      <c r="BH71" s="430">
        <v>0</v>
      </c>
      <c r="BI71" s="430">
        <v>0</v>
      </c>
      <c r="BJ71" s="430">
        <v>0</v>
      </c>
      <c r="BK71" s="430">
        <v>0</v>
      </c>
      <c r="BL71" s="430">
        <v>0</v>
      </c>
      <c r="BM71" s="430">
        <v>0</v>
      </c>
      <c r="BN71" s="430">
        <v>0</v>
      </c>
      <c r="BO71" s="430">
        <v>0</v>
      </c>
      <c r="BP71" s="430">
        <v>0</v>
      </c>
      <c r="BQ71" s="430">
        <v>0</v>
      </c>
      <c r="BR71" s="430">
        <v>0</v>
      </c>
      <c r="BS71" s="430">
        <v>0</v>
      </c>
      <c r="BT71" s="430">
        <v>0</v>
      </c>
      <c r="BU71" s="431">
        <v>6804414</v>
      </c>
      <c r="BV71" s="470">
        <v>32974077</v>
      </c>
      <c r="BW71" s="433">
        <v>0</v>
      </c>
      <c r="BX71" s="431">
        <v>0</v>
      </c>
      <c r="BY71" s="431">
        <v>0</v>
      </c>
      <c r="BZ71" s="430">
        <v>0</v>
      </c>
      <c r="CA71" s="430">
        <v>0</v>
      </c>
      <c r="CB71" s="430">
        <v>0</v>
      </c>
      <c r="CC71" s="430">
        <v>0</v>
      </c>
      <c r="CD71" s="432">
        <v>0</v>
      </c>
      <c r="CE71" s="433">
        <v>0</v>
      </c>
      <c r="CF71" s="431">
        <v>0</v>
      </c>
      <c r="CG71" s="430">
        <v>0</v>
      </c>
      <c r="CH71" s="430">
        <v>0</v>
      </c>
      <c r="CI71" s="430">
        <v>0</v>
      </c>
      <c r="CJ71" s="430">
        <v>0</v>
      </c>
      <c r="CK71" s="427">
        <f t="shared" si="47"/>
        <v>6804414</v>
      </c>
      <c r="CL71" s="427">
        <f t="shared" si="48"/>
        <v>32974077</v>
      </c>
      <c r="CM71" s="428">
        <f t="shared" si="46"/>
        <v>6804414</v>
      </c>
      <c r="CN71" s="428">
        <f t="shared" si="49"/>
        <v>32974077</v>
      </c>
      <c r="CO71" s="428">
        <f t="shared" si="50"/>
        <v>0</v>
      </c>
      <c r="CP71" s="428">
        <f t="shared" si="51"/>
        <v>0</v>
      </c>
      <c r="CQ71" s="428">
        <f t="shared" si="52"/>
        <v>0</v>
      </c>
      <c r="CR71" s="428">
        <f t="shared" si="53"/>
        <v>0</v>
      </c>
    </row>
    <row r="72" spans="1:96" ht="11.45" customHeight="1" x14ac:dyDescent="0.2">
      <c r="A72" s="434" t="s">
        <v>145</v>
      </c>
      <c r="B72" s="435" t="s">
        <v>558</v>
      </c>
      <c r="C72" s="436">
        <f t="shared" ref="C72:AH72" si="54">SUM(C59:C71)</f>
        <v>0</v>
      </c>
      <c r="D72" s="436">
        <f t="shared" si="54"/>
        <v>0</v>
      </c>
      <c r="E72" s="436">
        <f t="shared" si="54"/>
        <v>25000</v>
      </c>
      <c r="F72" s="436">
        <f t="shared" si="54"/>
        <v>25000</v>
      </c>
      <c r="G72" s="436">
        <f t="shared" si="54"/>
        <v>0</v>
      </c>
      <c r="H72" s="436">
        <f t="shared" si="54"/>
        <v>0</v>
      </c>
      <c r="I72" s="436">
        <f t="shared" si="54"/>
        <v>0</v>
      </c>
      <c r="J72" s="436">
        <f t="shared" si="54"/>
        <v>0</v>
      </c>
      <c r="K72" s="436">
        <f t="shared" si="54"/>
        <v>827600</v>
      </c>
      <c r="L72" s="436">
        <f t="shared" si="54"/>
        <v>1410467</v>
      </c>
      <c r="M72" s="436">
        <f t="shared" si="54"/>
        <v>0</v>
      </c>
      <c r="N72" s="436">
        <f t="shared" si="54"/>
        <v>0</v>
      </c>
      <c r="O72" s="436">
        <f t="shared" si="54"/>
        <v>0</v>
      </c>
      <c r="P72" s="436">
        <f t="shared" si="54"/>
        <v>0</v>
      </c>
      <c r="Q72" s="436">
        <f t="shared" si="54"/>
        <v>0</v>
      </c>
      <c r="R72" s="436">
        <f t="shared" si="54"/>
        <v>0</v>
      </c>
      <c r="S72" s="436">
        <f t="shared" si="54"/>
        <v>0</v>
      </c>
      <c r="T72" s="436">
        <f t="shared" si="54"/>
        <v>0</v>
      </c>
      <c r="U72" s="436">
        <f t="shared" si="54"/>
        <v>0</v>
      </c>
      <c r="V72" s="436">
        <f t="shared" si="54"/>
        <v>0</v>
      </c>
      <c r="W72" s="436">
        <f t="shared" si="54"/>
        <v>0</v>
      </c>
      <c r="X72" s="436">
        <f t="shared" si="54"/>
        <v>0</v>
      </c>
      <c r="Y72" s="436">
        <f t="shared" si="54"/>
        <v>0</v>
      </c>
      <c r="Z72" s="436">
        <f t="shared" si="54"/>
        <v>0</v>
      </c>
      <c r="AA72" s="436">
        <f t="shared" si="54"/>
        <v>0</v>
      </c>
      <c r="AB72" s="436">
        <f t="shared" si="54"/>
        <v>3392300</v>
      </c>
      <c r="AC72" s="436">
        <f t="shared" si="54"/>
        <v>0</v>
      </c>
      <c r="AD72" s="436">
        <f t="shared" si="54"/>
        <v>0</v>
      </c>
      <c r="AE72" s="436">
        <f t="shared" si="54"/>
        <v>0</v>
      </c>
      <c r="AF72" s="436">
        <f t="shared" si="54"/>
        <v>0</v>
      </c>
      <c r="AG72" s="436">
        <f t="shared" si="54"/>
        <v>0</v>
      </c>
      <c r="AH72" s="436">
        <f t="shared" si="54"/>
        <v>0</v>
      </c>
      <c r="AI72" s="436">
        <f t="shared" ref="AI72:BN72" si="55">SUM(AI59:AI71)</f>
        <v>1000000</v>
      </c>
      <c r="AJ72" s="436">
        <f t="shared" si="55"/>
        <v>1500000</v>
      </c>
      <c r="AK72" s="436">
        <f t="shared" si="55"/>
        <v>2097000</v>
      </c>
      <c r="AL72" s="436">
        <f t="shared" si="55"/>
        <v>2097000</v>
      </c>
      <c r="AM72" s="436">
        <f t="shared" si="55"/>
        <v>1243000</v>
      </c>
      <c r="AN72" s="436">
        <f t="shared" si="55"/>
        <v>1800000</v>
      </c>
      <c r="AO72" s="436">
        <f t="shared" si="55"/>
        <v>15000</v>
      </c>
      <c r="AP72" s="436">
        <f t="shared" si="55"/>
        <v>15000</v>
      </c>
      <c r="AQ72" s="436">
        <f t="shared" si="55"/>
        <v>0</v>
      </c>
      <c r="AR72" s="436">
        <f t="shared" si="55"/>
        <v>0</v>
      </c>
      <c r="AS72" s="436">
        <f t="shared" si="55"/>
        <v>15000</v>
      </c>
      <c r="AT72" s="436">
        <f t="shared" si="55"/>
        <v>15000</v>
      </c>
      <c r="AU72" s="436">
        <f t="shared" si="55"/>
        <v>0</v>
      </c>
      <c r="AV72" s="436">
        <f t="shared" si="55"/>
        <v>0</v>
      </c>
      <c r="AW72" s="436">
        <f t="shared" si="55"/>
        <v>1100000</v>
      </c>
      <c r="AX72" s="436">
        <f t="shared" si="55"/>
        <v>300000</v>
      </c>
      <c r="AY72" s="436">
        <f t="shared" si="55"/>
        <v>0</v>
      </c>
      <c r="AZ72" s="436">
        <f t="shared" si="55"/>
        <v>0</v>
      </c>
      <c r="BA72" s="436">
        <f t="shared" si="55"/>
        <v>0</v>
      </c>
      <c r="BB72" s="436">
        <f t="shared" si="55"/>
        <v>0</v>
      </c>
      <c r="BC72" s="436">
        <f t="shared" si="55"/>
        <v>470000</v>
      </c>
      <c r="BD72" s="436">
        <f t="shared" si="55"/>
        <v>470000</v>
      </c>
      <c r="BE72" s="436">
        <f t="shared" si="55"/>
        <v>0</v>
      </c>
      <c r="BF72" s="436">
        <f t="shared" si="55"/>
        <v>0</v>
      </c>
      <c r="BG72" s="436">
        <f t="shared" si="55"/>
        <v>0</v>
      </c>
      <c r="BH72" s="436">
        <f t="shared" si="55"/>
        <v>0</v>
      </c>
      <c r="BI72" s="436">
        <f t="shared" si="55"/>
        <v>0</v>
      </c>
      <c r="BJ72" s="436">
        <f t="shared" si="55"/>
        <v>0</v>
      </c>
      <c r="BK72" s="436">
        <f t="shared" si="55"/>
        <v>2000000</v>
      </c>
      <c r="BL72" s="436">
        <f t="shared" si="55"/>
        <v>3300000</v>
      </c>
      <c r="BM72" s="436">
        <f t="shared" si="55"/>
        <v>1293000</v>
      </c>
      <c r="BN72" s="436">
        <f t="shared" si="55"/>
        <v>1878000</v>
      </c>
      <c r="BO72" s="436">
        <f t="shared" ref="BO72:CJ72" si="56">SUM(BO59:BO71)</f>
        <v>0</v>
      </c>
      <c r="BP72" s="436">
        <f t="shared" si="56"/>
        <v>0</v>
      </c>
      <c r="BQ72" s="436">
        <f t="shared" si="56"/>
        <v>350000</v>
      </c>
      <c r="BR72" s="436">
        <f t="shared" si="56"/>
        <v>350000</v>
      </c>
      <c r="BS72" s="436">
        <f t="shared" si="56"/>
        <v>0</v>
      </c>
      <c r="BT72" s="436">
        <f t="shared" si="56"/>
        <v>0</v>
      </c>
      <c r="BU72" s="437">
        <f t="shared" si="56"/>
        <v>6804414</v>
      </c>
      <c r="BV72" s="438">
        <f t="shared" si="56"/>
        <v>32974077</v>
      </c>
      <c r="BW72" s="439">
        <f t="shared" si="56"/>
        <v>0</v>
      </c>
      <c r="BX72" s="437">
        <f t="shared" si="56"/>
        <v>0</v>
      </c>
      <c r="BY72" s="437">
        <f t="shared" si="56"/>
        <v>0</v>
      </c>
      <c r="BZ72" s="436">
        <f t="shared" si="56"/>
        <v>0</v>
      </c>
      <c r="CA72" s="436">
        <f t="shared" si="56"/>
        <v>0</v>
      </c>
      <c r="CB72" s="436">
        <f t="shared" si="56"/>
        <v>0</v>
      </c>
      <c r="CC72" s="436">
        <f t="shared" si="56"/>
        <v>0</v>
      </c>
      <c r="CD72" s="438">
        <f t="shared" si="56"/>
        <v>0</v>
      </c>
      <c r="CE72" s="439">
        <f t="shared" si="56"/>
        <v>0</v>
      </c>
      <c r="CF72" s="437">
        <f t="shared" si="56"/>
        <v>0</v>
      </c>
      <c r="CG72" s="436">
        <f t="shared" si="56"/>
        <v>0</v>
      </c>
      <c r="CH72" s="436">
        <f t="shared" si="56"/>
        <v>0</v>
      </c>
      <c r="CI72" s="436">
        <f t="shared" si="56"/>
        <v>0</v>
      </c>
      <c r="CJ72" s="436">
        <f t="shared" si="56"/>
        <v>0</v>
      </c>
      <c r="CK72" s="427">
        <f t="shared" si="47"/>
        <v>17240014</v>
      </c>
      <c r="CL72" s="427">
        <f t="shared" si="48"/>
        <v>49526844</v>
      </c>
      <c r="CM72" s="428">
        <f t="shared" si="46"/>
        <v>17240014</v>
      </c>
      <c r="CN72" s="428">
        <f t="shared" si="49"/>
        <v>49526844</v>
      </c>
      <c r="CO72" s="428">
        <f t="shared" si="50"/>
        <v>0</v>
      </c>
      <c r="CP72" s="428">
        <f t="shared" si="51"/>
        <v>0</v>
      </c>
      <c r="CQ72" s="428">
        <f t="shared" si="52"/>
        <v>0</v>
      </c>
      <c r="CR72" s="428">
        <f t="shared" si="53"/>
        <v>0</v>
      </c>
    </row>
    <row r="73" spans="1:96" ht="11.45" customHeight="1" x14ac:dyDescent="0.2">
      <c r="A73" s="420" t="s">
        <v>147</v>
      </c>
      <c r="B73" s="429" t="s">
        <v>148</v>
      </c>
      <c r="C73" s="430">
        <v>0</v>
      </c>
      <c r="D73" s="430">
        <v>0</v>
      </c>
      <c r="E73" s="430">
        <v>0</v>
      </c>
      <c r="F73" s="430">
        <v>0</v>
      </c>
      <c r="G73" s="430">
        <v>0</v>
      </c>
      <c r="H73" s="430">
        <v>0</v>
      </c>
      <c r="I73" s="430">
        <v>0</v>
      </c>
      <c r="J73" s="430">
        <v>0</v>
      </c>
      <c r="K73" s="430">
        <v>0</v>
      </c>
      <c r="L73" s="430">
        <v>0</v>
      </c>
      <c r="M73" s="430">
        <v>0</v>
      </c>
      <c r="N73" s="430">
        <v>0</v>
      </c>
      <c r="O73" s="430">
        <v>0</v>
      </c>
      <c r="P73" s="430">
        <v>0</v>
      </c>
      <c r="Q73" s="430">
        <v>0</v>
      </c>
      <c r="R73" s="430">
        <v>0</v>
      </c>
      <c r="S73" s="430">
        <v>0</v>
      </c>
      <c r="T73" s="430">
        <v>0</v>
      </c>
      <c r="U73" s="430">
        <v>0</v>
      </c>
      <c r="V73" s="430">
        <v>0</v>
      </c>
      <c r="W73" s="430">
        <v>0</v>
      </c>
      <c r="X73" s="430">
        <v>0</v>
      </c>
      <c r="Y73" s="430">
        <v>0</v>
      </c>
      <c r="Z73" s="430">
        <v>0</v>
      </c>
      <c r="AA73" s="430">
        <v>0</v>
      </c>
      <c r="AB73" s="430">
        <v>0</v>
      </c>
      <c r="AC73" s="430">
        <v>0</v>
      </c>
      <c r="AD73" s="430">
        <v>0</v>
      </c>
      <c r="AE73" s="430">
        <v>0</v>
      </c>
      <c r="AF73" s="430">
        <v>0</v>
      </c>
      <c r="AG73" s="430">
        <v>0</v>
      </c>
      <c r="AH73" s="430">
        <v>0</v>
      </c>
      <c r="AI73" s="430">
        <v>0</v>
      </c>
      <c r="AJ73" s="430">
        <v>0</v>
      </c>
      <c r="AK73" s="430">
        <v>0</v>
      </c>
      <c r="AL73" s="430">
        <v>0</v>
      </c>
      <c r="AM73" s="430">
        <v>0</v>
      </c>
      <c r="AN73" s="430">
        <v>0</v>
      </c>
      <c r="AO73" s="430">
        <v>0</v>
      </c>
      <c r="AP73" s="430">
        <v>0</v>
      </c>
      <c r="AQ73" s="430">
        <v>0</v>
      </c>
      <c r="AR73" s="430">
        <v>0</v>
      </c>
      <c r="AS73" s="430">
        <v>0</v>
      </c>
      <c r="AT73" s="430">
        <v>0</v>
      </c>
      <c r="AU73" s="430">
        <v>0</v>
      </c>
      <c r="AV73" s="430">
        <v>0</v>
      </c>
      <c r="AW73" s="430">
        <v>0</v>
      </c>
      <c r="AX73" s="430">
        <v>0</v>
      </c>
      <c r="AY73" s="430">
        <v>0</v>
      </c>
      <c r="AZ73" s="430">
        <v>0</v>
      </c>
      <c r="BA73" s="430">
        <v>0</v>
      </c>
      <c r="BB73" s="430">
        <v>0</v>
      </c>
      <c r="BC73" s="430">
        <v>0</v>
      </c>
      <c r="BD73" s="430">
        <v>0</v>
      </c>
      <c r="BE73" s="430">
        <v>0</v>
      </c>
      <c r="BF73" s="430">
        <v>0</v>
      </c>
      <c r="BG73" s="430">
        <v>0</v>
      </c>
      <c r="BH73" s="430">
        <v>0</v>
      </c>
      <c r="BI73" s="430">
        <v>0</v>
      </c>
      <c r="BJ73" s="430">
        <v>0</v>
      </c>
      <c r="BK73" s="430">
        <v>0</v>
      </c>
      <c r="BL73" s="430">
        <v>0</v>
      </c>
      <c r="BM73" s="430">
        <v>0</v>
      </c>
      <c r="BN73" s="430">
        <v>0</v>
      </c>
      <c r="BO73" s="430">
        <v>0</v>
      </c>
      <c r="BP73" s="430">
        <v>0</v>
      </c>
      <c r="BQ73" s="430">
        <v>0</v>
      </c>
      <c r="BR73" s="430">
        <v>0</v>
      </c>
      <c r="BS73" s="430">
        <v>0</v>
      </c>
      <c r="BT73" s="430">
        <v>0</v>
      </c>
      <c r="BU73" s="431">
        <v>0</v>
      </c>
      <c r="BV73" s="432">
        <v>0</v>
      </c>
      <c r="BW73" s="433">
        <v>0</v>
      </c>
      <c r="BX73" s="431">
        <v>0</v>
      </c>
      <c r="BY73" s="431">
        <v>0</v>
      </c>
      <c r="BZ73" s="430">
        <v>0</v>
      </c>
      <c r="CA73" s="430">
        <v>0</v>
      </c>
      <c r="CB73" s="430">
        <v>0</v>
      </c>
      <c r="CC73" s="430">
        <v>0</v>
      </c>
      <c r="CD73" s="432">
        <v>0</v>
      </c>
      <c r="CE73" s="433">
        <v>0</v>
      </c>
      <c r="CF73" s="431">
        <v>0</v>
      </c>
      <c r="CG73" s="430">
        <v>0</v>
      </c>
      <c r="CH73" s="430">
        <v>0</v>
      </c>
      <c r="CI73" s="430">
        <v>0</v>
      </c>
      <c r="CJ73" s="430">
        <v>0</v>
      </c>
      <c r="CK73" s="427">
        <f t="shared" si="47"/>
        <v>0</v>
      </c>
      <c r="CL73" s="427">
        <f t="shared" si="48"/>
        <v>0</v>
      </c>
      <c r="CM73" s="428">
        <f t="shared" si="46"/>
        <v>0</v>
      </c>
      <c r="CN73" s="428">
        <f t="shared" si="49"/>
        <v>0</v>
      </c>
      <c r="CO73" s="428">
        <f t="shared" si="50"/>
        <v>0</v>
      </c>
      <c r="CP73" s="428">
        <f t="shared" si="51"/>
        <v>0</v>
      </c>
      <c r="CQ73" s="428">
        <f t="shared" si="52"/>
        <v>0</v>
      </c>
      <c r="CR73" s="428">
        <f t="shared" si="53"/>
        <v>0</v>
      </c>
    </row>
    <row r="74" spans="1:96" ht="11.45" customHeight="1" x14ac:dyDescent="0.2">
      <c r="A74" s="420" t="s">
        <v>149</v>
      </c>
      <c r="B74" s="429" t="s">
        <v>150</v>
      </c>
      <c r="C74" s="430">
        <v>0</v>
      </c>
      <c r="D74" s="430">
        <v>0</v>
      </c>
      <c r="E74" s="430">
        <v>0</v>
      </c>
      <c r="F74" s="430">
        <v>0</v>
      </c>
      <c r="G74" s="430">
        <v>0</v>
      </c>
      <c r="H74" s="430">
        <v>0</v>
      </c>
      <c r="I74" s="430">
        <v>0</v>
      </c>
      <c r="J74" s="430">
        <v>0</v>
      </c>
      <c r="K74" s="430">
        <v>0</v>
      </c>
      <c r="L74" s="430">
        <v>0</v>
      </c>
      <c r="M74" s="430">
        <v>0</v>
      </c>
      <c r="N74" s="430">
        <v>0</v>
      </c>
      <c r="O74" s="430">
        <v>0</v>
      </c>
      <c r="P74" s="430">
        <v>0</v>
      </c>
      <c r="Q74" s="430">
        <v>0</v>
      </c>
      <c r="R74" s="430">
        <v>0</v>
      </c>
      <c r="S74" s="430">
        <v>0</v>
      </c>
      <c r="T74" s="430">
        <v>0</v>
      </c>
      <c r="U74" s="430">
        <v>0</v>
      </c>
      <c r="V74" s="430">
        <v>0</v>
      </c>
      <c r="W74" s="430">
        <v>0</v>
      </c>
      <c r="X74" s="430">
        <v>0</v>
      </c>
      <c r="Y74" s="430">
        <v>0</v>
      </c>
      <c r="Z74" s="430">
        <v>0</v>
      </c>
      <c r="AA74" s="430">
        <v>17500000</v>
      </c>
      <c r="AB74" s="430">
        <v>0</v>
      </c>
      <c r="AC74" s="430">
        <v>0</v>
      </c>
      <c r="AD74" s="430">
        <v>0</v>
      </c>
      <c r="AE74" s="430">
        <v>0</v>
      </c>
      <c r="AF74" s="430">
        <v>0</v>
      </c>
      <c r="AG74" s="430">
        <v>0</v>
      </c>
      <c r="AH74" s="430">
        <v>0</v>
      </c>
      <c r="AI74" s="430">
        <v>0</v>
      </c>
      <c r="AJ74" s="430">
        <v>0</v>
      </c>
      <c r="AK74" s="430">
        <v>0</v>
      </c>
      <c r="AL74" s="430">
        <v>0</v>
      </c>
      <c r="AM74" s="430">
        <v>0</v>
      </c>
      <c r="AN74" s="430">
        <v>0</v>
      </c>
      <c r="AO74" s="430">
        <v>0</v>
      </c>
      <c r="AP74" s="430">
        <v>0</v>
      </c>
      <c r="AQ74" s="430">
        <v>0</v>
      </c>
      <c r="AR74" s="430">
        <v>0</v>
      </c>
      <c r="AS74" s="430">
        <v>0</v>
      </c>
      <c r="AT74" s="430">
        <v>0</v>
      </c>
      <c r="AU74" s="430">
        <v>0</v>
      </c>
      <c r="AV74" s="430">
        <v>0</v>
      </c>
      <c r="AW74" s="430">
        <v>0</v>
      </c>
      <c r="AX74" s="430">
        <v>0</v>
      </c>
      <c r="AY74" s="430">
        <v>0</v>
      </c>
      <c r="AZ74" s="430">
        <v>0</v>
      </c>
      <c r="BA74" s="430">
        <v>257061000</v>
      </c>
      <c r="BB74" s="430">
        <v>257061000</v>
      </c>
      <c r="BC74" s="430">
        <v>0</v>
      </c>
      <c r="BD74" s="430">
        <v>0</v>
      </c>
      <c r="BE74" s="430">
        <v>0</v>
      </c>
      <c r="BF74" s="430">
        <v>0</v>
      </c>
      <c r="BG74" s="430">
        <v>0</v>
      </c>
      <c r="BH74" s="430">
        <v>0</v>
      </c>
      <c r="BI74" s="430">
        <v>0</v>
      </c>
      <c r="BJ74" s="430">
        <v>0</v>
      </c>
      <c r="BK74" s="430">
        <v>0</v>
      </c>
      <c r="BL74" s="430">
        <v>0</v>
      </c>
      <c r="BM74" s="430">
        <v>0</v>
      </c>
      <c r="BN74" s="430">
        <v>0</v>
      </c>
      <c r="BO74" s="430">
        <v>0</v>
      </c>
      <c r="BP74" s="430">
        <v>0</v>
      </c>
      <c r="BQ74" s="430">
        <v>0</v>
      </c>
      <c r="BR74" s="430">
        <v>0</v>
      </c>
      <c r="BS74" s="430">
        <v>0</v>
      </c>
      <c r="BT74" s="430">
        <v>0</v>
      </c>
      <c r="BU74" s="431">
        <v>0</v>
      </c>
      <c r="BV74" s="432">
        <v>0</v>
      </c>
      <c r="BW74" s="433">
        <v>0</v>
      </c>
      <c r="BX74" s="431">
        <v>0</v>
      </c>
      <c r="BY74" s="431">
        <v>0</v>
      </c>
      <c r="BZ74" s="430">
        <v>0</v>
      </c>
      <c r="CA74" s="430">
        <v>0</v>
      </c>
      <c r="CB74" s="430">
        <v>0</v>
      </c>
      <c r="CC74" s="430">
        <v>0</v>
      </c>
      <c r="CD74" s="432">
        <v>0</v>
      </c>
      <c r="CE74" s="433">
        <v>0</v>
      </c>
      <c r="CF74" s="431">
        <v>0</v>
      </c>
      <c r="CG74" s="430">
        <v>0</v>
      </c>
      <c r="CH74" s="430">
        <v>0</v>
      </c>
      <c r="CI74" s="430">
        <v>0</v>
      </c>
      <c r="CJ74" s="430">
        <v>0</v>
      </c>
      <c r="CK74" s="427">
        <f t="shared" si="47"/>
        <v>274561000</v>
      </c>
      <c r="CL74" s="427">
        <f t="shared" si="48"/>
        <v>257061000</v>
      </c>
      <c r="CM74" s="428">
        <f t="shared" si="46"/>
        <v>274561000</v>
      </c>
      <c r="CN74" s="428">
        <f t="shared" si="49"/>
        <v>257061000</v>
      </c>
      <c r="CO74" s="428">
        <f t="shared" si="50"/>
        <v>0</v>
      </c>
      <c r="CP74" s="428">
        <f t="shared" si="51"/>
        <v>0</v>
      </c>
      <c r="CQ74" s="428">
        <f t="shared" si="52"/>
        <v>0</v>
      </c>
      <c r="CR74" s="428">
        <f t="shared" si="53"/>
        <v>0</v>
      </c>
    </row>
    <row r="75" spans="1:96" ht="11.45" customHeight="1" x14ac:dyDescent="0.2">
      <c r="A75" s="420" t="s">
        <v>151</v>
      </c>
      <c r="B75" s="429" t="s">
        <v>152</v>
      </c>
      <c r="C75" s="430">
        <v>150000</v>
      </c>
      <c r="D75" s="473">
        <v>112000</v>
      </c>
      <c r="E75" s="430">
        <v>0</v>
      </c>
      <c r="F75" s="430">
        <v>0</v>
      </c>
      <c r="G75" s="430">
        <v>0</v>
      </c>
      <c r="H75" s="430">
        <v>0</v>
      </c>
      <c r="I75" s="430">
        <v>0</v>
      </c>
      <c r="J75" s="430">
        <v>0</v>
      </c>
      <c r="K75" s="430">
        <v>0</v>
      </c>
      <c r="L75" s="430">
        <v>0</v>
      </c>
      <c r="M75" s="430">
        <v>0</v>
      </c>
      <c r="N75" s="430">
        <v>0</v>
      </c>
      <c r="O75" s="430">
        <v>0</v>
      </c>
      <c r="P75" s="430">
        <v>0</v>
      </c>
      <c r="Q75" s="430">
        <v>0</v>
      </c>
      <c r="R75" s="430">
        <v>0</v>
      </c>
      <c r="S75" s="430">
        <v>0</v>
      </c>
      <c r="T75" s="430">
        <v>0</v>
      </c>
      <c r="U75" s="430">
        <v>0</v>
      </c>
      <c r="V75" s="430">
        <v>0</v>
      </c>
      <c r="W75" s="430">
        <v>0</v>
      </c>
      <c r="X75" s="430">
        <v>0</v>
      </c>
      <c r="Y75" s="430">
        <v>0</v>
      </c>
      <c r="Z75" s="430">
        <v>0</v>
      </c>
      <c r="AA75" s="430">
        <v>0</v>
      </c>
      <c r="AB75" s="430">
        <v>0</v>
      </c>
      <c r="AC75" s="430">
        <v>0</v>
      </c>
      <c r="AD75" s="430">
        <v>0</v>
      </c>
      <c r="AE75" s="430">
        <v>0</v>
      </c>
      <c r="AF75" s="430">
        <v>0</v>
      </c>
      <c r="AG75" s="430">
        <v>0</v>
      </c>
      <c r="AH75" s="430">
        <v>0</v>
      </c>
      <c r="AI75" s="430">
        <v>0</v>
      </c>
      <c r="AJ75" s="430">
        <v>0</v>
      </c>
      <c r="AK75" s="430">
        <v>0</v>
      </c>
      <c r="AL75" s="430">
        <v>0</v>
      </c>
      <c r="AM75" s="430">
        <v>0</v>
      </c>
      <c r="AN75" s="430">
        <v>0</v>
      </c>
      <c r="AO75" s="430">
        <v>0</v>
      </c>
      <c r="AP75" s="430">
        <v>0</v>
      </c>
      <c r="AQ75" s="430">
        <v>0</v>
      </c>
      <c r="AR75" s="430">
        <v>0</v>
      </c>
      <c r="AS75" s="430">
        <v>0</v>
      </c>
      <c r="AT75" s="430">
        <v>0</v>
      </c>
      <c r="AU75" s="430">
        <v>600000</v>
      </c>
      <c r="AV75" s="430">
        <v>91000</v>
      </c>
      <c r="AW75" s="430">
        <v>0</v>
      </c>
      <c r="AX75" s="430">
        <v>0</v>
      </c>
      <c r="AY75" s="430">
        <v>0</v>
      </c>
      <c r="AZ75" s="430">
        <v>0</v>
      </c>
      <c r="BA75" s="430">
        <v>0</v>
      </c>
      <c r="BB75" s="430">
        <v>0</v>
      </c>
      <c r="BC75" s="430">
        <v>0</v>
      </c>
      <c r="BD75" s="430">
        <v>0</v>
      </c>
      <c r="BE75" s="430">
        <v>0</v>
      </c>
      <c r="BF75" s="430">
        <v>0</v>
      </c>
      <c r="BG75" s="430">
        <v>0</v>
      </c>
      <c r="BH75" s="430">
        <v>0</v>
      </c>
      <c r="BI75" s="430">
        <v>0</v>
      </c>
      <c r="BJ75" s="430">
        <v>0</v>
      </c>
      <c r="BK75" s="430">
        <v>0</v>
      </c>
      <c r="BL75" s="430">
        <v>0</v>
      </c>
      <c r="BM75" s="430">
        <v>0</v>
      </c>
      <c r="BN75" s="430">
        <v>0</v>
      </c>
      <c r="BO75" s="430">
        <v>0</v>
      </c>
      <c r="BP75" s="473">
        <v>97000</v>
      </c>
      <c r="BQ75" s="430">
        <v>0</v>
      </c>
      <c r="BR75" s="430">
        <v>0</v>
      </c>
      <c r="BS75" s="430">
        <v>0</v>
      </c>
      <c r="BT75" s="430">
        <v>0</v>
      </c>
      <c r="BU75" s="431">
        <v>0</v>
      </c>
      <c r="BV75" s="432">
        <v>0</v>
      </c>
      <c r="BW75" s="433">
        <v>300000</v>
      </c>
      <c r="BX75" s="470">
        <v>250000</v>
      </c>
      <c r="BY75" s="431">
        <v>0</v>
      </c>
      <c r="BZ75" s="430">
        <v>0</v>
      </c>
      <c r="CA75" s="430">
        <v>0</v>
      </c>
      <c r="CB75" s="430">
        <v>0</v>
      </c>
      <c r="CC75" s="430">
        <v>0</v>
      </c>
      <c r="CD75" s="432">
        <v>0</v>
      </c>
      <c r="CE75" s="433">
        <v>0</v>
      </c>
      <c r="CF75" s="431">
        <v>0</v>
      </c>
      <c r="CG75" s="430">
        <v>50000</v>
      </c>
      <c r="CH75" s="473">
        <v>135000</v>
      </c>
      <c r="CI75" s="430">
        <v>0</v>
      </c>
      <c r="CJ75" s="430">
        <v>0</v>
      </c>
      <c r="CK75" s="427">
        <f t="shared" si="47"/>
        <v>1100000</v>
      </c>
      <c r="CL75" s="427">
        <f t="shared" si="48"/>
        <v>685000</v>
      </c>
      <c r="CM75" s="428">
        <f t="shared" si="46"/>
        <v>750000</v>
      </c>
      <c r="CN75" s="428">
        <f t="shared" si="49"/>
        <v>300000</v>
      </c>
      <c r="CO75" s="428">
        <f t="shared" si="50"/>
        <v>50000</v>
      </c>
      <c r="CP75" s="428">
        <f t="shared" si="51"/>
        <v>135000</v>
      </c>
      <c r="CQ75" s="428">
        <f t="shared" si="52"/>
        <v>300000</v>
      </c>
      <c r="CR75" s="428">
        <f t="shared" si="53"/>
        <v>250000</v>
      </c>
    </row>
    <row r="76" spans="1:96" ht="11.45" customHeight="1" x14ac:dyDescent="0.2">
      <c r="A76" s="420" t="s">
        <v>153</v>
      </c>
      <c r="B76" s="429" t="s">
        <v>154</v>
      </c>
      <c r="C76" s="430">
        <v>0</v>
      </c>
      <c r="D76" s="430">
        <v>0</v>
      </c>
      <c r="E76" s="430">
        <v>0</v>
      </c>
      <c r="F76" s="430">
        <v>0</v>
      </c>
      <c r="G76" s="430">
        <v>0</v>
      </c>
      <c r="H76" s="430">
        <v>0</v>
      </c>
      <c r="I76" s="430">
        <v>0</v>
      </c>
      <c r="J76" s="430">
        <v>0</v>
      </c>
      <c r="K76" s="430">
        <v>0</v>
      </c>
      <c r="L76" s="430">
        <v>0</v>
      </c>
      <c r="M76" s="430">
        <v>0</v>
      </c>
      <c r="N76" s="430">
        <v>0</v>
      </c>
      <c r="O76" s="430">
        <v>0</v>
      </c>
      <c r="P76" s="430">
        <v>0</v>
      </c>
      <c r="Q76" s="430">
        <v>0</v>
      </c>
      <c r="R76" s="430">
        <v>0</v>
      </c>
      <c r="S76" s="430">
        <v>0</v>
      </c>
      <c r="T76" s="430">
        <v>16000</v>
      </c>
      <c r="U76" s="430">
        <v>0</v>
      </c>
      <c r="V76" s="430">
        <v>0</v>
      </c>
      <c r="W76" s="430">
        <v>500000</v>
      </c>
      <c r="X76" s="430">
        <v>500000</v>
      </c>
      <c r="Y76" s="430">
        <v>0</v>
      </c>
      <c r="Z76" s="430">
        <v>0</v>
      </c>
      <c r="AA76" s="430">
        <v>0</v>
      </c>
      <c r="AB76" s="430">
        <v>0</v>
      </c>
      <c r="AC76" s="430">
        <v>0</v>
      </c>
      <c r="AD76" s="430">
        <v>0</v>
      </c>
      <c r="AE76" s="430">
        <v>0</v>
      </c>
      <c r="AF76" s="430">
        <v>0</v>
      </c>
      <c r="AG76" s="430">
        <v>0</v>
      </c>
      <c r="AH76" s="430">
        <v>0</v>
      </c>
      <c r="AI76" s="430">
        <v>400000</v>
      </c>
      <c r="AJ76" s="473">
        <v>375000</v>
      </c>
      <c r="AK76" s="430">
        <v>0</v>
      </c>
      <c r="AL76" s="430">
        <v>2488000</v>
      </c>
      <c r="AM76" s="430">
        <v>0</v>
      </c>
      <c r="AN76" s="430">
        <v>0</v>
      </c>
      <c r="AO76" s="430">
        <v>0</v>
      </c>
      <c r="AP76" s="473">
        <v>25000</v>
      </c>
      <c r="AQ76" s="430">
        <v>0</v>
      </c>
      <c r="AR76" s="430">
        <v>0</v>
      </c>
      <c r="AS76" s="430">
        <v>0</v>
      </c>
      <c r="AT76" s="430">
        <v>394000</v>
      </c>
      <c r="AU76" s="430">
        <v>0</v>
      </c>
      <c r="AV76" s="430">
        <v>0</v>
      </c>
      <c r="AW76" s="430">
        <v>0</v>
      </c>
      <c r="AX76" s="430">
        <v>0</v>
      </c>
      <c r="AY76" s="430">
        <v>0</v>
      </c>
      <c r="AZ76" s="430">
        <v>0</v>
      </c>
      <c r="BA76" s="430">
        <v>0</v>
      </c>
      <c r="BB76" s="430">
        <v>0</v>
      </c>
      <c r="BC76" s="430">
        <v>0</v>
      </c>
      <c r="BD76" s="430">
        <v>0</v>
      </c>
      <c r="BE76" s="430">
        <v>0</v>
      </c>
      <c r="BF76" s="430">
        <v>0</v>
      </c>
      <c r="BG76" s="430">
        <v>0</v>
      </c>
      <c r="BH76" s="430">
        <v>0</v>
      </c>
      <c r="BI76" s="430">
        <v>0</v>
      </c>
      <c r="BJ76" s="430">
        <v>0</v>
      </c>
      <c r="BK76" s="430">
        <v>0</v>
      </c>
      <c r="BL76" s="430">
        <v>0</v>
      </c>
      <c r="BM76" s="430">
        <v>0</v>
      </c>
      <c r="BN76" s="430">
        <v>0</v>
      </c>
      <c r="BO76" s="430">
        <v>0</v>
      </c>
      <c r="BP76" s="430">
        <v>0</v>
      </c>
      <c r="BQ76" s="430">
        <v>0</v>
      </c>
      <c r="BR76" s="430">
        <v>0</v>
      </c>
      <c r="BS76" s="430">
        <v>0</v>
      </c>
      <c r="BT76" s="430">
        <v>0</v>
      </c>
      <c r="BU76" s="431">
        <v>0</v>
      </c>
      <c r="BV76" s="432">
        <v>0</v>
      </c>
      <c r="BW76" s="433">
        <v>700000</v>
      </c>
      <c r="BX76" s="470">
        <v>750000</v>
      </c>
      <c r="BY76" s="431">
        <v>0</v>
      </c>
      <c r="BZ76" s="430">
        <v>0</v>
      </c>
      <c r="CA76" s="430">
        <v>0</v>
      </c>
      <c r="CB76" s="430">
        <v>0</v>
      </c>
      <c r="CC76" s="430">
        <v>0</v>
      </c>
      <c r="CD76" s="432">
        <v>0</v>
      </c>
      <c r="CE76" s="433">
        <v>0</v>
      </c>
      <c r="CF76" s="431">
        <v>0</v>
      </c>
      <c r="CG76" s="430">
        <v>450000</v>
      </c>
      <c r="CH76" s="473">
        <v>2986000</v>
      </c>
      <c r="CI76" s="430">
        <v>0</v>
      </c>
      <c r="CJ76" s="430">
        <v>0</v>
      </c>
      <c r="CK76" s="427">
        <f t="shared" si="47"/>
        <v>2050000</v>
      </c>
      <c r="CL76" s="427">
        <f t="shared" si="48"/>
        <v>7534000</v>
      </c>
      <c r="CM76" s="428">
        <f t="shared" si="46"/>
        <v>900000</v>
      </c>
      <c r="CN76" s="428">
        <f t="shared" si="49"/>
        <v>3798000</v>
      </c>
      <c r="CO76" s="428">
        <f t="shared" si="50"/>
        <v>450000</v>
      </c>
      <c r="CP76" s="428">
        <f t="shared" si="51"/>
        <v>2986000</v>
      </c>
      <c r="CQ76" s="428">
        <f t="shared" si="52"/>
        <v>700000</v>
      </c>
      <c r="CR76" s="428">
        <f t="shared" si="53"/>
        <v>750000</v>
      </c>
    </row>
    <row r="77" spans="1:96" ht="11.45" hidden="1" customHeight="1" x14ac:dyDescent="0.2">
      <c r="A77" s="420" t="s">
        <v>155</v>
      </c>
      <c r="B77" s="429" t="s">
        <v>156</v>
      </c>
      <c r="C77" s="430">
        <v>0</v>
      </c>
      <c r="D77" s="430">
        <v>0</v>
      </c>
      <c r="E77" s="430">
        <v>0</v>
      </c>
      <c r="F77" s="430">
        <v>0</v>
      </c>
      <c r="G77" s="430">
        <v>0</v>
      </c>
      <c r="H77" s="430">
        <v>0</v>
      </c>
      <c r="I77" s="430">
        <v>0</v>
      </c>
      <c r="J77" s="430">
        <v>0</v>
      </c>
      <c r="K77" s="430">
        <v>0</v>
      </c>
      <c r="L77" s="430">
        <v>0</v>
      </c>
      <c r="M77" s="430">
        <v>0</v>
      </c>
      <c r="N77" s="430">
        <v>0</v>
      </c>
      <c r="O77" s="430">
        <v>0</v>
      </c>
      <c r="P77" s="430">
        <v>0</v>
      </c>
      <c r="Q77" s="430">
        <v>0</v>
      </c>
      <c r="R77" s="430">
        <v>0</v>
      </c>
      <c r="S77" s="430">
        <v>0</v>
      </c>
      <c r="T77" s="430">
        <v>0</v>
      </c>
      <c r="U77" s="430">
        <v>0</v>
      </c>
      <c r="V77" s="430">
        <v>0</v>
      </c>
      <c r="W77" s="430">
        <v>0</v>
      </c>
      <c r="X77" s="430">
        <v>0</v>
      </c>
      <c r="Y77" s="430">
        <v>0</v>
      </c>
      <c r="Z77" s="430">
        <v>0</v>
      </c>
      <c r="AA77" s="430">
        <v>0</v>
      </c>
      <c r="AB77" s="430">
        <v>0</v>
      </c>
      <c r="AC77" s="430">
        <v>0</v>
      </c>
      <c r="AD77" s="430">
        <v>0</v>
      </c>
      <c r="AE77" s="430">
        <v>0</v>
      </c>
      <c r="AF77" s="430">
        <v>0</v>
      </c>
      <c r="AG77" s="430">
        <v>0</v>
      </c>
      <c r="AH77" s="430">
        <v>0</v>
      </c>
      <c r="AI77" s="430">
        <v>0</v>
      </c>
      <c r="AJ77" s="430">
        <v>0</v>
      </c>
      <c r="AK77" s="430">
        <v>0</v>
      </c>
      <c r="AL77" s="430">
        <v>0</v>
      </c>
      <c r="AM77" s="430">
        <v>0</v>
      </c>
      <c r="AN77" s="430">
        <v>0</v>
      </c>
      <c r="AO77" s="430">
        <v>0</v>
      </c>
      <c r="AP77" s="473">
        <v>0</v>
      </c>
      <c r="AQ77" s="430">
        <v>0</v>
      </c>
      <c r="AR77" s="430">
        <v>0</v>
      </c>
      <c r="AS77" s="430">
        <v>0</v>
      </c>
      <c r="AT77" s="430">
        <v>0</v>
      </c>
      <c r="AU77" s="430">
        <v>0</v>
      </c>
      <c r="AV77" s="430">
        <v>0</v>
      </c>
      <c r="AW77" s="430">
        <v>0</v>
      </c>
      <c r="AX77" s="430">
        <v>0</v>
      </c>
      <c r="AY77" s="430">
        <v>0</v>
      </c>
      <c r="AZ77" s="430">
        <v>0</v>
      </c>
      <c r="BA77" s="430">
        <v>0</v>
      </c>
      <c r="BB77" s="430">
        <v>0</v>
      </c>
      <c r="BC77" s="430">
        <v>0</v>
      </c>
      <c r="BD77" s="430">
        <v>0</v>
      </c>
      <c r="BE77" s="430">
        <v>0</v>
      </c>
      <c r="BF77" s="430">
        <v>0</v>
      </c>
      <c r="BG77" s="430">
        <v>0</v>
      </c>
      <c r="BH77" s="430">
        <v>0</v>
      </c>
      <c r="BI77" s="430">
        <v>0</v>
      </c>
      <c r="BJ77" s="430">
        <v>0</v>
      </c>
      <c r="BK77" s="430">
        <v>0</v>
      </c>
      <c r="BL77" s="430">
        <v>0</v>
      </c>
      <c r="BM77" s="430">
        <v>0</v>
      </c>
      <c r="BN77" s="430">
        <v>0</v>
      </c>
      <c r="BO77" s="430">
        <v>0</v>
      </c>
      <c r="BP77" s="430">
        <v>0</v>
      </c>
      <c r="BQ77" s="430">
        <v>0</v>
      </c>
      <c r="BR77" s="430">
        <v>0</v>
      </c>
      <c r="BS77" s="430">
        <v>0</v>
      </c>
      <c r="BT77" s="430">
        <v>0</v>
      </c>
      <c r="BU77" s="431">
        <v>0</v>
      </c>
      <c r="BV77" s="432">
        <v>0</v>
      </c>
      <c r="BW77" s="433">
        <v>0</v>
      </c>
      <c r="BX77" s="431">
        <v>0</v>
      </c>
      <c r="BY77" s="431">
        <v>0</v>
      </c>
      <c r="BZ77" s="430">
        <v>0</v>
      </c>
      <c r="CA77" s="430">
        <v>0</v>
      </c>
      <c r="CB77" s="430">
        <v>0</v>
      </c>
      <c r="CC77" s="430">
        <v>0</v>
      </c>
      <c r="CD77" s="432">
        <v>0</v>
      </c>
      <c r="CE77" s="433">
        <v>0</v>
      </c>
      <c r="CF77" s="431">
        <v>0</v>
      </c>
      <c r="CG77" s="430">
        <v>0</v>
      </c>
      <c r="CH77" s="430">
        <v>0</v>
      </c>
      <c r="CI77" s="430">
        <v>0</v>
      </c>
      <c r="CJ77" s="430">
        <v>0</v>
      </c>
      <c r="CK77" s="427">
        <f t="shared" si="47"/>
        <v>0</v>
      </c>
      <c r="CL77" s="427">
        <f t="shared" si="48"/>
        <v>0</v>
      </c>
      <c r="CM77" s="428">
        <f t="shared" si="46"/>
        <v>0</v>
      </c>
      <c r="CN77" s="428">
        <f t="shared" si="49"/>
        <v>0</v>
      </c>
      <c r="CO77" s="428">
        <f t="shared" si="50"/>
        <v>0</v>
      </c>
      <c r="CP77" s="428">
        <f t="shared" si="51"/>
        <v>0</v>
      </c>
      <c r="CQ77" s="428">
        <f t="shared" si="52"/>
        <v>0</v>
      </c>
      <c r="CR77" s="428">
        <f t="shared" si="53"/>
        <v>0</v>
      </c>
    </row>
    <row r="78" spans="1:96" ht="11.45" hidden="1" customHeight="1" x14ac:dyDescent="0.2">
      <c r="A78" s="420" t="s">
        <v>157</v>
      </c>
      <c r="B78" s="429" t="s">
        <v>158</v>
      </c>
      <c r="C78" s="430">
        <v>0</v>
      </c>
      <c r="D78" s="430">
        <v>0</v>
      </c>
      <c r="E78" s="430">
        <v>0</v>
      </c>
      <c r="F78" s="430">
        <v>0</v>
      </c>
      <c r="G78" s="430">
        <v>0</v>
      </c>
      <c r="H78" s="430">
        <v>0</v>
      </c>
      <c r="I78" s="430">
        <v>0</v>
      </c>
      <c r="J78" s="430">
        <v>0</v>
      </c>
      <c r="K78" s="430">
        <v>0</v>
      </c>
      <c r="L78" s="430">
        <v>0</v>
      </c>
      <c r="M78" s="430">
        <v>0</v>
      </c>
      <c r="N78" s="430">
        <v>0</v>
      </c>
      <c r="O78" s="430">
        <v>0</v>
      </c>
      <c r="P78" s="430">
        <v>0</v>
      </c>
      <c r="Q78" s="430">
        <v>0</v>
      </c>
      <c r="R78" s="430">
        <v>0</v>
      </c>
      <c r="S78" s="430">
        <v>0</v>
      </c>
      <c r="T78" s="430">
        <v>0</v>
      </c>
      <c r="U78" s="430">
        <v>0</v>
      </c>
      <c r="V78" s="430">
        <v>0</v>
      </c>
      <c r="W78" s="430">
        <v>0</v>
      </c>
      <c r="X78" s="430">
        <v>0</v>
      </c>
      <c r="Y78" s="430">
        <v>0</v>
      </c>
      <c r="Z78" s="430">
        <v>0</v>
      </c>
      <c r="AA78" s="430">
        <v>0</v>
      </c>
      <c r="AB78" s="430">
        <v>0</v>
      </c>
      <c r="AC78" s="430">
        <v>0</v>
      </c>
      <c r="AD78" s="430">
        <v>0</v>
      </c>
      <c r="AE78" s="430">
        <v>0</v>
      </c>
      <c r="AF78" s="430">
        <v>0</v>
      </c>
      <c r="AG78" s="430">
        <v>0</v>
      </c>
      <c r="AH78" s="430">
        <v>0</v>
      </c>
      <c r="AI78" s="430">
        <v>0</v>
      </c>
      <c r="AJ78" s="430">
        <v>0</v>
      </c>
      <c r="AK78" s="430">
        <v>0</v>
      </c>
      <c r="AL78" s="430">
        <v>0</v>
      </c>
      <c r="AM78" s="430">
        <v>0</v>
      </c>
      <c r="AN78" s="430">
        <v>0</v>
      </c>
      <c r="AO78" s="430">
        <v>0</v>
      </c>
      <c r="AP78" s="473">
        <v>0</v>
      </c>
      <c r="AQ78" s="430">
        <v>0</v>
      </c>
      <c r="AR78" s="430">
        <v>0</v>
      </c>
      <c r="AS78" s="430">
        <v>0</v>
      </c>
      <c r="AT78" s="430">
        <v>0</v>
      </c>
      <c r="AU78" s="430">
        <v>0</v>
      </c>
      <c r="AV78" s="430">
        <v>0</v>
      </c>
      <c r="AW78" s="430">
        <v>0</v>
      </c>
      <c r="AX78" s="430">
        <v>0</v>
      </c>
      <c r="AY78" s="430">
        <v>0</v>
      </c>
      <c r="AZ78" s="430">
        <v>0</v>
      </c>
      <c r="BA78" s="430">
        <v>0</v>
      </c>
      <c r="BB78" s="430">
        <v>0</v>
      </c>
      <c r="BC78" s="430">
        <v>0</v>
      </c>
      <c r="BD78" s="430">
        <v>0</v>
      </c>
      <c r="BE78" s="430">
        <v>0</v>
      </c>
      <c r="BF78" s="430">
        <v>0</v>
      </c>
      <c r="BG78" s="430">
        <v>0</v>
      </c>
      <c r="BH78" s="430">
        <v>0</v>
      </c>
      <c r="BI78" s="430">
        <v>0</v>
      </c>
      <c r="BJ78" s="430">
        <v>0</v>
      </c>
      <c r="BK78" s="430">
        <v>0</v>
      </c>
      <c r="BL78" s="430">
        <v>0</v>
      </c>
      <c r="BM78" s="430">
        <v>0</v>
      </c>
      <c r="BN78" s="430">
        <v>0</v>
      </c>
      <c r="BO78" s="430">
        <v>0</v>
      </c>
      <c r="BP78" s="430">
        <v>0</v>
      </c>
      <c r="BQ78" s="430">
        <v>0</v>
      </c>
      <c r="BR78" s="430">
        <v>0</v>
      </c>
      <c r="BS78" s="430">
        <v>0</v>
      </c>
      <c r="BT78" s="430">
        <v>0</v>
      </c>
      <c r="BU78" s="431">
        <v>0</v>
      </c>
      <c r="BV78" s="432">
        <v>0</v>
      </c>
      <c r="BW78" s="433">
        <v>0</v>
      </c>
      <c r="BX78" s="431">
        <v>0</v>
      </c>
      <c r="BY78" s="431">
        <v>0</v>
      </c>
      <c r="BZ78" s="430">
        <v>0</v>
      </c>
      <c r="CA78" s="430">
        <v>0</v>
      </c>
      <c r="CB78" s="430">
        <v>0</v>
      </c>
      <c r="CC78" s="430">
        <v>0</v>
      </c>
      <c r="CD78" s="432">
        <v>0</v>
      </c>
      <c r="CE78" s="433">
        <v>0</v>
      </c>
      <c r="CF78" s="431">
        <v>0</v>
      </c>
      <c r="CG78" s="430">
        <v>0</v>
      </c>
      <c r="CH78" s="430">
        <v>0</v>
      </c>
      <c r="CI78" s="430">
        <v>0</v>
      </c>
      <c r="CJ78" s="430">
        <v>0</v>
      </c>
      <c r="CK78" s="427">
        <f t="shared" si="47"/>
        <v>0</v>
      </c>
      <c r="CL78" s="427">
        <f t="shared" si="48"/>
        <v>0</v>
      </c>
      <c r="CM78" s="428">
        <f t="shared" si="46"/>
        <v>0</v>
      </c>
      <c r="CN78" s="428">
        <f t="shared" si="49"/>
        <v>0</v>
      </c>
      <c r="CO78" s="428">
        <f t="shared" si="50"/>
        <v>0</v>
      </c>
      <c r="CP78" s="428">
        <f t="shared" si="51"/>
        <v>0</v>
      </c>
      <c r="CQ78" s="428">
        <f t="shared" si="52"/>
        <v>0</v>
      </c>
      <c r="CR78" s="428">
        <f t="shared" si="53"/>
        <v>0</v>
      </c>
    </row>
    <row r="79" spans="1:96" ht="11.45" customHeight="1" x14ac:dyDescent="0.2">
      <c r="A79" s="420" t="s">
        <v>159</v>
      </c>
      <c r="B79" s="429" t="s">
        <v>160</v>
      </c>
      <c r="C79" s="430">
        <v>41000</v>
      </c>
      <c r="D79" s="473">
        <v>28000</v>
      </c>
      <c r="E79" s="430">
        <v>0</v>
      </c>
      <c r="F79" s="430">
        <v>0</v>
      </c>
      <c r="G79" s="430">
        <v>0</v>
      </c>
      <c r="H79" s="430">
        <v>0</v>
      </c>
      <c r="I79" s="430">
        <v>0</v>
      </c>
      <c r="J79" s="430">
        <v>0</v>
      </c>
      <c r="K79" s="430">
        <v>0</v>
      </c>
      <c r="L79" s="430">
        <v>0</v>
      </c>
      <c r="M79" s="430">
        <v>0</v>
      </c>
      <c r="N79" s="430">
        <v>0</v>
      </c>
      <c r="O79" s="430">
        <v>0</v>
      </c>
      <c r="P79" s="430">
        <v>0</v>
      </c>
      <c r="Q79" s="430">
        <v>0</v>
      </c>
      <c r="R79" s="430">
        <v>0</v>
      </c>
      <c r="S79" s="430">
        <v>0</v>
      </c>
      <c r="T79" s="430">
        <v>4000</v>
      </c>
      <c r="U79" s="430">
        <v>0</v>
      </c>
      <c r="V79" s="430">
        <v>0</v>
      </c>
      <c r="W79" s="430">
        <v>135000</v>
      </c>
      <c r="X79" s="430">
        <v>135000</v>
      </c>
      <c r="Y79" s="430">
        <v>0</v>
      </c>
      <c r="Z79" s="430">
        <v>0</v>
      </c>
      <c r="AA79" s="430">
        <v>4725000</v>
      </c>
      <c r="AB79" s="430">
        <v>0</v>
      </c>
      <c r="AC79" s="430">
        <v>0</v>
      </c>
      <c r="AD79" s="430">
        <v>0</v>
      </c>
      <c r="AE79" s="430">
        <v>0</v>
      </c>
      <c r="AF79" s="430">
        <v>0</v>
      </c>
      <c r="AG79" s="430">
        <v>0</v>
      </c>
      <c r="AH79" s="430">
        <v>0</v>
      </c>
      <c r="AI79" s="430">
        <v>108000</v>
      </c>
      <c r="AJ79" s="473">
        <v>101000</v>
      </c>
      <c r="AK79" s="430">
        <v>0</v>
      </c>
      <c r="AL79" s="430">
        <v>672000</v>
      </c>
      <c r="AM79" s="430">
        <v>0</v>
      </c>
      <c r="AN79" s="430">
        <v>0</v>
      </c>
      <c r="AO79" s="430">
        <v>0</v>
      </c>
      <c r="AP79" s="473">
        <v>7000</v>
      </c>
      <c r="AQ79" s="430">
        <v>0</v>
      </c>
      <c r="AR79" s="430">
        <v>0</v>
      </c>
      <c r="AS79" s="430">
        <v>0</v>
      </c>
      <c r="AT79" s="430">
        <v>106000</v>
      </c>
      <c r="AU79" s="430">
        <v>162000</v>
      </c>
      <c r="AV79" s="430">
        <v>24000</v>
      </c>
      <c r="AW79" s="430">
        <v>0</v>
      </c>
      <c r="AX79" s="430">
        <v>0</v>
      </c>
      <c r="AY79" s="430">
        <v>0</v>
      </c>
      <c r="AZ79" s="430">
        <v>0</v>
      </c>
      <c r="BA79" s="430">
        <v>69407000</v>
      </c>
      <c r="BB79" s="430">
        <v>69407000</v>
      </c>
      <c r="BC79" s="430">
        <v>0</v>
      </c>
      <c r="BD79" s="430">
        <v>0</v>
      </c>
      <c r="BE79" s="430">
        <v>0</v>
      </c>
      <c r="BF79" s="430">
        <v>0</v>
      </c>
      <c r="BG79" s="430">
        <v>0</v>
      </c>
      <c r="BH79" s="430">
        <v>0</v>
      </c>
      <c r="BI79" s="430">
        <v>0</v>
      </c>
      <c r="BJ79" s="430">
        <v>0</v>
      </c>
      <c r="BK79" s="430">
        <v>0</v>
      </c>
      <c r="BL79" s="430">
        <v>0</v>
      </c>
      <c r="BM79" s="430">
        <v>0</v>
      </c>
      <c r="BN79" s="430">
        <v>0</v>
      </c>
      <c r="BO79" s="430">
        <v>0</v>
      </c>
      <c r="BP79" s="473">
        <v>27000</v>
      </c>
      <c r="BQ79" s="430">
        <v>0</v>
      </c>
      <c r="BR79" s="430">
        <v>0</v>
      </c>
      <c r="BS79" s="430">
        <v>0</v>
      </c>
      <c r="BT79" s="430">
        <v>0</v>
      </c>
      <c r="BU79" s="431">
        <v>0</v>
      </c>
      <c r="BV79" s="432">
        <v>0</v>
      </c>
      <c r="BW79" s="433">
        <v>270000</v>
      </c>
      <c r="BX79" s="431">
        <v>270000</v>
      </c>
      <c r="BY79" s="431">
        <v>0</v>
      </c>
      <c r="BZ79" s="430">
        <v>0</v>
      </c>
      <c r="CA79" s="430">
        <v>0</v>
      </c>
      <c r="CB79" s="430">
        <v>0</v>
      </c>
      <c r="CC79" s="430">
        <v>0</v>
      </c>
      <c r="CD79" s="432">
        <v>0</v>
      </c>
      <c r="CE79" s="433">
        <v>0</v>
      </c>
      <c r="CF79" s="431">
        <v>0</v>
      </c>
      <c r="CG79" s="430">
        <v>135000</v>
      </c>
      <c r="CH79" s="473">
        <v>843000</v>
      </c>
      <c r="CI79" s="430">
        <v>0</v>
      </c>
      <c r="CJ79" s="430">
        <v>0</v>
      </c>
      <c r="CK79" s="427">
        <f t="shared" si="47"/>
        <v>74983000</v>
      </c>
      <c r="CL79" s="427">
        <f t="shared" si="48"/>
        <v>71624000</v>
      </c>
      <c r="CM79" s="428">
        <f t="shared" si="46"/>
        <v>74578000</v>
      </c>
      <c r="CN79" s="428">
        <f t="shared" si="49"/>
        <v>70511000</v>
      </c>
      <c r="CO79" s="428">
        <f t="shared" si="50"/>
        <v>135000</v>
      </c>
      <c r="CP79" s="428">
        <f t="shared" si="51"/>
        <v>843000</v>
      </c>
      <c r="CQ79" s="428">
        <f t="shared" si="52"/>
        <v>270000</v>
      </c>
      <c r="CR79" s="428">
        <f t="shared" si="53"/>
        <v>270000</v>
      </c>
    </row>
    <row r="80" spans="1:96" ht="11.45" customHeight="1" x14ac:dyDescent="0.2">
      <c r="A80" s="434" t="s">
        <v>161</v>
      </c>
      <c r="B80" s="435" t="s">
        <v>559</v>
      </c>
      <c r="C80" s="436">
        <f t="shared" ref="C80:AH80" si="57">SUM(C73:C79)</f>
        <v>191000</v>
      </c>
      <c r="D80" s="436">
        <f t="shared" si="57"/>
        <v>140000</v>
      </c>
      <c r="E80" s="436">
        <f t="shared" si="57"/>
        <v>0</v>
      </c>
      <c r="F80" s="436">
        <f t="shared" si="57"/>
        <v>0</v>
      </c>
      <c r="G80" s="436">
        <f t="shared" si="57"/>
        <v>0</v>
      </c>
      <c r="H80" s="436">
        <f t="shared" si="57"/>
        <v>0</v>
      </c>
      <c r="I80" s="436">
        <f t="shared" si="57"/>
        <v>0</v>
      </c>
      <c r="J80" s="436">
        <f t="shared" si="57"/>
        <v>0</v>
      </c>
      <c r="K80" s="436">
        <f t="shared" si="57"/>
        <v>0</v>
      </c>
      <c r="L80" s="436">
        <f t="shared" si="57"/>
        <v>0</v>
      </c>
      <c r="M80" s="436">
        <f t="shared" si="57"/>
        <v>0</v>
      </c>
      <c r="N80" s="436">
        <f t="shared" si="57"/>
        <v>0</v>
      </c>
      <c r="O80" s="436">
        <f t="shared" si="57"/>
        <v>0</v>
      </c>
      <c r="P80" s="436">
        <f t="shared" si="57"/>
        <v>0</v>
      </c>
      <c r="Q80" s="436">
        <f t="shared" si="57"/>
        <v>0</v>
      </c>
      <c r="R80" s="436">
        <f t="shared" si="57"/>
        <v>0</v>
      </c>
      <c r="S80" s="436">
        <f t="shared" si="57"/>
        <v>0</v>
      </c>
      <c r="T80" s="436">
        <f t="shared" si="57"/>
        <v>20000</v>
      </c>
      <c r="U80" s="436">
        <f t="shared" si="57"/>
        <v>0</v>
      </c>
      <c r="V80" s="436">
        <f t="shared" si="57"/>
        <v>0</v>
      </c>
      <c r="W80" s="436">
        <f t="shared" si="57"/>
        <v>635000</v>
      </c>
      <c r="X80" s="436">
        <f t="shared" si="57"/>
        <v>635000</v>
      </c>
      <c r="Y80" s="436">
        <f t="shared" si="57"/>
        <v>0</v>
      </c>
      <c r="Z80" s="436">
        <f t="shared" si="57"/>
        <v>0</v>
      </c>
      <c r="AA80" s="436">
        <f t="shared" si="57"/>
        <v>22225000</v>
      </c>
      <c r="AB80" s="436">
        <f t="shared" si="57"/>
        <v>0</v>
      </c>
      <c r="AC80" s="436">
        <f t="shared" si="57"/>
        <v>0</v>
      </c>
      <c r="AD80" s="436">
        <f t="shared" si="57"/>
        <v>0</v>
      </c>
      <c r="AE80" s="436">
        <f t="shared" si="57"/>
        <v>0</v>
      </c>
      <c r="AF80" s="436">
        <f t="shared" si="57"/>
        <v>0</v>
      </c>
      <c r="AG80" s="436">
        <f t="shared" si="57"/>
        <v>0</v>
      </c>
      <c r="AH80" s="436">
        <f t="shared" si="57"/>
        <v>0</v>
      </c>
      <c r="AI80" s="436">
        <f t="shared" ref="AI80:BN80" si="58">SUM(AI73:AI79)</f>
        <v>508000</v>
      </c>
      <c r="AJ80" s="436">
        <f t="shared" si="58"/>
        <v>476000</v>
      </c>
      <c r="AK80" s="436">
        <f t="shared" si="58"/>
        <v>0</v>
      </c>
      <c r="AL80" s="436">
        <f t="shared" si="58"/>
        <v>3160000</v>
      </c>
      <c r="AM80" s="436">
        <f t="shared" si="58"/>
        <v>0</v>
      </c>
      <c r="AN80" s="436">
        <f t="shared" si="58"/>
        <v>0</v>
      </c>
      <c r="AO80" s="436">
        <f t="shared" si="58"/>
        <v>0</v>
      </c>
      <c r="AP80" s="436">
        <f t="shared" si="58"/>
        <v>32000</v>
      </c>
      <c r="AQ80" s="436">
        <f t="shared" si="58"/>
        <v>0</v>
      </c>
      <c r="AR80" s="436">
        <f t="shared" si="58"/>
        <v>0</v>
      </c>
      <c r="AS80" s="436">
        <f t="shared" si="58"/>
        <v>0</v>
      </c>
      <c r="AT80" s="436">
        <f t="shared" si="58"/>
        <v>500000</v>
      </c>
      <c r="AU80" s="436">
        <f t="shared" si="58"/>
        <v>762000</v>
      </c>
      <c r="AV80" s="436">
        <f t="shared" si="58"/>
        <v>115000</v>
      </c>
      <c r="AW80" s="436">
        <f t="shared" si="58"/>
        <v>0</v>
      </c>
      <c r="AX80" s="436">
        <f t="shared" si="58"/>
        <v>0</v>
      </c>
      <c r="AY80" s="436">
        <f t="shared" si="58"/>
        <v>0</v>
      </c>
      <c r="AZ80" s="436">
        <f t="shared" si="58"/>
        <v>0</v>
      </c>
      <c r="BA80" s="436">
        <f t="shared" si="58"/>
        <v>326468000</v>
      </c>
      <c r="BB80" s="436">
        <f t="shared" si="58"/>
        <v>326468000</v>
      </c>
      <c r="BC80" s="436">
        <f t="shared" si="58"/>
        <v>0</v>
      </c>
      <c r="BD80" s="436">
        <f t="shared" si="58"/>
        <v>0</v>
      </c>
      <c r="BE80" s="436">
        <f t="shared" si="58"/>
        <v>0</v>
      </c>
      <c r="BF80" s="436">
        <f t="shared" si="58"/>
        <v>0</v>
      </c>
      <c r="BG80" s="436">
        <f t="shared" si="58"/>
        <v>0</v>
      </c>
      <c r="BH80" s="436">
        <f t="shared" si="58"/>
        <v>0</v>
      </c>
      <c r="BI80" s="436">
        <f t="shared" si="58"/>
        <v>0</v>
      </c>
      <c r="BJ80" s="436">
        <f t="shared" si="58"/>
        <v>0</v>
      </c>
      <c r="BK80" s="436">
        <f t="shared" si="58"/>
        <v>0</v>
      </c>
      <c r="BL80" s="436">
        <f t="shared" si="58"/>
        <v>0</v>
      </c>
      <c r="BM80" s="436">
        <f t="shared" si="58"/>
        <v>0</v>
      </c>
      <c r="BN80" s="436">
        <f t="shared" si="58"/>
        <v>0</v>
      </c>
      <c r="BO80" s="436">
        <f t="shared" ref="BO80:CJ80" si="59">SUM(BO73:BO79)</f>
        <v>0</v>
      </c>
      <c r="BP80" s="436">
        <f t="shared" si="59"/>
        <v>124000</v>
      </c>
      <c r="BQ80" s="436">
        <f t="shared" si="59"/>
        <v>0</v>
      </c>
      <c r="BR80" s="436">
        <f t="shared" si="59"/>
        <v>0</v>
      </c>
      <c r="BS80" s="436">
        <f t="shared" si="59"/>
        <v>0</v>
      </c>
      <c r="BT80" s="436">
        <f t="shared" si="59"/>
        <v>0</v>
      </c>
      <c r="BU80" s="437">
        <f t="shared" si="59"/>
        <v>0</v>
      </c>
      <c r="BV80" s="438">
        <f t="shared" si="59"/>
        <v>0</v>
      </c>
      <c r="BW80" s="439">
        <f t="shared" si="59"/>
        <v>1270000</v>
      </c>
      <c r="BX80" s="437">
        <f t="shared" si="59"/>
        <v>1270000</v>
      </c>
      <c r="BY80" s="437">
        <f t="shared" si="59"/>
        <v>0</v>
      </c>
      <c r="BZ80" s="436">
        <f t="shared" si="59"/>
        <v>0</v>
      </c>
      <c r="CA80" s="436">
        <f t="shared" si="59"/>
        <v>0</v>
      </c>
      <c r="CB80" s="436">
        <f t="shared" si="59"/>
        <v>0</v>
      </c>
      <c r="CC80" s="436">
        <f t="shared" si="59"/>
        <v>0</v>
      </c>
      <c r="CD80" s="438">
        <f t="shared" si="59"/>
        <v>0</v>
      </c>
      <c r="CE80" s="439">
        <f t="shared" si="59"/>
        <v>0</v>
      </c>
      <c r="CF80" s="437">
        <f t="shared" si="59"/>
        <v>0</v>
      </c>
      <c r="CG80" s="436">
        <f t="shared" si="59"/>
        <v>635000</v>
      </c>
      <c r="CH80" s="436">
        <f t="shared" si="59"/>
        <v>3964000</v>
      </c>
      <c r="CI80" s="436">
        <f t="shared" si="59"/>
        <v>0</v>
      </c>
      <c r="CJ80" s="436">
        <f t="shared" si="59"/>
        <v>0</v>
      </c>
      <c r="CK80" s="427">
        <f t="shared" si="47"/>
        <v>352694000</v>
      </c>
      <c r="CL80" s="427">
        <f t="shared" si="48"/>
        <v>336904000</v>
      </c>
      <c r="CM80" s="428">
        <f t="shared" si="46"/>
        <v>350789000</v>
      </c>
      <c r="CN80" s="428">
        <f t="shared" si="49"/>
        <v>331670000</v>
      </c>
      <c r="CO80" s="428">
        <f t="shared" si="50"/>
        <v>635000</v>
      </c>
      <c r="CP80" s="428">
        <f t="shared" si="51"/>
        <v>3964000</v>
      </c>
      <c r="CQ80" s="428">
        <f t="shared" si="52"/>
        <v>1270000</v>
      </c>
      <c r="CR80" s="428">
        <f t="shared" si="53"/>
        <v>1270000</v>
      </c>
    </row>
    <row r="81" spans="1:96" x14ac:dyDescent="0.2">
      <c r="A81" s="420" t="s">
        <v>163</v>
      </c>
      <c r="B81" s="429" t="s">
        <v>164</v>
      </c>
      <c r="C81" s="430">
        <v>0</v>
      </c>
      <c r="D81" s="430">
        <v>0</v>
      </c>
      <c r="E81" s="430">
        <v>0</v>
      </c>
      <c r="F81" s="430">
        <v>0</v>
      </c>
      <c r="G81" s="430">
        <v>0</v>
      </c>
      <c r="H81" s="430">
        <v>0</v>
      </c>
      <c r="I81" s="430">
        <v>0</v>
      </c>
      <c r="J81" s="430">
        <v>0</v>
      </c>
      <c r="K81" s="430">
        <v>0</v>
      </c>
      <c r="L81" s="430">
        <v>0</v>
      </c>
      <c r="M81" s="430">
        <v>0</v>
      </c>
      <c r="N81" s="430">
        <v>0</v>
      </c>
      <c r="O81" s="430">
        <v>0</v>
      </c>
      <c r="P81" s="430">
        <v>0</v>
      </c>
      <c r="Q81" s="430">
        <v>0</v>
      </c>
      <c r="R81" s="430">
        <v>0</v>
      </c>
      <c r="S81" s="430">
        <v>0</v>
      </c>
      <c r="T81" s="430">
        <v>0</v>
      </c>
      <c r="U81" s="430">
        <v>0</v>
      </c>
      <c r="V81" s="430">
        <v>0</v>
      </c>
      <c r="W81" s="430">
        <v>1500000</v>
      </c>
      <c r="X81" s="430">
        <v>1800000</v>
      </c>
      <c r="Y81" s="430">
        <v>0</v>
      </c>
      <c r="Z81" s="430">
        <v>0</v>
      </c>
      <c r="AA81" s="430">
        <v>0</v>
      </c>
      <c r="AB81" s="430">
        <v>0</v>
      </c>
      <c r="AC81" s="430">
        <v>0</v>
      </c>
      <c r="AD81" s="430">
        <v>0</v>
      </c>
      <c r="AE81" s="430">
        <v>0</v>
      </c>
      <c r="AF81" s="430">
        <v>0</v>
      </c>
      <c r="AG81" s="430">
        <v>0</v>
      </c>
      <c r="AH81" s="430">
        <v>0</v>
      </c>
      <c r="AI81" s="430">
        <v>0</v>
      </c>
      <c r="AJ81" s="430">
        <v>0</v>
      </c>
      <c r="AK81" s="430">
        <v>0</v>
      </c>
      <c r="AL81" s="430">
        <v>0</v>
      </c>
      <c r="AM81" s="430">
        <v>0</v>
      </c>
      <c r="AN81" s="430">
        <v>0</v>
      </c>
      <c r="AO81" s="430">
        <v>0</v>
      </c>
      <c r="AP81" s="430">
        <v>0</v>
      </c>
      <c r="AQ81" s="430">
        <v>0</v>
      </c>
      <c r="AR81" s="430">
        <v>0</v>
      </c>
      <c r="AS81" s="430">
        <v>0</v>
      </c>
      <c r="AT81" s="430">
        <v>0</v>
      </c>
      <c r="AU81" s="430">
        <v>0</v>
      </c>
      <c r="AV81" s="430">
        <v>0</v>
      </c>
      <c r="AW81" s="430">
        <v>0</v>
      </c>
      <c r="AX81" s="430">
        <v>0</v>
      </c>
      <c r="AY81" s="430">
        <v>52005000</v>
      </c>
      <c r="AZ81" s="430">
        <v>59175000</v>
      </c>
      <c r="BA81" s="430">
        <v>0</v>
      </c>
      <c r="BB81" s="430">
        <v>0</v>
      </c>
      <c r="BC81" s="430">
        <v>0</v>
      </c>
      <c r="BD81" s="430">
        <v>0</v>
      </c>
      <c r="BE81" s="430">
        <v>0</v>
      </c>
      <c r="BF81" s="430">
        <v>0</v>
      </c>
      <c r="BG81" s="430">
        <v>0</v>
      </c>
      <c r="BH81" s="430">
        <v>1984000</v>
      </c>
      <c r="BI81" s="430">
        <v>0</v>
      </c>
      <c r="BJ81" s="430">
        <v>0</v>
      </c>
      <c r="BK81" s="430">
        <v>0</v>
      </c>
      <c r="BL81" s="430">
        <v>0</v>
      </c>
      <c r="BM81" s="430">
        <v>0</v>
      </c>
      <c r="BN81" s="430">
        <v>0</v>
      </c>
      <c r="BO81" s="430">
        <v>0</v>
      </c>
      <c r="BP81" s="430">
        <v>0</v>
      </c>
      <c r="BQ81" s="430">
        <v>0</v>
      </c>
      <c r="BR81" s="430">
        <v>0</v>
      </c>
      <c r="BS81" s="430">
        <v>0</v>
      </c>
      <c r="BT81" s="430">
        <v>0</v>
      </c>
      <c r="BU81" s="431">
        <v>0</v>
      </c>
      <c r="BV81" s="432">
        <v>0</v>
      </c>
      <c r="BW81" s="433">
        <v>0</v>
      </c>
      <c r="BX81" s="431">
        <v>0</v>
      </c>
      <c r="BY81" s="431">
        <v>0</v>
      </c>
      <c r="BZ81" s="430">
        <v>0</v>
      </c>
      <c r="CA81" s="430">
        <v>0</v>
      </c>
      <c r="CB81" s="430">
        <v>0</v>
      </c>
      <c r="CC81" s="430">
        <v>0</v>
      </c>
      <c r="CD81" s="432">
        <v>0</v>
      </c>
      <c r="CE81" s="433">
        <v>0</v>
      </c>
      <c r="CF81" s="431">
        <v>0</v>
      </c>
      <c r="CG81" s="430">
        <v>0</v>
      </c>
      <c r="CH81" s="430">
        <v>0</v>
      </c>
      <c r="CI81" s="430">
        <v>0</v>
      </c>
      <c r="CJ81" s="430">
        <v>0</v>
      </c>
      <c r="CK81" s="427">
        <f t="shared" si="47"/>
        <v>53505000</v>
      </c>
      <c r="CL81" s="427">
        <f t="shared" si="48"/>
        <v>62959000</v>
      </c>
      <c r="CM81" s="428">
        <f t="shared" si="46"/>
        <v>53505000</v>
      </c>
      <c r="CN81" s="428">
        <f t="shared" si="49"/>
        <v>62959000</v>
      </c>
      <c r="CO81" s="428">
        <f t="shared" si="50"/>
        <v>0</v>
      </c>
      <c r="CP81" s="428">
        <f t="shared" si="51"/>
        <v>0</v>
      </c>
      <c r="CQ81" s="428">
        <f t="shared" si="52"/>
        <v>0</v>
      </c>
      <c r="CR81" s="428">
        <f t="shared" si="53"/>
        <v>0</v>
      </c>
    </row>
    <row r="82" spans="1:96" ht="11.45" customHeight="1" x14ac:dyDescent="0.2">
      <c r="A82" s="420" t="s">
        <v>165</v>
      </c>
      <c r="B82" s="429" t="s">
        <v>166</v>
      </c>
      <c r="C82" s="430">
        <v>0</v>
      </c>
      <c r="D82" s="430">
        <v>0</v>
      </c>
      <c r="E82" s="430">
        <v>0</v>
      </c>
      <c r="F82" s="430">
        <v>0</v>
      </c>
      <c r="G82" s="430">
        <v>0</v>
      </c>
      <c r="H82" s="430">
        <v>0</v>
      </c>
      <c r="I82" s="430">
        <v>0</v>
      </c>
      <c r="J82" s="430">
        <v>0</v>
      </c>
      <c r="K82" s="430">
        <v>0</v>
      </c>
      <c r="L82" s="430">
        <v>0</v>
      </c>
      <c r="M82" s="430">
        <v>0</v>
      </c>
      <c r="N82" s="430">
        <v>0</v>
      </c>
      <c r="O82" s="430">
        <v>0</v>
      </c>
      <c r="P82" s="430">
        <v>0</v>
      </c>
      <c r="Q82" s="430">
        <v>0</v>
      </c>
      <c r="R82" s="430">
        <v>0</v>
      </c>
      <c r="S82" s="430">
        <v>0</v>
      </c>
      <c r="T82" s="430">
        <v>0</v>
      </c>
      <c r="U82" s="430">
        <v>0</v>
      </c>
      <c r="V82" s="430">
        <v>0</v>
      </c>
      <c r="W82" s="430">
        <v>0</v>
      </c>
      <c r="X82" s="430">
        <v>0</v>
      </c>
      <c r="Y82" s="430">
        <v>0</v>
      </c>
      <c r="Z82" s="430">
        <v>0</v>
      </c>
      <c r="AA82" s="430">
        <v>0</v>
      </c>
      <c r="AB82" s="430">
        <v>0</v>
      </c>
      <c r="AC82" s="430">
        <v>0</v>
      </c>
      <c r="AD82" s="430">
        <v>0</v>
      </c>
      <c r="AE82" s="430">
        <v>0</v>
      </c>
      <c r="AF82" s="430">
        <v>0</v>
      </c>
      <c r="AG82" s="430">
        <v>0</v>
      </c>
      <c r="AH82" s="430">
        <v>0</v>
      </c>
      <c r="AI82" s="430">
        <v>0</v>
      </c>
      <c r="AJ82" s="430">
        <v>0</v>
      </c>
      <c r="AK82" s="430">
        <v>0</v>
      </c>
      <c r="AL82" s="430">
        <v>0</v>
      </c>
      <c r="AM82" s="430">
        <v>0</v>
      </c>
      <c r="AN82" s="430">
        <v>0</v>
      </c>
      <c r="AO82" s="430">
        <v>0</v>
      </c>
      <c r="AP82" s="430">
        <v>0</v>
      </c>
      <c r="AQ82" s="430">
        <v>0</v>
      </c>
      <c r="AR82" s="430">
        <v>0</v>
      </c>
      <c r="AS82" s="430">
        <v>0</v>
      </c>
      <c r="AT82" s="430">
        <v>0</v>
      </c>
      <c r="AU82" s="430">
        <v>0</v>
      </c>
      <c r="AV82" s="430">
        <v>0</v>
      </c>
      <c r="AW82" s="430">
        <v>0</v>
      </c>
      <c r="AX82" s="430">
        <v>0</v>
      </c>
      <c r="AY82" s="430">
        <v>0</v>
      </c>
      <c r="AZ82" s="430">
        <v>0</v>
      </c>
      <c r="BA82" s="430">
        <v>0</v>
      </c>
      <c r="BB82" s="430">
        <v>0</v>
      </c>
      <c r="BC82" s="430">
        <v>0</v>
      </c>
      <c r="BD82" s="430">
        <v>0</v>
      </c>
      <c r="BE82" s="430">
        <v>0</v>
      </c>
      <c r="BF82" s="430">
        <v>0</v>
      </c>
      <c r="BG82" s="430">
        <v>0</v>
      </c>
      <c r="BH82" s="430">
        <v>0</v>
      </c>
      <c r="BI82" s="430">
        <v>0</v>
      </c>
      <c r="BJ82" s="430">
        <v>0</v>
      </c>
      <c r="BK82" s="430">
        <v>0</v>
      </c>
      <c r="BL82" s="430">
        <v>0</v>
      </c>
      <c r="BM82" s="430">
        <v>0</v>
      </c>
      <c r="BN82" s="430">
        <v>0</v>
      </c>
      <c r="BO82" s="430">
        <v>0</v>
      </c>
      <c r="BP82" s="430">
        <v>0</v>
      </c>
      <c r="BQ82" s="430">
        <v>0</v>
      </c>
      <c r="BR82" s="430">
        <v>0</v>
      </c>
      <c r="BS82" s="430">
        <v>0</v>
      </c>
      <c r="BT82" s="430">
        <v>0</v>
      </c>
      <c r="BU82" s="431">
        <v>0</v>
      </c>
      <c r="BV82" s="432">
        <v>0</v>
      </c>
      <c r="BW82" s="433">
        <v>0</v>
      </c>
      <c r="BX82" s="431">
        <v>0</v>
      </c>
      <c r="BY82" s="431">
        <v>0</v>
      </c>
      <c r="BZ82" s="430">
        <v>0</v>
      </c>
      <c r="CA82" s="430">
        <v>0</v>
      </c>
      <c r="CB82" s="430">
        <v>0</v>
      </c>
      <c r="CC82" s="430">
        <v>0</v>
      </c>
      <c r="CD82" s="432">
        <v>0</v>
      </c>
      <c r="CE82" s="433">
        <v>0</v>
      </c>
      <c r="CF82" s="431">
        <v>0</v>
      </c>
      <c r="CG82" s="430">
        <v>0</v>
      </c>
      <c r="CH82" s="430">
        <v>0</v>
      </c>
      <c r="CI82" s="430">
        <v>0</v>
      </c>
      <c r="CJ82" s="430">
        <v>0</v>
      </c>
      <c r="CK82" s="427">
        <f t="shared" si="47"/>
        <v>0</v>
      </c>
      <c r="CL82" s="427">
        <f t="shared" si="48"/>
        <v>0</v>
      </c>
      <c r="CM82" s="428">
        <f t="shared" si="46"/>
        <v>0</v>
      </c>
      <c r="CN82" s="428">
        <f t="shared" si="49"/>
        <v>0</v>
      </c>
      <c r="CO82" s="428">
        <f t="shared" si="50"/>
        <v>0</v>
      </c>
      <c r="CP82" s="428">
        <f t="shared" si="51"/>
        <v>0</v>
      </c>
      <c r="CQ82" s="428">
        <f t="shared" si="52"/>
        <v>0</v>
      </c>
      <c r="CR82" s="428">
        <f t="shared" si="53"/>
        <v>0</v>
      </c>
    </row>
    <row r="83" spans="1:96" ht="11.45" hidden="1" customHeight="1" x14ac:dyDescent="0.2">
      <c r="A83" s="420" t="s">
        <v>167</v>
      </c>
      <c r="B83" s="429" t="s">
        <v>168</v>
      </c>
      <c r="C83" s="430">
        <v>0</v>
      </c>
      <c r="D83" s="430">
        <v>0</v>
      </c>
      <c r="E83" s="430">
        <v>0</v>
      </c>
      <c r="F83" s="430">
        <v>0</v>
      </c>
      <c r="G83" s="430">
        <v>0</v>
      </c>
      <c r="H83" s="430">
        <v>0</v>
      </c>
      <c r="I83" s="430">
        <v>0</v>
      </c>
      <c r="J83" s="430">
        <v>0</v>
      </c>
      <c r="K83" s="430">
        <v>0</v>
      </c>
      <c r="L83" s="430">
        <v>0</v>
      </c>
      <c r="M83" s="430">
        <v>0</v>
      </c>
      <c r="N83" s="430">
        <v>0</v>
      </c>
      <c r="O83" s="430">
        <v>0</v>
      </c>
      <c r="P83" s="430">
        <v>0</v>
      </c>
      <c r="Q83" s="430">
        <v>0</v>
      </c>
      <c r="R83" s="430">
        <v>0</v>
      </c>
      <c r="S83" s="430">
        <v>0</v>
      </c>
      <c r="T83" s="430">
        <v>0</v>
      </c>
      <c r="U83" s="430">
        <v>0</v>
      </c>
      <c r="V83" s="430">
        <v>0</v>
      </c>
      <c r="W83" s="430">
        <v>0</v>
      </c>
      <c r="X83" s="430">
        <v>0</v>
      </c>
      <c r="Y83" s="430">
        <v>0</v>
      </c>
      <c r="Z83" s="430">
        <v>0</v>
      </c>
      <c r="AA83" s="430">
        <v>0</v>
      </c>
      <c r="AB83" s="430">
        <v>0</v>
      </c>
      <c r="AC83" s="430">
        <v>0</v>
      </c>
      <c r="AD83" s="430">
        <v>0</v>
      </c>
      <c r="AE83" s="430">
        <v>0</v>
      </c>
      <c r="AF83" s="430">
        <v>0</v>
      </c>
      <c r="AG83" s="430">
        <v>0</v>
      </c>
      <c r="AH83" s="430">
        <v>0</v>
      </c>
      <c r="AI83" s="430">
        <v>0</v>
      </c>
      <c r="AJ83" s="430">
        <v>0</v>
      </c>
      <c r="AK83" s="430">
        <v>0</v>
      </c>
      <c r="AL83" s="430">
        <v>0</v>
      </c>
      <c r="AM83" s="430">
        <v>0</v>
      </c>
      <c r="AN83" s="430">
        <v>0</v>
      </c>
      <c r="AO83" s="430">
        <v>0</v>
      </c>
      <c r="AP83" s="430">
        <v>0</v>
      </c>
      <c r="AQ83" s="430">
        <v>0</v>
      </c>
      <c r="AR83" s="430">
        <v>0</v>
      </c>
      <c r="AS83" s="430">
        <v>0</v>
      </c>
      <c r="AT83" s="430">
        <v>0</v>
      </c>
      <c r="AU83" s="430">
        <v>0</v>
      </c>
      <c r="AV83" s="430">
        <v>0</v>
      </c>
      <c r="AW83" s="430">
        <v>0</v>
      </c>
      <c r="AX83" s="430">
        <v>0</v>
      </c>
      <c r="AY83" s="430">
        <v>0</v>
      </c>
      <c r="AZ83" s="430">
        <v>0</v>
      </c>
      <c r="BA83" s="430">
        <v>0</v>
      </c>
      <c r="BB83" s="430">
        <v>0</v>
      </c>
      <c r="BC83" s="430">
        <v>0</v>
      </c>
      <c r="BD83" s="430">
        <v>0</v>
      </c>
      <c r="BE83" s="430">
        <v>0</v>
      </c>
      <c r="BF83" s="430">
        <v>0</v>
      </c>
      <c r="BG83" s="430">
        <v>0</v>
      </c>
      <c r="BH83" s="430">
        <v>0</v>
      </c>
      <c r="BI83" s="430">
        <v>0</v>
      </c>
      <c r="BJ83" s="430">
        <v>0</v>
      </c>
      <c r="BK83" s="430">
        <v>0</v>
      </c>
      <c r="BL83" s="430">
        <v>0</v>
      </c>
      <c r="BM83" s="430">
        <v>0</v>
      </c>
      <c r="BN83" s="430">
        <v>0</v>
      </c>
      <c r="BO83" s="430">
        <v>0</v>
      </c>
      <c r="BP83" s="430">
        <v>0</v>
      </c>
      <c r="BQ83" s="430">
        <v>0</v>
      </c>
      <c r="BR83" s="430">
        <v>0</v>
      </c>
      <c r="BS83" s="430">
        <v>0</v>
      </c>
      <c r="BT83" s="430">
        <v>0</v>
      </c>
      <c r="BU83" s="431">
        <v>0</v>
      </c>
      <c r="BV83" s="432">
        <v>0</v>
      </c>
      <c r="BW83" s="433">
        <v>0</v>
      </c>
      <c r="BX83" s="431">
        <v>0</v>
      </c>
      <c r="BY83" s="431">
        <v>0</v>
      </c>
      <c r="BZ83" s="430">
        <v>0</v>
      </c>
      <c r="CA83" s="430">
        <v>0</v>
      </c>
      <c r="CB83" s="430">
        <v>0</v>
      </c>
      <c r="CC83" s="430">
        <v>0</v>
      </c>
      <c r="CD83" s="432">
        <v>0</v>
      </c>
      <c r="CE83" s="433">
        <v>0</v>
      </c>
      <c r="CF83" s="431">
        <v>0</v>
      </c>
      <c r="CG83" s="430">
        <v>0</v>
      </c>
      <c r="CH83" s="430">
        <v>0</v>
      </c>
      <c r="CI83" s="430">
        <v>0</v>
      </c>
      <c r="CJ83" s="430">
        <v>0</v>
      </c>
      <c r="CK83" s="427">
        <f t="shared" si="47"/>
        <v>0</v>
      </c>
      <c r="CL83" s="427">
        <f t="shared" si="48"/>
        <v>0</v>
      </c>
      <c r="CM83" s="428">
        <f t="shared" si="46"/>
        <v>0</v>
      </c>
      <c r="CN83" s="428">
        <f t="shared" si="49"/>
        <v>0</v>
      </c>
      <c r="CO83" s="428">
        <f t="shared" si="50"/>
        <v>0</v>
      </c>
      <c r="CP83" s="428">
        <f t="shared" si="51"/>
        <v>0</v>
      </c>
      <c r="CQ83" s="428">
        <f t="shared" si="52"/>
        <v>0</v>
      </c>
      <c r="CR83" s="428">
        <f t="shared" si="53"/>
        <v>0</v>
      </c>
    </row>
    <row r="84" spans="1:96" ht="11.45" customHeight="1" x14ac:dyDescent="0.2">
      <c r="A84" s="420" t="s">
        <v>169</v>
      </c>
      <c r="B84" s="429" t="s">
        <v>170</v>
      </c>
      <c r="C84" s="430">
        <v>0</v>
      </c>
      <c r="D84" s="430">
        <v>0</v>
      </c>
      <c r="E84" s="430">
        <v>0</v>
      </c>
      <c r="F84" s="430">
        <v>0</v>
      </c>
      <c r="G84" s="430">
        <v>0</v>
      </c>
      <c r="H84" s="430">
        <v>0</v>
      </c>
      <c r="I84" s="430">
        <v>0</v>
      </c>
      <c r="J84" s="430">
        <v>0</v>
      </c>
      <c r="K84" s="430">
        <v>0</v>
      </c>
      <c r="L84" s="430">
        <v>0</v>
      </c>
      <c r="M84" s="430">
        <v>0</v>
      </c>
      <c r="N84" s="430">
        <v>0</v>
      </c>
      <c r="O84" s="430">
        <v>0</v>
      </c>
      <c r="P84" s="430">
        <v>0</v>
      </c>
      <c r="Q84" s="430">
        <v>0</v>
      </c>
      <c r="R84" s="430">
        <v>0</v>
      </c>
      <c r="S84" s="430">
        <v>0</v>
      </c>
      <c r="T84" s="430">
        <v>0</v>
      </c>
      <c r="U84" s="430">
        <v>0</v>
      </c>
      <c r="V84" s="430">
        <v>0</v>
      </c>
      <c r="W84" s="430">
        <v>405000</v>
      </c>
      <c r="X84" s="430">
        <v>487000</v>
      </c>
      <c r="Y84" s="430">
        <v>0</v>
      </c>
      <c r="Z84" s="430">
        <v>0</v>
      </c>
      <c r="AA84" s="430">
        <v>0</v>
      </c>
      <c r="AB84" s="430">
        <v>0</v>
      </c>
      <c r="AC84" s="430">
        <v>0</v>
      </c>
      <c r="AD84" s="430">
        <v>0</v>
      </c>
      <c r="AE84" s="430">
        <v>0</v>
      </c>
      <c r="AF84" s="430">
        <v>0</v>
      </c>
      <c r="AG84" s="430">
        <v>0</v>
      </c>
      <c r="AH84" s="430">
        <v>0</v>
      </c>
      <c r="AI84" s="430">
        <v>0</v>
      </c>
      <c r="AJ84" s="430">
        <v>0</v>
      </c>
      <c r="AK84" s="430">
        <v>0</v>
      </c>
      <c r="AL84" s="430">
        <v>0</v>
      </c>
      <c r="AM84" s="430">
        <v>0</v>
      </c>
      <c r="AN84" s="430">
        <v>0</v>
      </c>
      <c r="AO84" s="430">
        <v>0</v>
      </c>
      <c r="AP84" s="430">
        <v>0</v>
      </c>
      <c r="AQ84" s="430">
        <v>0</v>
      </c>
      <c r="AR84" s="430">
        <v>0</v>
      </c>
      <c r="AS84" s="430">
        <v>0</v>
      </c>
      <c r="AT84" s="430">
        <v>0</v>
      </c>
      <c r="AU84" s="430">
        <v>0</v>
      </c>
      <c r="AV84" s="430">
        <v>0</v>
      </c>
      <c r="AW84" s="430">
        <v>0</v>
      </c>
      <c r="AX84" s="430">
        <v>0</v>
      </c>
      <c r="AY84" s="430">
        <v>14042000</v>
      </c>
      <c r="AZ84" s="430">
        <v>15978000</v>
      </c>
      <c r="BA84" s="430">
        <v>0</v>
      </c>
      <c r="BB84" s="430">
        <v>0</v>
      </c>
      <c r="BC84" s="430">
        <v>0</v>
      </c>
      <c r="BD84" s="430">
        <v>0</v>
      </c>
      <c r="BE84" s="430">
        <v>0</v>
      </c>
      <c r="BF84" s="430">
        <v>0</v>
      </c>
      <c r="BG84" s="430">
        <v>0</v>
      </c>
      <c r="BH84" s="430">
        <v>536000</v>
      </c>
      <c r="BI84" s="430">
        <v>0</v>
      </c>
      <c r="BJ84" s="430">
        <v>0</v>
      </c>
      <c r="BK84" s="430">
        <v>0</v>
      </c>
      <c r="BL84" s="430">
        <v>0</v>
      </c>
      <c r="BM84" s="430">
        <v>0</v>
      </c>
      <c r="BN84" s="430">
        <v>0</v>
      </c>
      <c r="BO84" s="430">
        <v>0</v>
      </c>
      <c r="BP84" s="430">
        <v>0</v>
      </c>
      <c r="BQ84" s="430">
        <v>0</v>
      </c>
      <c r="BR84" s="430">
        <v>0</v>
      </c>
      <c r="BS84" s="430">
        <v>0</v>
      </c>
      <c r="BT84" s="430">
        <v>0</v>
      </c>
      <c r="BU84" s="431">
        <v>0</v>
      </c>
      <c r="BV84" s="432">
        <v>0</v>
      </c>
      <c r="BW84" s="433">
        <v>0</v>
      </c>
      <c r="BX84" s="431">
        <v>0</v>
      </c>
      <c r="BY84" s="431">
        <v>0</v>
      </c>
      <c r="BZ84" s="430">
        <v>0</v>
      </c>
      <c r="CA84" s="430">
        <v>0</v>
      </c>
      <c r="CB84" s="430">
        <v>0</v>
      </c>
      <c r="CC84" s="430">
        <v>0</v>
      </c>
      <c r="CD84" s="432">
        <v>0</v>
      </c>
      <c r="CE84" s="433">
        <v>0</v>
      </c>
      <c r="CF84" s="431">
        <v>0</v>
      </c>
      <c r="CG84" s="430">
        <v>0</v>
      </c>
      <c r="CH84" s="430">
        <v>0</v>
      </c>
      <c r="CI84" s="430">
        <v>0</v>
      </c>
      <c r="CJ84" s="430">
        <v>0</v>
      </c>
      <c r="CK84" s="427">
        <f t="shared" si="47"/>
        <v>14447000</v>
      </c>
      <c r="CL84" s="427">
        <f t="shared" si="48"/>
        <v>17001000</v>
      </c>
      <c r="CM84" s="428">
        <f t="shared" si="46"/>
        <v>14447000</v>
      </c>
      <c r="CN84" s="428">
        <f t="shared" si="49"/>
        <v>17001000</v>
      </c>
      <c r="CO84" s="428">
        <f t="shared" si="50"/>
        <v>0</v>
      </c>
      <c r="CP84" s="428">
        <f t="shared" si="51"/>
        <v>0</v>
      </c>
      <c r="CQ84" s="428">
        <f t="shared" si="52"/>
        <v>0</v>
      </c>
      <c r="CR84" s="428">
        <f t="shared" si="53"/>
        <v>0</v>
      </c>
    </row>
    <row r="85" spans="1:96" ht="11.45" customHeight="1" x14ac:dyDescent="0.2">
      <c r="A85" s="434" t="s">
        <v>171</v>
      </c>
      <c r="B85" s="435" t="s">
        <v>560</v>
      </c>
      <c r="C85" s="436">
        <f t="shared" ref="C85:AH85" si="60">SUM(C81:C84)</f>
        <v>0</v>
      </c>
      <c r="D85" s="436">
        <f t="shared" si="60"/>
        <v>0</v>
      </c>
      <c r="E85" s="436">
        <f t="shared" si="60"/>
        <v>0</v>
      </c>
      <c r="F85" s="436">
        <f t="shared" si="60"/>
        <v>0</v>
      </c>
      <c r="G85" s="436">
        <f t="shared" si="60"/>
        <v>0</v>
      </c>
      <c r="H85" s="436">
        <f t="shared" si="60"/>
        <v>0</v>
      </c>
      <c r="I85" s="436">
        <f t="shared" si="60"/>
        <v>0</v>
      </c>
      <c r="J85" s="436">
        <f t="shared" si="60"/>
        <v>0</v>
      </c>
      <c r="K85" s="436">
        <f t="shared" si="60"/>
        <v>0</v>
      </c>
      <c r="L85" s="436">
        <f t="shared" si="60"/>
        <v>0</v>
      </c>
      <c r="M85" s="436">
        <f t="shared" si="60"/>
        <v>0</v>
      </c>
      <c r="N85" s="436">
        <f t="shared" si="60"/>
        <v>0</v>
      </c>
      <c r="O85" s="436">
        <f t="shared" si="60"/>
        <v>0</v>
      </c>
      <c r="P85" s="436">
        <f t="shared" si="60"/>
        <v>0</v>
      </c>
      <c r="Q85" s="436">
        <f t="shared" si="60"/>
        <v>0</v>
      </c>
      <c r="R85" s="436">
        <f t="shared" si="60"/>
        <v>0</v>
      </c>
      <c r="S85" s="436">
        <f t="shared" si="60"/>
        <v>0</v>
      </c>
      <c r="T85" s="436">
        <f t="shared" si="60"/>
        <v>0</v>
      </c>
      <c r="U85" s="436">
        <f t="shared" si="60"/>
        <v>0</v>
      </c>
      <c r="V85" s="436">
        <f t="shared" si="60"/>
        <v>0</v>
      </c>
      <c r="W85" s="436">
        <f t="shared" si="60"/>
        <v>1905000</v>
      </c>
      <c r="X85" s="436">
        <f t="shared" si="60"/>
        <v>2287000</v>
      </c>
      <c r="Y85" s="436">
        <f t="shared" si="60"/>
        <v>0</v>
      </c>
      <c r="Z85" s="436">
        <f t="shared" si="60"/>
        <v>0</v>
      </c>
      <c r="AA85" s="436">
        <f t="shared" si="60"/>
        <v>0</v>
      </c>
      <c r="AB85" s="436">
        <f t="shared" si="60"/>
        <v>0</v>
      </c>
      <c r="AC85" s="436">
        <f t="shared" si="60"/>
        <v>0</v>
      </c>
      <c r="AD85" s="436">
        <f t="shared" si="60"/>
        <v>0</v>
      </c>
      <c r="AE85" s="436">
        <f t="shared" si="60"/>
        <v>0</v>
      </c>
      <c r="AF85" s="436">
        <f t="shared" si="60"/>
        <v>0</v>
      </c>
      <c r="AG85" s="436">
        <f t="shared" si="60"/>
        <v>0</v>
      </c>
      <c r="AH85" s="436">
        <f t="shared" si="60"/>
        <v>0</v>
      </c>
      <c r="AI85" s="436">
        <f t="shared" ref="AI85:BN85" si="61">SUM(AI81:AI84)</f>
        <v>0</v>
      </c>
      <c r="AJ85" s="436">
        <f t="shared" si="61"/>
        <v>0</v>
      </c>
      <c r="AK85" s="436">
        <f t="shared" si="61"/>
        <v>0</v>
      </c>
      <c r="AL85" s="436">
        <f t="shared" si="61"/>
        <v>0</v>
      </c>
      <c r="AM85" s="436">
        <f t="shared" si="61"/>
        <v>0</v>
      </c>
      <c r="AN85" s="436">
        <f t="shared" si="61"/>
        <v>0</v>
      </c>
      <c r="AO85" s="436">
        <f t="shared" si="61"/>
        <v>0</v>
      </c>
      <c r="AP85" s="436">
        <f t="shared" si="61"/>
        <v>0</v>
      </c>
      <c r="AQ85" s="436">
        <f t="shared" si="61"/>
        <v>0</v>
      </c>
      <c r="AR85" s="436">
        <f t="shared" si="61"/>
        <v>0</v>
      </c>
      <c r="AS85" s="436">
        <f t="shared" si="61"/>
        <v>0</v>
      </c>
      <c r="AT85" s="436">
        <f t="shared" si="61"/>
        <v>0</v>
      </c>
      <c r="AU85" s="436">
        <f t="shared" si="61"/>
        <v>0</v>
      </c>
      <c r="AV85" s="436">
        <f t="shared" si="61"/>
        <v>0</v>
      </c>
      <c r="AW85" s="436">
        <f t="shared" si="61"/>
        <v>0</v>
      </c>
      <c r="AX85" s="436">
        <f t="shared" si="61"/>
        <v>0</v>
      </c>
      <c r="AY85" s="436">
        <f t="shared" si="61"/>
        <v>66047000</v>
      </c>
      <c r="AZ85" s="436">
        <f t="shared" si="61"/>
        <v>75153000</v>
      </c>
      <c r="BA85" s="436">
        <f t="shared" si="61"/>
        <v>0</v>
      </c>
      <c r="BB85" s="436">
        <f t="shared" si="61"/>
        <v>0</v>
      </c>
      <c r="BC85" s="436">
        <f t="shared" si="61"/>
        <v>0</v>
      </c>
      <c r="BD85" s="436">
        <f t="shared" si="61"/>
        <v>0</v>
      </c>
      <c r="BE85" s="436">
        <f t="shared" si="61"/>
        <v>0</v>
      </c>
      <c r="BF85" s="436">
        <f t="shared" si="61"/>
        <v>0</v>
      </c>
      <c r="BG85" s="436">
        <f t="shared" si="61"/>
        <v>0</v>
      </c>
      <c r="BH85" s="436">
        <f t="shared" si="61"/>
        <v>2520000</v>
      </c>
      <c r="BI85" s="436">
        <f t="shared" si="61"/>
        <v>0</v>
      </c>
      <c r="BJ85" s="436">
        <f t="shared" si="61"/>
        <v>0</v>
      </c>
      <c r="BK85" s="436">
        <f t="shared" si="61"/>
        <v>0</v>
      </c>
      <c r="BL85" s="436">
        <f t="shared" si="61"/>
        <v>0</v>
      </c>
      <c r="BM85" s="436">
        <f t="shared" si="61"/>
        <v>0</v>
      </c>
      <c r="BN85" s="436">
        <f t="shared" si="61"/>
        <v>0</v>
      </c>
      <c r="BO85" s="436">
        <f t="shared" ref="BO85:CJ85" si="62">SUM(BO81:BO84)</f>
        <v>0</v>
      </c>
      <c r="BP85" s="436">
        <f t="shared" si="62"/>
        <v>0</v>
      </c>
      <c r="BQ85" s="436">
        <f t="shared" si="62"/>
        <v>0</v>
      </c>
      <c r="BR85" s="436">
        <f t="shared" si="62"/>
        <v>0</v>
      </c>
      <c r="BS85" s="436">
        <f t="shared" si="62"/>
        <v>0</v>
      </c>
      <c r="BT85" s="436">
        <f t="shared" si="62"/>
        <v>0</v>
      </c>
      <c r="BU85" s="437">
        <f t="shared" si="62"/>
        <v>0</v>
      </c>
      <c r="BV85" s="438">
        <f t="shared" si="62"/>
        <v>0</v>
      </c>
      <c r="BW85" s="439">
        <f t="shared" si="62"/>
        <v>0</v>
      </c>
      <c r="BX85" s="437">
        <f t="shared" si="62"/>
        <v>0</v>
      </c>
      <c r="BY85" s="437">
        <f t="shared" si="62"/>
        <v>0</v>
      </c>
      <c r="BZ85" s="436">
        <f t="shared" si="62"/>
        <v>0</v>
      </c>
      <c r="CA85" s="436">
        <f t="shared" si="62"/>
        <v>0</v>
      </c>
      <c r="CB85" s="436">
        <f t="shared" si="62"/>
        <v>0</v>
      </c>
      <c r="CC85" s="436">
        <f t="shared" si="62"/>
        <v>0</v>
      </c>
      <c r="CD85" s="438">
        <f t="shared" si="62"/>
        <v>0</v>
      </c>
      <c r="CE85" s="439">
        <f t="shared" si="62"/>
        <v>0</v>
      </c>
      <c r="CF85" s="437">
        <f t="shared" si="62"/>
        <v>0</v>
      </c>
      <c r="CG85" s="436">
        <f t="shared" si="62"/>
        <v>0</v>
      </c>
      <c r="CH85" s="436">
        <f t="shared" si="62"/>
        <v>0</v>
      </c>
      <c r="CI85" s="436">
        <f t="shared" si="62"/>
        <v>0</v>
      </c>
      <c r="CJ85" s="436">
        <f t="shared" si="62"/>
        <v>0</v>
      </c>
      <c r="CK85" s="427">
        <f t="shared" si="47"/>
        <v>67952000</v>
      </c>
      <c r="CL85" s="427">
        <f t="shared" si="48"/>
        <v>79960000</v>
      </c>
      <c r="CM85" s="428">
        <f t="shared" si="46"/>
        <v>67952000</v>
      </c>
      <c r="CN85" s="428">
        <f t="shared" si="49"/>
        <v>79960000</v>
      </c>
      <c r="CO85" s="428">
        <f t="shared" si="50"/>
        <v>0</v>
      </c>
      <c r="CP85" s="428">
        <f t="shared" si="51"/>
        <v>0</v>
      </c>
      <c r="CQ85" s="428">
        <f t="shared" si="52"/>
        <v>0</v>
      </c>
      <c r="CR85" s="428">
        <f t="shared" si="53"/>
        <v>0</v>
      </c>
    </row>
    <row r="86" spans="1:96" ht="21" hidden="1" x14ac:dyDescent="0.2">
      <c r="A86" s="420" t="s">
        <v>173</v>
      </c>
      <c r="B86" s="429" t="s">
        <v>174</v>
      </c>
      <c r="C86" s="430">
        <v>0</v>
      </c>
      <c r="D86" s="430">
        <v>0</v>
      </c>
      <c r="E86" s="430">
        <v>0</v>
      </c>
      <c r="F86" s="430">
        <v>0</v>
      </c>
      <c r="G86" s="430">
        <v>0</v>
      </c>
      <c r="H86" s="430">
        <v>0</v>
      </c>
      <c r="I86" s="430">
        <v>0</v>
      </c>
      <c r="J86" s="430">
        <v>0</v>
      </c>
      <c r="K86" s="430">
        <v>0</v>
      </c>
      <c r="L86" s="430">
        <v>0</v>
      </c>
      <c r="M86" s="430">
        <v>0</v>
      </c>
      <c r="N86" s="430">
        <v>0</v>
      </c>
      <c r="O86" s="430">
        <v>0</v>
      </c>
      <c r="P86" s="430">
        <v>0</v>
      </c>
      <c r="Q86" s="430">
        <v>0</v>
      </c>
      <c r="R86" s="430">
        <v>0</v>
      </c>
      <c r="S86" s="430">
        <v>0</v>
      </c>
      <c r="T86" s="430">
        <v>0</v>
      </c>
      <c r="U86" s="430">
        <v>0</v>
      </c>
      <c r="V86" s="430">
        <v>0</v>
      </c>
      <c r="W86" s="430">
        <v>0</v>
      </c>
      <c r="X86" s="430">
        <v>0</v>
      </c>
      <c r="Y86" s="430">
        <v>0</v>
      </c>
      <c r="Z86" s="430">
        <v>0</v>
      </c>
      <c r="AA86" s="430">
        <v>0</v>
      </c>
      <c r="AB86" s="430">
        <v>0</v>
      </c>
      <c r="AC86" s="430">
        <v>0</v>
      </c>
      <c r="AD86" s="430">
        <v>0</v>
      </c>
      <c r="AE86" s="430">
        <v>0</v>
      </c>
      <c r="AF86" s="430">
        <v>0</v>
      </c>
      <c r="AG86" s="430">
        <v>0</v>
      </c>
      <c r="AH86" s="430">
        <v>0</v>
      </c>
      <c r="AI86" s="430">
        <v>0</v>
      </c>
      <c r="AJ86" s="430">
        <v>0</v>
      </c>
      <c r="AK86" s="430">
        <v>0</v>
      </c>
      <c r="AL86" s="430">
        <v>0</v>
      </c>
      <c r="AM86" s="430">
        <v>0</v>
      </c>
      <c r="AN86" s="430">
        <v>0</v>
      </c>
      <c r="AO86" s="430">
        <v>0</v>
      </c>
      <c r="AP86" s="430">
        <v>0</v>
      </c>
      <c r="AQ86" s="430">
        <v>0</v>
      </c>
      <c r="AR86" s="430">
        <v>0</v>
      </c>
      <c r="AS86" s="430">
        <v>0</v>
      </c>
      <c r="AT86" s="430">
        <v>0</v>
      </c>
      <c r="AU86" s="430">
        <v>0</v>
      </c>
      <c r="AV86" s="430">
        <v>0</v>
      </c>
      <c r="AW86" s="430">
        <v>0</v>
      </c>
      <c r="AX86" s="430">
        <v>0</v>
      </c>
      <c r="AY86" s="430">
        <v>0</v>
      </c>
      <c r="AZ86" s="430">
        <v>0</v>
      </c>
      <c r="BA86" s="430">
        <v>0</v>
      </c>
      <c r="BB86" s="430">
        <v>0</v>
      </c>
      <c r="BC86" s="430">
        <v>0</v>
      </c>
      <c r="BD86" s="430">
        <v>0</v>
      </c>
      <c r="BE86" s="430">
        <v>0</v>
      </c>
      <c r="BF86" s="430">
        <v>0</v>
      </c>
      <c r="BG86" s="430">
        <v>0</v>
      </c>
      <c r="BH86" s="430">
        <v>0</v>
      </c>
      <c r="BI86" s="430">
        <v>0</v>
      </c>
      <c r="BJ86" s="430">
        <v>0</v>
      </c>
      <c r="BK86" s="430">
        <v>0</v>
      </c>
      <c r="BL86" s="430">
        <v>0</v>
      </c>
      <c r="BM86" s="430">
        <v>0</v>
      </c>
      <c r="BN86" s="430">
        <v>0</v>
      </c>
      <c r="BO86" s="430">
        <v>0</v>
      </c>
      <c r="BP86" s="430">
        <v>0</v>
      </c>
      <c r="BQ86" s="430">
        <v>0</v>
      </c>
      <c r="BR86" s="430">
        <v>0</v>
      </c>
      <c r="BS86" s="430">
        <v>0</v>
      </c>
      <c r="BT86" s="430">
        <v>0</v>
      </c>
      <c r="BU86" s="431">
        <v>0</v>
      </c>
      <c r="BV86" s="432">
        <v>0</v>
      </c>
      <c r="BW86" s="433">
        <v>0</v>
      </c>
      <c r="BX86" s="431">
        <v>0</v>
      </c>
      <c r="BY86" s="431">
        <v>0</v>
      </c>
      <c r="BZ86" s="430">
        <v>0</v>
      </c>
      <c r="CA86" s="430">
        <v>0</v>
      </c>
      <c r="CB86" s="430">
        <v>0</v>
      </c>
      <c r="CC86" s="430">
        <v>0</v>
      </c>
      <c r="CD86" s="432">
        <v>0</v>
      </c>
      <c r="CE86" s="433">
        <v>0</v>
      </c>
      <c r="CF86" s="431">
        <v>0</v>
      </c>
      <c r="CG86" s="430">
        <v>0</v>
      </c>
      <c r="CH86" s="430">
        <v>0</v>
      </c>
      <c r="CI86" s="430">
        <v>0</v>
      </c>
      <c r="CJ86" s="430">
        <v>0</v>
      </c>
      <c r="CK86" s="427">
        <f t="shared" si="47"/>
        <v>0</v>
      </c>
      <c r="CL86" s="427">
        <f t="shared" si="48"/>
        <v>0</v>
      </c>
      <c r="CM86" s="428">
        <f t="shared" si="46"/>
        <v>0</v>
      </c>
      <c r="CN86" s="428">
        <f t="shared" si="49"/>
        <v>0</v>
      </c>
      <c r="CO86" s="428">
        <f t="shared" si="50"/>
        <v>0</v>
      </c>
      <c r="CP86" s="428">
        <f t="shared" si="51"/>
        <v>0</v>
      </c>
      <c r="CQ86" s="428">
        <f t="shared" si="52"/>
        <v>0</v>
      </c>
      <c r="CR86" s="428">
        <f t="shared" si="53"/>
        <v>0</v>
      </c>
    </row>
    <row r="87" spans="1:96" ht="21" hidden="1" x14ac:dyDescent="0.2">
      <c r="A87" s="420" t="s">
        <v>175</v>
      </c>
      <c r="B87" s="429" t="s">
        <v>176</v>
      </c>
      <c r="C87" s="430">
        <v>0</v>
      </c>
      <c r="D87" s="430">
        <v>0</v>
      </c>
      <c r="E87" s="430">
        <v>0</v>
      </c>
      <c r="F87" s="430">
        <v>0</v>
      </c>
      <c r="G87" s="430">
        <v>0</v>
      </c>
      <c r="H87" s="430">
        <v>0</v>
      </c>
      <c r="I87" s="430">
        <v>0</v>
      </c>
      <c r="J87" s="430">
        <v>0</v>
      </c>
      <c r="K87" s="430">
        <v>0</v>
      </c>
      <c r="L87" s="430">
        <v>0</v>
      </c>
      <c r="M87" s="430">
        <v>0</v>
      </c>
      <c r="N87" s="430">
        <v>0</v>
      </c>
      <c r="O87" s="430">
        <v>0</v>
      </c>
      <c r="P87" s="430">
        <v>0</v>
      </c>
      <c r="Q87" s="430">
        <v>0</v>
      </c>
      <c r="R87" s="430">
        <v>0</v>
      </c>
      <c r="S87" s="430">
        <v>0</v>
      </c>
      <c r="T87" s="430">
        <v>0</v>
      </c>
      <c r="U87" s="430">
        <v>0</v>
      </c>
      <c r="V87" s="430">
        <v>0</v>
      </c>
      <c r="W87" s="430">
        <v>0</v>
      </c>
      <c r="X87" s="430">
        <v>0</v>
      </c>
      <c r="Y87" s="430">
        <v>0</v>
      </c>
      <c r="Z87" s="430">
        <v>0</v>
      </c>
      <c r="AA87" s="430">
        <v>0</v>
      </c>
      <c r="AB87" s="430">
        <v>0</v>
      </c>
      <c r="AC87" s="430">
        <v>0</v>
      </c>
      <c r="AD87" s="430">
        <v>0</v>
      </c>
      <c r="AE87" s="430">
        <v>0</v>
      </c>
      <c r="AF87" s="430">
        <v>0</v>
      </c>
      <c r="AG87" s="430">
        <v>0</v>
      </c>
      <c r="AH87" s="430">
        <v>0</v>
      </c>
      <c r="AI87" s="430">
        <v>0</v>
      </c>
      <c r="AJ87" s="430">
        <v>0</v>
      </c>
      <c r="AK87" s="430">
        <v>0</v>
      </c>
      <c r="AL87" s="430">
        <v>0</v>
      </c>
      <c r="AM87" s="430">
        <v>0</v>
      </c>
      <c r="AN87" s="430">
        <v>0</v>
      </c>
      <c r="AO87" s="430">
        <v>0</v>
      </c>
      <c r="AP87" s="430">
        <v>0</v>
      </c>
      <c r="AQ87" s="430">
        <v>0</v>
      </c>
      <c r="AR87" s="430">
        <v>0</v>
      </c>
      <c r="AS87" s="430">
        <v>0</v>
      </c>
      <c r="AT87" s="430">
        <v>0</v>
      </c>
      <c r="AU87" s="430">
        <v>0</v>
      </c>
      <c r="AV87" s="430">
        <v>0</v>
      </c>
      <c r="AW87" s="430">
        <v>0</v>
      </c>
      <c r="AX87" s="430">
        <v>0</v>
      </c>
      <c r="AY87" s="430">
        <v>0</v>
      </c>
      <c r="AZ87" s="430">
        <v>0</v>
      </c>
      <c r="BA87" s="430">
        <v>0</v>
      </c>
      <c r="BB87" s="430">
        <v>0</v>
      </c>
      <c r="BC87" s="430">
        <v>0</v>
      </c>
      <c r="BD87" s="430">
        <v>0</v>
      </c>
      <c r="BE87" s="430">
        <v>0</v>
      </c>
      <c r="BF87" s="430">
        <v>0</v>
      </c>
      <c r="BG87" s="430">
        <v>0</v>
      </c>
      <c r="BH87" s="430">
        <v>0</v>
      </c>
      <c r="BI87" s="430">
        <v>0</v>
      </c>
      <c r="BJ87" s="430">
        <v>0</v>
      </c>
      <c r="BK87" s="430">
        <v>0</v>
      </c>
      <c r="BL87" s="430">
        <v>0</v>
      </c>
      <c r="BM87" s="430">
        <v>0</v>
      </c>
      <c r="BN87" s="430">
        <v>0</v>
      </c>
      <c r="BO87" s="430">
        <v>0</v>
      </c>
      <c r="BP87" s="430">
        <v>0</v>
      </c>
      <c r="BQ87" s="430">
        <v>0</v>
      </c>
      <c r="BR87" s="430">
        <v>0</v>
      </c>
      <c r="BS87" s="430">
        <v>0</v>
      </c>
      <c r="BT87" s="430">
        <v>0</v>
      </c>
      <c r="BU87" s="431">
        <v>0</v>
      </c>
      <c r="BV87" s="432">
        <v>0</v>
      </c>
      <c r="BW87" s="433">
        <v>0</v>
      </c>
      <c r="BX87" s="431">
        <v>0</v>
      </c>
      <c r="BY87" s="431">
        <v>0</v>
      </c>
      <c r="BZ87" s="430">
        <v>0</v>
      </c>
      <c r="CA87" s="430">
        <v>0</v>
      </c>
      <c r="CB87" s="430">
        <v>0</v>
      </c>
      <c r="CC87" s="430">
        <v>0</v>
      </c>
      <c r="CD87" s="432">
        <v>0</v>
      </c>
      <c r="CE87" s="433">
        <v>0</v>
      </c>
      <c r="CF87" s="431">
        <v>0</v>
      </c>
      <c r="CG87" s="430">
        <v>0</v>
      </c>
      <c r="CH87" s="430">
        <v>0</v>
      </c>
      <c r="CI87" s="430">
        <v>0</v>
      </c>
      <c r="CJ87" s="430">
        <v>0</v>
      </c>
      <c r="CK87" s="427">
        <f t="shared" si="47"/>
        <v>0</v>
      </c>
      <c r="CL87" s="427">
        <f t="shared" si="48"/>
        <v>0</v>
      </c>
      <c r="CM87" s="428">
        <f t="shared" si="46"/>
        <v>0</v>
      </c>
      <c r="CN87" s="428">
        <f t="shared" si="49"/>
        <v>0</v>
      </c>
      <c r="CO87" s="428">
        <f t="shared" si="50"/>
        <v>0</v>
      </c>
      <c r="CP87" s="428">
        <f t="shared" si="51"/>
        <v>0</v>
      </c>
      <c r="CQ87" s="428">
        <f t="shared" si="52"/>
        <v>0</v>
      </c>
      <c r="CR87" s="428">
        <f t="shared" si="53"/>
        <v>0</v>
      </c>
    </row>
    <row r="88" spans="1:96" ht="21" hidden="1" x14ac:dyDescent="0.2">
      <c r="A88" s="420" t="s">
        <v>177</v>
      </c>
      <c r="B88" s="429" t="s">
        <v>178</v>
      </c>
      <c r="C88" s="430">
        <v>0</v>
      </c>
      <c r="D88" s="430">
        <v>0</v>
      </c>
      <c r="E88" s="430">
        <v>0</v>
      </c>
      <c r="F88" s="430">
        <v>0</v>
      </c>
      <c r="G88" s="430">
        <v>0</v>
      </c>
      <c r="H88" s="430">
        <v>0</v>
      </c>
      <c r="I88" s="430">
        <v>0</v>
      </c>
      <c r="J88" s="430">
        <v>0</v>
      </c>
      <c r="K88" s="430">
        <v>0</v>
      </c>
      <c r="L88" s="430">
        <v>0</v>
      </c>
      <c r="M88" s="430">
        <v>0</v>
      </c>
      <c r="N88" s="430">
        <v>0</v>
      </c>
      <c r="O88" s="430">
        <v>0</v>
      </c>
      <c r="P88" s="430">
        <v>0</v>
      </c>
      <c r="Q88" s="430">
        <v>0</v>
      </c>
      <c r="R88" s="430">
        <v>0</v>
      </c>
      <c r="S88" s="430">
        <v>0</v>
      </c>
      <c r="T88" s="430">
        <v>0</v>
      </c>
      <c r="U88" s="430">
        <v>0</v>
      </c>
      <c r="V88" s="430">
        <v>0</v>
      </c>
      <c r="W88" s="430">
        <v>0</v>
      </c>
      <c r="X88" s="430">
        <v>0</v>
      </c>
      <c r="Y88" s="430">
        <v>0</v>
      </c>
      <c r="Z88" s="430">
        <v>0</v>
      </c>
      <c r="AA88" s="430">
        <v>0</v>
      </c>
      <c r="AB88" s="430">
        <v>0</v>
      </c>
      <c r="AC88" s="430">
        <v>0</v>
      </c>
      <c r="AD88" s="430">
        <v>0</v>
      </c>
      <c r="AE88" s="430">
        <v>0</v>
      </c>
      <c r="AF88" s="430">
        <v>0</v>
      </c>
      <c r="AG88" s="430">
        <v>0</v>
      </c>
      <c r="AH88" s="430">
        <v>0</v>
      </c>
      <c r="AI88" s="430">
        <v>0</v>
      </c>
      <c r="AJ88" s="430">
        <v>0</v>
      </c>
      <c r="AK88" s="430">
        <v>0</v>
      </c>
      <c r="AL88" s="430">
        <v>0</v>
      </c>
      <c r="AM88" s="430">
        <v>0</v>
      </c>
      <c r="AN88" s="430">
        <v>0</v>
      </c>
      <c r="AO88" s="430">
        <v>0</v>
      </c>
      <c r="AP88" s="430">
        <v>0</v>
      </c>
      <c r="AQ88" s="430">
        <v>0</v>
      </c>
      <c r="AR88" s="430">
        <v>0</v>
      </c>
      <c r="AS88" s="430">
        <v>0</v>
      </c>
      <c r="AT88" s="430">
        <v>0</v>
      </c>
      <c r="AU88" s="430">
        <v>0</v>
      </c>
      <c r="AV88" s="430">
        <v>0</v>
      </c>
      <c r="AW88" s="430">
        <v>0</v>
      </c>
      <c r="AX88" s="430">
        <v>0</v>
      </c>
      <c r="AY88" s="430">
        <v>0</v>
      </c>
      <c r="AZ88" s="430">
        <v>0</v>
      </c>
      <c r="BA88" s="430">
        <v>0</v>
      </c>
      <c r="BB88" s="430">
        <v>0</v>
      </c>
      <c r="BC88" s="430">
        <v>0</v>
      </c>
      <c r="BD88" s="430">
        <v>0</v>
      </c>
      <c r="BE88" s="430">
        <v>0</v>
      </c>
      <c r="BF88" s="430">
        <v>0</v>
      </c>
      <c r="BG88" s="430">
        <v>0</v>
      </c>
      <c r="BH88" s="430">
        <v>0</v>
      </c>
      <c r="BI88" s="430">
        <v>0</v>
      </c>
      <c r="BJ88" s="430">
        <v>0</v>
      </c>
      <c r="BK88" s="430">
        <v>0</v>
      </c>
      <c r="BL88" s="430">
        <v>0</v>
      </c>
      <c r="BM88" s="430">
        <v>0</v>
      </c>
      <c r="BN88" s="430">
        <v>0</v>
      </c>
      <c r="BO88" s="430">
        <v>0</v>
      </c>
      <c r="BP88" s="430">
        <v>0</v>
      </c>
      <c r="BQ88" s="430">
        <v>0</v>
      </c>
      <c r="BR88" s="430">
        <v>0</v>
      </c>
      <c r="BS88" s="430">
        <v>0</v>
      </c>
      <c r="BT88" s="430">
        <v>0</v>
      </c>
      <c r="BU88" s="431">
        <v>0</v>
      </c>
      <c r="BV88" s="432">
        <v>0</v>
      </c>
      <c r="BW88" s="433">
        <v>0</v>
      </c>
      <c r="BX88" s="431">
        <v>0</v>
      </c>
      <c r="BY88" s="431">
        <v>0</v>
      </c>
      <c r="BZ88" s="430">
        <v>0</v>
      </c>
      <c r="CA88" s="430">
        <v>0</v>
      </c>
      <c r="CB88" s="430">
        <v>0</v>
      </c>
      <c r="CC88" s="430">
        <v>0</v>
      </c>
      <c r="CD88" s="432">
        <v>0</v>
      </c>
      <c r="CE88" s="433">
        <v>0</v>
      </c>
      <c r="CF88" s="431">
        <v>0</v>
      </c>
      <c r="CG88" s="430">
        <v>0</v>
      </c>
      <c r="CH88" s="430">
        <v>0</v>
      </c>
      <c r="CI88" s="430">
        <v>0</v>
      </c>
      <c r="CJ88" s="430">
        <v>0</v>
      </c>
      <c r="CK88" s="427">
        <f t="shared" si="47"/>
        <v>0</v>
      </c>
      <c r="CL88" s="427">
        <f t="shared" si="48"/>
        <v>0</v>
      </c>
      <c r="CM88" s="428">
        <f t="shared" si="46"/>
        <v>0</v>
      </c>
      <c r="CN88" s="428">
        <f t="shared" si="49"/>
        <v>0</v>
      </c>
      <c r="CO88" s="428">
        <f t="shared" si="50"/>
        <v>0</v>
      </c>
      <c r="CP88" s="428">
        <f t="shared" si="51"/>
        <v>0</v>
      </c>
      <c r="CQ88" s="428">
        <f t="shared" si="52"/>
        <v>0</v>
      </c>
      <c r="CR88" s="428">
        <f t="shared" si="53"/>
        <v>0</v>
      </c>
    </row>
    <row r="89" spans="1:96" x14ac:dyDescent="0.2">
      <c r="A89" s="420" t="s">
        <v>179</v>
      </c>
      <c r="B89" s="429" t="s">
        <v>180</v>
      </c>
      <c r="C89" s="430">
        <v>0</v>
      </c>
      <c r="D89" s="430">
        <v>0</v>
      </c>
      <c r="E89" s="430">
        <v>0</v>
      </c>
      <c r="F89" s="430">
        <v>0</v>
      </c>
      <c r="G89" s="430">
        <v>0</v>
      </c>
      <c r="H89" s="430">
        <v>0</v>
      </c>
      <c r="I89" s="430">
        <v>0</v>
      </c>
      <c r="J89" s="430">
        <v>0</v>
      </c>
      <c r="K89" s="430">
        <v>0</v>
      </c>
      <c r="L89" s="430">
        <v>0</v>
      </c>
      <c r="M89" s="430">
        <v>0</v>
      </c>
      <c r="N89" s="430">
        <v>0</v>
      </c>
      <c r="O89" s="430">
        <v>0</v>
      </c>
      <c r="P89" s="430">
        <v>0</v>
      </c>
      <c r="Q89" s="430">
        <v>0</v>
      </c>
      <c r="R89" s="430">
        <v>0</v>
      </c>
      <c r="S89" s="430">
        <v>0</v>
      </c>
      <c r="T89" s="430">
        <v>0</v>
      </c>
      <c r="U89" s="430">
        <v>0</v>
      </c>
      <c r="V89" s="430">
        <v>0</v>
      </c>
      <c r="W89" s="430">
        <v>0</v>
      </c>
      <c r="X89" s="430">
        <v>0</v>
      </c>
      <c r="Y89" s="430">
        <v>0</v>
      </c>
      <c r="Z89" s="430">
        <v>0</v>
      </c>
      <c r="AA89" s="430">
        <v>0</v>
      </c>
      <c r="AB89" s="430">
        <v>0</v>
      </c>
      <c r="AC89" s="430">
        <v>0</v>
      </c>
      <c r="AD89" s="430">
        <v>0</v>
      </c>
      <c r="AE89" s="430">
        <v>0</v>
      </c>
      <c r="AF89" s="430">
        <v>0</v>
      </c>
      <c r="AG89" s="430">
        <v>0</v>
      </c>
      <c r="AH89" s="430">
        <v>0</v>
      </c>
      <c r="AI89" s="430">
        <v>0</v>
      </c>
      <c r="AJ89" s="430">
        <v>0</v>
      </c>
      <c r="AK89" s="430">
        <v>0</v>
      </c>
      <c r="AL89" s="430">
        <v>0</v>
      </c>
      <c r="AM89" s="430">
        <v>0</v>
      </c>
      <c r="AN89" s="430">
        <v>0</v>
      </c>
      <c r="AO89" s="430">
        <v>0</v>
      </c>
      <c r="AP89" s="430">
        <v>0</v>
      </c>
      <c r="AQ89" s="430">
        <v>0</v>
      </c>
      <c r="AR89" s="430">
        <v>0</v>
      </c>
      <c r="AS89" s="430">
        <v>0</v>
      </c>
      <c r="AT89" s="430">
        <v>0</v>
      </c>
      <c r="AU89" s="430">
        <v>0</v>
      </c>
      <c r="AV89" s="430">
        <v>0</v>
      </c>
      <c r="AW89" s="430">
        <v>0</v>
      </c>
      <c r="AX89" s="430">
        <v>0</v>
      </c>
      <c r="AY89" s="430">
        <v>0</v>
      </c>
      <c r="AZ89" s="430">
        <v>0</v>
      </c>
      <c r="BA89" s="430">
        <v>0</v>
      </c>
      <c r="BB89" s="430">
        <v>0</v>
      </c>
      <c r="BC89" s="430">
        <v>0</v>
      </c>
      <c r="BD89" s="430">
        <v>0</v>
      </c>
      <c r="BE89" s="430">
        <v>0</v>
      </c>
      <c r="BF89" s="430">
        <v>0</v>
      </c>
      <c r="BG89" s="430">
        <v>0</v>
      </c>
      <c r="BH89" s="430">
        <v>0</v>
      </c>
      <c r="BI89" s="430">
        <v>0</v>
      </c>
      <c r="BJ89" s="430">
        <v>0</v>
      </c>
      <c r="BK89" s="430">
        <v>0</v>
      </c>
      <c r="BL89" s="430">
        <v>0</v>
      </c>
      <c r="BM89" s="430">
        <v>0</v>
      </c>
      <c r="BN89" s="430">
        <v>0</v>
      </c>
      <c r="BO89" s="430">
        <v>0</v>
      </c>
      <c r="BP89" s="430">
        <v>0</v>
      </c>
      <c r="BQ89" s="430">
        <v>0</v>
      </c>
      <c r="BR89" s="430">
        <v>0</v>
      </c>
      <c r="BS89" s="430">
        <v>0</v>
      </c>
      <c r="BT89" s="430">
        <v>0</v>
      </c>
      <c r="BU89" s="431">
        <v>0</v>
      </c>
      <c r="BV89" s="432">
        <v>0</v>
      </c>
      <c r="BW89" s="433">
        <v>0</v>
      </c>
      <c r="BX89" s="431">
        <v>0</v>
      </c>
      <c r="BY89" s="431">
        <v>0</v>
      </c>
      <c r="BZ89" s="430">
        <v>0</v>
      </c>
      <c r="CA89" s="430">
        <v>0</v>
      </c>
      <c r="CB89" s="430">
        <v>0</v>
      </c>
      <c r="CC89" s="430">
        <v>0</v>
      </c>
      <c r="CD89" s="432">
        <v>0</v>
      </c>
      <c r="CE89" s="433">
        <v>0</v>
      </c>
      <c r="CF89" s="431">
        <v>0</v>
      </c>
      <c r="CG89" s="430">
        <v>0</v>
      </c>
      <c r="CH89" s="430">
        <v>0</v>
      </c>
      <c r="CI89" s="430">
        <v>0</v>
      </c>
      <c r="CJ89" s="430">
        <v>0</v>
      </c>
      <c r="CK89" s="427">
        <f t="shared" si="47"/>
        <v>0</v>
      </c>
      <c r="CL89" s="427">
        <f t="shared" si="48"/>
        <v>0</v>
      </c>
      <c r="CM89" s="428">
        <f t="shared" si="46"/>
        <v>0</v>
      </c>
      <c r="CN89" s="428">
        <f t="shared" si="49"/>
        <v>0</v>
      </c>
      <c r="CO89" s="428">
        <f t="shared" si="50"/>
        <v>0</v>
      </c>
      <c r="CP89" s="428">
        <f t="shared" si="51"/>
        <v>0</v>
      </c>
      <c r="CQ89" s="428">
        <f t="shared" si="52"/>
        <v>0</v>
      </c>
      <c r="CR89" s="428">
        <f t="shared" si="53"/>
        <v>0</v>
      </c>
    </row>
    <row r="90" spans="1:96" ht="21" x14ac:dyDescent="0.2">
      <c r="A90" s="420" t="s">
        <v>181</v>
      </c>
      <c r="B90" s="429" t="s">
        <v>182</v>
      </c>
      <c r="C90" s="430">
        <v>0</v>
      </c>
      <c r="D90" s="430">
        <v>0</v>
      </c>
      <c r="E90" s="430">
        <v>0</v>
      </c>
      <c r="F90" s="430">
        <v>0</v>
      </c>
      <c r="G90" s="430">
        <v>0</v>
      </c>
      <c r="H90" s="430">
        <v>0</v>
      </c>
      <c r="I90" s="430">
        <v>0</v>
      </c>
      <c r="J90" s="430">
        <v>0</v>
      </c>
      <c r="K90" s="430">
        <v>0</v>
      </c>
      <c r="L90" s="430">
        <v>0</v>
      </c>
      <c r="M90" s="430">
        <v>0</v>
      </c>
      <c r="N90" s="430">
        <v>0</v>
      </c>
      <c r="O90" s="430">
        <v>0</v>
      </c>
      <c r="P90" s="430">
        <v>0</v>
      </c>
      <c r="Q90" s="430">
        <v>0</v>
      </c>
      <c r="R90" s="430">
        <v>0</v>
      </c>
      <c r="S90" s="430">
        <v>0</v>
      </c>
      <c r="T90" s="430">
        <v>0</v>
      </c>
      <c r="U90" s="430">
        <v>0</v>
      </c>
      <c r="V90" s="430">
        <v>0</v>
      </c>
      <c r="W90" s="430">
        <v>0</v>
      </c>
      <c r="X90" s="430">
        <v>0</v>
      </c>
      <c r="Y90" s="430">
        <v>0</v>
      </c>
      <c r="Z90" s="430">
        <v>0</v>
      </c>
      <c r="AA90" s="430">
        <v>0</v>
      </c>
      <c r="AB90" s="430">
        <v>0</v>
      </c>
      <c r="AC90" s="430">
        <v>0</v>
      </c>
      <c r="AD90" s="430">
        <v>0</v>
      </c>
      <c r="AE90" s="430">
        <v>0</v>
      </c>
      <c r="AF90" s="430">
        <v>0</v>
      </c>
      <c r="AG90" s="430">
        <v>0</v>
      </c>
      <c r="AH90" s="430">
        <v>0</v>
      </c>
      <c r="AI90" s="430">
        <v>0</v>
      </c>
      <c r="AJ90" s="430">
        <v>0</v>
      </c>
      <c r="AK90" s="430">
        <v>0</v>
      </c>
      <c r="AL90" s="430">
        <v>0</v>
      </c>
      <c r="AM90" s="430">
        <v>0</v>
      </c>
      <c r="AN90" s="430">
        <v>0</v>
      </c>
      <c r="AO90" s="430">
        <v>0</v>
      </c>
      <c r="AP90" s="430">
        <v>0</v>
      </c>
      <c r="AQ90" s="430">
        <v>0</v>
      </c>
      <c r="AR90" s="430">
        <v>0</v>
      </c>
      <c r="AS90" s="430">
        <v>0</v>
      </c>
      <c r="AT90" s="430">
        <v>0</v>
      </c>
      <c r="AU90" s="430">
        <v>0</v>
      </c>
      <c r="AV90" s="430">
        <v>0</v>
      </c>
      <c r="AW90" s="430">
        <v>0</v>
      </c>
      <c r="AX90" s="430">
        <v>0</v>
      </c>
      <c r="AY90" s="430">
        <v>0</v>
      </c>
      <c r="AZ90" s="430">
        <v>0</v>
      </c>
      <c r="BA90" s="430">
        <v>0</v>
      </c>
      <c r="BB90" s="430">
        <v>0</v>
      </c>
      <c r="BC90" s="430">
        <v>0</v>
      </c>
      <c r="BD90" s="430">
        <v>0</v>
      </c>
      <c r="BE90" s="430">
        <v>0</v>
      </c>
      <c r="BF90" s="430">
        <v>0</v>
      </c>
      <c r="BG90" s="430">
        <v>0</v>
      </c>
      <c r="BH90" s="430">
        <v>0</v>
      </c>
      <c r="BI90" s="430">
        <v>0</v>
      </c>
      <c r="BJ90" s="430">
        <v>0</v>
      </c>
      <c r="BK90" s="430">
        <v>0</v>
      </c>
      <c r="BL90" s="430">
        <v>0</v>
      </c>
      <c r="BM90" s="430">
        <v>0</v>
      </c>
      <c r="BN90" s="430">
        <v>0</v>
      </c>
      <c r="BO90" s="430">
        <v>0</v>
      </c>
      <c r="BP90" s="430">
        <v>0</v>
      </c>
      <c r="BQ90" s="430">
        <v>0</v>
      </c>
      <c r="BR90" s="430">
        <v>0</v>
      </c>
      <c r="BS90" s="430">
        <v>0</v>
      </c>
      <c r="BT90" s="430">
        <v>0</v>
      </c>
      <c r="BU90" s="431">
        <v>0</v>
      </c>
      <c r="BV90" s="432">
        <v>0</v>
      </c>
      <c r="BW90" s="433">
        <v>0</v>
      </c>
      <c r="BX90" s="431">
        <v>0</v>
      </c>
      <c r="BY90" s="431">
        <v>0</v>
      </c>
      <c r="BZ90" s="430">
        <v>0</v>
      </c>
      <c r="CA90" s="430">
        <v>0</v>
      </c>
      <c r="CB90" s="430">
        <v>0</v>
      </c>
      <c r="CC90" s="430">
        <v>0</v>
      </c>
      <c r="CD90" s="432">
        <v>0</v>
      </c>
      <c r="CE90" s="433">
        <v>0</v>
      </c>
      <c r="CF90" s="431">
        <v>0</v>
      </c>
      <c r="CG90" s="430">
        <v>0</v>
      </c>
      <c r="CH90" s="430">
        <v>0</v>
      </c>
      <c r="CI90" s="430">
        <v>0</v>
      </c>
      <c r="CJ90" s="430">
        <v>0</v>
      </c>
      <c r="CK90" s="427">
        <f t="shared" si="47"/>
        <v>0</v>
      </c>
      <c r="CL90" s="427">
        <f t="shared" si="48"/>
        <v>0</v>
      </c>
      <c r="CM90" s="428">
        <f t="shared" si="46"/>
        <v>0</v>
      </c>
      <c r="CN90" s="428">
        <f t="shared" si="49"/>
        <v>0</v>
      </c>
      <c r="CO90" s="428">
        <f t="shared" si="50"/>
        <v>0</v>
      </c>
      <c r="CP90" s="428">
        <f t="shared" si="51"/>
        <v>0</v>
      </c>
      <c r="CQ90" s="428">
        <f t="shared" si="52"/>
        <v>0</v>
      </c>
      <c r="CR90" s="428">
        <f t="shared" si="53"/>
        <v>0</v>
      </c>
    </row>
    <row r="91" spans="1:96" ht="21" x14ac:dyDescent="0.2">
      <c r="A91" s="420" t="s">
        <v>183</v>
      </c>
      <c r="B91" s="429" t="s">
        <v>184</v>
      </c>
      <c r="C91" s="430">
        <v>0</v>
      </c>
      <c r="D91" s="430">
        <v>0</v>
      </c>
      <c r="E91" s="430">
        <v>0</v>
      </c>
      <c r="F91" s="430">
        <v>0</v>
      </c>
      <c r="G91" s="430">
        <v>0</v>
      </c>
      <c r="H91" s="430">
        <v>0</v>
      </c>
      <c r="I91" s="430">
        <v>0</v>
      </c>
      <c r="J91" s="430">
        <v>0</v>
      </c>
      <c r="K91" s="430">
        <v>0</v>
      </c>
      <c r="L91" s="430">
        <v>0</v>
      </c>
      <c r="M91" s="430">
        <v>0</v>
      </c>
      <c r="N91" s="430">
        <v>0</v>
      </c>
      <c r="O91" s="430">
        <v>0</v>
      </c>
      <c r="P91" s="430">
        <v>0</v>
      </c>
      <c r="Q91" s="430">
        <v>0</v>
      </c>
      <c r="R91" s="430">
        <v>0</v>
      </c>
      <c r="S91" s="430">
        <v>0</v>
      </c>
      <c r="T91" s="430">
        <v>0</v>
      </c>
      <c r="U91" s="430">
        <v>0</v>
      </c>
      <c r="V91" s="430">
        <v>0</v>
      </c>
      <c r="W91" s="430">
        <v>0</v>
      </c>
      <c r="X91" s="430">
        <v>0</v>
      </c>
      <c r="Y91" s="430">
        <v>0</v>
      </c>
      <c r="Z91" s="430">
        <v>0</v>
      </c>
      <c r="AA91" s="430">
        <v>0</v>
      </c>
      <c r="AB91" s="430">
        <v>0</v>
      </c>
      <c r="AC91" s="430">
        <v>0</v>
      </c>
      <c r="AD91" s="430">
        <v>0</v>
      </c>
      <c r="AE91" s="430">
        <v>0</v>
      </c>
      <c r="AF91" s="430">
        <v>0</v>
      </c>
      <c r="AG91" s="430">
        <v>0</v>
      </c>
      <c r="AH91" s="430">
        <v>0</v>
      </c>
      <c r="AI91" s="430">
        <v>0</v>
      </c>
      <c r="AJ91" s="430">
        <v>0</v>
      </c>
      <c r="AK91" s="430">
        <v>0</v>
      </c>
      <c r="AL91" s="430">
        <v>0</v>
      </c>
      <c r="AM91" s="430">
        <v>0</v>
      </c>
      <c r="AN91" s="430">
        <v>0</v>
      </c>
      <c r="AO91" s="430">
        <v>0</v>
      </c>
      <c r="AP91" s="430">
        <v>0</v>
      </c>
      <c r="AQ91" s="430">
        <v>0</v>
      </c>
      <c r="AR91" s="430">
        <v>0</v>
      </c>
      <c r="AS91" s="430">
        <v>0</v>
      </c>
      <c r="AT91" s="430">
        <v>0</v>
      </c>
      <c r="AU91" s="430">
        <v>0</v>
      </c>
      <c r="AV91" s="430">
        <v>0</v>
      </c>
      <c r="AW91" s="430">
        <v>0</v>
      </c>
      <c r="AX91" s="430">
        <v>0</v>
      </c>
      <c r="AY91" s="430">
        <v>0</v>
      </c>
      <c r="AZ91" s="430">
        <v>0</v>
      </c>
      <c r="BA91" s="430">
        <v>0</v>
      </c>
      <c r="BB91" s="430">
        <v>0</v>
      </c>
      <c r="BC91" s="430">
        <v>0</v>
      </c>
      <c r="BD91" s="430">
        <v>0</v>
      </c>
      <c r="BE91" s="430">
        <v>0</v>
      </c>
      <c r="BF91" s="430">
        <v>0</v>
      </c>
      <c r="BG91" s="430">
        <v>0</v>
      </c>
      <c r="BH91" s="430">
        <v>0</v>
      </c>
      <c r="BI91" s="430">
        <v>0</v>
      </c>
      <c r="BJ91" s="430">
        <v>0</v>
      </c>
      <c r="BK91" s="430">
        <v>0</v>
      </c>
      <c r="BL91" s="430">
        <v>0</v>
      </c>
      <c r="BM91" s="430">
        <v>0</v>
      </c>
      <c r="BN91" s="430">
        <v>0</v>
      </c>
      <c r="BO91" s="430">
        <v>0</v>
      </c>
      <c r="BP91" s="430">
        <v>0</v>
      </c>
      <c r="BQ91" s="430">
        <v>0</v>
      </c>
      <c r="BR91" s="430">
        <v>0</v>
      </c>
      <c r="BS91" s="430">
        <v>0</v>
      </c>
      <c r="BT91" s="430">
        <v>0</v>
      </c>
      <c r="BU91" s="431">
        <v>0</v>
      </c>
      <c r="BV91" s="432">
        <v>0</v>
      </c>
      <c r="BW91" s="433">
        <v>0</v>
      </c>
      <c r="BX91" s="431">
        <v>0</v>
      </c>
      <c r="BY91" s="431">
        <v>0</v>
      </c>
      <c r="BZ91" s="430">
        <v>0</v>
      </c>
      <c r="CA91" s="430">
        <v>0</v>
      </c>
      <c r="CB91" s="430">
        <v>0</v>
      </c>
      <c r="CC91" s="430">
        <v>0</v>
      </c>
      <c r="CD91" s="432">
        <v>0</v>
      </c>
      <c r="CE91" s="433">
        <v>0</v>
      </c>
      <c r="CF91" s="431">
        <v>0</v>
      </c>
      <c r="CG91" s="430">
        <v>0</v>
      </c>
      <c r="CH91" s="430">
        <v>0</v>
      </c>
      <c r="CI91" s="430">
        <v>0</v>
      </c>
      <c r="CJ91" s="430">
        <v>0</v>
      </c>
      <c r="CK91" s="427">
        <f t="shared" si="47"/>
        <v>0</v>
      </c>
      <c r="CL91" s="427">
        <f t="shared" si="48"/>
        <v>0</v>
      </c>
      <c r="CM91" s="428">
        <f t="shared" si="46"/>
        <v>0</v>
      </c>
      <c r="CN91" s="428">
        <f t="shared" si="49"/>
        <v>0</v>
      </c>
      <c r="CO91" s="428">
        <f t="shared" si="50"/>
        <v>0</v>
      </c>
      <c r="CP91" s="428">
        <f t="shared" si="51"/>
        <v>0</v>
      </c>
      <c r="CQ91" s="428">
        <f t="shared" si="52"/>
        <v>0</v>
      </c>
      <c r="CR91" s="428">
        <f t="shared" si="53"/>
        <v>0</v>
      </c>
    </row>
    <row r="92" spans="1:96" x14ac:dyDescent="0.2">
      <c r="A92" s="420" t="s">
        <v>185</v>
      </c>
      <c r="B92" s="429" t="s">
        <v>186</v>
      </c>
      <c r="C92" s="430">
        <v>0</v>
      </c>
      <c r="D92" s="430">
        <v>0</v>
      </c>
      <c r="E92" s="430">
        <v>0</v>
      </c>
      <c r="F92" s="430">
        <v>0</v>
      </c>
      <c r="G92" s="430">
        <v>0</v>
      </c>
      <c r="H92" s="430">
        <v>0</v>
      </c>
      <c r="I92" s="430">
        <v>0</v>
      </c>
      <c r="J92" s="430">
        <v>0</v>
      </c>
      <c r="K92" s="430">
        <v>0</v>
      </c>
      <c r="L92" s="430">
        <v>0</v>
      </c>
      <c r="M92" s="430">
        <v>0</v>
      </c>
      <c r="N92" s="430">
        <v>0</v>
      </c>
      <c r="O92" s="430">
        <v>0</v>
      </c>
      <c r="P92" s="430">
        <v>0</v>
      </c>
      <c r="Q92" s="430">
        <v>0</v>
      </c>
      <c r="R92" s="430">
        <v>0</v>
      </c>
      <c r="S92" s="430">
        <v>0</v>
      </c>
      <c r="T92" s="430">
        <v>0</v>
      </c>
      <c r="U92" s="430">
        <v>0</v>
      </c>
      <c r="V92" s="430">
        <v>0</v>
      </c>
      <c r="W92" s="430">
        <v>0</v>
      </c>
      <c r="X92" s="430">
        <v>0</v>
      </c>
      <c r="Y92" s="430">
        <v>0</v>
      </c>
      <c r="Z92" s="430">
        <v>0</v>
      </c>
      <c r="AA92" s="430">
        <v>0</v>
      </c>
      <c r="AB92" s="430">
        <v>0</v>
      </c>
      <c r="AC92" s="430">
        <v>0</v>
      </c>
      <c r="AD92" s="430">
        <v>0</v>
      </c>
      <c r="AE92" s="430">
        <v>0</v>
      </c>
      <c r="AF92" s="430">
        <v>0</v>
      </c>
      <c r="AG92" s="430">
        <v>0</v>
      </c>
      <c r="AH92" s="430">
        <v>0</v>
      </c>
      <c r="AI92" s="430">
        <v>0</v>
      </c>
      <c r="AJ92" s="430">
        <v>0</v>
      </c>
      <c r="AK92" s="430">
        <v>0</v>
      </c>
      <c r="AL92" s="430">
        <v>0</v>
      </c>
      <c r="AM92" s="430">
        <v>0</v>
      </c>
      <c r="AN92" s="430">
        <v>0</v>
      </c>
      <c r="AO92" s="430">
        <v>0</v>
      </c>
      <c r="AP92" s="430">
        <v>0</v>
      </c>
      <c r="AQ92" s="430">
        <v>0</v>
      </c>
      <c r="AR92" s="430">
        <v>0</v>
      </c>
      <c r="AS92" s="430">
        <v>0</v>
      </c>
      <c r="AT92" s="430">
        <v>0</v>
      </c>
      <c r="AU92" s="430">
        <v>0</v>
      </c>
      <c r="AV92" s="430">
        <v>0</v>
      </c>
      <c r="AW92" s="430">
        <v>0</v>
      </c>
      <c r="AX92" s="430">
        <v>0</v>
      </c>
      <c r="AY92" s="430">
        <v>0</v>
      </c>
      <c r="AZ92" s="430">
        <v>0</v>
      </c>
      <c r="BA92" s="430">
        <v>0</v>
      </c>
      <c r="BB92" s="430">
        <v>0</v>
      </c>
      <c r="BC92" s="430">
        <v>0</v>
      </c>
      <c r="BD92" s="430">
        <v>0</v>
      </c>
      <c r="BE92" s="430">
        <v>0</v>
      </c>
      <c r="BF92" s="430">
        <v>0</v>
      </c>
      <c r="BG92" s="430">
        <v>0</v>
      </c>
      <c r="BH92" s="430">
        <v>0</v>
      </c>
      <c r="BI92" s="430">
        <v>0</v>
      </c>
      <c r="BJ92" s="430">
        <v>0</v>
      </c>
      <c r="BK92" s="430">
        <v>0</v>
      </c>
      <c r="BL92" s="430">
        <v>0</v>
      </c>
      <c r="BM92" s="430">
        <v>0</v>
      </c>
      <c r="BN92" s="430">
        <v>0</v>
      </c>
      <c r="BO92" s="430">
        <v>0</v>
      </c>
      <c r="BP92" s="430">
        <v>0</v>
      </c>
      <c r="BQ92" s="430">
        <v>0</v>
      </c>
      <c r="BR92" s="430">
        <v>0</v>
      </c>
      <c r="BS92" s="430">
        <v>0</v>
      </c>
      <c r="BT92" s="430">
        <v>0</v>
      </c>
      <c r="BU92" s="431">
        <v>0</v>
      </c>
      <c r="BV92" s="432">
        <v>0</v>
      </c>
      <c r="BW92" s="433">
        <v>0</v>
      </c>
      <c r="BX92" s="431">
        <v>0</v>
      </c>
      <c r="BY92" s="431">
        <v>0</v>
      </c>
      <c r="BZ92" s="430">
        <v>0</v>
      </c>
      <c r="CA92" s="430">
        <v>0</v>
      </c>
      <c r="CB92" s="430">
        <v>0</v>
      </c>
      <c r="CC92" s="430">
        <v>0</v>
      </c>
      <c r="CD92" s="432">
        <v>0</v>
      </c>
      <c r="CE92" s="433">
        <v>0</v>
      </c>
      <c r="CF92" s="431">
        <v>0</v>
      </c>
      <c r="CG92" s="430">
        <v>0</v>
      </c>
      <c r="CH92" s="430">
        <v>0</v>
      </c>
      <c r="CI92" s="430">
        <v>0</v>
      </c>
      <c r="CJ92" s="430">
        <v>0</v>
      </c>
      <c r="CK92" s="427">
        <f t="shared" si="47"/>
        <v>0</v>
      </c>
      <c r="CL92" s="427">
        <f t="shared" si="48"/>
        <v>0</v>
      </c>
      <c r="CM92" s="428">
        <f t="shared" si="46"/>
        <v>0</v>
      </c>
      <c r="CN92" s="428">
        <f t="shared" si="49"/>
        <v>0</v>
      </c>
      <c r="CO92" s="428">
        <f t="shared" si="50"/>
        <v>0</v>
      </c>
      <c r="CP92" s="428">
        <f t="shared" si="51"/>
        <v>0</v>
      </c>
      <c r="CQ92" s="428">
        <f t="shared" si="52"/>
        <v>0</v>
      </c>
      <c r="CR92" s="428">
        <f t="shared" si="53"/>
        <v>0</v>
      </c>
    </row>
    <row r="93" spans="1:96" x14ac:dyDescent="0.2">
      <c r="A93" s="420" t="s">
        <v>187</v>
      </c>
      <c r="B93" s="429" t="s">
        <v>188</v>
      </c>
      <c r="C93" s="430">
        <v>0</v>
      </c>
      <c r="D93" s="430">
        <v>0</v>
      </c>
      <c r="E93" s="430">
        <v>0</v>
      </c>
      <c r="F93" s="430">
        <v>0</v>
      </c>
      <c r="G93" s="430">
        <v>0</v>
      </c>
      <c r="H93" s="430">
        <v>0</v>
      </c>
      <c r="I93" s="430">
        <v>0</v>
      </c>
      <c r="J93" s="430">
        <v>0</v>
      </c>
      <c r="K93" s="430">
        <v>0</v>
      </c>
      <c r="L93" s="430">
        <v>0</v>
      </c>
      <c r="M93" s="430">
        <v>0</v>
      </c>
      <c r="N93" s="430">
        <v>0</v>
      </c>
      <c r="O93" s="430">
        <v>0</v>
      </c>
      <c r="P93" s="430">
        <v>0</v>
      </c>
      <c r="Q93" s="430">
        <v>0</v>
      </c>
      <c r="R93" s="430">
        <v>0</v>
      </c>
      <c r="S93" s="430">
        <v>0</v>
      </c>
      <c r="T93" s="430">
        <v>0</v>
      </c>
      <c r="U93" s="430">
        <v>0</v>
      </c>
      <c r="V93" s="430">
        <v>0</v>
      </c>
      <c r="W93" s="430">
        <v>0</v>
      </c>
      <c r="X93" s="430">
        <v>0</v>
      </c>
      <c r="Y93" s="430">
        <v>0</v>
      </c>
      <c r="Z93" s="430">
        <v>0</v>
      </c>
      <c r="AA93" s="430">
        <v>0</v>
      </c>
      <c r="AB93" s="430">
        <v>0</v>
      </c>
      <c r="AC93" s="430">
        <v>0</v>
      </c>
      <c r="AD93" s="430">
        <v>0</v>
      </c>
      <c r="AE93" s="430">
        <v>0</v>
      </c>
      <c r="AF93" s="430">
        <v>0</v>
      </c>
      <c r="AG93" s="430">
        <v>0</v>
      </c>
      <c r="AH93" s="430">
        <v>0</v>
      </c>
      <c r="AI93" s="430">
        <v>0</v>
      </c>
      <c r="AJ93" s="430">
        <v>0</v>
      </c>
      <c r="AK93" s="430">
        <v>0</v>
      </c>
      <c r="AL93" s="430">
        <v>0</v>
      </c>
      <c r="AM93" s="430">
        <v>0</v>
      </c>
      <c r="AN93" s="430">
        <v>0</v>
      </c>
      <c r="AO93" s="430">
        <v>0</v>
      </c>
      <c r="AP93" s="430">
        <v>0</v>
      </c>
      <c r="AQ93" s="430">
        <v>0</v>
      </c>
      <c r="AR93" s="430">
        <v>0</v>
      </c>
      <c r="AS93" s="430">
        <v>0</v>
      </c>
      <c r="AT93" s="430">
        <v>0</v>
      </c>
      <c r="AU93" s="430">
        <v>0</v>
      </c>
      <c r="AV93" s="430">
        <v>0</v>
      </c>
      <c r="AW93" s="430">
        <v>0</v>
      </c>
      <c r="AX93" s="430">
        <v>0</v>
      </c>
      <c r="AY93" s="430">
        <v>0</v>
      </c>
      <c r="AZ93" s="430">
        <v>0</v>
      </c>
      <c r="BA93" s="430">
        <v>0</v>
      </c>
      <c r="BB93" s="430">
        <v>0</v>
      </c>
      <c r="BC93" s="430">
        <v>0</v>
      </c>
      <c r="BD93" s="430">
        <v>0</v>
      </c>
      <c r="BE93" s="430">
        <v>0</v>
      </c>
      <c r="BF93" s="430">
        <v>0</v>
      </c>
      <c r="BG93" s="430">
        <v>0</v>
      </c>
      <c r="BH93" s="430">
        <v>0</v>
      </c>
      <c r="BI93" s="430">
        <v>0</v>
      </c>
      <c r="BJ93" s="430">
        <v>0</v>
      </c>
      <c r="BK93" s="430">
        <v>0</v>
      </c>
      <c r="BL93" s="430">
        <v>0</v>
      </c>
      <c r="BM93" s="430">
        <v>0</v>
      </c>
      <c r="BN93" s="430">
        <v>0</v>
      </c>
      <c r="BO93" s="430">
        <v>0</v>
      </c>
      <c r="BP93" s="430">
        <v>0</v>
      </c>
      <c r="BQ93" s="430">
        <v>0</v>
      </c>
      <c r="BR93" s="430">
        <v>0</v>
      </c>
      <c r="BS93" s="430">
        <v>0</v>
      </c>
      <c r="BT93" s="430">
        <v>0</v>
      </c>
      <c r="BU93" s="431">
        <v>0</v>
      </c>
      <c r="BV93" s="432">
        <v>0</v>
      </c>
      <c r="BW93" s="433">
        <v>0</v>
      </c>
      <c r="BX93" s="431">
        <v>0</v>
      </c>
      <c r="BY93" s="431">
        <v>0</v>
      </c>
      <c r="BZ93" s="430">
        <v>0</v>
      </c>
      <c r="CA93" s="430">
        <v>0</v>
      </c>
      <c r="CB93" s="430">
        <v>0</v>
      </c>
      <c r="CC93" s="430">
        <v>0</v>
      </c>
      <c r="CD93" s="432">
        <v>0</v>
      </c>
      <c r="CE93" s="433">
        <v>0</v>
      </c>
      <c r="CF93" s="431">
        <v>0</v>
      </c>
      <c r="CG93" s="430">
        <v>0</v>
      </c>
      <c r="CH93" s="430">
        <v>0</v>
      </c>
      <c r="CI93" s="430">
        <v>0</v>
      </c>
      <c r="CJ93" s="430">
        <v>0</v>
      </c>
      <c r="CK93" s="427">
        <f t="shared" si="47"/>
        <v>0</v>
      </c>
      <c r="CL93" s="427">
        <f t="shared" si="48"/>
        <v>0</v>
      </c>
      <c r="CM93" s="428">
        <f t="shared" si="46"/>
        <v>0</v>
      </c>
      <c r="CN93" s="428">
        <f t="shared" si="49"/>
        <v>0</v>
      </c>
      <c r="CO93" s="428">
        <f t="shared" si="50"/>
        <v>0</v>
      </c>
      <c r="CP93" s="428">
        <f t="shared" si="51"/>
        <v>0</v>
      </c>
      <c r="CQ93" s="428">
        <f t="shared" si="52"/>
        <v>0</v>
      </c>
      <c r="CR93" s="428">
        <f t="shared" si="53"/>
        <v>0</v>
      </c>
    </row>
    <row r="94" spans="1:96" x14ac:dyDescent="0.2">
      <c r="A94" s="420" t="s">
        <v>189</v>
      </c>
      <c r="B94" s="429" t="s">
        <v>190</v>
      </c>
      <c r="C94" s="430">
        <v>0</v>
      </c>
      <c r="D94" s="430">
        <v>0</v>
      </c>
      <c r="E94" s="430">
        <v>0</v>
      </c>
      <c r="F94" s="430">
        <v>0</v>
      </c>
      <c r="G94" s="430">
        <v>0</v>
      </c>
      <c r="H94" s="430">
        <v>0</v>
      </c>
      <c r="I94" s="430">
        <v>0</v>
      </c>
      <c r="J94" s="430">
        <v>0</v>
      </c>
      <c r="K94" s="430">
        <v>0</v>
      </c>
      <c r="L94" s="430">
        <v>0</v>
      </c>
      <c r="M94" s="430">
        <v>0</v>
      </c>
      <c r="N94" s="430">
        <v>0</v>
      </c>
      <c r="O94" s="430">
        <v>0</v>
      </c>
      <c r="P94" s="430">
        <v>0</v>
      </c>
      <c r="Q94" s="430">
        <v>0</v>
      </c>
      <c r="R94" s="430">
        <v>0</v>
      </c>
      <c r="S94" s="430">
        <v>0</v>
      </c>
      <c r="T94" s="430">
        <v>0</v>
      </c>
      <c r="U94" s="430">
        <v>0</v>
      </c>
      <c r="V94" s="430">
        <v>0</v>
      </c>
      <c r="W94" s="430">
        <v>0</v>
      </c>
      <c r="X94" s="430">
        <v>0</v>
      </c>
      <c r="Y94" s="430">
        <v>0</v>
      </c>
      <c r="Z94" s="430">
        <v>0</v>
      </c>
      <c r="AA94" s="430">
        <v>90000</v>
      </c>
      <c r="AB94" s="430">
        <v>90000</v>
      </c>
      <c r="AC94" s="430">
        <v>0</v>
      </c>
      <c r="AD94" s="430">
        <v>0</v>
      </c>
      <c r="AE94" s="430">
        <v>0</v>
      </c>
      <c r="AF94" s="430">
        <v>0</v>
      </c>
      <c r="AG94" s="430">
        <v>0</v>
      </c>
      <c r="AH94" s="430">
        <v>0</v>
      </c>
      <c r="AI94" s="430">
        <v>0</v>
      </c>
      <c r="AJ94" s="430">
        <v>0</v>
      </c>
      <c r="AK94" s="430">
        <v>0</v>
      </c>
      <c r="AL94" s="430">
        <v>0</v>
      </c>
      <c r="AM94" s="430">
        <v>0</v>
      </c>
      <c r="AN94" s="430">
        <v>0</v>
      </c>
      <c r="AO94" s="430">
        <v>0</v>
      </c>
      <c r="AP94" s="430">
        <v>0</v>
      </c>
      <c r="AQ94" s="430">
        <v>0</v>
      </c>
      <c r="AR94" s="430">
        <v>0</v>
      </c>
      <c r="AS94" s="430">
        <v>0</v>
      </c>
      <c r="AT94" s="430">
        <v>0</v>
      </c>
      <c r="AU94" s="430">
        <v>0</v>
      </c>
      <c r="AV94" s="430">
        <v>0</v>
      </c>
      <c r="AW94" s="430">
        <v>0</v>
      </c>
      <c r="AX94" s="430">
        <v>0</v>
      </c>
      <c r="AY94" s="430">
        <v>0</v>
      </c>
      <c r="AZ94" s="430">
        <v>0</v>
      </c>
      <c r="BA94" s="430">
        <v>0</v>
      </c>
      <c r="BB94" s="430">
        <v>0</v>
      </c>
      <c r="BC94" s="430">
        <v>0</v>
      </c>
      <c r="BD94" s="430">
        <v>0</v>
      </c>
      <c r="BE94" s="430">
        <v>0</v>
      </c>
      <c r="BF94" s="430">
        <v>0</v>
      </c>
      <c r="BG94" s="430">
        <v>0</v>
      </c>
      <c r="BH94" s="430">
        <v>0</v>
      </c>
      <c r="BI94" s="430">
        <v>0</v>
      </c>
      <c r="BJ94" s="430">
        <v>0</v>
      </c>
      <c r="BK94" s="430">
        <v>0</v>
      </c>
      <c r="BL94" s="430">
        <v>0</v>
      </c>
      <c r="BM94" s="430">
        <v>0</v>
      </c>
      <c r="BN94" s="430">
        <v>0</v>
      </c>
      <c r="BO94" s="430">
        <v>0</v>
      </c>
      <c r="BP94" s="430">
        <v>0</v>
      </c>
      <c r="BQ94" s="430">
        <v>0</v>
      </c>
      <c r="BR94" s="430">
        <v>0</v>
      </c>
      <c r="BS94" s="430">
        <v>0</v>
      </c>
      <c r="BT94" s="430">
        <v>0</v>
      </c>
      <c r="BU94" s="431">
        <v>0</v>
      </c>
      <c r="BV94" s="432">
        <v>0</v>
      </c>
      <c r="BW94" s="433">
        <v>0</v>
      </c>
      <c r="BX94" s="431">
        <v>0</v>
      </c>
      <c r="BY94" s="431">
        <v>0</v>
      </c>
      <c r="BZ94" s="430">
        <v>0</v>
      </c>
      <c r="CA94" s="430">
        <v>0</v>
      </c>
      <c r="CB94" s="430">
        <v>0</v>
      </c>
      <c r="CC94" s="430">
        <v>0</v>
      </c>
      <c r="CD94" s="432">
        <v>0</v>
      </c>
      <c r="CE94" s="433">
        <v>0</v>
      </c>
      <c r="CF94" s="431">
        <v>0</v>
      </c>
      <c r="CG94" s="430">
        <v>0</v>
      </c>
      <c r="CH94" s="430">
        <v>0</v>
      </c>
      <c r="CI94" s="430">
        <v>0</v>
      </c>
      <c r="CJ94" s="430">
        <v>0</v>
      </c>
      <c r="CK94" s="427">
        <f t="shared" si="47"/>
        <v>90000</v>
      </c>
      <c r="CL94" s="427">
        <f t="shared" si="48"/>
        <v>90000</v>
      </c>
      <c r="CM94" s="428">
        <f t="shared" si="46"/>
        <v>90000</v>
      </c>
      <c r="CN94" s="428">
        <f t="shared" si="49"/>
        <v>90000</v>
      </c>
      <c r="CO94" s="428">
        <f t="shared" si="50"/>
        <v>0</v>
      </c>
      <c r="CP94" s="428">
        <f t="shared" si="51"/>
        <v>0</v>
      </c>
      <c r="CQ94" s="428">
        <f t="shared" si="52"/>
        <v>0</v>
      </c>
      <c r="CR94" s="428">
        <f t="shared" si="53"/>
        <v>0</v>
      </c>
    </row>
    <row r="95" spans="1:96" x14ac:dyDescent="0.2">
      <c r="A95" s="434" t="s">
        <v>191</v>
      </c>
      <c r="B95" s="435" t="s">
        <v>561</v>
      </c>
      <c r="C95" s="436">
        <f t="shared" ref="C95:AH95" si="63">SUM(C86:C94)</f>
        <v>0</v>
      </c>
      <c r="D95" s="436">
        <f t="shared" si="63"/>
        <v>0</v>
      </c>
      <c r="E95" s="436">
        <f t="shared" si="63"/>
        <v>0</v>
      </c>
      <c r="F95" s="436">
        <f t="shared" si="63"/>
        <v>0</v>
      </c>
      <c r="G95" s="436">
        <f t="shared" si="63"/>
        <v>0</v>
      </c>
      <c r="H95" s="436">
        <f t="shared" si="63"/>
        <v>0</v>
      </c>
      <c r="I95" s="436">
        <f t="shared" si="63"/>
        <v>0</v>
      </c>
      <c r="J95" s="436">
        <f t="shared" si="63"/>
        <v>0</v>
      </c>
      <c r="K95" s="436">
        <f t="shared" si="63"/>
        <v>0</v>
      </c>
      <c r="L95" s="436">
        <f t="shared" si="63"/>
        <v>0</v>
      </c>
      <c r="M95" s="436">
        <f t="shared" si="63"/>
        <v>0</v>
      </c>
      <c r="N95" s="436">
        <f t="shared" si="63"/>
        <v>0</v>
      </c>
      <c r="O95" s="436">
        <f t="shared" si="63"/>
        <v>0</v>
      </c>
      <c r="P95" s="436">
        <f t="shared" si="63"/>
        <v>0</v>
      </c>
      <c r="Q95" s="436">
        <f t="shared" si="63"/>
        <v>0</v>
      </c>
      <c r="R95" s="436">
        <f t="shared" si="63"/>
        <v>0</v>
      </c>
      <c r="S95" s="436">
        <f t="shared" si="63"/>
        <v>0</v>
      </c>
      <c r="T95" s="436">
        <f t="shared" si="63"/>
        <v>0</v>
      </c>
      <c r="U95" s="436">
        <f t="shared" si="63"/>
        <v>0</v>
      </c>
      <c r="V95" s="436">
        <f t="shared" si="63"/>
        <v>0</v>
      </c>
      <c r="W95" s="436">
        <f t="shared" si="63"/>
        <v>0</v>
      </c>
      <c r="X95" s="436">
        <f t="shared" si="63"/>
        <v>0</v>
      </c>
      <c r="Y95" s="436">
        <f t="shared" si="63"/>
        <v>0</v>
      </c>
      <c r="Z95" s="436">
        <f t="shared" si="63"/>
        <v>0</v>
      </c>
      <c r="AA95" s="436">
        <f t="shared" si="63"/>
        <v>90000</v>
      </c>
      <c r="AB95" s="436">
        <f t="shared" si="63"/>
        <v>90000</v>
      </c>
      <c r="AC95" s="436">
        <f t="shared" si="63"/>
        <v>0</v>
      </c>
      <c r="AD95" s="436">
        <f t="shared" si="63"/>
        <v>0</v>
      </c>
      <c r="AE95" s="436">
        <f t="shared" si="63"/>
        <v>0</v>
      </c>
      <c r="AF95" s="436">
        <f t="shared" si="63"/>
        <v>0</v>
      </c>
      <c r="AG95" s="436">
        <f t="shared" si="63"/>
        <v>0</v>
      </c>
      <c r="AH95" s="436">
        <f t="shared" si="63"/>
        <v>0</v>
      </c>
      <c r="AI95" s="436">
        <f t="shared" ref="AI95:BN95" si="64">SUM(AI86:AI94)</f>
        <v>0</v>
      </c>
      <c r="AJ95" s="436">
        <f t="shared" si="64"/>
        <v>0</v>
      </c>
      <c r="AK95" s="436">
        <f t="shared" si="64"/>
        <v>0</v>
      </c>
      <c r="AL95" s="436">
        <f t="shared" si="64"/>
        <v>0</v>
      </c>
      <c r="AM95" s="436">
        <f t="shared" si="64"/>
        <v>0</v>
      </c>
      <c r="AN95" s="436">
        <f t="shared" si="64"/>
        <v>0</v>
      </c>
      <c r="AO95" s="436">
        <f t="shared" si="64"/>
        <v>0</v>
      </c>
      <c r="AP95" s="436">
        <f t="shared" si="64"/>
        <v>0</v>
      </c>
      <c r="AQ95" s="436">
        <f t="shared" si="64"/>
        <v>0</v>
      </c>
      <c r="AR95" s="436">
        <f t="shared" si="64"/>
        <v>0</v>
      </c>
      <c r="AS95" s="436">
        <f t="shared" si="64"/>
        <v>0</v>
      </c>
      <c r="AT95" s="436">
        <f t="shared" si="64"/>
        <v>0</v>
      </c>
      <c r="AU95" s="436">
        <f t="shared" si="64"/>
        <v>0</v>
      </c>
      <c r="AV95" s="436">
        <f t="shared" si="64"/>
        <v>0</v>
      </c>
      <c r="AW95" s="436">
        <f t="shared" si="64"/>
        <v>0</v>
      </c>
      <c r="AX95" s="436">
        <f t="shared" si="64"/>
        <v>0</v>
      </c>
      <c r="AY95" s="436">
        <f t="shared" si="64"/>
        <v>0</v>
      </c>
      <c r="AZ95" s="436">
        <f t="shared" si="64"/>
        <v>0</v>
      </c>
      <c r="BA95" s="436">
        <f t="shared" si="64"/>
        <v>0</v>
      </c>
      <c r="BB95" s="436">
        <f t="shared" si="64"/>
        <v>0</v>
      </c>
      <c r="BC95" s="436">
        <f t="shared" si="64"/>
        <v>0</v>
      </c>
      <c r="BD95" s="436">
        <f t="shared" si="64"/>
        <v>0</v>
      </c>
      <c r="BE95" s="436">
        <f t="shared" si="64"/>
        <v>0</v>
      </c>
      <c r="BF95" s="436">
        <f t="shared" si="64"/>
        <v>0</v>
      </c>
      <c r="BG95" s="436">
        <f t="shared" si="64"/>
        <v>0</v>
      </c>
      <c r="BH95" s="436">
        <f t="shared" si="64"/>
        <v>0</v>
      </c>
      <c r="BI95" s="436">
        <f t="shared" si="64"/>
        <v>0</v>
      </c>
      <c r="BJ95" s="436">
        <f t="shared" si="64"/>
        <v>0</v>
      </c>
      <c r="BK95" s="436">
        <f t="shared" si="64"/>
        <v>0</v>
      </c>
      <c r="BL95" s="436">
        <f t="shared" si="64"/>
        <v>0</v>
      </c>
      <c r="BM95" s="436">
        <f t="shared" si="64"/>
        <v>0</v>
      </c>
      <c r="BN95" s="436">
        <f t="shared" si="64"/>
        <v>0</v>
      </c>
      <c r="BO95" s="436">
        <f t="shared" ref="BO95:CJ95" si="65">SUM(BO86:BO94)</f>
        <v>0</v>
      </c>
      <c r="BP95" s="436">
        <f t="shared" si="65"/>
        <v>0</v>
      </c>
      <c r="BQ95" s="436">
        <f t="shared" si="65"/>
        <v>0</v>
      </c>
      <c r="BR95" s="436">
        <f t="shared" si="65"/>
        <v>0</v>
      </c>
      <c r="BS95" s="436">
        <f t="shared" si="65"/>
        <v>0</v>
      </c>
      <c r="BT95" s="436">
        <f t="shared" si="65"/>
        <v>0</v>
      </c>
      <c r="BU95" s="437">
        <f t="shared" si="65"/>
        <v>0</v>
      </c>
      <c r="BV95" s="438">
        <f t="shared" si="65"/>
        <v>0</v>
      </c>
      <c r="BW95" s="439">
        <f t="shared" si="65"/>
        <v>0</v>
      </c>
      <c r="BX95" s="437">
        <f t="shared" si="65"/>
        <v>0</v>
      </c>
      <c r="BY95" s="437">
        <f t="shared" si="65"/>
        <v>0</v>
      </c>
      <c r="BZ95" s="436">
        <f t="shared" si="65"/>
        <v>0</v>
      </c>
      <c r="CA95" s="436">
        <f t="shared" si="65"/>
        <v>0</v>
      </c>
      <c r="CB95" s="436">
        <f t="shared" si="65"/>
        <v>0</v>
      </c>
      <c r="CC95" s="436">
        <f t="shared" si="65"/>
        <v>0</v>
      </c>
      <c r="CD95" s="438">
        <f t="shared" si="65"/>
        <v>0</v>
      </c>
      <c r="CE95" s="439">
        <f t="shared" si="65"/>
        <v>0</v>
      </c>
      <c r="CF95" s="437">
        <f t="shared" si="65"/>
        <v>0</v>
      </c>
      <c r="CG95" s="436">
        <f t="shared" si="65"/>
        <v>0</v>
      </c>
      <c r="CH95" s="436">
        <f t="shared" si="65"/>
        <v>0</v>
      </c>
      <c r="CI95" s="436">
        <f t="shared" si="65"/>
        <v>0</v>
      </c>
      <c r="CJ95" s="436">
        <f t="shared" si="65"/>
        <v>0</v>
      </c>
      <c r="CK95" s="427">
        <f t="shared" si="47"/>
        <v>90000</v>
      </c>
      <c r="CL95" s="427">
        <f t="shared" si="48"/>
        <v>90000</v>
      </c>
      <c r="CM95" s="428">
        <f t="shared" si="46"/>
        <v>90000</v>
      </c>
      <c r="CN95" s="428">
        <f t="shared" si="49"/>
        <v>90000</v>
      </c>
      <c r="CO95" s="428">
        <f t="shared" si="50"/>
        <v>0</v>
      </c>
      <c r="CP95" s="428">
        <f t="shared" si="51"/>
        <v>0</v>
      </c>
      <c r="CQ95" s="428">
        <f t="shared" si="52"/>
        <v>0</v>
      </c>
      <c r="CR95" s="428">
        <f t="shared" si="53"/>
        <v>0</v>
      </c>
    </row>
    <row r="96" spans="1:96" ht="11.45" customHeight="1" x14ac:dyDescent="0.2">
      <c r="A96" s="434" t="s">
        <v>193</v>
      </c>
      <c r="B96" s="435" t="s">
        <v>562</v>
      </c>
      <c r="C96" s="436">
        <f t="shared" ref="C96:AH96" si="66">+C23+C24+C49+C58+C72+C80+C85+C95</f>
        <v>18256000</v>
      </c>
      <c r="D96" s="436">
        <f t="shared" si="66"/>
        <v>15600000</v>
      </c>
      <c r="E96" s="436">
        <f t="shared" si="66"/>
        <v>1075000</v>
      </c>
      <c r="F96" s="436">
        <f t="shared" si="66"/>
        <v>1075000</v>
      </c>
      <c r="G96" s="436">
        <f t="shared" si="66"/>
        <v>6137000</v>
      </c>
      <c r="H96" s="436">
        <f t="shared" si="66"/>
        <v>5707000</v>
      </c>
      <c r="I96" s="436">
        <f t="shared" si="66"/>
        <v>55000</v>
      </c>
      <c r="J96" s="436">
        <f t="shared" si="66"/>
        <v>30000</v>
      </c>
      <c r="K96" s="436">
        <f t="shared" si="66"/>
        <v>827600</v>
      </c>
      <c r="L96" s="436">
        <f t="shared" si="66"/>
        <v>1410467</v>
      </c>
      <c r="M96" s="436">
        <f t="shared" si="66"/>
        <v>0</v>
      </c>
      <c r="N96" s="436">
        <f t="shared" si="66"/>
        <v>0</v>
      </c>
      <c r="O96" s="436">
        <f t="shared" si="66"/>
        <v>0</v>
      </c>
      <c r="P96" s="436">
        <f t="shared" si="66"/>
        <v>0</v>
      </c>
      <c r="Q96" s="436">
        <f t="shared" si="66"/>
        <v>0</v>
      </c>
      <c r="R96" s="436">
        <f t="shared" si="66"/>
        <v>0</v>
      </c>
      <c r="S96" s="436">
        <f t="shared" si="66"/>
        <v>4084500</v>
      </c>
      <c r="T96" s="436">
        <f t="shared" si="66"/>
        <v>4272000</v>
      </c>
      <c r="U96" s="436">
        <f t="shared" si="66"/>
        <v>2377000</v>
      </c>
      <c r="V96" s="436">
        <f t="shared" si="66"/>
        <v>2092000</v>
      </c>
      <c r="W96" s="436">
        <f t="shared" si="66"/>
        <v>4140000</v>
      </c>
      <c r="X96" s="436">
        <f t="shared" si="66"/>
        <v>4522000</v>
      </c>
      <c r="Y96" s="436">
        <f t="shared" si="66"/>
        <v>0</v>
      </c>
      <c r="Z96" s="436">
        <f t="shared" si="66"/>
        <v>0</v>
      </c>
      <c r="AA96" s="436">
        <f t="shared" si="66"/>
        <v>22315000</v>
      </c>
      <c r="AB96" s="436">
        <f t="shared" si="66"/>
        <v>3482300</v>
      </c>
      <c r="AC96" s="436">
        <f t="shared" si="66"/>
        <v>0</v>
      </c>
      <c r="AD96" s="436">
        <f t="shared" si="66"/>
        <v>0</v>
      </c>
      <c r="AE96" s="436">
        <f t="shared" si="66"/>
        <v>5500000</v>
      </c>
      <c r="AF96" s="436">
        <f t="shared" si="66"/>
        <v>5500000</v>
      </c>
      <c r="AG96" s="436">
        <f t="shared" si="66"/>
        <v>1851000</v>
      </c>
      <c r="AH96" s="436">
        <f t="shared" si="66"/>
        <v>1251000</v>
      </c>
      <c r="AI96" s="436">
        <f t="shared" ref="AI96:BN96" si="67">+AI23+AI24+AI49+AI58+AI72+AI80+AI85+AI95</f>
        <v>13945500</v>
      </c>
      <c r="AJ96" s="436">
        <f t="shared" si="67"/>
        <v>13916000</v>
      </c>
      <c r="AK96" s="436">
        <f t="shared" si="67"/>
        <v>3523000</v>
      </c>
      <c r="AL96" s="436">
        <f t="shared" si="67"/>
        <v>6683000</v>
      </c>
      <c r="AM96" s="436">
        <f t="shared" si="67"/>
        <v>1243000</v>
      </c>
      <c r="AN96" s="436">
        <f t="shared" si="67"/>
        <v>1800000</v>
      </c>
      <c r="AO96" s="436">
        <f t="shared" si="67"/>
        <v>7182500</v>
      </c>
      <c r="AP96" s="436">
        <f t="shared" si="67"/>
        <v>7952000</v>
      </c>
      <c r="AQ96" s="436">
        <f t="shared" si="67"/>
        <v>0</v>
      </c>
      <c r="AR96" s="436">
        <f t="shared" si="67"/>
        <v>0</v>
      </c>
      <c r="AS96" s="436">
        <f t="shared" si="67"/>
        <v>13235000</v>
      </c>
      <c r="AT96" s="436">
        <f t="shared" si="67"/>
        <v>12568000</v>
      </c>
      <c r="AU96" s="436">
        <f t="shared" si="67"/>
        <v>2657000</v>
      </c>
      <c r="AV96" s="436">
        <f t="shared" si="67"/>
        <v>2010000</v>
      </c>
      <c r="AW96" s="436">
        <f t="shared" si="67"/>
        <v>1100000</v>
      </c>
      <c r="AX96" s="436">
        <f t="shared" si="67"/>
        <v>300000</v>
      </c>
      <c r="AY96" s="436">
        <f t="shared" si="67"/>
        <v>72892000</v>
      </c>
      <c r="AZ96" s="436">
        <f t="shared" si="67"/>
        <v>81998000</v>
      </c>
      <c r="BA96" s="436">
        <f t="shared" si="67"/>
        <v>346021000</v>
      </c>
      <c r="BB96" s="436">
        <f t="shared" si="67"/>
        <v>344307000</v>
      </c>
      <c r="BC96" s="436">
        <f t="shared" si="67"/>
        <v>470000</v>
      </c>
      <c r="BD96" s="436">
        <f t="shared" si="67"/>
        <v>470000</v>
      </c>
      <c r="BE96" s="436">
        <f t="shared" si="67"/>
        <v>0</v>
      </c>
      <c r="BF96" s="436">
        <f t="shared" si="67"/>
        <v>0</v>
      </c>
      <c r="BG96" s="436">
        <f t="shared" si="67"/>
        <v>0</v>
      </c>
      <c r="BH96" s="436">
        <f t="shared" si="67"/>
        <v>2520000</v>
      </c>
      <c r="BI96" s="436">
        <f t="shared" si="67"/>
        <v>0</v>
      </c>
      <c r="BJ96" s="436">
        <f t="shared" si="67"/>
        <v>0</v>
      </c>
      <c r="BK96" s="436">
        <f t="shared" si="67"/>
        <v>6555000</v>
      </c>
      <c r="BL96" s="436">
        <f t="shared" si="67"/>
        <v>7855000</v>
      </c>
      <c r="BM96" s="436">
        <f t="shared" si="67"/>
        <v>1293000</v>
      </c>
      <c r="BN96" s="436">
        <f t="shared" si="67"/>
        <v>1878000</v>
      </c>
      <c r="BO96" s="436">
        <f t="shared" ref="BO96:CJ96" si="68">+BO23+BO24+BO49+BO58+BO72+BO80+BO85+BO95</f>
        <v>4647500</v>
      </c>
      <c r="BP96" s="436">
        <f t="shared" si="68"/>
        <v>4869000</v>
      </c>
      <c r="BQ96" s="436">
        <f t="shared" si="68"/>
        <v>8030000</v>
      </c>
      <c r="BR96" s="436">
        <f t="shared" si="68"/>
        <v>9030000</v>
      </c>
      <c r="BS96" s="436">
        <f t="shared" si="68"/>
        <v>1000000</v>
      </c>
      <c r="BT96" s="436">
        <f t="shared" si="68"/>
        <v>1000000</v>
      </c>
      <c r="BU96" s="437">
        <f t="shared" si="68"/>
        <v>6804414</v>
      </c>
      <c r="BV96" s="437">
        <f t="shared" si="68"/>
        <v>32974077</v>
      </c>
      <c r="BW96" s="439">
        <f t="shared" si="68"/>
        <v>71537000</v>
      </c>
      <c r="BX96" s="437">
        <f t="shared" si="68"/>
        <v>69755000</v>
      </c>
      <c r="BY96" s="437">
        <f t="shared" si="68"/>
        <v>0</v>
      </c>
      <c r="BZ96" s="436">
        <f t="shared" si="68"/>
        <v>0</v>
      </c>
      <c r="CA96" s="436">
        <f t="shared" si="68"/>
        <v>0</v>
      </c>
      <c r="CB96" s="436">
        <f t="shared" si="68"/>
        <v>0</v>
      </c>
      <c r="CC96" s="436">
        <f t="shared" si="68"/>
        <v>0</v>
      </c>
      <c r="CD96" s="438">
        <f t="shared" si="68"/>
        <v>0</v>
      </c>
      <c r="CE96" s="439">
        <f t="shared" si="68"/>
        <v>40222500</v>
      </c>
      <c r="CF96" s="437">
        <f t="shared" si="68"/>
        <v>39443500</v>
      </c>
      <c r="CG96" s="436">
        <f t="shared" si="68"/>
        <v>3945000</v>
      </c>
      <c r="CH96" s="436">
        <f t="shared" si="68"/>
        <v>7685000</v>
      </c>
      <c r="CI96" s="436">
        <f t="shared" si="68"/>
        <v>2468500</v>
      </c>
      <c r="CJ96" s="436">
        <f t="shared" si="68"/>
        <v>2468500</v>
      </c>
      <c r="CK96" s="427">
        <f t="shared" si="47"/>
        <v>675390014</v>
      </c>
      <c r="CL96" s="427">
        <f t="shared" si="48"/>
        <v>696423844</v>
      </c>
      <c r="CM96" s="428">
        <f t="shared" si="46"/>
        <v>557217014</v>
      </c>
      <c r="CN96" s="428">
        <f t="shared" si="49"/>
        <v>577071844</v>
      </c>
      <c r="CO96" s="428">
        <f t="shared" si="50"/>
        <v>46636000</v>
      </c>
      <c r="CP96" s="428">
        <f t="shared" si="51"/>
        <v>49597000</v>
      </c>
      <c r="CQ96" s="428">
        <f t="shared" si="52"/>
        <v>71537000</v>
      </c>
      <c r="CR96" s="428">
        <f t="shared" si="53"/>
        <v>69755000</v>
      </c>
    </row>
    <row r="97" spans="1:96" ht="11.45" customHeight="1" x14ac:dyDescent="0.2">
      <c r="A97" s="420" t="s">
        <v>563</v>
      </c>
      <c r="B97" s="440" t="s">
        <v>564</v>
      </c>
      <c r="C97" s="441">
        <v>0</v>
      </c>
      <c r="D97" s="441">
        <v>0</v>
      </c>
      <c r="E97" s="441">
        <v>0</v>
      </c>
      <c r="F97" s="441">
        <v>0</v>
      </c>
      <c r="G97" s="441">
        <v>0</v>
      </c>
      <c r="H97" s="441">
        <v>0</v>
      </c>
      <c r="I97" s="441">
        <v>0</v>
      </c>
      <c r="J97" s="441">
        <v>0</v>
      </c>
      <c r="K97" s="441">
        <v>0</v>
      </c>
      <c r="L97" s="441">
        <v>0</v>
      </c>
      <c r="M97" s="441">
        <v>0</v>
      </c>
      <c r="N97" s="441">
        <v>0</v>
      </c>
      <c r="O97" s="441">
        <v>0</v>
      </c>
      <c r="P97" s="441">
        <v>0</v>
      </c>
      <c r="Q97" s="441">
        <v>0</v>
      </c>
      <c r="R97" s="441">
        <v>0</v>
      </c>
      <c r="S97" s="441">
        <v>0</v>
      </c>
      <c r="T97" s="441">
        <v>0</v>
      </c>
      <c r="U97" s="441">
        <v>0</v>
      </c>
      <c r="V97" s="441">
        <v>0</v>
      </c>
      <c r="W97" s="441">
        <v>0</v>
      </c>
      <c r="X97" s="441">
        <v>0</v>
      </c>
      <c r="Y97" s="441">
        <v>0</v>
      </c>
      <c r="Z97" s="441">
        <v>0</v>
      </c>
      <c r="AA97" s="441">
        <v>0</v>
      </c>
      <c r="AB97" s="441">
        <v>0</v>
      </c>
      <c r="AC97" s="441">
        <v>0</v>
      </c>
      <c r="AD97" s="441">
        <v>0</v>
      </c>
      <c r="AE97" s="441">
        <v>0</v>
      </c>
      <c r="AF97" s="441">
        <v>0</v>
      </c>
      <c r="AG97" s="441">
        <v>0</v>
      </c>
      <c r="AH97" s="441">
        <v>0</v>
      </c>
      <c r="AI97" s="441">
        <v>0</v>
      </c>
      <c r="AJ97" s="441">
        <v>0</v>
      </c>
      <c r="AK97" s="441">
        <v>0</v>
      </c>
      <c r="AL97" s="441">
        <v>0</v>
      </c>
      <c r="AM97" s="441">
        <v>0</v>
      </c>
      <c r="AN97" s="441">
        <v>0</v>
      </c>
      <c r="AO97" s="441">
        <v>0</v>
      </c>
      <c r="AP97" s="441">
        <v>0</v>
      </c>
      <c r="AQ97" s="441">
        <v>0</v>
      </c>
      <c r="AR97" s="441">
        <v>0</v>
      </c>
      <c r="AS97" s="441">
        <v>0</v>
      </c>
      <c r="AT97" s="441">
        <v>0</v>
      </c>
      <c r="AU97" s="441">
        <v>0</v>
      </c>
      <c r="AV97" s="441">
        <v>0</v>
      </c>
      <c r="AW97" s="441">
        <v>0</v>
      </c>
      <c r="AX97" s="441">
        <v>0</v>
      </c>
      <c r="AY97" s="441">
        <v>0</v>
      </c>
      <c r="AZ97" s="441">
        <v>0</v>
      </c>
      <c r="BA97" s="441">
        <v>0</v>
      </c>
      <c r="BB97" s="441">
        <v>0</v>
      </c>
      <c r="BC97" s="441">
        <v>0</v>
      </c>
      <c r="BD97" s="441">
        <v>0</v>
      </c>
      <c r="BE97" s="441">
        <v>0</v>
      </c>
      <c r="BF97" s="441">
        <v>0</v>
      </c>
      <c r="BG97" s="441">
        <v>0</v>
      </c>
      <c r="BH97" s="441">
        <v>0</v>
      </c>
      <c r="BI97" s="441">
        <v>0</v>
      </c>
      <c r="BJ97" s="441">
        <v>0</v>
      </c>
      <c r="BK97" s="441">
        <v>0</v>
      </c>
      <c r="BL97" s="441">
        <v>0</v>
      </c>
      <c r="BM97" s="441">
        <v>0</v>
      </c>
      <c r="BN97" s="441">
        <v>0</v>
      </c>
      <c r="BO97" s="441">
        <v>0</v>
      </c>
      <c r="BP97" s="441">
        <v>0</v>
      </c>
      <c r="BQ97" s="441">
        <v>0</v>
      </c>
      <c r="BR97" s="441">
        <v>0</v>
      </c>
      <c r="BS97" s="441">
        <v>5078000</v>
      </c>
      <c r="BT97" s="441">
        <v>5078000</v>
      </c>
      <c r="BU97" s="442">
        <v>0</v>
      </c>
      <c r="BV97" s="443">
        <v>0</v>
      </c>
      <c r="BW97" s="444">
        <v>0</v>
      </c>
      <c r="BX97" s="442">
        <v>0</v>
      </c>
      <c r="BY97" s="442">
        <v>0</v>
      </c>
      <c r="BZ97" s="441">
        <v>0</v>
      </c>
      <c r="CA97" s="441">
        <v>0</v>
      </c>
      <c r="CB97" s="441">
        <v>0</v>
      </c>
      <c r="CC97" s="441">
        <v>0</v>
      </c>
      <c r="CD97" s="443">
        <v>0</v>
      </c>
      <c r="CE97" s="444">
        <v>0</v>
      </c>
      <c r="CF97" s="442">
        <v>0</v>
      </c>
      <c r="CG97" s="441">
        <v>0</v>
      </c>
      <c r="CH97" s="441">
        <v>0</v>
      </c>
      <c r="CI97" s="441">
        <v>0</v>
      </c>
      <c r="CJ97" s="441">
        <v>0</v>
      </c>
      <c r="CK97" s="427">
        <f t="shared" si="47"/>
        <v>5078000</v>
      </c>
      <c r="CL97" s="427">
        <f t="shared" si="48"/>
        <v>5078000</v>
      </c>
      <c r="CM97" s="428">
        <f t="shared" si="46"/>
        <v>5078000</v>
      </c>
      <c r="CN97" s="428">
        <f t="shared" si="49"/>
        <v>5078000</v>
      </c>
      <c r="CO97" s="428">
        <f t="shared" si="50"/>
        <v>0</v>
      </c>
      <c r="CP97" s="428">
        <f t="shared" si="51"/>
        <v>0</v>
      </c>
      <c r="CQ97" s="428">
        <f t="shared" si="52"/>
        <v>0</v>
      </c>
      <c r="CR97" s="428">
        <f t="shared" si="53"/>
        <v>0</v>
      </c>
    </row>
    <row r="98" spans="1:96" ht="11.45" hidden="1" customHeight="1" x14ac:dyDescent="0.2">
      <c r="A98" s="420" t="s">
        <v>565</v>
      </c>
      <c r="B98" s="440" t="s">
        <v>566</v>
      </c>
      <c r="C98" s="441">
        <v>0</v>
      </c>
      <c r="D98" s="441">
        <v>0</v>
      </c>
      <c r="E98" s="441">
        <v>0</v>
      </c>
      <c r="F98" s="441">
        <v>0</v>
      </c>
      <c r="G98" s="441">
        <v>0</v>
      </c>
      <c r="H98" s="441">
        <v>0</v>
      </c>
      <c r="I98" s="441">
        <v>0</v>
      </c>
      <c r="J98" s="441">
        <v>0</v>
      </c>
      <c r="K98" s="441">
        <v>0</v>
      </c>
      <c r="L98" s="441">
        <v>0</v>
      </c>
      <c r="M98" s="441">
        <v>0</v>
      </c>
      <c r="N98" s="441">
        <v>0</v>
      </c>
      <c r="O98" s="441">
        <v>0</v>
      </c>
      <c r="P98" s="441">
        <v>0</v>
      </c>
      <c r="Q98" s="441">
        <v>0</v>
      </c>
      <c r="R98" s="441">
        <v>0</v>
      </c>
      <c r="S98" s="441">
        <v>0</v>
      </c>
      <c r="T98" s="441">
        <v>0</v>
      </c>
      <c r="U98" s="441">
        <v>0</v>
      </c>
      <c r="V98" s="441">
        <v>0</v>
      </c>
      <c r="W98" s="441">
        <v>0</v>
      </c>
      <c r="X98" s="441">
        <v>0</v>
      </c>
      <c r="Y98" s="441">
        <v>0</v>
      </c>
      <c r="Z98" s="441">
        <v>0</v>
      </c>
      <c r="AA98" s="441">
        <v>0</v>
      </c>
      <c r="AB98" s="441">
        <v>0</v>
      </c>
      <c r="AC98" s="441">
        <v>0</v>
      </c>
      <c r="AD98" s="441">
        <v>0</v>
      </c>
      <c r="AE98" s="441">
        <v>0</v>
      </c>
      <c r="AF98" s="441">
        <v>0</v>
      </c>
      <c r="AG98" s="441">
        <v>0</v>
      </c>
      <c r="AH98" s="441">
        <v>0</v>
      </c>
      <c r="AI98" s="441">
        <v>0</v>
      </c>
      <c r="AJ98" s="441">
        <v>0</v>
      </c>
      <c r="AK98" s="441">
        <v>0</v>
      </c>
      <c r="AL98" s="441">
        <v>0</v>
      </c>
      <c r="AM98" s="441">
        <v>0</v>
      </c>
      <c r="AN98" s="441">
        <v>0</v>
      </c>
      <c r="AO98" s="441">
        <v>0</v>
      </c>
      <c r="AP98" s="441">
        <v>0</v>
      </c>
      <c r="AQ98" s="441">
        <v>0</v>
      </c>
      <c r="AR98" s="441">
        <v>0</v>
      </c>
      <c r="AS98" s="441">
        <v>0</v>
      </c>
      <c r="AT98" s="441">
        <v>0</v>
      </c>
      <c r="AU98" s="441">
        <v>0</v>
      </c>
      <c r="AV98" s="441">
        <v>0</v>
      </c>
      <c r="AW98" s="441">
        <v>0</v>
      </c>
      <c r="AX98" s="441">
        <v>0</v>
      </c>
      <c r="AY98" s="441">
        <v>0</v>
      </c>
      <c r="AZ98" s="441">
        <v>0</v>
      </c>
      <c r="BA98" s="441">
        <v>0</v>
      </c>
      <c r="BB98" s="441">
        <v>0</v>
      </c>
      <c r="BC98" s="441">
        <v>0</v>
      </c>
      <c r="BD98" s="441">
        <v>0</v>
      </c>
      <c r="BE98" s="441">
        <v>0</v>
      </c>
      <c r="BF98" s="441">
        <v>0</v>
      </c>
      <c r="BG98" s="441">
        <v>0</v>
      </c>
      <c r="BH98" s="441">
        <v>0</v>
      </c>
      <c r="BI98" s="441">
        <v>0</v>
      </c>
      <c r="BJ98" s="441">
        <v>0</v>
      </c>
      <c r="BK98" s="441">
        <v>0</v>
      </c>
      <c r="BL98" s="441">
        <v>0</v>
      </c>
      <c r="BM98" s="441">
        <v>0</v>
      </c>
      <c r="BN98" s="441">
        <v>0</v>
      </c>
      <c r="BO98" s="441">
        <v>0</v>
      </c>
      <c r="BP98" s="441">
        <v>0</v>
      </c>
      <c r="BQ98" s="441">
        <v>0</v>
      </c>
      <c r="BR98" s="441">
        <v>0</v>
      </c>
      <c r="BS98" s="441">
        <v>0</v>
      </c>
      <c r="BT98" s="441">
        <v>0</v>
      </c>
      <c r="BU98" s="442">
        <v>0</v>
      </c>
      <c r="BV98" s="443">
        <v>0</v>
      </c>
      <c r="BW98" s="444">
        <v>0</v>
      </c>
      <c r="BX98" s="442">
        <v>0</v>
      </c>
      <c r="BY98" s="442">
        <v>0</v>
      </c>
      <c r="BZ98" s="441">
        <v>0</v>
      </c>
      <c r="CA98" s="441">
        <v>0</v>
      </c>
      <c r="CB98" s="441">
        <v>0</v>
      </c>
      <c r="CC98" s="441">
        <v>0</v>
      </c>
      <c r="CD98" s="443">
        <v>0</v>
      </c>
      <c r="CE98" s="444">
        <v>0</v>
      </c>
      <c r="CF98" s="442">
        <v>0</v>
      </c>
      <c r="CG98" s="441">
        <v>0</v>
      </c>
      <c r="CH98" s="441">
        <v>0</v>
      </c>
      <c r="CI98" s="441">
        <v>0</v>
      </c>
      <c r="CJ98" s="441">
        <v>0</v>
      </c>
      <c r="CK98" s="427">
        <f t="shared" si="47"/>
        <v>0</v>
      </c>
      <c r="CL98" s="427">
        <f t="shared" si="48"/>
        <v>0</v>
      </c>
      <c r="CM98" s="428">
        <f t="shared" si="46"/>
        <v>0</v>
      </c>
      <c r="CN98" s="428">
        <f t="shared" si="49"/>
        <v>0</v>
      </c>
      <c r="CO98" s="428">
        <f t="shared" si="50"/>
        <v>0</v>
      </c>
      <c r="CP98" s="428">
        <f t="shared" si="51"/>
        <v>0</v>
      </c>
      <c r="CQ98" s="428">
        <f t="shared" si="52"/>
        <v>0</v>
      </c>
      <c r="CR98" s="428">
        <f t="shared" si="53"/>
        <v>0</v>
      </c>
    </row>
    <row r="99" spans="1:96" ht="11.45" hidden="1" customHeight="1" x14ac:dyDescent="0.2">
      <c r="A99" s="420" t="s">
        <v>567</v>
      </c>
      <c r="B99" s="440" t="s">
        <v>568</v>
      </c>
      <c r="C99" s="441">
        <v>0</v>
      </c>
      <c r="D99" s="441">
        <v>0</v>
      </c>
      <c r="E99" s="441">
        <v>0</v>
      </c>
      <c r="F99" s="441">
        <v>0</v>
      </c>
      <c r="G99" s="441">
        <v>0</v>
      </c>
      <c r="H99" s="441">
        <v>0</v>
      </c>
      <c r="I99" s="441">
        <v>0</v>
      </c>
      <c r="J99" s="441">
        <v>0</v>
      </c>
      <c r="K99" s="441">
        <v>0</v>
      </c>
      <c r="L99" s="441">
        <v>0</v>
      </c>
      <c r="M99" s="441">
        <v>0</v>
      </c>
      <c r="N99" s="441">
        <v>0</v>
      </c>
      <c r="O99" s="441">
        <v>0</v>
      </c>
      <c r="P99" s="441">
        <v>0</v>
      </c>
      <c r="Q99" s="441">
        <v>0</v>
      </c>
      <c r="R99" s="441">
        <v>0</v>
      </c>
      <c r="S99" s="441">
        <v>0</v>
      </c>
      <c r="T99" s="441">
        <v>0</v>
      </c>
      <c r="U99" s="441">
        <v>0</v>
      </c>
      <c r="V99" s="441">
        <v>0</v>
      </c>
      <c r="W99" s="441">
        <v>0</v>
      </c>
      <c r="X99" s="441">
        <v>0</v>
      </c>
      <c r="Y99" s="441">
        <v>0</v>
      </c>
      <c r="Z99" s="441">
        <v>0</v>
      </c>
      <c r="AA99" s="441">
        <v>0</v>
      </c>
      <c r="AB99" s="441">
        <v>0</v>
      </c>
      <c r="AC99" s="441">
        <v>0</v>
      </c>
      <c r="AD99" s="441">
        <v>0</v>
      </c>
      <c r="AE99" s="441">
        <v>0</v>
      </c>
      <c r="AF99" s="441">
        <v>0</v>
      </c>
      <c r="AG99" s="441">
        <v>0</v>
      </c>
      <c r="AH99" s="441">
        <v>0</v>
      </c>
      <c r="AI99" s="441">
        <v>0</v>
      </c>
      <c r="AJ99" s="441">
        <v>0</v>
      </c>
      <c r="AK99" s="441">
        <v>0</v>
      </c>
      <c r="AL99" s="441">
        <v>0</v>
      </c>
      <c r="AM99" s="441">
        <v>0</v>
      </c>
      <c r="AN99" s="441">
        <v>0</v>
      </c>
      <c r="AO99" s="441">
        <v>0</v>
      </c>
      <c r="AP99" s="441">
        <v>0</v>
      </c>
      <c r="AQ99" s="441">
        <v>0</v>
      </c>
      <c r="AR99" s="441">
        <v>0</v>
      </c>
      <c r="AS99" s="441">
        <v>0</v>
      </c>
      <c r="AT99" s="441">
        <v>0</v>
      </c>
      <c r="AU99" s="441">
        <v>0</v>
      </c>
      <c r="AV99" s="441">
        <v>0</v>
      </c>
      <c r="AW99" s="441">
        <v>0</v>
      </c>
      <c r="AX99" s="441">
        <v>0</v>
      </c>
      <c r="AY99" s="441">
        <v>0</v>
      </c>
      <c r="AZ99" s="441">
        <v>0</v>
      </c>
      <c r="BA99" s="441">
        <v>0</v>
      </c>
      <c r="BB99" s="441">
        <v>0</v>
      </c>
      <c r="BC99" s="441">
        <v>0</v>
      </c>
      <c r="BD99" s="441">
        <v>0</v>
      </c>
      <c r="BE99" s="441">
        <v>0</v>
      </c>
      <c r="BF99" s="441">
        <v>0</v>
      </c>
      <c r="BG99" s="441">
        <v>0</v>
      </c>
      <c r="BH99" s="441">
        <v>0</v>
      </c>
      <c r="BI99" s="441">
        <v>0</v>
      </c>
      <c r="BJ99" s="441">
        <v>0</v>
      </c>
      <c r="BK99" s="441">
        <v>0</v>
      </c>
      <c r="BL99" s="441">
        <v>0</v>
      </c>
      <c r="BM99" s="441">
        <v>0</v>
      </c>
      <c r="BN99" s="441">
        <v>0</v>
      </c>
      <c r="BO99" s="441">
        <v>0</v>
      </c>
      <c r="BP99" s="441">
        <v>0</v>
      </c>
      <c r="BQ99" s="441">
        <v>0</v>
      </c>
      <c r="BR99" s="441">
        <v>0</v>
      </c>
      <c r="BS99" s="441">
        <v>0</v>
      </c>
      <c r="BT99" s="441">
        <v>0</v>
      </c>
      <c r="BU99" s="442">
        <v>0</v>
      </c>
      <c r="BV99" s="443">
        <v>0</v>
      </c>
      <c r="BW99" s="444">
        <v>0</v>
      </c>
      <c r="BX99" s="442">
        <v>0</v>
      </c>
      <c r="BY99" s="442">
        <v>0</v>
      </c>
      <c r="BZ99" s="441">
        <v>0</v>
      </c>
      <c r="CA99" s="441">
        <v>0</v>
      </c>
      <c r="CB99" s="441">
        <v>0</v>
      </c>
      <c r="CC99" s="441">
        <v>0</v>
      </c>
      <c r="CD99" s="443">
        <v>0</v>
      </c>
      <c r="CE99" s="444">
        <v>0</v>
      </c>
      <c r="CF99" s="442">
        <v>0</v>
      </c>
      <c r="CG99" s="441">
        <v>0</v>
      </c>
      <c r="CH99" s="441">
        <v>0</v>
      </c>
      <c r="CI99" s="441">
        <v>0</v>
      </c>
      <c r="CJ99" s="441">
        <v>0</v>
      </c>
      <c r="CK99" s="427">
        <f t="shared" si="47"/>
        <v>0</v>
      </c>
      <c r="CL99" s="427">
        <f t="shared" si="48"/>
        <v>0</v>
      </c>
      <c r="CM99" s="428">
        <f t="shared" si="46"/>
        <v>0</v>
      </c>
      <c r="CN99" s="428">
        <f t="shared" si="49"/>
        <v>0</v>
      </c>
      <c r="CO99" s="428">
        <f t="shared" si="50"/>
        <v>0</v>
      </c>
      <c r="CP99" s="428">
        <f t="shared" si="51"/>
        <v>0</v>
      </c>
      <c r="CQ99" s="428">
        <f t="shared" si="52"/>
        <v>0</v>
      </c>
      <c r="CR99" s="428">
        <f t="shared" si="53"/>
        <v>0</v>
      </c>
    </row>
    <row r="100" spans="1:96" ht="11.45" customHeight="1" x14ac:dyDescent="0.2">
      <c r="A100" s="434" t="s">
        <v>569</v>
      </c>
      <c r="B100" s="445" t="s">
        <v>570</v>
      </c>
      <c r="C100" s="446">
        <f t="shared" ref="C100:AH100" si="69">SUM(C97:C99)</f>
        <v>0</v>
      </c>
      <c r="D100" s="446">
        <f t="shared" si="69"/>
        <v>0</v>
      </c>
      <c r="E100" s="446">
        <f t="shared" si="69"/>
        <v>0</v>
      </c>
      <c r="F100" s="446">
        <f t="shared" si="69"/>
        <v>0</v>
      </c>
      <c r="G100" s="446">
        <f t="shared" si="69"/>
        <v>0</v>
      </c>
      <c r="H100" s="446">
        <f t="shared" si="69"/>
        <v>0</v>
      </c>
      <c r="I100" s="446">
        <f t="shared" si="69"/>
        <v>0</v>
      </c>
      <c r="J100" s="446">
        <f t="shared" si="69"/>
        <v>0</v>
      </c>
      <c r="K100" s="446">
        <f t="shared" si="69"/>
        <v>0</v>
      </c>
      <c r="L100" s="446">
        <f t="shared" si="69"/>
        <v>0</v>
      </c>
      <c r="M100" s="446">
        <f t="shared" si="69"/>
        <v>0</v>
      </c>
      <c r="N100" s="446">
        <f t="shared" si="69"/>
        <v>0</v>
      </c>
      <c r="O100" s="446">
        <f t="shared" si="69"/>
        <v>0</v>
      </c>
      <c r="P100" s="446">
        <f t="shared" si="69"/>
        <v>0</v>
      </c>
      <c r="Q100" s="446">
        <f t="shared" si="69"/>
        <v>0</v>
      </c>
      <c r="R100" s="446">
        <f t="shared" si="69"/>
        <v>0</v>
      </c>
      <c r="S100" s="446">
        <f t="shared" si="69"/>
        <v>0</v>
      </c>
      <c r="T100" s="446">
        <f t="shared" si="69"/>
        <v>0</v>
      </c>
      <c r="U100" s="446">
        <f t="shared" si="69"/>
        <v>0</v>
      </c>
      <c r="V100" s="446">
        <f t="shared" si="69"/>
        <v>0</v>
      </c>
      <c r="W100" s="446">
        <f t="shared" si="69"/>
        <v>0</v>
      </c>
      <c r="X100" s="446">
        <f t="shared" si="69"/>
        <v>0</v>
      </c>
      <c r="Y100" s="446">
        <f t="shared" si="69"/>
        <v>0</v>
      </c>
      <c r="Z100" s="446">
        <f t="shared" si="69"/>
        <v>0</v>
      </c>
      <c r="AA100" s="446">
        <f t="shared" si="69"/>
        <v>0</v>
      </c>
      <c r="AB100" s="446">
        <f t="shared" si="69"/>
        <v>0</v>
      </c>
      <c r="AC100" s="446">
        <f t="shared" si="69"/>
        <v>0</v>
      </c>
      <c r="AD100" s="446">
        <f t="shared" si="69"/>
        <v>0</v>
      </c>
      <c r="AE100" s="446">
        <f t="shared" si="69"/>
        <v>0</v>
      </c>
      <c r="AF100" s="446">
        <f t="shared" si="69"/>
        <v>0</v>
      </c>
      <c r="AG100" s="446">
        <f t="shared" si="69"/>
        <v>0</v>
      </c>
      <c r="AH100" s="446">
        <f t="shared" si="69"/>
        <v>0</v>
      </c>
      <c r="AI100" s="446">
        <f t="shared" ref="AI100:BN100" si="70">SUM(AI97:AI99)</f>
        <v>0</v>
      </c>
      <c r="AJ100" s="446">
        <f t="shared" si="70"/>
        <v>0</v>
      </c>
      <c r="AK100" s="446">
        <f t="shared" si="70"/>
        <v>0</v>
      </c>
      <c r="AL100" s="446">
        <f t="shared" si="70"/>
        <v>0</v>
      </c>
      <c r="AM100" s="446">
        <f t="shared" si="70"/>
        <v>0</v>
      </c>
      <c r="AN100" s="446">
        <f t="shared" si="70"/>
        <v>0</v>
      </c>
      <c r="AO100" s="446">
        <f t="shared" si="70"/>
        <v>0</v>
      </c>
      <c r="AP100" s="446">
        <f t="shared" si="70"/>
        <v>0</v>
      </c>
      <c r="AQ100" s="446">
        <f t="shared" si="70"/>
        <v>0</v>
      </c>
      <c r="AR100" s="446">
        <f t="shared" si="70"/>
        <v>0</v>
      </c>
      <c r="AS100" s="446">
        <f t="shared" si="70"/>
        <v>0</v>
      </c>
      <c r="AT100" s="446">
        <f t="shared" si="70"/>
        <v>0</v>
      </c>
      <c r="AU100" s="446">
        <f t="shared" si="70"/>
        <v>0</v>
      </c>
      <c r="AV100" s="446">
        <f t="shared" si="70"/>
        <v>0</v>
      </c>
      <c r="AW100" s="446">
        <f t="shared" si="70"/>
        <v>0</v>
      </c>
      <c r="AX100" s="446">
        <f t="shared" si="70"/>
        <v>0</v>
      </c>
      <c r="AY100" s="446">
        <f t="shared" si="70"/>
        <v>0</v>
      </c>
      <c r="AZ100" s="446">
        <f t="shared" si="70"/>
        <v>0</v>
      </c>
      <c r="BA100" s="446">
        <f t="shared" si="70"/>
        <v>0</v>
      </c>
      <c r="BB100" s="446">
        <f t="shared" si="70"/>
        <v>0</v>
      </c>
      <c r="BC100" s="446">
        <f t="shared" si="70"/>
        <v>0</v>
      </c>
      <c r="BD100" s="446">
        <f t="shared" si="70"/>
        <v>0</v>
      </c>
      <c r="BE100" s="446">
        <f t="shared" si="70"/>
        <v>0</v>
      </c>
      <c r="BF100" s="446">
        <f t="shared" si="70"/>
        <v>0</v>
      </c>
      <c r="BG100" s="446">
        <f t="shared" si="70"/>
        <v>0</v>
      </c>
      <c r="BH100" s="446">
        <f t="shared" si="70"/>
        <v>0</v>
      </c>
      <c r="BI100" s="446">
        <f t="shared" si="70"/>
        <v>0</v>
      </c>
      <c r="BJ100" s="446">
        <f t="shared" si="70"/>
        <v>0</v>
      </c>
      <c r="BK100" s="446">
        <f t="shared" si="70"/>
        <v>0</v>
      </c>
      <c r="BL100" s="446">
        <f t="shared" si="70"/>
        <v>0</v>
      </c>
      <c r="BM100" s="446">
        <f t="shared" si="70"/>
        <v>0</v>
      </c>
      <c r="BN100" s="446">
        <f t="shared" si="70"/>
        <v>0</v>
      </c>
      <c r="BO100" s="446">
        <f t="shared" ref="BO100:CJ100" si="71">SUM(BO97:BO99)</f>
        <v>0</v>
      </c>
      <c r="BP100" s="446">
        <f t="shared" si="71"/>
        <v>0</v>
      </c>
      <c r="BQ100" s="446">
        <f t="shared" si="71"/>
        <v>0</v>
      </c>
      <c r="BR100" s="446">
        <f t="shared" si="71"/>
        <v>0</v>
      </c>
      <c r="BS100" s="446">
        <f t="shared" si="71"/>
        <v>5078000</v>
      </c>
      <c r="BT100" s="446">
        <f t="shared" si="71"/>
        <v>5078000</v>
      </c>
      <c r="BU100" s="447">
        <f t="shared" si="71"/>
        <v>0</v>
      </c>
      <c r="BV100" s="448">
        <f t="shared" si="71"/>
        <v>0</v>
      </c>
      <c r="BW100" s="449">
        <f t="shared" si="71"/>
        <v>0</v>
      </c>
      <c r="BX100" s="447">
        <f t="shared" si="71"/>
        <v>0</v>
      </c>
      <c r="BY100" s="447">
        <f t="shared" si="71"/>
        <v>0</v>
      </c>
      <c r="BZ100" s="446">
        <f t="shared" si="71"/>
        <v>0</v>
      </c>
      <c r="CA100" s="446">
        <f t="shared" si="71"/>
        <v>0</v>
      </c>
      <c r="CB100" s="446">
        <f t="shared" si="71"/>
        <v>0</v>
      </c>
      <c r="CC100" s="446">
        <f t="shared" si="71"/>
        <v>0</v>
      </c>
      <c r="CD100" s="448">
        <f t="shared" si="71"/>
        <v>0</v>
      </c>
      <c r="CE100" s="449">
        <f t="shared" si="71"/>
        <v>0</v>
      </c>
      <c r="CF100" s="447">
        <f t="shared" si="71"/>
        <v>0</v>
      </c>
      <c r="CG100" s="446">
        <f t="shared" si="71"/>
        <v>0</v>
      </c>
      <c r="CH100" s="446">
        <f t="shared" si="71"/>
        <v>0</v>
      </c>
      <c r="CI100" s="446">
        <f t="shared" si="71"/>
        <v>0</v>
      </c>
      <c r="CJ100" s="446">
        <f t="shared" si="71"/>
        <v>0</v>
      </c>
      <c r="CK100" s="427">
        <f t="shared" si="47"/>
        <v>5078000</v>
      </c>
      <c r="CL100" s="427">
        <f t="shared" si="48"/>
        <v>5078000</v>
      </c>
      <c r="CM100" s="428">
        <f t="shared" si="46"/>
        <v>5078000</v>
      </c>
      <c r="CN100" s="428">
        <f t="shared" si="49"/>
        <v>5078000</v>
      </c>
      <c r="CO100" s="428">
        <f t="shared" si="50"/>
        <v>0</v>
      </c>
      <c r="CP100" s="428">
        <f t="shared" si="51"/>
        <v>0</v>
      </c>
      <c r="CQ100" s="428">
        <f t="shared" si="52"/>
        <v>0</v>
      </c>
      <c r="CR100" s="428">
        <f t="shared" si="53"/>
        <v>0</v>
      </c>
    </row>
    <row r="101" spans="1:96" ht="11.45" hidden="1" customHeight="1" x14ac:dyDescent="0.2">
      <c r="A101" s="420" t="s">
        <v>571</v>
      </c>
      <c r="B101" s="440" t="s">
        <v>268</v>
      </c>
      <c r="C101" s="441">
        <v>0</v>
      </c>
      <c r="D101" s="441">
        <v>0</v>
      </c>
      <c r="E101" s="441">
        <v>0</v>
      </c>
      <c r="F101" s="441">
        <v>0</v>
      </c>
      <c r="G101" s="441">
        <v>0</v>
      </c>
      <c r="H101" s="441">
        <v>0</v>
      </c>
      <c r="I101" s="441">
        <v>0</v>
      </c>
      <c r="J101" s="441">
        <v>0</v>
      </c>
      <c r="K101" s="441">
        <v>0</v>
      </c>
      <c r="L101" s="441">
        <v>0</v>
      </c>
      <c r="M101" s="441">
        <v>0</v>
      </c>
      <c r="N101" s="441">
        <v>0</v>
      </c>
      <c r="O101" s="441">
        <v>0</v>
      </c>
      <c r="P101" s="441">
        <v>0</v>
      </c>
      <c r="Q101" s="441">
        <v>0</v>
      </c>
      <c r="R101" s="441">
        <v>0</v>
      </c>
      <c r="S101" s="441">
        <v>0</v>
      </c>
      <c r="T101" s="441">
        <v>0</v>
      </c>
      <c r="U101" s="441">
        <v>0</v>
      </c>
      <c r="V101" s="441">
        <v>0</v>
      </c>
      <c r="W101" s="441">
        <v>0</v>
      </c>
      <c r="X101" s="441">
        <v>0</v>
      </c>
      <c r="Y101" s="441">
        <v>0</v>
      </c>
      <c r="Z101" s="441">
        <v>0</v>
      </c>
      <c r="AA101" s="441">
        <v>0</v>
      </c>
      <c r="AB101" s="441">
        <v>0</v>
      </c>
      <c r="AC101" s="441">
        <v>0</v>
      </c>
      <c r="AD101" s="441">
        <v>0</v>
      </c>
      <c r="AE101" s="441">
        <v>0</v>
      </c>
      <c r="AF101" s="441">
        <v>0</v>
      </c>
      <c r="AG101" s="441">
        <v>0</v>
      </c>
      <c r="AH101" s="441">
        <v>0</v>
      </c>
      <c r="AI101" s="441">
        <v>0</v>
      </c>
      <c r="AJ101" s="441">
        <v>0</v>
      </c>
      <c r="AK101" s="441">
        <v>0</v>
      </c>
      <c r="AL101" s="441">
        <v>0</v>
      </c>
      <c r="AM101" s="441">
        <v>0</v>
      </c>
      <c r="AN101" s="441">
        <v>0</v>
      </c>
      <c r="AO101" s="441">
        <v>0</v>
      </c>
      <c r="AP101" s="441">
        <v>0</v>
      </c>
      <c r="AQ101" s="441">
        <v>0</v>
      </c>
      <c r="AR101" s="441">
        <v>0</v>
      </c>
      <c r="AS101" s="441">
        <v>0</v>
      </c>
      <c r="AT101" s="441">
        <v>0</v>
      </c>
      <c r="AU101" s="441">
        <v>0</v>
      </c>
      <c r="AV101" s="441">
        <v>0</v>
      </c>
      <c r="AW101" s="441">
        <v>0</v>
      </c>
      <c r="AX101" s="441">
        <v>0</v>
      </c>
      <c r="AY101" s="441">
        <v>0</v>
      </c>
      <c r="AZ101" s="441">
        <v>0</v>
      </c>
      <c r="BA101" s="441">
        <v>0</v>
      </c>
      <c r="BB101" s="441">
        <v>0</v>
      </c>
      <c r="BC101" s="441">
        <v>0</v>
      </c>
      <c r="BD101" s="441">
        <v>0</v>
      </c>
      <c r="BE101" s="441">
        <v>0</v>
      </c>
      <c r="BF101" s="441">
        <v>0</v>
      </c>
      <c r="BG101" s="441">
        <v>0</v>
      </c>
      <c r="BH101" s="441">
        <v>0</v>
      </c>
      <c r="BI101" s="441">
        <v>0</v>
      </c>
      <c r="BJ101" s="441">
        <v>0</v>
      </c>
      <c r="BK101" s="441">
        <v>0</v>
      </c>
      <c r="BL101" s="441">
        <v>0</v>
      </c>
      <c r="BM101" s="441">
        <v>0</v>
      </c>
      <c r="BN101" s="441">
        <v>0</v>
      </c>
      <c r="BO101" s="441">
        <v>0</v>
      </c>
      <c r="BP101" s="441">
        <v>0</v>
      </c>
      <c r="BQ101" s="441">
        <v>0</v>
      </c>
      <c r="BR101" s="441">
        <v>0</v>
      </c>
      <c r="BS101" s="441">
        <v>0</v>
      </c>
      <c r="BT101" s="441">
        <v>0</v>
      </c>
      <c r="BU101" s="442">
        <v>0</v>
      </c>
      <c r="BV101" s="443">
        <v>0</v>
      </c>
      <c r="BW101" s="444">
        <v>0</v>
      </c>
      <c r="BX101" s="442">
        <v>0</v>
      </c>
      <c r="BY101" s="442">
        <v>0</v>
      </c>
      <c r="BZ101" s="441">
        <v>0</v>
      </c>
      <c r="CA101" s="441">
        <v>0</v>
      </c>
      <c r="CB101" s="441">
        <v>0</v>
      </c>
      <c r="CC101" s="441">
        <v>0</v>
      </c>
      <c r="CD101" s="443">
        <v>0</v>
      </c>
      <c r="CE101" s="444">
        <v>0</v>
      </c>
      <c r="CF101" s="442">
        <v>0</v>
      </c>
      <c r="CG101" s="441">
        <v>0</v>
      </c>
      <c r="CH101" s="441">
        <v>0</v>
      </c>
      <c r="CI101" s="441">
        <v>0</v>
      </c>
      <c r="CJ101" s="441">
        <v>0</v>
      </c>
      <c r="CK101" s="427">
        <f t="shared" si="47"/>
        <v>0</v>
      </c>
      <c r="CL101" s="427">
        <f t="shared" si="48"/>
        <v>0</v>
      </c>
      <c r="CM101" s="428">
        <f t="shared" ref="CM101:CM125" si="72">+CK101-CI101-CG101-CE101-CC101-CA101-BY101-BW101</f>
        <v>0</v>
      </c>
      <c r="CN101" s="428">
        <f t="shared" si="49"/>
        <v>0</v>
      </c>
      <c r="CO101" s="428">
        <f t="shared" si="50"/>
        <v>0</v>
      </c>
      <c r="CP101" s="428">
        <f t="shared" si="51"/>
        <v>0</v>
      </c>
      <c r="CQ101" s="428">
        <f t="shared" si="52"/>
        <v>0</v>
      </c>
      <c r="CR101" s="428">
        <f t="shared" si="53"/>
        <v>0</v>
      </c>
    </row>
    <row r="102" spans="1:96" ht="11.45" hidden="1" customHeight="1" x14ac:dyDescent="0.2">
      <c r="A102" s="420" t="s">
        <v>572</v>
      </c>
      <c r="B102" s="440" t="s">
        <v>269</v>
      </c>
      <c r="C102" s="441">
        <v>0</v>
      </c>
      <c r="D102" s="441">
        <v>0</v>
      </c>
      <c r="E102" s="441">
        <v>0</v>
      </c>
      <c r="F102" s="441">
        <v>0</v>
      </c>
      <c r="G102" s="441">
        <v>0</v>
      </c>
      <c r="H102" s="441">
        <v>0</v>
      </c>
      <c r="I102" s="441">
        <v>0</v>
      </c>
      <c r="J102" s="441">
        <v>0</v>
      </c>
      <c r="K102" s="441">
        <v>0</v>
      </c>
      <c r="L102" s="441">
        <v>0</v>
      </c>
      <c r="M102" s="441">
        <v>0</v>
      </c>
      <c r="N102" s="441">
        <v>0</v>
      </c>
      <c r="O102" s="441">
        <v>0</v>
      </c>
      <c r="P102" s="441">
        <v>0</v>
      </c>
      <c r="Q102" s="441">
        <v>0</v>
      </c>
      <c r="R102" s="441">
        <v>0</v>
      </c>
      <c r="S102" s="441">
        <v>0</v>
      </c>
      <c r="T102" s="441">
        <v>0</v>
      </c>
      <c r="U102" s="441">
        <v>0</v>
      </c>
      <c r="V102" s="441">
        <v>0</v>
      </c>
      <c r="W102" s="441">
        <v>0</v>
      </c>
      <c r="X102" s="441">
        <v>0</v>
      </c>
      <c r="Y102" s="441">
        <v>0</v>
      </c>
      <c r="Z102" s="441">
        <v>0</v>
      </c>
      <c r="AA102" s="441">
        <v>0</v>
      </c>
      <c r="AB102" s="441">
        <v>0</v>
      </c>
      <c r="AC102" s="441">
        <v>0</v>
      </c>
      <c r="AD102" s="441">
        <v>0</v>
      </c>
      <c r="AE102" s="441">
        <v>0</v>
      </c>
      <c r="AF102" s="441">
        <v>0</v>
      </c>
      <c r="AG102" s="441">
        <v>0</v>
      </c>
      <c r="AH102" s="441">
        <v>0</v>
      </c>
      <c r="AI102" s="441">
        <v>0</v>
      </c>
      <c r="AJ102" s="441">
        <v>0</v>
      </c>
      <c r="AK102" s="441">
        <v>0</v>
      </c>
      <c r="AL102" s="441">
        <v>0</v>
      </c>
      <c r="AM102" s="441">
        <v>0</v>
      </c>
      <c r="AN102" s="441">
        <v>0</v>
      </c>
      <c r="AO102" s="441">
        <v>0</v>
      </c>
      <c r="AP102" s="441">
        <v>0</v>
      </c>
      <c r="AQ102" s="441">
        <v>0</v>
      </c>
      <c r="AR102" s="441">
        <v>0</v>
      </c>
      <c r="AS102" s="441">
        <v>0</v>
      </c>
      <c r="AT102" s="441">
        <v>0</v>
      </c>
      <c r="AU102" s="441">
        <v>0</v>
      </c>
      <c r="AV102" s="441">
        <v>0</v>
      </c>
      <c r="AW102" s="441">
        <v>0</v>
      </c>
      <c r="AX102" s="441">
        <v>0</v>
      </c>
      <c r="AY102" s="441">
        <v>0</v>
      </c>
      <c r="AZ102" s="441">
        <v>0</v>
      </c>
      <c r="BA102" s="441">
        <v>0</v>
      </c>
      <c r="BB102" s="441">
        <v>0</v>
      </c>
      <c r="BC102" s="441">
        <v>0</v>
      </c>
      <c r="BD102" s="441">
        <v>0</v>
      </c>
      <c r="BE102" s="441">
        <v>0</v>
      </c>
      <c r="BF102" s="441">
        <v>0</v>
      </c>
      <c r="BG102" s="441">
        <v>0</v>
      </c>
      <c r="BH102" s="441">
        <v>0</v>
      </c>
      <c r="BI102" s="441">
        <v>0</v>
      </c>
      <c r="BJ102" s="441">
        <v>0</v>
      </c>
      <c r="BK102" s="441">
        <v>0</v>
      </c>
      <c r="BL102" s="441">
        <v>0</v>
      </c>
      <c r="BM102" s="441">
        <v>0</v>
      </c>
      <c r="BN102" s="441">
        <v>0</v>
      </c>
      <c r="BO102" s="441">
        <v>0</v>
      </c>
      <c r="BP102" s="441">
        <v>0</v>
      </c>
      <c r="BQ102" s="441">
        <v>0</v>
      </c>
      <c r="BR102" s="441">
        <v>0</v>
      </c>
      <c r="BS102" s="441">
        <v>0</v>
      </c>
      <c r="BT102" s="441">
        <v>0</v>
      </c>
      <c r="BU102" s="442">
        <v>0</v>
      </c>
      <c r="BV102" s="443">
        <v>0</v>
      </c>
      <c r="BW102" s="444">
        <v>0</v>
      </c>
      <c r="BX102" s="442">
        <v>0</v>
      </c>
      <c r="BY102" s="442">
        <v>0</v>
      </c>
      <c r="BZ102" s="441">
        <v>0</v>
      </c>
      <c r="CA102" s="441">
        <v>0</v>
      </c>
      <c r="CB102" s="441">
        <v>0</v>
      </c>
      <c r="CC102" s="441">
        <v>0</v>
      </c>
      <c r="CD102" s="443">
        <v>0</v>
      </c>
      <c r="CE102" s="444">
        <v>0</v>
      </c>
      <c r="CF102" s="442">
        <v>0</v>
      </c>
      <c r="CG102" s="441">
        <v>0</v>
      </c>
      <c r="CH102" s="441">
        <v>0</v>
      </c>
      <c r="CI102" s="441">
        <v>0</v>
      </c>
      <c r="CJ102" s="441">
        <v>0</v>
      </c>
      <c r="CK102" s="427">
        <f t="shared" ref="CK102:CK124" si="73">+C102+E102+G102+I102+K102+M102+O102+Q102+S102+U102+W102+Y102+AA102+AC102+AE102+AG102+AI102+AK102+AM102+AO102+AQ102+AS102+AU102+AW102+AY102+BA102+BC102+BE102+BG102+BI102+BK102+BM102+BO102+BQ102+BS102+BU102+BW102+BY102+CA102+CC102+CE102+CG102+CI102</f>
        <v>0</v>
      </c>
      <c r="CL102" s="427">
        <f t="shared" ref="CL102:CL124" si="74">+D102+F102+H102+J102+L102+N102+P102+R102+T102+V102+X102+Z102+AB102+AD102+AF102+AH102+AJ102+AL102+AN102+AP102+AR102+AT102+AV102+AX102+AZ102+BB102+BD102+BF102+BH102+BJ102+BL102+BN102+BP102+BR102+BT102+BV102+BX102+BZ102+CB102+CD102+CF102+CH102+CJ102</f>
        <v>0</v>
      </c>
      <c r="CM102" s="428">
        <f t="shared" si="72"/>
        <v>0</v>
      </c>
      <c r="CN102" s="428">
        <f t="shared" ref="CN102:CN125" si="75">+CL102-CJ102-CH102-CF102-CD102-CB102-BZ102-BX102</f>
        <v>0</v>
      </c>
      <c r="CO102" s="428">
        <f t="shared" ref="CO102:CO125" si="76">+CE102+CG102+CI102</f>
        <v>0</v>
      </c>
      <c r="CP102" s="428">
        <f t="shared" ref="CP102:CP125" si="77">+CF102+CH102+CJ102</f>
        <v>0</v>
      </c>
      <c r="CQ102" s="428">
        <f t="shared" ref="CQ102:CQ125" si="78">+BW102+BY102+CA102+CC102</f>
        <v>0</v>
      </c>
      <c r="CR102" s="428">
        <f t="shared" ref="CR102:CR125" si="79">+BX102+BZ102+CB102+CD102</f>
        <v>0</v>
      </c>
    </row>
    <row r="103" spans="1:96" ht="11.45" hidden="1" customHeight="1" x14ac:dyDescent="0.2">
      <c r="A103" s="420" t="s">
        <v>573</v>
      </c>
      <c r="B103" s="440" t="s">
        <v>270</v>
      </c>
      <c r="C103" s="441">
        <v>0</v>
      </c>
      <c r="D103" s="441">
        <v>0</v>
      </c>
      <c r="E103" s="441">
        <v>0</v>
      </c>
      <c r="F103" s="441">
        <v>0</v>
      </c>
      <c r="G103" s="441">
        <v>0</v>
      </c>
      <c r="H103" s="441">
        <v>0</v>
      </c>
      <c r="I103" s="441">
        <v>0</v>
      </c>
      <c r="J103" s="441">
        <v>0</v>
      </c>
      <c r="K103" s="441">
        <v>0</v>
      </c>
      <c r="L103" s="441">
        <v>0</v>
      </c>
      <c r="M103" s="441">
        <v>0</v>
      </c>
      <c r="N103" s="441">
        <v>0</v>
      </c>
      <c r="O103" s="441">
        <v>0</v>
      </c>
      <c r="P103" s="441">
        <v>0</v>
      </c>
      <c r="Q103" s="441">
        <v>0</v>
      </c>
      <c r="R103" s="441">
        <v>0</v>
      </c>
      <c r="S103" s="441">
        <v>0</v>
      </c>
      <c r="T103" s="441">
        <v>0</v>
      </c>
      <c r="U103" s="441">
        <v>0</v>
      </c>
      <c r="V103" s="441">
        <v>0</v>
      </c>
      <c r="W103" s="441">
        <v>0</v>
      </c>
      <c r="X103" s="441">
        <v>0</v>
      </c>
      <c r="Y103" s="441">
        <v>0</v>
      </c>
      <c r="Z103" s="441">
        <v>0</v>
      </c>
      <c r="AA103" s="441">
        <v>0</v>
      </c>
      <c r="AB103" s="441">
        <v>0</v>
      </c>
      <c r="AC103" s="441">
        <v>0</v>
      </c>
      <c r="AD103" s="441">
        <v>0</v>
      </c>
      <c r="AE103" s="441">
        <v>0</v>
      </c>
      <c r="AF103" s="441">
        <v>0</v>
      </c>
      <c r="AG103" s="441">
        <v>0</v>
      </c>
      <c r="AH103" s="441">
        <v>0</v>
      </c>
      <c r="AI103" s="441">
        <v>0</v>
      </c>
      <c r="AJ103" s="441">
        <v>0</v>
      </c>
      <c r="AK103" s="441">
        <v>0</v>
      </c>
      <c r="AL103" s="441">
        <v>0</v>
      </c>
      <c r="AM103" s="441">
        <v>0</v>
      </c>
      <c r="AN103" s="441">
        <v>0</v>
      </c>
      <c r="AO103" s="441">
        <v>0</v>
      </c>
      <c r="AP103" s="441">
        <v>0</v>
      </c>
      <c r="AQ103" s="441">
        <v>0</v>
      </c>
      <c r="AR103" s="441">
        <v>0</v>
      </c>
      <c r="AS103" s="441">
        <v>0</v>
      </c>
      <c r="AT103" s="441">
        <v>0</v>
      </c>
      <c r="AU103" s="441">
        <v>0</v>
      </c>
      <c r="AV103" s="441">
        <v>0</v>
      </c>
      <c r="AW103" s="441">
        <v>0</v>
      </c>
      <c r="AX103" s="441">
        <v>0</v>
      </c>
      <c r="AY103" s="441">
        <v>0</v>
      </c>
      <c r="AZ103" s="441">
        <v>0</v>
      </c>
      <c r="BA103" s="441">
        <v>0</v>
      </c>
      <c r="BB103" s="441">
        <v>0</v>
      </c>
      <c r="BC103" s="441">
        <v>0</v>
      </c>
      <c r="BD103" s="441">
        <v>0</v>
      </c>
      <c r="BE103" s="441">
        <v>0</v>
      </c>
      <c r="BF103" s="441">
        <v>0</v>
      </c>
      <c r="BG103" s="441">
        <v>0</v>
      </c>
      <c r="BH103" s="441">
        <v>0</v>
      </c>
      <c r="BI103" s="441">
        <v>0</v>
      </c>
      <c r="BJ103" s="441">
        <v>0</v>
      </c>
      <c r="BK103" s="441">
        <v>0</v>
      </c>
      <c r="BL103" s="441">
        <v>0</v>
      </c>
      <c r="BM103" s="441">
        <v>0</v>
      </c>
      <c r="BN103" s="441">
        <v>0</v>
      </c>
      <c r="BO103" s="441">
        <v>0</v>
      </c>
      <c r="BP103" s="441">
        <v>0</v>
      </c>
      <c r="BQ103" s="441">
        <v>0</v>
      </c>
      <c r="BR103" s="441">
        <v>0</v>
      </c>
      <c r="BS103" s="441">
        <v>0</v>
      </c>
      <c r="BT103" s="441">
        <v>0</v>
      </c>
      <c r="BU103" s="442">
        <v>0</v>
      </c>
      <c r="BV103" s="443">
        <v>0</v>
      </c>
      <c r="BW103" s="444">
        <v>0</v>
      </c>
      <c r="BX103" s="442">
        <v>0</v>
      </c>
      <c r="BY103" s="442">
        <v>0</v>
      </c>
      <c r="BZ103" s="441">
        <v>0</v>
      </c>
      <c r="CA103" s="441">
        <v>0</v>
      </c>
      <c r="CB103" s="441">
        <v>0</v>
      </c>
      <c r="CC103" s="441">
        <v>0</v>
      </c>
      <c r="CD103" s="443">
        <v>0</v>
      </c>
      <c r="CE103" s="444">
        <v>0</v>
      </c>
      <c r="CF103" s="442">
        <v>0</v>
      </c>
      <c r="CG103" s="441">
        <v>0</v>
      </c>
      <c r="CH103" s="441">
        <v>0</v>
      </c>
      <c r="CI103" s="441">
        <v>0</v>
      </c>
      <c r="CJ103" s="441">
        <v>0</v>
      </c>
      <c r="CK103" s="427">
        <f t="shared" si="73"/>
        <v>0</v>
      </c>
      <c r="CL103" s="427">
        <f t="shared" si="74"/>
        <v>0</v>
      </c>
      <c r="CM103" s="428">
        <f t="shared" si="72"/>
        <v>0</v>
      </c>
      <c r="CN103" s="428">
        <f t="shared" si="75"/>
        <v>0</v>
      </c>
      <c r="CO103" s="428">
        <f t="shared" si="76"/>
        <v>0</v>
      </c>
      <c r="CP103" s="428">
        <f t="shared" si="77"/>
        <v>0</v>
      </c>
      <c r="CQ103" s="428">
        <f t="shared" si="78"/>
        <v>0</v>
      </c>
      <c r="CR103" s="428">
        <f t="shared" si="79"/>
        <v>0</v>
      </c>
    </row>
    <row r="104" spans="1:96" ht="11.45" hidden="1" customHeight="1" x14ac:dyDescent="0.2">
      <c r="A104" s="420" t="s">
        <v>574</v>
      </c>
      <c r="B104" s="440" t="s">
        <v>271</v>
      </c>
      <c r="C104" s="441">
        <v>0</v>
      </c>
      <c r="D104" s="441">
        <v>0</v>
      </c>
      <c r="E104" s="441">
        <v>0</v>
      </c>
      <c r="F104" s="441">
        <v>0</v>
      </c>
      <c r="G104" s="441">
        <v>0</v>
      </c>
      <c r="H104" s="441">
        <v>0</v>
      </c>
      <c r="I104" s="441">
        <v>0</v>
      </c>
      <c r="J104" s="441">
        <v>0</v>
      </c>
      <c r="K104" s="441">
        <v>0</v>
      </c>
      <c r="L104" s="441">
        <v>0</v>
      </c>
      <c r="M104" s="441">
        <v>0</v>
      </c>
      <c r="N104" s="441">
        <v>0</v>
      </c>
      <c r="O104" s="441">
        <v>0</v>
      </c>
      <c r="P104" s="441">
        <v>0</v>
      </c>
      <c r="Q104" s="441">
        <v>0</v>
      </c>
      <c r="R104" s="441">
        <v>0</v>
      </c>
      <c r="S104" s="441">
        <v>0</v>
      </c>
      <c r="T104" s="441">
        <v>0</v>
      </c>
      <c r="U104" s="441">
        <v>0</v>
      </c>
      <c r="V104" s="441">
        <v>0</v>
      </c>
      <c r="W104" s="441">
        <v>0</v>
      </c>
      <c r="X104" s="441">
        <v>0</v>
      </c>
      <c r="Y104" s="441">
        <v>0</v>
      </c>
      <c r="Z104" s="441">
        <v>0</v>
      </c>
      <c r="AA104" s="441">
        <v>0</v>
      </c>
      <c r="AB104" s="441">
        <v>0</v>
      </c>
      <c r="AC104" s="441">
        <v>0</v>
      </c>
      <c r="AD104" s="441">
        <v>0</v>
      </c>
      <c r="AE104" s="441">
        <v>0</v>
      </c>
      <c r="AF104" s="441">
        <v>0</v>
      </c>
      <c r="AG104" s="441">
        <v>0</v>
      </c>
      <c r="AH104" s="441">
        <v>0</v>
      </c>
      <c r="AI104" s="441">
        <v>0</v>
      </c>
      <c r="AJ104" s="441">
        <v>0</v>
      </c>
      <c r="AK104" s="441">
        <v>0</v>
      </c>
      <c r="AL104" s="441">
        <v>0</v>
      </c>
      <c r="AM104" s="441">
        <v>0</v>
      </c>
      <c r="AN104" s="441">
        <v>0</v>
      </c>
      <c r="AO104" s="441">
        <v>0</v>
      </c>
      <c r="AP104" s="441">
        <v>0</v>
      </c>
      <c r="AQ104" s="441">
        <v>0</v>
      </c>
      <c r="AR104" s="441">
        <v>0</v>
      </c>
      <c r="AS104" s="441">
        <v>0</v>
      </c>
      <c r="AT104" s="441">
        <v>0</v>
      </c>
      <c r="AU104" s="441">
        <v>0</v>
      </c>
      <c r="AV104" s="441">
        <v>0</v>
      </c>
      <c r="AW104" s="441">
        <v>0</v>
      </c>
      <c r="AX104" s="441">
        <v>0</v>
      </c>
      <c r="AY104" s="441">
        <v>0</v>
      </c>
      <c r="AZ104" s="441">
        <v>0</v>
      </c>
      <c r="BA104" s="441">
        <v>0</v>
      </c>
      <c r="BB104" s="441">
        <v>0</v>
      </c>
      <c r="BC104" s="441">
        <v>0</v>
      </c>
      <c r="BD104" s="441">
        <v>0</v>
      </c>
      <c r="BE104" s="441">
        <v>0</v>
      </c>
      <c r="BF104" s="441">
        <v>0</v>
      </c>
      <c r="BG104" s="441">
        <v>0</v>
      </c>
      <c r="BH104" s="441">
        <v>0</v>
      </c>
      <c r="BI104" s="441">
        <v>0</v>
      </c>
      <c r="BJ104" s="441">
        <v>0</v>
      </c>
      <c r="BK104" s="441">
        <v>0</v>
      </c>
      <c r="BL104" s="441">
        <v>0</v>
      </c>
      <c r="BM104" s="441">
        <v>0</v>
      </c>
      <c r="BN104" s="441">
        <v>0</v>
      </c>
      <c r="BO104" s="441">
        <v>0</v>
      </c>
      <c r="BP104" s="441">
        <v>0</v>
      </c>
      <c r="BQ104" s="441">
        <v>0</v>
      </c>
      <c r="BR104" s="441">
        <v>0</v>
      </c>
      <c r="BS104" s="441">
        <v>0</v>
      </c>
      <c r="BT104" s="441">
        <v>0</v>
      </c>
      <c r="BU104" s="442">
        <v>0</v>
      </c>
      <c r="BV104" s="443">
        <v>0</v>
      </c>
      <c r="BW104" s="444">
        <v>0</v>
      </c>
      <c r="BX104" s="442">
        <v>0</v>
      </c>
      <c r="BY104" s="442">
        <v>0</v>
      </c>
      <c r="BZ104" s="441">
        <v>0</v>
      </c>
      <c r="CA104" s="441">
        <v>0</v>
      </c>
      <c r="CB104" s="441">
        <v>0</v>
      </c>
      <c r="CC104" s="441">
        <v>0</v>
      </c>
      <c r="CD104" s="443">
        <v>0</v>
      </c>
      <c r="CE104" s="444">
        <v>0</v>
      </c>
      <c r="CF104" s="442">
        <v>0</v>
      </c>
      <c r="CG104" s="441">
        <v>0</v>
      </c>
      <c r="CH104" s="441">
        <v>0</v>
      </c>
      <c r="CI104" s="441">
        <v>0</v>
      </c>
      <c r="CJ104" s="441">
        <v>0</v>
      </c>
      <c r="CK104" s="427">
        <f t="shared" si="73"/>
        <v>0</v>
      </c>
      <c r="CL104" s="427">
        <f t="shared" si="74"/>
        <v>0</v>
      </c>
      <c r="CM104" s="428">
        <f t="shared" si="72"/>
        <v>0</v>
      </c>
      <c r="CN104" s="428">
        <f t="shared" si="75"/>
        <v>0</v>
      </c>
      <c r="CO104" s="428">
        <f t="shared" si="76"/>
        <v>0</v>
      </c>
      <c r="CP104" s="428">
        <f t="shared" si="77"/>
        <v>0</v>
      </c>
      <c r="CQ104" s="428">
        <f t="shared" si="78"/>
        <v>0</v>
      </c>
      <c r="CR104" s="428">
        <f t="shared" si="79"/>
        <v>0</v>
      </c>
    </row>
    <row r="105" spans="1:96" ht="11.45" hidden="1" customHeight="1" x14ac:dyDescent="0.2">
      <c r="A105" s="420" t="s">
        <v>575</v>
      </c>
      <c r="B105" s="440" t="s">
        <v>272</v>
      </c>
      <c r="C105" s="441">
        <v>0</v>
      </c>
      <c r="D105" s="441">
        <v>0</v>
      </c>
      <c r="E105" s="441">
        <v>0</v>
      </c>
      <c r="F105" s="441">
        <v>0</v>
      </c>
      <c r="G105" s="441">
        <v>0</v>
      </c>
      <c r="H105" s="441">
        <v>0</v>
      </c>
      <c r="I105" s="441">
        <v>0</v>
      </c>
      <c r="J105" s="441">
        <v>0</v>
      </c>
      <c r="K105" s="441">
        <v>0</v>
      </c>
      <c r="L105" s="441">
        <v>0</v>
      </c>
      <c r="M105" s="441">
        <v>0</v>
      </c>
      <c r="N105" s="441">
        <v>0</v>
      </c>
      <c r="O105" s="441">
        <v>0</v>
      </c>
      <c r="P105" s="441">
        <v>0</v>
      </c>
      <c r="Q105" s="441">
        <v>0</v>
      </c>
      <c r="R105" s="441">
        <v>0</v>
      </c>
      <c r="S105" s="441">
        <v>0</v>
      </c>
      <c r="T105" s="441">
        <v>0</v>
      </c>
      <c r="U105" s="441">
        <v>0</v>
      </c>
      <c r="V105" s="441">
        <v>0</v>
      </c>
      <c r="W105" s="441">
        <v>0</v>
      </c>
      <c r="X105" s="441">
        <v>0</v>
      </c>
      <c r="Y105" s="441">
        <v>0</v>
      </c>
      <c r="Z105" s="441">
        <v>0</v>
      </c>
      <c r="AA105" s="441">
        <v>0</v>
      </c>
      <c r="AB105" s="441">
        <v>0</v>
      </c>
      <c r="AC105" s="441">
        <v>0</v>
      </c>
      <c r="AD105" s="441">
        <v>0</v>
      </c>
      <c r="AE105" s="441">
        <v>0</v>
      </c>
      <c r="AF105" s="441">
        <v>0</v>
      </c>
      <c r="AG105" s="441">
        <v>0</v>
      </c>
      <c r="AH105" s="441">
        <v>0</v>
      </c>
      <c r="AI105" s="441">
        <v>0</v>
      </c>
      <c r="AJ105" s="441">
        <v>0</v>
      </c>
      <c r="AK105" s="441">
        <v>0</v>
      </c>
      <c r="AL105" s="441">
        <v>0</v>
      </c>
      <c r="AM105" s="441">
        <v>0</v>
      </c>
      <c r="AN105" s="441">
        <v>0</v>
      </c>
      <c r="AO105" s="441">
        <v>0</v>
      </c>
      <c r="AP105" s="441">
        <v>0</v>
      </c>
      <c r="AQ105" s="441">
        <v>0</v>
      </c>
      <c r="AR105" s="441">
        <v>0</v>
      </c>
      <c r="AS105" s="441">
        <v>0</v>
      </c>
      <c r="AT105" s="441">
        <v>0</v>
      </c>
      <c r="AU105" s="441">
        <v>0</v>
      </c>
      <c r="AV105" s="441">
        <v>0</v>
      </c>
      <c r="AW105" s="441">
        <v>0</v>
      </c>
      <c r="AX105" s="441">
        <v>0</v>
      </c>
      <c r="AY105" s="441">
        <v>0</v>
      </c>
      <c r="AZ105" s="441">
        <v>0</v>
      </c>
      <c r="BA105" s="441">
        <v>0</v>
      </c>
      <c r="BB105" s="441">
        <v>0</v>
      </c>
      <c r="BC105" s="441">
        <v>0</v>
      </c>
      <c r="BD105" s="441">
        <v>0</v>
      </c>
      <c r="BE105" s="441">
        <v>0</v>
      </c>
      <c r="BF105" s="441">
        <v>0</v>
      </c>
      <c r="BG105" s="441">
        <v>0</v>
      </c>
      <c r="BH105" s="441">
        <v>0</v>
      </c>
      <c r="BI105" s="441">
        <v>0</v>
      </c>
      <c r="BJ105" s="441">
        <v>0</v>
      </c>
      <c r="BK105" s="441">
        <v>0</v>
      </c>
      <c r="BL105" s="441">
        <v>0</v>
      </c>
      <c r="BM105" s="441">
        <v>0</v>
      </c>
      <c r="BN105" s="441">
        <v>0</v>
      </c>
      <c r="BO105" s="441">
        <v>0</v>
      </c>
      <c r="BP105" s="441">
        <v>0</v>
      </c>
      <c r="BQ105" s="441">
        <v>0</v>
      </c>
      <c r="BR105" s="441">
        <v>0</v>
      </c>
      <c r="BS105" s="441">
        <v>0</v>
      </c>
      <c r="BT105" s="441">
        <v>0</v>
      </c>
      <c r="BU105" s="442">
        <v>0</v>
      </c>
      <c r="BV105" s="443">
        <v>0</v>
      </c>
      <c r="BW105" s="444">
        <v>0</v>
      </c>
      <c r="BX105" s="442">
        <v>0</v>
      </c>
      <c r="BY105" s="442">
        <v>0</v>
      </c>
      <c r="BZ105" s="441">
        <v>0</v>
      </c>
      <c r="CA105" s="441">
        <v>0</v>
      </c>
      <c r="CB105" s="441">
        <v>0</v>
      </c>
      <c r="CC105" s="441">
        <v>0</v>
      </c>
      <c r="CD105" s="443">
        <v>0</v>
      </c>
      <c r="CE105" s="444">
        <v>0</v>
      </c>
      <c r="CF105" s="442">
        <v>0</v>
      </c>
      <c r="CG105" s="441">
        <v>0</v>
      </c>
      <c r="CH105" s="441">
        <v>0</v>
      </c>
      <c r="CI105" s="441">
        <v>0</v>
      </c>
      <c r="CJ105" s="441">
        <v>0</v>
      </c>
      <c r="CK105" s="427">
        <f t="shared" si="73"/>
        <v>0</v>
      </c>
      <c r="CL105" s="427">
        <f t="shared" si="74"/>
        <v>0</v>
      </c>
      <c r="CM105" s="428">
        <f t="shared" si="72"/>
        <v>0</v>
      </c>
      <c r="CN105" s="428">
        <f t="shared" si="75"/>
        <v>0</v>
      </c>
      <c r="CO105" s="428">
        <f t="shared" si="76"/>
        <v>0</v>
      </c>
      <c r="CP105" s="428">
        <f t="shared" si="77"/>
        <v>0</v>
      </c>
      <c r="CQ105" s="428">
        <f t="shared" si="78"/>
        <v>0</v>
      </c>
      <c r="CR105" s="428">
        <f t="shared" si="79"/>
        <v>0</v>
      </c>
    </row>
    <row r="106" spans="1:96" ht="11.45" hidden="1" customHeight="1" x14ac:dyDescent="0.2">
      <c r="A106" s="420" t="s">
        <v>576</v>
      </c>
      <c r="B106" s="440" t="s">
        <v>273</v>
      </c>
      <c r="C106" s="441">
        <v>0</v>
      </c>
      <c r="D106" s="441">
        <v>0</v>
      </c>
      <c r="E106" s="441">
        <v>0</v>
      </c>
      <c r="F106" s="441">
        <v>0</v>
      </c>
      <c r="G106" s="441">
        <v>0</v>
      </c>
      <c r="H106" s="441">
        <v>0</v>
      </c>
      <c r="I106" s="441">
        <v>0</v>
      </c>
      <c r="J106" s="441">
        <v>0</v>
      </c>
      <c r="K106" s="441">
        <v>0</v>
      </c>
      <c r="L106" s="441">
        <v>0</v>
      </c>
      <c r="M106" s="441">
        <v>0</v>
      </c>
      <c r="N106" s="441">
        <v>0</v>
      </c>
      <c r="O106" s="441">
        <v>0</v>
      </c>
      <c r="P106" s="441">
        <v>0</v>
      </c>
      <c r="Q106" s="441">
        <v>0</v>
      </c>
      <c r="R106" s="441">
        <v>0</v>
      </c>
      <c r="S106" s="441">
        <v>0</v>
      </c>
      <c r="T106" s="441">
        <v>0</v>
      </c>
      <c r="U106" s="441">
        <v>0</v>
      </c>
      <c r="V106" s="441">
        <v>0</v>
      </c>
      <c r="W106" s="441">
        <v>0</v>
      </c>
      <c r="X106" s="441">
        <v>0</v>
      </c>
      <c r="Y106" s="441">
        <v>0</v>
      </c>
      <c r="Z106" s="441">
        <v>0</v>
      </c>
      <c r="AA106" s="441">
        <v>0</v>
      </c>
      <c r="AB106" s="441">
        <v>0</v>
      </c>
      <c r="AC106" s="441">
        <v>0</v>
      </c>
      <c r="AD106" s="441">
        <v>0</v>
      </c>
      <c r="AE106" s="441">
        <v>0</v>
      </c>
      <c r="AF106" s="441">
        <v>0</v>
      </c>
      <c r="AG106" s="441">
        <v>0</v>
      </c>
      <c r="AH106" s="441">
        <v>0</v>
      </c>
      <c r="AI106" s="441">
        <v>0</v>
      </c>
      <c r="AJ106" s="441">
        <v>0</v>
      </c>
      <c r="AK106" s="441">
        <v>0</v>
      </c>
      <c r="AL106" s="441">
        <v>0</v>
      </c>
      <c r="AM106" s="441">
        <v>0</v>
      </c>
      <c r="AN106" s="441">
        <v>0</v>
      </c>
      <c r="AO106" s="441">
        <v>0</v>
      </c>
      <c r="AP106" s="441">
        <v>0</v>
      </c>
      <c r="AQ106" s="441">
        <v>0</v>
      </c>
      <c r="AR106" s="441">
        <v>0</v>
      </c>
      <c r="AS106" s="441">
        <v>0</v>
      </c>
      <c r="AT106" s="441">
        <v>0</v>
      </c>
      <c r="AU106" s="441">
        <v>0</v>
      </c>
      <c r="AV106" s="441">
        <v>0</v>
      </c>
      <c r="AW106" s="441">
        <v>0</v>
      </c>
      <c r="AX106" s="441">
        <v>0</v>
      </c>
      <c r="AY106" s="441">
        <v>0</v>
      </c>
      <c r="AZ106" s="441">
        <v>0</v>
      </c>
      <c r="BA106" s="441">
        <v>0</v>
      </c>
      <c r="BB106" s="441">
        <v>0</v>
      </c>
      <c r="BC106" s="441">
        <v>0</v>
      </c>
      <c r="BD106" s="441">
        <v>0</v>
      </c>
      <c r="BE106" s="441">
        <v>0</v>
      </c>
      <c r="BF106" s="441">
        <v>0</v>
      </c>
      <c r="BG106" s="441">
        <v>0</v>
      </c>
      <c r="BH106" s="441">
        <v>0</v>
      </c>
      <c r="BI106" s="441">
        <v>0</v>
      </c>
      <c r="BJ106" s="441">
        <v>0</v>
      </c>
      <c r="BK106" s="441">
        <v>0</v>
      </c>
      <c r="BL106" s="441">
        <v>0</v>
      </c>
      <c r="BM106" s="441">
        <v>0</v>
      </c>
      <c r="BN106" s="441">
        <v>0</v>
      </c>
      <c r="BO106" s="441">
        <v>0</v>
      </c>
      <c r="BP106" s="441">
        <v>0</v>
      </c>
      <c r="BQ106" s="441">
        <v>0</v>
      </c>
      <c r="BR106" s="441">
        <v>0</v>
      </c>
      <c r="BS106" s="441">
        <v>0</v>
      </c>
      <c r="BT106" s="441">
        <v>0</v>
      </c>
      <c r="BU106" s="442">
        <v>0</v>
      </c>
      <c r="BV106" s="443">
        <v>0</v>
      </c>
      <c r="BW106" s="444">
        <v>0</v>
      </c>
      <c r="BX106" s="442">
        <v>0</v>
      </c>
      <c r="BY106" s="442">
        <v>0</v>
      </c>
      <c r="BZ106" s="441">
        <v>0</v>
      </c>
      <c r="CA106" s="441">
        <v>0</v>
      </c>
      <c r="CB106" s="441">
        <v>0</v>
      </c>
      <c r="CC106" s="441">
        <v>0</v>
      </c>
      <c r="CD106" s="443">
        <v>0</v>
      </c>
      <c r="CE106" s="444">
        <v>0</v>
      </c>
      <c r="CF106" s="442">
        <v>0</v>
      </c>
      <c r="CG106" s="441">
        <v>0</v>
      </c>
      <c r="CH106" s="441">
        <v>0</v>
      </c>
      <c r="CI106" s="441">
        <v>0</v>
      </c>
      <c r="CJ106" s="441">
        <v>0</v>
      </c>
      <c r="CK106" s="427">
        <f t="shared" si="73"/>
        <v>0</v>
      </c>
      <c r="CL106" s="427">
        <f t="shared" si="74"/>
        <v>0</v>
      </c>
      <c r="CM106" s="428">
        <f t="shared" si="72"/>
        <v>0</v>
      </c>
      <c r="CN106" s="428">
        <f t="shared" si="75"/>
        <v>0</v>
      </c>
      <c r="CO106" s="428">
        <f t="shared" si="76"/>
        <v>0</v>
      </c>
      <c r="CP106" s="428">
        <f t="shared" si="77"/>
        <v>0</v>
      </c>
      <c r="CQ106" s="428">
        <f t="shared" si="78"/>
        <v>0</v>
      </c>
      <c r="CR106" s="428">
        <f t="shared" si="79"/>
        <v>0</v>
      </c>
    </row>
    <row r="107" spans="1:96" ht="11.45" hidden="1" customHeight="1" x14ac:dyDescent="0.2">
      <c r="A107" s="420" t="s">
        <v>577</v>
      </c>
      <c r="B107" s="445" t="s">
        <v>578</v>
      </c>
      <c r="C107" s="446">
        <f t="shared" ref="C107:AH107" si="80">SUM(C101:C106)</f>
        <v>0</v>
      </c>
      <c r="D107" s="446">
        <f t="shared" si="80"/>
        <v>0</v>
      </c>
      <c r="E107" s="446">
        <f t="shared" si="80"/>
        <v>0</v>
      </c>
      <c r="F107" s="446">
        <f t="shared" si="80"/>
        <v>0</v>
      </c>
      <c r="G107" s="446">
        <f t="shared" si="80"/>
        <v>0</v>
      </c>
      <c r="H107" s="446">
        <f t="shared" si="80"/>
        <v>0</v>
      </c>
      <c r="I107" s="446">
        <f t="shared" si="80"/>
        <v>0</v>
      </c>
      <c r="J107" s="446">
        <f t="shared" si="80"/>
        <v>0</v>
      </c>
      <c r="K107" s="446">
        <f t="shared" si="80"/>
        <v>0</v>
      </c>
      <c r="L107" s="446">
        <f t="shared" si="80"/>
        <v>0</v>
      </c>
      <c r="M107" s="446">
        <f t="shared" si="80"/>
        <v>0</v>
      </c>
      <c r="N107" s="446">
        <f t="shared" si="80"/>
        <v>0</v>
      </c>
      <c r="O107" s="446">
        <f t="shared" si="80"/>
        <v>0</v>
      </c>
      <c r="P107" s="446">
        <f t="shared" si="80"/>
        <v>0</v>
      </c>
      <c r="Q107" s="446">
        <f t="shared" si="80"/>
        <v>0</v>
      </c>
      <c r="R107" s="446">
        <f t="shared" si="80"/>
        <v>0</v>
      </c>
      <c r="S107" s="446">
        <f t="shared" si="80"/>
        <v>0</v>
      </c>
      <c r="T107" s="446">
        <f t="shared" si="80"/>
        <v>0</v>
      </c>
      <c r="U107" s="446">
        <f t="shared" si="80"/>
        <v>0</v>
      </c>
      <c r="V107" s="446">
        <f t="shared" si="80"/>
        <v>0</v>
      </c>
      <c r="W107" s="446">
        <f t="shared" si="80"/>
        <v>0</v>
      </c>
      <c r="X107" s="446">
        <f t="shared" si="80"/>
        <v>0</v>
      </c>
      <c r="Y107" s="446">
        <f t="shared" si="80"/>
        <v>0</v>
      </c>
      <c r="Z107" s="446">
        <f t="shared" si="80"/>
        <v>0</v>
      </c>
      <c r="AA107" s="446">
        <f t="shared" si="80"/>
        <v>0</v>
      </c>
      <c r="AB107" s="446">
        <f t="shared" si="80"/>
        <v>0</v>
      </c>
      <c r="AC107" s="446">
        <f t="shared" si="80"/>
        <v>0</v>
      </c>
      <c r="AD107" s="446">
        <f t="shared" si="80"/>
        <v>0</v>
      </c>
      <c r="AE107" s="446">
        <f t="shared" si="80"/>
        <v>0</v>
      </c>
      <c r="AF107" s="446">
        <f t="shared" si="80"/>
        <v>0</v>
      </c>
      <c r="AG107" s="446">
        <f t="shared" si="80"/>
        <v>0</v>
      </c>
      <c r="AH107" s="446">
        <f t="shared" si="80"/>
        <v>0</v>
      </c>
      <c r="AI107" s="446">
        <f t="shared" ref="AI107:BN107" si="81">SUM(AI101:AI106)</f>
        <v>0</v>
      </c>
      <c r="AJ107" s="446">
        <f t="shared" si="81"/>
        <v>0</v>
      </c>
      <c r="AK107" s="446">
        <f t="shared" si="81"/>
        <v>0</v>
      </c>
      <c r="AL107" s="446">
        <f t="shared" si="81"/>
        <v>0</v>
      </c>
      <c r="AM107" s="446">
        <f t="shared" si="81"/>
        <v>0</v>
      </c>
      <c r="AN107" s="446">
        <f t="shared" si="81"/>
        <v>0</v>
      </c>
      <c r="AO107" s="446">
        <f t="shared" si="81"/>
        <v>0</v>
      </c>
      <c r="AP107" s="446">
        <f t="shared" si="81"/>
        <v>0</v>
      </c>
      <c r="AQ107" s="446">
        <f t="shared" si="81"/>
        <v>0</v>
      </c>
      <c r="AR107" s="446">
        <f t="shared" si="81"/>
        <v>0</v>
      </c>
      <c r="AS107" s="446">
        <f t="shared" si="81"/>
        <v>0</v>
      </c>
      <c r="AT107" s="446">
        <f t="shared" si="81"/>
        <v>0</v>
      </c>
      <c r="AU107" s="446">
        <f t="shared" si="81"/>
        <v>0</v>
      </c>
      <c r="AV107" s="446">
        <f t="shared" si="81"/>
        <v>0</v>
      </c>
      <c r="AW107" s="446">
        <f t="shared" si="81"/>
        <v>0</v>
      </c>
      <c r="AX107" s="446">
        <f t="shared" si="81"/>
        <v>0</v>
      </c>
      <c r="AY107" s="446">
        <f t="shared" si="81"/>
        <v>0</v>
      </c>
      <c r="AZ107" s="446">
        <f t="shared" si="81"/>
        <v>0</v>
      </c>
      <c r="BA107" s="446">
        <f t="shared" si="81"/>
        <v>0</v>
      </c>
      <c r="BB107" s="446">
        <f t="shared" si="81"/>
        <v>0</v>
      </c>
      <c r="BC107" s="446">
        <f t="shared" si="81"/>
        <v>0</v>
      </c>
      <c r="BD107" s="446">
        <f t="shared" si="81"/>
        <v>0</v>
      </c>
      <c r="BE107" s="446">
        <f t="shared" si="81"/>
        <v>0</v>
      </c>
      <c r="BF107" s="446">
        <f t="shared" si="81"/>
        <v>0</v>
      </c>
      <c r="BG107" s="446">
        <f t="shared" si="81"/>
        <v>0</v>
      </c>
      <c r="BH107" s="446">
        <f t="shared" si="81"/>
        <v>0</v>
      </c>
      <c r="BI107" s="446">
        <f t="shared" si="81"/>
        <v>0</v>
      </c>
      <c r="BJ107" s="446">
        <f t="shared" si="81"/>
        <v>0</v>
      </c>
      <c r="BK107" s="446">
        <f t="shared" si="81"/>
        <v>0</v>
      </c>
      <c r="BL107" s="446">
        <f t="shared" si="81"/>
        <v>0</v>
      </c>
      <c r="BM107" s="446">
        <f t="shared" si="81"/>
        <v>0</v>
      </c>
      <c r="BN107" s="446">
        <f t="shared" si="81"/>
        <v>0</v>
      </c>
      <c r="BO107" s="446">
        <f t="shared" ref="BO107:CJ107" si="82">SUM(BO101:BO106)</f>
        <v>0</v>
      </c>
      <c r="BP107" s="446">
        <f t="shared" si="82"/>
        <v>0</v>
      </c>
      <c r="BQ107" s="446">
        <f t="shared" si="82"/>
        <v>0</v>
      </c>
      <c r="BR107" s="446">
        <f t="shared" si="82"/>
        <v>0</v>
      </c>
      <c r="BS107" s="446">
        <f t="shared" si="82"/>
        <v>0</v>
      </c>
      <c r="BT107" s="446">
        <f t="shared" si="82"/>
        <v>0</v>
      </c>
      <c r="BU107" s="447">
        <f t="shared" si="82"/>
        <v>0</v>
      </c>
      <c r="BV107" s="448">
        <f t="shared" si="82"/>
        <v>0</v>
      </c>
      <c r="BW107" s="449">
        <f t="shared" si="82"/>
        <v>0</v>
      </c>
      <c r="BX107" s="447">
        <f t="shared" si="82"/>
        <v>0</v>
      </c>
      <c r="BY107" s="447">
        <f t="shared" si="82"/>
        <v>0</v>
      </c>
      <c r="BZ107" s="446">
        <f t="shared" si="82"/>
        <v>0</v>
      </c>
      <c r="CA107" s="446">
        <f t="shared" si="82"/>
        <v>0</v>
      </c>
      <c r="CB107" s="446">
        <f t="shared" si="82"/>
        <v>0</v>
      </c>
      <c r="CC107" s="446">
        <f t="shared" si="82"/>
        <v>0</v>
      </c>
      <c r="CD107" s="448">
        <f t="shared" si="82"/>
        <v>0</v>
      </c>
      <c r="CE107" s="449">
        <f t="shared" si="82"/>
        <v>0</v>
      </c>
      <c r="CF107" s="447">
        <f t="shared" si="82"/>
        <v>0</v>
      </c>
      <c r="CG107" s="446">
        <f t="shared" si="82"/>
        <v>0</v>
      </c>
      <c r="CH107" s="446">
        <f t="shared" si="82"/>
        <v>0</v>
      </c>
      <c r="CI107" s="446">
        <f t="shared" si="82"/>
        <v>0</v>
      </c>
      <c r="CJ107" s="446">
        <f t="shared" si="82"/>
        <v>0</v>
      </c>
      <c r="CK107" s="427">
        <f t="shared" si="73"/>
        <v>0</v>
      </c>
      <c r="CL107" s="427">
        <f t="shared" si="74"/>
        <v>0</v>
      </c>
      <c r="CM107" s="428">
        <f t="shared" si="72"/>
        <v>0</v>
      </c>
      <c r="CN107" s="428">
        <f t="shared" si="75"/>
        <v>0</v>
      </c>
      <c r="CO107" s="428">
        <f t="shared" si="76"/>
        <v>0</v>
      </c>
      <c r="CP107" s="428">
        <f t="shared" si="77"/>
        <v>0</v>
      </c>
      <c r="CQ107" s="428">
        <f t="shared" si="78"/>
        <v>0</v>
      </c>
      <c r="CR107" s="428">
        <f t="shared" si="79"/>
        <v>0</v>
      </c>
    </row>
    <row r="108" spans="1:96" ht="11.45" hidden="1" customHeight="1" x14ac:dyDescent="0.2">
      <c r="A108" s="420" t="s">
        <v>579</v>
      </c>
      <c r="B108" s="440" t="s">
        <v>275</v>
      </c>
      <c r="C108" s="441">
        <v>0</v>
      </c>
      <c r="D108" s="441">
        <v>0</v>
      </c>
      <c r="E108" s="441">
        <v>0</v>
      </c>
      <c r="F108" s="441">
        <v>0</v>
      </c>
      <c r="G108" s="441">
        <v>0</v>
      </c>
      <c r="H108" s="441">
        <v>0</v>
      </c>
      <c r="I108" s="441">
        <v>0</v>
      </c>
      <c r="J108" s="441">
        <v>0</v>
      </c>
      <c r="K108" s="441">
        <v>0</v>
      </c>
      <c r="L108" s="441">
        <v>0</v>
      </c>
      <c r="M108" s="441">
        <v>0</v>
      </c>
      <c r="N108" s="441">
        <v>0</v>
      </c>
      <c r="O108" s="441">
        <v>0</v>
      </c>
      <c r="P108" s="441">
        <v>0</v>
      </c>
      <c r="Q108" s="441">
        <v>0</v>
      </c>
      <c r="R108" s="441">
        <v>0</v>
      </c>
      <c r="S108" s="441">
        <v>0</v>
      </c>
      <c r="T108" s="441">
        <v>0</v>
      </c>
      <c r="U108" s="441">
        <v>0</v>
      </c>
      <c r="V108" s="441">
        <v>0</v>
      </c>
      <c r="W108" s="441">
        <v>0</v>
      </c>
      <c r="X108" s="441">
        <v>0</v>
      </c>
      <c r="Y108" s="441">
        <v>0</v>
      </c>
      <c r="Z108" s="441">
        <v>0</v>
      </c>
      <c r="AA108" s="441">
        <v>0</v>
      </c>
      <c r="AB108" s="441">
        <v>0</v>
      </c>
      <c r="AC108" s="441">
        <v>0</v>
      </c>
      <c r="AD108" s="441">
        <v>0</v>
      </c>
      <c r="AE108" s="441">
        <v>0</v>
      </c>
      <c r="AF108" s="441">
        <v>0</v>
      </c>
      <c r="AG108" s="441">
        <v>0</v>
      </c>
      <c r="AH108" s="441">
        <v>0</v>
      </c>
      <c r="AI108" s="441">
        <v>0</v>
      </c>
      <c r="AJ108" s="441">
        <v>0</v>
      </c>
      <c r="AK108" s="441">
        <v>0</v>
      </c>
      <c r="AL108" s="441">
        <v>0</v>
      </c>
      <c r="AM108" s="441">
        <v>0</v>
      </c>
      <c r="AN108" s="441">
        <v>0</v>
      </c>
      <c r="AO108" s="441">
        <v>0</v>
      </c>
      <c r="AP108" s="441">
        <v>0</v>
      </c>
      <c r="AQ108" s="441">
        <v>0</v>
      </c>
      <c r="AR108" s="441">
        <v>0</v>
      </c>
      <c r="AS108" s="441">
        <v>0</v>
      </c>
      <c r="AT108" s="441">
        <v>0</v>
      </c>
      <c r="AU108" s="441">
        <v>0</v>
      </c>
      <c r="AV108" s="441">
        <v>0</v>
      </c>
      <c r="AW108" s="441">
        <v>0</v>
      </c>
      <c r="AX108" s="441">
        <v>0</v>
      </c>
      <c r="AY108" s="441">
        <v>0</v>
      </c>
      <c r="AZ108" s="441">
        <v>0</v>
      </c>
      <c r="BA108" s="441">
        <v>0</v>
      </c>
      <c r="BB108" s="441">
        <v>0</v>
      </c>
      <c r="BC108" s="441">
        <v>0</v>
      </c>
      <c r="BD108" s="441">
        <v>0</v>
      </c>
      <c r="BE108" s="441">
        <v>0</v>
      </c>
      <c r="BF108" s="441">
        <v>0</v>
      </c>
      <c r="BG108" s="441">
        <v>0</v>
      </c>
      <c r="BH108" s="441">
        <v>0</v>
      </c>
      <c r="BI108" s="441">
        <v>0</v>
      </c>
      <c r="BJ108" s="441">
        <v>0</v>
      </c>
      <c r="BK108" s="441">
        <v>0</v>
      </c>
      <c r="BL108" s="441">
        <v>0</v>
      </c>
      <c r="BM108" s="441">
        <v>0</v>
      </c>
      <c r="BN108" s="441">
        <v>0</v>
      </c>
      <c r="BO108" s="441">
        <v>0</v>
      </c>
      <c r="BP108" s="441">
        <v>0</v>
      </c>
      <c r="BQ108" s="441">
        <v>0</v>
      </c>
      <c r="BR108" s="441">
        <v>0</v>
      </c>
      <c r="BS108" s="441">
        <v>0</v>
      </c>
      <c r="BT108" s="441">
        <v>0</v>
      </c>
      <c r="BU108" s="442">
        <v>0</v>
      </c>
      <c r="BV108" s="443">
        <v>0</v>
      </c>
      <c r="BW108" s="444">
        <v>0</v>
      </c>
      <c r="BX108" s="442">
        <v>0</v>
      </c>
      <c r="BY108" s="442">
        <v>0</v>
      </c>
      <c r="BZ108" s="441">
        <v>0</v>
      </c>
      <c r="CA108" s="441">
        <v>0</v>
      </c>
      <c r="CB108" s="441">
        <v>0</v>
      </c>
      <c r="CC108" s="441">
        <v>0</v>
      </c>
      <c r="CD108" s="443">
        <v>0</v>
      </c>
      <c r="CE108" s="444">
        <v>0</v>
      </c>
      <c r="CF108" s="442">
        <v>0</v>
      </c>
      <c r="CG108" s="441">
        <v>0</v>
      </c>
      <c r="CH108" s="441">
        <v>0</v>
      </c>
      <c r="CI108" s="441">
        <v>0</v>
      </c>
      <c r="CJ108" s="441">
        <v>0</v>
      </c>
      <c r="CK108" s="427">
        <f t="shared" si="73"/>
        <v>0</v>
      </c>
      <c r="CL108" s="427">
        <f t="shared" si="74"/>
        <v>0</v>
      </c>
      <c r="CM108" s="428">
        <f t="shared" si="72"/>
        <v>0</v>
      </c>
      <c r="CN108" s="428">
        <f t="shared" si="75"/>
        <v>0</v>
      </c>
      <c r="CO108" s="428">
        <f t="shared" si="76"/>
        <v>0</v>
      </c>
      <c r="CP108" s="428">
        <f t="shared" si="77"/>
        <v>0</v>
      </c>
      <c r="CQ108" s="428">
        <f t="shared" si="78"/>
        <v>0</v>
      </c>
      <c r="CR108" s="428">
        <f t="shared" si="79"/>
        <v>0</v>
      </c>
    </row>
    <row r="109" spans="1:96" ht="11.45" customHeight="1" x14ac:dyDescent="0.2">
      <c r="A109" s="420" t="s">
        <v>580</v>
      </c>
      <c r="B109" s="440" t="s">
        <v>276</v>
      </c>
      <c r="C109" s="441">
        <v>0</v>
      </c>
      <c r="D109" s="441">
        <v>0</v>
      </c>
      <c r="E109" s="441">
        <v>0</v>
      </c>
      <c r="F109" s="441">
        <v>0</v>
      </c>
      <c r="G109" s="441">
        <v>0</v>
      </c>
      <c r="H109" s="441">
        <v>0</v>
      </c>
      <c r="I109" s="441">
        <v>0</v>
      </c>
      <c r="J109" s="441">
        <v>0</v>
      </c>
      <c r="K109" s="441">
        <v>4870753</v>
      </c>
      <c r="L109" s="441">
        <f>4870753+68894</f>
        <v>4939647</v>
      </c>
      <c r="M109" s="441">
        <v>0</v>
      </c>
      <c r="N109" s="441">
        <v>0</v>
      </c>
      <c r="O109" s="441">
        <v>0</v>
      </c>
      <c r="P109" s="441">
        <v>0</v>
      </c>
      <c r="Q109" s="441">
        <v>0</v>
      </c>
      <c r="R109" s="441">
        <v>0</v>
      </c>
      <c r="S109" s="441">
        <v>0</v>
      </c>
      <c r="T109" s="441">
        <v>0</v>
      </c>
      <c r="U109" s="441">
        <v>0</v>
      </c>
      <c r="V109" s="441">
        <v>0</v>
      </c>
      <c r="W109" s="441">
        <v>0</v>
      </c>
      <c r="X109" s="441">
        <v>0</v>
      </c>
      <c r="Y109" s="441">
        <v>0</v>
      </c>
      <c r="Z109" s="441">
        <v>0</v>
      </c>
      <c r="AA109" s="441">
        <v>0</v>
      </c>
      <c r="AB109" s="441">
        <v>0</v>
      </c>
      <c r="AC109" s="441">
        <v>0</v>
      </c>
      <c r="AD109" s="441">
        <v>0</v>
      </c>
      <c r="AE109" s="441">
        <v>0</v>
      </c>
      <c r="AF109" s="441">
        <v>0</v>
      </c>
      <c r="AG109" s="441">
        <v>0</v>
      </c>
      <c r="AH109" s="441">
        <v>0</v>
      </c>
      <c r="AI109" s="441">
        <v>0</v>
      </c>
      <c r="AJ109" s="441">
        <v>0</v>
      </c>
      <c r="AK109" s="441">
        <v>0</v>
      </c>
      <c r="AL109" s="441">
        <v>0</v>
      </c>
      <c r="AM109" s="441">
        <v>0</v>
      </c>
      <c r="AN109" s="441">
        <v>0</v>
      </c>
      <c r="AO109" s="441">
        <v>0</v>
      </c>
      <c r="AP109" s="441">
        <v>0</v>
      </c>
      <c r="AQ109" s="441">
        <v>0</v>
      </c>
      <c r="AR109" s="441">
        <v>0</v>
      </c>
      <c r="AS109" s="441">
        <v>0</v>
      </c>
      <c r="AT109" s="441">
        <v>0</v>
      </c>
      <c r="AU109" s="441">
        <v>0</v>
      </c>
      <c r="AV109" s="441">
        <v>0</v>
      </c>
      <c r="AW109" s="441">
        <v>0</v>
      </c>
      <c r="AX109" s="441">
        <v>0</v>
      </c>
      <c r="AY109" s="441">
        <v>0</v>
      </c>
      <c r="AZ109" s="441">
        <v>0</v>
      </c>
      <c r="BA109" s="441">
        <v>0</v>
      </c>
      <c r="BB109" s="441">
        <v>0</v>
      </c>
      <c r="BC109" s="441">
        <v>0</v>
      </c>
      <c r="BD109" s="441">
        <v>0</v>
      </c>
      <c r="BE109" s="441">
        <v>0</v>
      </c>
      <c r="BF109" s="441">
        <v>0</v>
      </c>
      <c r="BG109" s="441">
        <v>0</v>
      </c>
      <c r="BH109" s="441">
        <v>0</v>
      </c>
      <c r="BI109" s="441">
        <v>0</v>
      </c>
      <c r="BJ109" s="441">
        <v>0</v>
      </c>
      <c r="BK109" s="441">
        <v>0</v>
      </c>
      <c r="BL109" s="441">
        <v>0</v>
      </c>
      <c r="BM109" s="441">
        <v>0</v>
      </c>
      <c r="BN109" s="441">
        <v>0</v>
      </c>
      <c r="BO109" s="441">
        <v>0</v>
      </c>
      <c r="BP109" s="441">
        <v>0</v>
      </c>
      <c r="BQ109" s="441">
        <v>0</v>
      </c>
      <c r="BR109" s="441">
        <v>0</v>
      </c>
      <c r="BS109" s="441">
        <v>0</v>
      </c>
      <c r="BT109" s="441">
        <v>0</v>
      </c>
      <c r="BU109" s="442">
        <v>0</v>
      </c>
      <c r="BV109" s="443">
        <v>0</v>
      </c>
      <c r="BW109" s="444">
        <v>0</v>
      </c>
      <c r="BX109" s="442">
        <v>0</v>
      </c>
      <c r="BY109" s="442">
        <v>0</v>
      </c>
      <c r="BZ109" s="441">
        <v>0</v>
      </c>
      <c r="CA109" s="441">
        <v>0</v>
      </c>
      <c r="CB109" s="441">
        <v>0</v>
      </c>
      <c r="CC109" s="441">
        <v>0</v>
      </c>
      <c r="CD109" s="443">
        <v>0</v>
      </c>
      <c r="CE109" s="444">
        <v>0</v>
      </c>
      <c r="CF109" s="442">
        <v>0</v>
      </c>
      <c r="CG109" s="441">
        <v>0</v>
      </c>
      <c r="CH109" s="441">
        <v>0</v>
      </c>
      <c r="CI109" s="441">
        <v>0</v>
      </c>
      <c r="CJ109" s="441">
        <v>0</v>
      </c>
      <c r="CK109" s="427">
        <f t="shared" si="73"/>
        <v>4870753</v>
      </c>
      <c r="CL109" s="427">
        <f t="shared" si="74"/>
        <v>4939647</v>
      </c>
      <c r="CM109" s="428">
        <f t="shared" si="72"/>
        <v>4870753</v>
      </c>
      <c r="CN109" s="428">
        <f t="shared" si="75"/>
        <v>4939647</v>
      </c>
      <c r="CO109" s="428">
        <f t="shared" si="76"/>
        <v>0</v>
      </c>
      <c r="CP109" s="428">
        <f t="shared" si="77"/>
        <v>0</v>
      </c>
      <c r="CQ109" s="428">
        <f t="shared" si="78"/>
        <v>0</v>
      </c>
      <c r="CR109" s="428">
        <f t="shared" si="79"/>
        <v>0</v>
      </c>
    </row>
    <row r="110" spans="1:96" ht="11.45" hidden="1" customHeight="1" x14ac:dyDescent="0.2">
      <c r="A110" s="420" t="s">
        <v>581</v>
      </c>
      <c r="B110" s="440" t="s">
        <v>277</v>
      </c>
      <c r="C110" s="441">
        <v>0</v>
      </c>
      <c r="D110" s="441">
        <v>0</v>
      </c>
      <c r="E110" s="441">
        <v>0</v>
      </c>
      <c r="F110" s="441">
        <v>0</v>
      </c>
      <c r="G110" s="441">
        <v>0</v>
      </c>
      <c r="H110" s="441">
        <v>0</v>
      </c>
      <c r="I110" s="441">
        <v>0</v>
      </c>
      <c r="J110" s="441">
        <v>0</v>
      </c>
      <c r="K110" s="441">
        <v>0</v>
      </c>
      <c r="L110" s="441">
        <v>0</v>
      </c>
      <c r="M110" s="441">
        <v>0</v>
      </c>
      <c r="N110" s="441">
        <v>0</v>
      </c>
      <c r="O110" s="441">
        <v>0</v>
      </c>
      <c r="P110" s="441">
        <v>0</v>
      </c>
      <c r="Q110" s="441">
        <v>0</v>
      </c>
      <c r="R110" s="441">
        <v>0</v>
      </c>
      <c r="S110" s="441">
        <v>0</v>
      </c>
      <c r="T110" s="441">
        <v>0</v>
      </c>
      <c r="U110" s="441">
        <v>0</v>
      </c>
      <c r="V110" s="441">
        <v>0</v>
      </c>
      <c r="W110" s="441">
        <v>0</v>
      </c>
      <c r="X110" s="441">
        <v>0</v>
      </c>
      <c r="Y110" s="441">
        <v>0</v>
      </c>
      <c r="Z110" s="441">
        <v>0</v>
      </c>
      <c r="AA110" s="441">
        <v>0</v>
      </c>
      <c r="AB110" s="441">
        <v>0</v>
      </c>
      <c r="AC110" s="441">
        <v>0</v>
      </c>
      <c r="AD110" s="441">
        <v>0</v>
      </c>
      <c r="AE110" s="441">
        <v>0</v>
      </c>
      <c r="AF110" s="441">
        <v>0</v>
      </c>
      <c r="AG110" s="441">
        <v>0</v>
      </c>
      <c r="AH110" s="441">
        <v>0</v>
      </c>
      <c r="AI110" s="441">
        <v>0</v>
      </c>
      <c r="AJ110" s="441">
        <v>0</v>
      </c>
      <c r="AK110" s="441">
        <v>0</v>
      </c>
      <c r="AL110" s="441">
        <v>0</v>
      </c>
      <c r="AM110" s="441">
        <v>0</v>
      </c>
      <c r="AN110" s="441">
        <v>0</v>
      </c>
      <c r="AO110" s="441">
        <v>0</v>
      </c>
      <c r="AP110" s="441">
        <v>0</v>
      </c>
      <c r="AQ110" s="441">
        <v>0</v>
      </c>
      <c r="AR110" s="441">
        <v>0</v>
      </c>
      <c r="AS110" s="441">
        <v>0</v>
      </c>
      <c r="AT110" s="441">
        <v>0</v>
      </c>
      <c r="AU110" s="441">
        <v>0</v>
      </c>
      <c r="AV110" s="441">
        <v>0</v>
      </c>
      <c r="AW110" s="441">
        <v>0</v>
      </c>
      <c r="AX110" s="441">
        <v>0</v>
      </c>
      <c r="AY110" s="441">
        <v>0</v>
      </c>
      <c r="AZ110" s="441">
        <v>0</v>
      </c>
      <c r="BA110" s="441">
        <v>0</v>
      </c>
      <c r="BB110" s="441">
        <v>0</v>
      </c>
      <c r="BC110" s="441">
        <v>0</v>
      </c>
      <c r="BD110" s="441">
        <v>0</v>
      </c>
      <c r="BE110" s="441">
        <v>0</v>
      </c>
      <c r="BF110" s="441">
        <v>0</v>
      </c>
      <c r="BG110" s="441">
        <v>0</v>
      </c>
      <c r="BH110" s="441">
        <v>0</v>
      </c>
      <c r="BI110" s="441">
        <v>0</v>
      </c>
      <c r="BJ110" s="441">
        <v>0</v>
      </c>
      <c r="BK110" s="441">
        <v>0</v>
      </c>
      <c r="BL110" s="441">
        <v>0</v>
      </c>
      <c r="BM110" s="441">
        <v>0</v>
      </c>
      <c r="BN110" s="441">
        <v>0</v>
      </c>
      <c r="BO110" s="441">
        <v>0</v>
      </c>
      <c r="BP110" s="441">
        <v>0</v>
      </c>
      <c r="BQ110" s="441">
        <v>0</v>
      </c>
      <c r="BR110" s="441">
        <v>0</v>
      </c>
      <c r="BS110" s="441">
        <v>0</v>
      </c>
      <c r="BT110" s="441">
        <v>0</v>
      </c>
      <c r="BU110" s="442">
        <v>0</v>
      </c>
      <c r="BV110" s="443">
        <v>0</v>
      </c>
      <c r="BW110" s="444">
        <v>0</v>
      </c>
      <c r="BX110" s="442">
        <v>0</v>
      </c>
      <c r="BY110" s="442">
        <v>0</v>
      </c>
      <c r="BZ110" s="441">
        <v>0</v>
      </c>
      <c r="CA110" s="441">
        <v>0</v>
      </c>
      <c r="CB110" s="441">
        <v>0</v>
      </c>
      <c r="CC110" s="441">
        <v>0</v>
      </c>
      <c r="CD110" s="443">
        <v>0</v>
      </c>
      <c r="CE110" s="444">
        <v>0</v>
      </c>
      <c r="CF110" s="442">
        <v>0</v>
      </c>
      <c r="CG110" s="441">
        <v>0</v>
      </c>
      <c r="CH110" s="441">
        <v>0</v>
      </c>
      <c r="CI110" s="441">
        <v>0</v>
      </c>
      <c r="CJ110" s="441">
        <v>0</v>
      </c>
      <c r="CK110" s="427">
        <f t="shared" si="73"/>
        <v>0</v>
      </c>
      <c r="CL110" s="427">
        <f t="shared" si="74"/>
        <v>0</v>
      </c>
      <c r="CM110" s="428">
        <f t="shared" si="72"/>
        <v>0</v>
      </c>
      <c r="CN110" s="428">
        <f t="shared" si="75"/>
        <v>0</v>
      </c>
      <c r="CO110" s="428">
        <f t="shared" si="76"/>
        <v>0</v>
      </c>
      <c r="CP110" s="428">
        <f t="shared" si="77"/>
        <v>0</v>
      </c>
      <c r="CQ110" s="428">
        <f t="shared" si="78"/>
        <v>0</v>
      </c>
      <c r="CR110" s="428">
        <f t="shared" si="79"/>
        <v>0</v>
      </c>
    </row>
    <row r="111" spans="1:96" ht="11.45" hidden="1" customHeight="1" x14ac:dyDescent="0.2">
      <c r="A111" s="420" t="s">
        <v>582</v>
      </c>
      <c r="B111" s="440" t="s">
        <v>278</v>
      </c>
      <c r="C111" s="441">
        <v>0</v>
      </c>
      <c r="D111" s="441">
        <v>0</v>
      </c>
      <c r="E111" s="441">
        <v>0</v>
      </c>
      <c r="F111" s="441">
        <v>0</v>
      </c>
      <c r="G111" s="441">
        <v>0</v>
      </c>
      <c r="H111" s="441">
        <v>0</v>
      </c>
      <c r="I111" s="441">
        <v>0</v>
      </c>
      <c r="J111" s="441">
        <v>0</v>
      </c>
      <c r="K111" s="441">
        <v>0</v>
      </c>
      <c r="L111" s="441">
        <v>0</v>
      </c>
      <c r="M111" s="441">
        <v>0</v>
      </c>
      <c r="N111" s="441">
        <v>0</v>
      </c>
      <c r="O111" s="441">
        <v>0</v>
      </c>
      <c r="P111" s="441">
        <v>0</v>
      </c>
      <c r="Q111" s="441">
        <v>0</v>
      </c>
      <c r="R111" s="441">
        <v>0</v>
      </c>
      <c r="S111" s="441">
        <v>0</v>
      </c>
      <c r="T111" s="441">
        <v>0</v>
      </c>
      <c r="U111" s="441">
        <v>0</v>
      </c>
      <c r="V111" s="441">
        <v>0</v>
      </c>
      <c r="W111" s="441">
        <v>0</v>
      </c>
      <c r="X111" s="441">
        <v>0</v>
      </c>
      <c r="Y111" s="441">
        <v>0</v>
      </c>
      <c r="Z111" s="441">
        <v>0</v>
      </c>
      <c r="AA111" s="441">
        <v>0</v>
      </c>
      <c r="AB111" s="441">
        <v>0</v>
      </c>
      <c r="AC111" s="441">
        <v>0</v>
      </c>
      <c r="AD111" s="441">
        <v>0</v>
      </c>
      <c r="AE111" s="441">
        <v>0</v>
      </c>
      <c r="AF111" s="441">
        <v>0</v>
      </c>
      <c r="AG111" s="441">
        <v>0</v>
      </c>
      <c r="AH111" s="441">
        <v>0</v>
      </c>
      <c r="AI111" s="441">
        <v>0</v>
      </c>
      <c r="AJ111" s="441">
        <v>0</v>
      </c>
      <c r="AK111" s="441">
        <v>0</v>
      </c>
      <c r="AL111" s="441">
        <v>0</v>
      </c>
      <c r="AM111" s="441">
        <v>0</v>
      </c>
      <c r="AN111" s="441">
        <v>0</v>
      </c>
      <c r="AO111" s="441">
        <v>0</v>
      </c>
      <c r="AP111" s="441">
        <v>0</v>
      </c>
      <c r="AQ111" s="441">
        <v>0</v>
      </c>
      <c r="AR111" s="441">
        <v>0</v>
      </c>
      <c r="AS111" s="441">
        <v>0</v>
      </c>
      <c r="AT111" s="441">
        <v>0</v>
      </c>
      <c r="AU111" s="441">
        <v>0</v>
      </c>
      <c r="AV111" s="441">
        <v>0</v>
      </c>
      <c r="AW111" s="441">
        <v>0</v>
      </c>
      <c r="AX111" s="441">
        <v>0</v>
      </c>
      <c r="AY111" s="441">
        <v>0</v>
      </c>
      <c r="AZ111" s="441">
        <v>0</v>
      </c>
      <c r="BA111" s="441">
        <v>0</v>
      </c>
      <c r="BB111" s="441">
        <v>0</v>
      </c>
      <c r="BC111" s="441">
        <v>0</v>
      </c>
      <c r="BD111" s="441">
        <v>0</v>
      </c>
      <c r="BE111" s="441">
        <v>0</v>
      </c>
      <c r="BF111" s="441">
        <v>0</v>
      </c>
      <c r="BG111" s="441">
        <v>0</v>
      </c>
      <c r="BH111" s="441">
        <v>0</v>
      </c>
      <c r="BI111" s="441">
        <v>0</v>
      </c>
      <c r="BJ111" s="441">
        <v>0</v>
      </c>
      <c r="BK111" s="441">
        <v>0</v>
      </c>
      <c r="BL111" s="441">
        <v>0</v>
      </c>
      <c r="BM111" s="441">
        <v>0</v>
      </c>
      <c r="BN111" s="441">
        <v>0</v>
      </c>
      <c r="BO111" s="441">
        <v>0</v>
      </c>
      <c r="BP111" s="441">
        <v>0</v>
      </c>
      <c r="BQ111" s="441">
        <v>0</v>
      </c>
      <c r="BR111" s="441">
        <v>0</v>
      </c>
      <c r="BS111" s="441">
        <v>0</v>
      </c>
      <c r="BT111" s="441">
        <v>0</v>
      </c>
      <c r="BU111" s="442">
        <v>0</v>
      </c>
      <c r="BV111" s="443">
        <v>0</v>
      </c>
      <c r="BW111" s="444">
        <v>0</v>
      </c>
      <c r="BX111" s="442">
        <v>0</v>
      </c>
      <c r="BY111" s="442">
        <v>0</v>
      </c>
      <c r="BZ111" s="441">
        <v>0</v>
      </c>
      <c r="CA111" s="441">
        <v>0</v>
      </c>
      <c r="CB111" s="441">
        <v>0</v>
      </c>
      <c r="CC111" s="441">
        <v>0</v>
      </c>
      <c r="CD111" s="443">
        <v>0</v>
      </c>
      <c r="CE111" s="444">
        <v>0</v>
      </c>
      <c r="CF111" s="442">
        <v>0</v>
      </c>
      <c r="CG111" s="441">
        <v>0</v>
      </c>
      <c r="CH111" s="441">
        <v>0</v>
      </c>
      <c r="CI111" s="441">
        <v>0</v>
      </c>
      <c r="CJ111" s="441">
        <v>0</v>
      </c>
      <c r="CK111" s="427">
        <f t="shared" si="73"/>
        <v>0</v>
      </c>
      <c r="CL111" s="427">
        <f t="shared" si="74"/>
        <v>0</v>
      </c>
      <c r="CM111" s="428">
        <f t="shared" si="72"/>
        <v>0</v>
      </c>
      <c r="CN111" s="428">
        <f t="shared" si="75"/>
        <v>0</v>
      </c>
      <c r="CO111" s="428">
        <f t="shared" si="76"/>
        <v>0</v>
      </c>
      <c r="CP111" s="428">
        <f t="shared" si="77"/>
        <v>0</v>
      </c>
      <c r="CQ111" s="428">
        <f t="shared" si="78"/>
        <v>0</v>
      </c>
      <c r="CR111" s="428">
        <f t="shared" si="79"/>
        <v>0</v>
      </c>
    </row>
    <row r="112" spans="1:96" ht="11.45" hidden="1" customHeight="1" x14ac:dyDescent="0.2">
      <c r="A112" s="420" t="s">
        <v>583</v>
      </c>
      <c r="B112" s="440" t="s">
        <v>279</v>
      </c>
      <c r="C112" s="441">
        <v>0</v>
      </c>
      <c r="D112" s="441">
        <v>0</v>
      </c>
      <c r="E112" s="441">
        <v>0</v>
      </c>
      <c r="F112" s="441">
        <v>0</v>
      </c>
      <c r="G112" s="441">
        <v>0</v>
      </c>
      <c r="H112" s="441">
        <v>0</v>
      </c>
      <c r="I112" s="441">
        <v>0</v>
      </c>
      <c r="J112" s="441">
        <v>0</v>
      </c>
      <c r="K112" s="441">
        <v>0</v>
      </c>
      <c r="L112" s="441">
        <v>0</v>
      </c>
      <c r="M112" s="441">
        <v>0</v>
      </c>
      <c r="N112" s="441">
        <v>0</v>
      </c>
      <c r="O112" s="441">
        <v>0</v>
      </c>
      <c r="P112" s="441">
        <v>0</v>
      </c>
      <c r="Q112" s="441">
        <v>0</v>
      </c>
      <c r="R112" s="441">
        <v>0</v>
      </c>
      <c r="S112" s="441">
        <v>0</v>
      </c>
      <c r="T112" s="441">
        <v>0</v>
      </c>
      <c r="U112" s="441">
        <v>0</v>
      </c>
      <c r="V112" s="441">
        <v>0</v>
      </c>
      <c r="W112" s="441">
        <v>0</v>
      </c>
      <c r="X112" s="441">
        <v>0</v>
      </c>
      <c r="Y112" s="441">
        <v>0</v>
      </c>
      <c r="Z112" s="441">
        <v>0</v>
      </c>
      <c r="AA112" s="441">
        <v>0</v>
      </c>
      <c r="AB112" s="441">
        <v>0</v>
      </c>
      <c r="AC112" s="441">
        <v>0</v>
      </c>
      <c r="AD112" s="441">
        <v>0</v>
      </c>
      <c r="AE112" s="441">
        <v>0</v>
      </c>
      <c r="AF112" s="441">
        <v>0</v>
      </c>
      <c r="AG112" s="441">
        <v>0</v>
      </c>
      <c r="AH112" s="441">
        <v>0</v>
      </c>
      <c r="AI112" s="441">
        <v>0</v>
      </c>
      <c r="AJ112" s="441">
        <v>0</v>
      </c>
      <c r="AK112" s="441">
        <v>0</v>
      </c>
      <c r="AL112" s="441">
        <v>0</v>
      </c>
      <c r="AM112" s="441">
        <v>0</v>
      </c>
      <c r="AN112" s="441">
        <v>0</v>
      </c>
      <c r="AO112" s="441">
        <v>0</v>
      </c>
      <c r="AP112" s="441">
        <v>0</v>
      </c>
      <c r="AQ112" s="441">
        <v>0</v>
      </c>
      <c r="AR112" s="441">
        <v>0</v>
      </c>
      <c r="AS112" s="441">
        <v>0</v>
      </c>
      <c r="AT112" s="441">
        <v>0</v>
      </c>
      <c r="AU112" s="441">
        <v>0</v>
      </c>
      <c r="AV112" s="441">
        <v>0</v>
      </c>
      <c r="AW112" s="441">
        <v>0</v>
      </c>
      <c r="AX112" s="441">
        <v>0</v>
      </c>
      <c r="AY112" s="441">
        <v>0</v>
      </c>
      <c r="AZ112" s="441">
        <v>0</v>
      </c>
      <c r="BA112" s="441">
        <v>0</v>
      </c>
      <c r="BB112" s="441">
        <v>0</v>
      </c>
      <c r="BC112" s="441">
        <v>0</v>
      </c>
      <c r="BD112" s="441">
        <v>0</v>
      </c>
      <c r="BE112" s="441">
        <v>0</v>
      </c>
      <c r="BF112" s="441">
        <v>0</v>
      </c>
      <c r="BG112" s="441">
        <v>0</v>
      </c>
      <c r="BH112" s="441">
        <v>0</v>
      </c>
      <c r="BI112" s="441">
        <v>0</v>
      </c>
      <c r="BJ112" s="441">
        <v>0</v>
      </c>
      <c r="BK112" s="441">
        <v>0</v>
      </c>
      <c r="BL112" s="441">
        <v>0</v>
      </c>
      <c r="BM112" s="441">
        <v>0</v>
      </c>
      <c r="BN112" s="441">
        <v>0</v>
      </c>
      <c r="BO112" s="441">
        <v>0</v>
      </c>
      <c r="BP112" s="441">
        <v>0</v>
      </c>
      <c r="BQ112" s="441">
        <v>0</v>
      </c>
      <c r="BR112" s="441">
        <v>0</v>
      </c>
      <c r="BS112" s="441">
        <v>0</v>
      </c>
      <c r="BT112" s="441">
        <v>0</v>
      </c>
      <c r="BU112" s="442">
        <v>0</v>
      </c>
      <c r="BV112" s="443">
        <v>0</v>
      </c>
      <c r="BW112" s="444">
        <v>0</v>
      </c>
      <c r="BX112" s="442">
        <v>0</v>
      </c>
      <c r="BY112" s="442">
        <v>0</v>
      </c>
      <c r="BZ112" s="441">
        <v>0</v>
      </c>
      <c r="CA112" s="441">
        <v>0</v>
      </c>
      <c r="CB112" s="441">
        <v>0</v>
      </c>
      <c r="CC112" s="441">
        <v>0</v>
      </c>
      <c r="CD112" s="443">
        <v>0</v>
      </c>
      <c r="CE112" s="444">
        <v>0</v>
      </c>
      <c r="CF112" s="442">
        <v>0</v>
      </c>
      <c r="CG112" s="441">
        <v>0</v>
      </c>
      <c r="CH112" s="441">
        <v>0</v>
      </c>
      <c r="CI112" s="441">
        <v>0</v>
      </c>
      <c r="CJ112" s="441">
        <v>0</v>
      </c>
      <c r="CK112" s="427">
        <f t="shared" si="73"/>
        <v>0</v>
      </c>
      <c r="CL112" s="427">
        <f t="shared" si="74"/>
        <v>0</v>
      </c>
      <c r="CM112" s="428">
        <f t="shared" si="72"/>
        <v>0</v>
      </c>
      <c r="CN112" s="428">
        <f t="shared" si="75"/>
        <v>0</v>
      </c>
      <c r="CO112" s="428">
        <f t="shared" si="76"/>
        <v>0</v>
      </c>
      <c r="CP112" s="428">
        <f t="shared" si="77"/>
        <v>0</v>
      </c>
      <c r="CQ112" s="428">
        <f t="shared" si="78"/>
        <v>0</v>
      </c>
      <c r="CR112" s="428">
        <f t="shared" si="79"/>
        <v>0</v>
      </c>
    </row>
    <row r="113" spans="1:96" ht="11.45" hidden="1" customHeight="1" x14ac:dyDescent="0.2">
      <c r="A113" s="420" t="s">
        <v>584</v>
      </c>
      <c r="B113" s="440" t="s">
        <v>280</v>
      </c>
      <c r="C113" s="441">
        <v>0</v>
      </c>
      <c r="D113" s="441">
        <v>0</v>
      </c>
      <c r="E113" s="441">
        <v>0</v>
      </c>
      <c r="F113" s="441">
        <v>0</v>
      </c>
      <c r="G113" s="441">
        <v>0</v>
      </c>
      <c r="H113" s="441">
        <v>0</v>
      </c>
      <c r="I113" s="441">
        <v>0</v>
      </c>
      <c r="J113" s="441">
        <v>0</v>
      </c>
      <c r="K113" s="441">
        <v>0</v>
      </c>
      <c r="L113" s="441">
        <v>0</v>
      </c>
      <c r="M113" s="441">
        <v>0</v>
      </c>
      <c r="N113" s="441">
        <v>0</v>
      </c>
      <c r="O113" s="441">
        <v>0</v>
      </c>
      <c r="P113" s="441">
        <v>0</v>
      </c>
      <c r="Q113" s="441">
        <v>0</v>
      </c>
      <c r="R113" s="441">
        <v>0</v>
      </c>
      <c r="S113" s="441">
        <v>0</v>
      </c>
      <c r="T113" s="441">
        <v>0</v>
      </c>
      <c r="U113" s="441">
        <v>0</v>
      </c>
      <c r="V113" s="441">
        <v>0</v>
      </c>
      <c r="W113" s="441">
        <v>0</v>
      </c>
      <c r="X113" s="441">
        <v>0</v>
      </c>
      <c r="Y113" s="441">
        <v>0</v>
      </c>
      <c r="Z113" s="441">
        <v>0</v>
      </c>
      <c r="AA113" s="441">
        <v>0</v>
      </c>
      <c r="AB113" s="441">
        <v>0</v>
      </c>
      <c r="AC113" s="441">
        <v>0</v>
      </c>
      <c r="AD113" s="441">
        <v>0</v>
      </c>
      <c r="AE113" s="441">
        <v>0</v>
      </c>
      <c r="AF113" s="441">
        <v>0</v>
      </c>
      <c r="AG113" s="441">
        <v>0</v>
      </c>
      <c r="AH113" s="441">
        <v>0</v>
      </c>
      <c r="AI113" s="441">
        <v>0</v>
      </c>
      <c r="AJ113" s="441">
        <v>0</v>
      </c>
      <c r="AK113" s="441">
        <v>0</v>
      </c>
      <c r="AL113" s="441">
        <v>0</v>
      </c>
      <c r="AM113" s="441">
        <v>0</v>
      </c>
      <c r="AN113" s="441">
        <v>0</v>
      </c>
      <c r="AO113" s="441">
        <v>0</v>
      </c>
      <c r="AP113" s="441">
        <v>0</v>
      </c>
      <c r="AQ113" s="441">
        <v>0</v>
      </c>
      <c r="AR113" s="441">
        <v>0</v>
      </c>
      <c r="AS113" s="441">
        <v>0</v>
      </c>
      <c r="AT113" s="441">
        <v>0</v>
      </c>
      <c r="AU113" s="441">
        <v>0</v>
      </c>
      <c r="AV113" s="441">
        <v>0</v>
      </c>
      <c r="AW113" s="441">
        <v>0</v>
      </c>
      <c r="AX113" s="441">
        <v>0</v>
      </c>
      <c r="AY113" s="441">
        <v>0</v>
      </c>
      <c r="AZ113" s="441">
        <v>0</v>
      </c>
      <c r="BA113" s="441">
        <v>0</v>
      </c>
      <c r="BB113" s="441">
        <v>0</v>
      </c>
      <c r="BC113" s="441">
        <v>0</v>
      </c>
      <c r="BD113" s="441">
        <v>0</v>
      </c>
      <c r="BE113" s="441">
        <v>0</v>
      </c>
      <c r="BF113" s="441">
        <v>0</v>
      </c>
      <c r="BG113" s="441">
        <v>0</v>
      </c>
      <c r="BH113" s="441">
        <v>0</v>
      </c>
      <c r="BI113" s="441">
        <v>0</v>
      </c>
      <c r="BJ113" s="441">
        <v>0</v>
      </c>
      <c r="BK113" s="441">
        <v>0</v>
      </c>
      <c r="BL113" s="441">
        <v>0</v>
      </c>
      <c r="BM113" s="441">
        <v>0</v>
      </c>
      <c r="BN113" s="441">
        <v>0</v>
      </c>
      <c r="BO113" s="441">
        <v>0</v>
      </c>
      <c r="BP113" s="441">
        <v>0</v>
      </c>
      <c r="BQ113" s="441">
        <v>0</v>
      </c>
      <c r="BR113" s="441">
        <v>0</v>
      </c>
      <c r="BS113" s="441">
        <v>0</v>
      </c>
      <c r="BT113" s="441">
        <v>0</v>
      </c>
      <c r="BU113" s="442">
        <v>0</v>
      </c>
      <c r="BV113" s="443">
        <v>0</v>
      </c>
      <c r="BW113" s="444">
        <v>0</v>
      </c>
      <c r="BX113" s="442">
        <v>0</v>
      </c>
      <c r="BY113" s="442">
        <v>0</v>
      </c>
      <c r="BZ113" s="441">
        <v>0</v>
      </c>
      <c r="CA113" s="441">
        <v>0</v>
      </c>
      <c r="CB113" s="441">
        <v>0</v>
      </c>
      <c r="CC113" s="441">
        <v>0</v>
      </c>
      <c r="CD113" s="443">
        <v>0</v>
      </c>
      <c r="CE113" s="444">
        <v>0</v>
      </c>
      <c r="CF113" s="442">
        <v>0</v>
      </c>
      <c r="CG113" s="441">
        <v>0</v>
      </c>
      <c r="CH113" s="441">
        <v>0</v>
      </c>
      <c r="CI113" s="441">
        <v>0</v>
      </c>
      <c r="CJ113" s="441">
        <v>0</v>
      </c>
      <c r="CK113" s="427">
        <f t="shared" si="73"/>
        <v>0</v>
      </c>
      <c r="CL113" s="427">
        <f t="shared" si="74"/>
        <v>0</v>
      </c>
      <c r="CM113" s="428">
        <f t="shared" si="72"/>
        <v>0</v>
      </c>
      <c r="CN113" s="428">
        <f t="shared" si="75"/>
        <v>0</v>
      </c>
      <c r="CO113" s="428">
        <f t="shared" si="76"/>
        <v>0</v>
      </c>
      <c r="CP113" s="428">
        <f t="shared" si="77"/>
        <v>0</v>
      </c>
      <c r="CQ113" s="428">
        <f t="shared" si="78"/>
        <v>0</v>
      </c>
      <c r="CR113" s="428">
        <f t="shared" si="79"/>
        <v>0</v>
      </c>
    </row>
    <row r="114" spans="1:96" ht="11.45" hidden="1" customHeight="1" x14ac:dyDescent="0.2">
      <c r="A114" s="420" t="s">
        <v>585</v>
      </c>
      <c r="B114" s="440" t="s">
        <v>281</v>
      </c>
      <c r="C114" s="441">
        <v>0</v>
      </c>
      <c r="D114" s="441">
        <v>0</v>
      </c>
      <c r="E114" s="441">
        <v>0</v>
      </c>
      <c r="F114" s="441">
        <v>0</v>
      </c>
      <c r="G114" s="441">
        <v>0</v>
      </c>
      <c r="H114" s="441">
        <v>0</v>
      </c>
      <c r="I114" s="441">
        <v>0</v>
      </c>
      <c r="J114" s="441">
        <v>0</v>
      </c>
      <c r="K114" s="441">
        <v>0</v>
      </c>
      <c r="L114" s="441">
        <v>0</v>
      </c>
      <c r="M114" s="441">
        <v>0</v>
      </c>
      <c r="N114" s="441">
        <v>0</v>
      </c>
      <c r="O114" s="441">
        <v>0</v>
      </c>
      <c r="P114" s="441">
        <v>0</v>
      </c>
      <c r="Q114" s="441">
        <v>0</v>
      </c>
      <c r="R114" s="441">
        <v>0</v>
      </c>
      <c r="S114" s="441">
        <v>0</v>
      </c>
      <c r="T114" s="441">
        <v>0</v>
      </c>
      <c r="U114" s="441">
        <v>0</v>
      </c>
      <c r="V114" s="441">
        <v>0</v>
      </c>
      <c r="W114" s="441">
        <v>0</v>
      </c>
      <c r="X114" s="441">
        <v>0</v>
      </c>
      <c r="Y114" s="441">
        <v>0</v>
      </c>
      <c r="Z114" s="441">
        <v>0</v>
      </c>
      <c r="AA114" s="441">
        <v>0</v>
      </c>
      <c r="AB114" s="441">
        <v>0</v>
      </c>
      <c r="AC114" s="441">
        <v>0</v>
      </c>
      <c r="AD114" s="441">
        <v>0</v>
      </c>
      <c r="AE114" s="441">
        <v>0</v>
      </c>
      <c r="AF114" s="441">
        <v>0</v>
      </c>
      <c r="AG114" s="441">
        <v>0</v>
      </c>
      <c r="AH114" s="441">
        <v>0</v>
      </c>
      <c r="AI114" s="441">
        <v>0</v>
      </c>
      <c r="AJ114" s="441">
        <v>0</v>
      </c>
      <c r="AK114" s="441">
        <v>0</v>
      </c>
      <c r="AL114" s="441">
        <v>0</v>
      </c>
      <c r="AM114" s="441">
        <v>0</v>
      </c>
      <c r="AN114" s="441">
        <v>0</v>
      </c>
      <c r="AO114" s="441">
        <v>0</v>
      </c>
      <c r="AP114" s="441">
        <v>0</v>
      </c>
      <c r="AQ114" s="441">
        <v>0</v>
      </c>
      <c r="AR114" s="441">
        <v>0</v>
      </c>
      <c r="AS114" s="441">
        <v>0</v>
      </c>
      <c r="AT114" s="441">
        <v>0</v>
      </c>
      <c r="AU114" s="441">
        <v>0</v>
      </c>
      <c r="AV114" s="441">
        <v>0</v>
      </c>
      <c r="AW114" s="441">
        <v>0</v>
      </c>
      <c r="AX114" s="441">
        <v>0</v>
      </c>
      <c r="AY114" s="441">
        <v>0</v>
      </c>
      <c r="AZ114" s="441">
        <v>0</v>
      </c>
      <c r="BA114" s="441">
        <v>0</v>
      </c>
      <c r="BB114" s="441">
        <v>0</v>
      </c>
      <c r="BC114" s="441">
        <v>0</v>
      </c>
      <c r="BD114" s="441">
        <v>0</v>
      </c>
      <c r="BE114" s="441">
        <v>0</v>
      </c>
      <c r="BF114" s="441">
        <v>0</v>
      </c>
      <c r="BG114" s="441">
        <v>0</v>
      </c>
      <c r="BH114" s="441">
        <v>0</v>
      </c>
      <c r="BI114" s="441">
        <v>0</v>
      </c>
      <c r="BJ114" s="441">
        <v>0</v>
      </c>
      <c r="BK114" s="441">
        <v>0</v>
      </c>
      <c r="BL114" s="441">
        <v>0</v>
      </c>
      <c r="BM114" s="441">
        <v>0</v>
      </c>
      <c r="BN114" s="441">
        <v>0</v>
      </c>
      <c r="BO114" s="441">
        <v>0</v>
      </c>
      <c r="BP114" s="441">
        <v>0</v>
      </c>
      <c r="BQ114" s="441">
        <v>0</v>
      </c>
      <c r="BR114" s="441">
        <v>0</v>
      </c>
      <c r="BS114" s="441">
        <v>0</v>
      </c>
      <c r="BT114" s="441">
        <v>0</v>
      </c>
      <c r="BU114" s="441">
        <v>0</v>
      </c>
      <c r="BV114" s="443">
        <v>0</v>
      </c>
      <c r="BW114" s="444">
        <v>0</v>
      </c>
      <c r="BX114" s="442">
        <v>0</v>
      </c>
      <c r="BY114" s="442">
        <v>0</v>
      </c>
      <c r="BZ114" s="441">
        <v>0</v>
      </c>
      <c r="CA114" s="441">
        <v>0</v>
      </c>
      <c r="CB114" s="441">
        <v>0</v>
      </c>
      <c r="CC114" s="441">
        <v>0</v>
      </c>
      <c r="CD114" s="443">
        <v>0</v>
      </c>
      <c r="CE114" s="444">
        <v>0</v>
      </c>
      <c r="CF114" s="442">
        <v>0</v>
      </c>
      <c r="CG114" s="441">
        <v>0</v>
      </c>
      <c r="CH114" s="441">
        <v>0</v>
      </c>
      <c r="CI114" s="441">
        <v>0</v>
      </c>
      <c r="CJ114" s="441">
        <v>0</v>
      </c>
      <c r="CK114" s="427">
        <f t="shared" si="73"/>
        <v>0</v>
      </c>
      <c r="CL114" s="427">
        <f t="shared" si="74"/>
        <v>0</v>
      </c>
      <c r="CM114" s="428">
        <f t="shared" si="72"/>
        <v>0</v>
      </c>
      <c r="CN114" s="428">
        <f t="shared" si="75"/>
        <v>0</v>
      </c>
      <c r="CO114" s="428">
        <f t="shared" si="76"/>
        <v>0</v>
      </c>
      <c r="CP114" s="428">
        <f t="shared" si="77"/>
        <v>0</v>
      </c>
      <c r="CQ114" s="428">
        <f t="shared" si="78"/>
        <v>0</v>
      </c>
      <c r="CR114" s="428">
        <f t="shared" si="79"/>
        <v>0</v>
      </c>
    </row>
    <row r="115" spans="1:96" ht="11.45" customHeight="1" x14ac:dyDescent="0.2">
      <c r="A115" s="434" t="s">
        <v>586</v>
      </c>
      <c r="B115" s="445" t="s">
        <v>587</v>
      </c>
      <c r="C115" s="446">
        <f t="shared" ref="C115:AH115" si="83">+C100+C107+C108+C109+C110+C111+C112+C113</f>
        <v>0</v>
      </c>
      <c r="D115" s="446">
        <f t="shared" si="83"/>
        <v>0</v>
      </c>
      <c r="E115" s="446">
        <f t="shared" si="83"/>
        <v>0</v>
      </c>
      <c r="F115" s="446">
        <f t="shared" si="83"/>
        <v>0</v>
      </c>
      <c r="G115" s="446">
        <f t="shared" si="83"/>
        <v>0</v>
      </c>
      <c r="H115" s="446">
        <f t="shared" si="83"/>
        <v>0</v>
      </c>
      <c r="I115" s="446">
        <f t="shared" si="83"/>
        <v>0</v>
      </c>
      <c r="J115" s="446">
        <f t="shared" si="83"/>
        <v>0</v>
      </c>
      <c r="K115" s="446">
        <f t="shared" si="83"/>
        <v>4870753</v>
      </c>
      <c r="L115" s="446">
        <f t="shared" si="83"/>
        <v>4939647</v>
      </c>
      <c r="M115" s="446">
        <f t="shared" si="83"/>
        <v>0</v>
      </c>
      <c r="N115" s="446">
        <f t="shared" si="83"/>
        <v>0</v>
      </c>
      <c r="O115" s="446">
        <f t="shared" si="83"/>
        <v>0</v>
      </c>
      <c r="P115" s="446">
        <f t="shared" si="83"/>
        <v>0</v>
      </c>
      <c r="Q115" s="446">
        <f t="shared" si="83"/>
        <v>0</v>
      </c>
      <c r="R115" s="446">
        <f t="shared" si="83"/>
        <v>0</v>
      </c>
      <c r="S115" s="446">
        <f t="shared" si="83"/>
        <v>0</v>
      </c>
      <c r="T115" s="446">
        <f t="shared" si="83"/>
        <v>0</v>
      </c>
      <c r="U115" s="446">
        <f t="shared" si="83"/>
        <v>0</v>
      </c>
      <c r="V115" s="446">
        <f t="shared" si="83"/>
        <v>0</v>
      </c>
      <c r="W115" s="446">
        <f t="shared" si="83"/>
        <v>0</v>
      </c>
      <c r="X115" s="446">
        <f t="shared" si="83"/>
        <v>0</v>
      </c>
      <c r="Y115" s="446">
        <f t="shared" si="83"/>
        <v>0</v>
      </c>
      <c r="Z115" s="446">
        <f t="shared" si="83"/>
        <v>0</v>
      </c>
      <c r="AA115" s="446">
        <f t="shared" si="83"/>
        <v>0</v>
      </c>
      <c r="AB115" s="446">
        <f t="shared" si="83"/>
        <v>0</v>
      </c>
      <c r="AC115" s="446">
        <f t="shared" si="83"/>
        <v>0</v>
      </c>
      <c r="AD115" s="446">
        <f t="shared" si="83"/>
        <v>0</v>
      </c>
      <c r="AE115" s="446">
        <f t="shared" si="83"/>
        <v>0</v>
      </c>
      <c r="AF115" s="446">
        <f t="shared" si="83"/>
        <v>0</v>
      </c>
      <c r="AG115" s="446">
        <f t="shared" si="83"/>
        <v>0</v>
      </c>
      <c r="AH115" s="446">
        <f t="shared" si="83"/>
        <v>0</v>
      </c>
      <c r="AI115" s="446">
        <f t="shared" ref="AI115:BN115" si="84">+AI100+AI107+AI108+AI109+AI110+AI111+AI112+AI113</f>
        <v>0</v>
      </c>
      <c r="AJ115" s="446">
        <f t="shared" si="84"/>
        <v>0</v>
      </c>
      <c r="AK115" s="446">
        <f t="shared" si="84"/>
        <v>0</v>
      </c>
      <c r="AL115" s="446">
        <f t="shared" si="84"/>
        <v>0</v>
      </c>
      <c r="AM115" s="446">
        <f t="shared" si="84"/>
        <v>0</v>
      </c>
      <c r="AN115" s="446">
        <f t="shared" si="84"/>
        <v>0</v>
      </c>
      <c r="AO115" s="446">
        <f t="shared" si="84"/>
        <v>0</v>
      </c>
      <c r="AP115" s="446">
        <f t="shared" si="84"/>
        <v>0</v>
      </c>
      <c r="AQ115" s="446">
        <f t="shared" si="84"/>
        <v>0</v>
      </c>
      <c r="AR115" s="446">
        <f t="shared" si="84"/>
        <v>0</v>
      </c>
      <c r="AS115" s="446">
        <f t="shared" si="84"/>
        <v>0</v>
      </c>
      <c r="AT115" s="446">
        <f t="shared" si="84"/>
        <v>0</v>
      </c>
      <c r="AU115" s="446">
        <f t="shared" si="84"/>
        <v>0</v>
      </c>
      <c r="AV115" s="446">
        <f t="shared" si="84"/>
        <v>0</v>
      </c>
      <c r="AW115" s="446">
        <f t="shared" si="84"/>
        <v>0</v>
      </c>
      <c r="AX115" s="446">
        <f t="shared" si="84"/>
        <v>0</v>
      </c>
      <c r="AY115" s="446">
        <f t="shared" si="84"/>
        <v>0</v>
      </c>
      <c r="AZ115" s="446">
        <f t="shared" si="84"/>
        <v>0</v>
      </c>
      <c r="BA115" s="446">
        <f t="shared" si="84"/>
        <v>0</v>
      </c>
      <c r="BB115" s="446">
        <f t="shared" si="84"/>
        <v>0</v>
      </c>
      <c r="BC115" s="446">
        <f t="shared" si="84"/>
        <v>0</v>
      </c>
      <c r="BD115" s="446">
        <f t="shared" si="84"/>
        <v>0</v>
      </c>
      <c r="BE115" s="446">
        <f t="shared" si="84"/>
        <v>0</v>
      </c>
      <c r="BF115" s="446">
        <f t="shared" si="84"/>
        <v>0</v>
      </c>
      <c r="BG115" s="446">
        <f t="shared" si="84"/>
        <v>0</v>
      </c>
      <c r="BH115" s="446">
        <f t="shared" si="84"/>
        <v>0</v>
      </c>
      <c r="BI115" s="446">
        <f t="shared" si="84"/>
        <v>0</v>
      </c>
      <c r="BJ115" s="446">
        <f t="shared" si="84"/>
        <v>0</v>
      </c>
      <c r="BK115" s="446">
        <f t="shared" si="84"/>
        <v>0</v>
      </c>
      <c r="BL115" s="446">
        <f t="shared" si="84"/>
        <v>0</v>
      </c>
      <c r="BM115" s="446">
        <f t="shared" si="84"/>
        <v>0</v>
      </c>
      <c r="BN115" s="446">
        <f t="shared" si="84"/>
        <v>0</v>
      </c>
      <c r="BO115" s="446">
        <f t="shared" ref="BO115:CJ115" si="85">+BO100+BO107+BO108+BO109+BO110+BO111+BO112+BO113</f>
        <v>0</v>
      </c>
      <c r="BP115" s="446">
        <f t="shared" si="85"/>
        <v>0</v>
      </c>
      <c r="BQ115" s="446">
        <f t="shared" si="85"/>
        <v>0</v>
      </c>
      <c r="BR115" s="446">
        <f t="shared" si="85"/>
        <v>0</v>
      </c>
      <c r="BS115" s="446">
        <f t="shared" si="85"/>
        <v>5078000</v>
      </c>
      <c r="BT115" s="446">
        <f t="shared" si="85"/>
        <v>5078000</v>
      </c>
      <c r="BU115" s="447">
        <f t="shared" si="85"/>
        <v>0</v>
      </c>
      <c r="BV115" s="448">
        <f t="shared" si="85"/>
        <v>0</v>
      </c>
      <c r="BW115" s="449">
        <f t="shared" si="85"/>
        <v>0</v>
      </c>
      <c r="BX115" s="447">
        <f t="shared" si="85"/>
        <v>0</v>
      </c>
      <c r="BY115" s="447">
        <f t="shared" si="85"/>
        <v>0</v>
      </c>
      <c r="BZ115" s="446">
        <f t="shared" si="85"/>
        <v>0</v>
      </c>
      <c r="CA115" s="446">
        <f t="shared" si="85"/>
        <v>0</v>
      </c>
      <c r="CB115" s="446">
        <f t="shared" si="85"/>
        <v>0</v>
      </c>
      <c r="CC115" s="446">
        <f t="shared" si="85"/>
        <v>0</v>
      </c>
      <c r="CD115" s="448">
        <f t="shared" si="85"/>
        <v>0</v>
      </c>
      <c r="CE115" s="449">
        <f t="shared" si="85"/>
        <v>0</v>
      </c>
      <c r="CF115" s="447">
        <f t="shared" si="85"/>
        <v>0</v>
      </c>
      <c r="CG115" s="446">
        <f t="shared" si="85"/>
        <v>0</v>
      </c>
      <c r="CH115" s="446">
        <f t="shared" si="85"/>
        <v>0</v>
      </c>
      <c r="CI115" s="446">
        <f t="shared" si="85"/>
        <v>0</v>
      </c>
      <c r="CJ115" s="446">
        <f t="shared" si="85"/>
        <v>0</v>
      </c>
      <c r="CK115" s="427">
        <f t="shared" si="73"/>
        <v>9948753</v>
      </c>
      <c r="CL115" s="427">
        <f t="shared" si="74"/>
        <v>10017647</v>
      </c>
      <c r="CM115" s="428">
        <f t="shared" si="72"/>
        <v>9948753</v>
      </c>
      <c r="CN115" s="428">
        <f t="shared" si="75"/>
        <v>10017647</v>
      </c>
      <c r="CO115" s="428">
        <f t="shared" si="76"/>
        <v>0</v>
      </c>
      <c r="CP115" s="428">
        <f t="shared" si="77"/>
        <v>0</v>
      </c>
      <c r="CQ115" s="428">
        <f t="shared" si="78"/>
        <v>0</v>
      </c>
      <c r="CR115" s="428">
        <f t="shared" si="79"/>
        <v>0</v>
      </c>
    </row>
    <row r="116" spans="1:96" ht="11.45" hidden="1" customHeight="1" x14ac:dyDescent="0.2">
      <c r="A116" s="420" t="s">
        <v>588</v>
      </c>
      <c r="B116" s="440" t="s">
        <v>283</v>
      </c>
      <c r="C116" s="441">
        <v>0</v>
      </c>
      <c r="D116" s="441">
        <v>0</v>
      </c>
      <c r="E116" s="441">
        <v>0</v>
      </c>
      <c r="F116" s="441">
        <v>0</v>
      </c>
      <c r="G116" s="441">
        <v>0</v>
      </c>
      <c r="H116" s="441">
        <v>0</v>
      </c>
      <c r="I116" s="441">
        <v>0</v>
      </c>
      <c r="J116" s="441">
        <v>0</v>
      </c>
      <c r="K116" s="441">
        <v>0</v>
      </c>
      <c r="L116" s="441">
        <v>0</v>
      </c>
      <c r="M116" s="441">
        <v>0</v>
      </c>
      <c r="N116" s="441">
        <v>0</v>
      </c>
      <c r="O116" s="441">
        <v>0</v>
      </c>
      <c r="P116" s="441">
        <v>0</v>
      </c>
      <c r="Q116" s="441">
        <v>0</v>
      </c>
      <c r="R116" s="441">
        <v>0</v>
      </c>
      <c r="S116" s="441">
        <v>0</v>
      </c>
      <c r="T116" s="441">
        <v>0</v>
      </c>
      <c r="U116" s="441">
        <v>0</v>
      </c>
      <c r="V116" s="441">
        <v>0</v>
      </c>
      <c r="W116" s="441">
        <v>0</v>
      </c>
      <c r="X116" s="441">
        <v>0</v>
      </c>
      <c r="Y116" s="441">
        <v>0</v>
      </c>
      <c r="Z116" s="441">
        <v>0</v>
      </c>
      <c r="AA116" s="441">
        <v>0</v>
      </c>
      <c r="AB116" s="441">
        <v>0</v>
      </c>
      <c r="AC116" s="441">
        <v>0</v>
      </c>
      <c r="AD116" s="441">
        <v>0</v>
      </c>
      <c r="AE116" s="441">
        <v>0</v>
      </c>
      <c r="AF116" s="441">
        <v>0</v>
      </c>
      <c r="AG116" s="441">
        <v>0</v>
      </c>
      <c r="AH116" s="441">
        <v>0</v>
      </c>
      <c r="AI116" s="441">
        <v>0</v>
      </c>
      <c r="AJ116" s="441">
        <v>0</v>
      </c>
      <c r="AK116" s="441">
        <v>0</v>
      </c>
      <c r="AL116" s="441">
        <v>0</v>
      </c>
      <c r="AM116" s="441">
        <v>0</v>
      </c>
      <c r="AN116" s="441">
        <v>0</v>
      </c>
      <c r="AO116" s="441">
        <v>0</v>
      </c>
      <c r="AP116" s="441">
        <v>0</v>
      </c>
      <c r="AQ116" s="441">
        <v>0</v>
      </c>
      <c r="AR116" s="441">
        <v>0</v>
      </c>
      <c r="AS116" s="441">
        <v>0</v>
      </c>
      <c r="AT116" s="441">
        <v>0</v>
      </c>
      <c r="AU116" s="441">
        <v>0</v>
      </c>
      <c r="AV116" s="441">
        <v>0</v>
      </c>
      <c r="AW116" s="441">
        <v>0</v>
      </c>
      <c r="AX116" s="441">
        <v>0</v>
      </c>
      <c r="AY116" s="441">
        <v>0</v>
      </c>
      <c r="AZ116" s="441">
        <v>0</v>
      </c>
      <c r="BA116" s="441">
        <v>0</v>
      </c>
      <c r="BB116" s="441">
        <v>0</v>
      </c>
      <c r="BC116" s="441">
        <v>0</v>
      </c>
      <c r="BD116" s="441">
        <v>0</v>
      </c>
      <c r="BE116" s="441">
        <v>0</v>
      </c>
      <c r="BF116" s="441">
        <v>0</v>
      </c>
      <c r="BG116" s="441">
        <v>0</v>
      </c>
      <c r="BH116" s="441">
        <v>0</v>
      </c>
      <c r="BI116" s="441">
        <v>0</v>
      </c>
      <c r="BJ116" s="441">
        <v>0</v>
      </c>
      <c r="BK116" s="441">
        <v>0</v>
      </c>
      <c r="BL116" s="441">
        <v>0</v>
      </c>
      <c r="BM116" s="441">
        <v>0</v>
      </c>
      <c r="BN116" s="441">
        <v>0</v>
      </c>
      <c r="BO116" s="441">
        <v>0</v>
      </c>
      <c r="BP116" s="441">
        <v>0</v>
      </c>
      <c r="BQ116" s="441">
        <v>0</v>
      </c>
      <c r="BR116" s="441">
        <v>0</v>
      </c>
      <c r="BS116" s="441">
        <v>0</v>
      </c>
      <c r="BT116" s="441">
        <v>0</v>
      </c>
      <c r="BU116" s="442">
        <v>0</v>
      </c>
      <c r="BV116" s="443">
        <v>0</v>
      </c>
      <c r="BW116" s="444">
        <v>0</v>
      </c>
      <c r="BX116" s="442">
        <v>0</v>
      </c>
      <c r="BY116" s="442">
        <v>0</v>
      </c>
      <c r="BZ116" s="441">
        <v>0</v>
      </c>
      <c r="CA116" s="441">
        <v>0</v>
      </c>
      <c r="CB116" s="441">
        <v>0</v>
      </c>
      <c r="CC116" s="441">
        <v>0</v>
      </c>
      <c r="CD116" s="443">
        <v>0</v>
      </c>
      <c r="CE116" s="444">
        <v>0</v>
      </c>
      <c r="CF116" s="442">
        <v>0</v>
      </c>
      <c r="CG116" s="441">
        <v>0</v>
      </c>
      <c r="CH116" s="441">
        <v>0</v>
      </c>
      <c r="CI116" s="441">
        <v>0</v>
      </c>
      <c r="CJ116" s="441">
        <v>0</v>
      </c>
      <c r="CK116" s="427">
        <f t="shared" si="73"/>
        <v>0</v>
      </c>
      <c r="CL116" s="427">
        <f t="shared" si="74"/>
        <v>0</v>
      </c>
      <c r="CM116" s="428">
        <f t="shared" si="72"/>
        <v>0</v>
      </c>
      <c r="CN116" s="428">
        <f t="shared" si="75"/>
        <v>0</v>
      </c>
      <c r="CO116" s="428">
        <f t="shared" si="76"/>
        <v>0</v>
      </c>
      <c r="CP116" s="428">
        <f t="shared" si="77"/>
        <v>0</v>
      </c>
      <c r="CQ116" s="428">
        <f t="shared" si="78"/>
        <v>0</v>
      </c>
      <c r="CR116" s="428">
        <f t="shared" si="79"/>
        <v>0</v>
      </c>
    </row>
    <row r="117" spans="1:96" ht="11.45" hidden="1" customHeight="1" x14ac:dyDescent="0.2">
      <c r="A117" s="420" t="s">
        <v>589</v>
      </c>
      <c r="B117" s="440" t="s">
        <v>284</v>
      </c>
      <c r="C117" s="441">
        <v>0</v>
      </c>
      <c r="D117" s="441">
        <v>0</v>
      </c>
      <c r="E117" s="441">
        <v>0</v>
      </c>
      <c r="F117" s="441">
        <v>0</v>
      </c>
      <c r="G117" s="441">
        <v>0</v>
      </c>
      <c r="H117" s="441">
        <v>0</v>
      </c>
      <c r="I117" s="441">
        <v>0</v>
      </c>
      <c r="J117" s="441">
        <v>0</v>
      </c>
      <c r="K117" s="441">
        <v>0</v>
      </c>
      <c r="L117" s="441">
        <v>0</v>
      </c>
      <c r="M117" s="441">
        <v>0</v>
      </c>
      <c r="N117" s="441">
        <v>0</v>
      </c>
      <c r="O117" s="441">
        <v>0</v>
      </c>
      <c r="P117" s="441">
        <v>0</v>
      </c>
      <c r="Q117" s="441">
        <v>0</v>
      </c>
      <c r="R117" s="441">
        <v>0</v>
      </c>
      <c r="S117" s="441">
        <v>0</v>
      </c>
      <c r="T117" s="441">
        <v>0</v>
      </c>
      <c r="U117" s="441">
        <v>0</v>
      </c>
      <c r="V117" s="441">
        <v>0</v>
      </c>
      <c r="W117" s="441">
        <v>0</v>
      </c>
      <c r="X117" s="441">
        <v>0</v>
      </c>
      <c r="Y117" s="441">
        <v>0</v>
      </c>
      <c r="Z117" s="441">
        <v>0</v>
      </c>
      <c r="AA117" s="441">
        <v>0</v>
      </c>
      <c r="AB117" s="441">
        <v>0</v>
      </c>
      <c r="AC117" s="441">
        <v>0</v>
      </c>
      <c r="AD117" s="441">
        <v>0</v>
      </c>
      <c r="AE117" s="441">
        <v>0</v>
      </c>
      <c r="AF117" s="441">
        <v>0</v>
      </c>
      <c r="AG117" s="441">
        <v>0</v>
      </c>
      <c r="AH117" s="441">
        <v>0</v>
      </c>
      <c r="AI117" s="441">
        <v>0</v>
      </c>
      <c r="AJ117" s="441">
        <v>0</v>
      </c>
      <c r="AK117" s="441">
        <v>0</v>
      </c>
      <c r="AL117" s="441">
        <v>0</v>
      </c>
      <c r="AM117" s="441">
        <v>0</v>
      </c>
      <c r="AN117" s="441">
        <v>0</v>
      </c>
      <c r="AO117" s="441">
        <v>0</v>
      </c>
      <c r="AP117" s="441">
        <v>0</v>
      </c>
      <c r="AQ117" s="441">
        <v>0</v>
      </c>
      <c r="AR117" s="441">
        <v>0</v>
      </c>
      <c r="AS117" s="441">
        <v>0</v>
      </c>
      <c r="AT117" s="441">
        <v>0</v>
      </c>
      <c r="AU117" s="441">
        <v>0</v>
      </c>
      <c r="AV117" s="441">
        <v>0</v>
      </c>
      <c r="AW117" s="441">
        <v>0</v>
      </c>
      <c r="AX117" s="441">
        <v>0</v>
      </c>
      <c r="AY117" s="441">
        <v>0</v>
      </c>
      <c r="AZ117" s="441">
        <v>0</v>
      </c>
      <c r="BA117" s="441">
        <v>0</v>
      </c>
      <c r="BB117" s="441">
        <v>0</v>
      </c>
      <c r="BC117" s="441">
        <v>0</v>
      </c>
      <c r="BD117" s="441">
        <v>0</v>
      </c>
      <c r="BE117" s="441">
        <v>0</v>
      </c>
      <c r="BF117" s="441">
        <v>0</v>
      </c>
      <c r="BG117" s="441">
        <v>0</v>
      </c>
      <c r="BH117" s="441">
        <v>0</v>
      </c>
      <c r="BI117" s="441">
        <v>0</v>
      </c>
      <c r="BJ117" s="441">
        <v>0</v>
      </c>
      <c r="BK117" s="441">
        <v>0</v>
      </c>
      <c r="BL117" s="441">
        <v>0</v>
      </c>
      <c r="BM117" s="441">
        <v>0</v>
      </c>
      <c r="BN117" s="441">
        <v>0</v>
      </c>
      <c r="BO117" s="441">
        <v>0</v>
      </c>
      <c r="BP117" s="441">
        <v>0</v>
      </c>
      <c r="BQ117" s="441">
        <v>0</v>
      </c>
      <c r="BR117" s="441">
        <v>0</v>
      </c>
      <c r="BS117" s="441">
        <v>0</v>
      </c>
      <c r="BT117" s="441">
        <v>0</v>
      </c>
      <c r="BU117" s="442">
        <v>0</v>
      </c>
      <c r="BV117" s="443">
        <v>0</v>
      </c>
      <c r="BW117" s="444">
        <v>0</v>
      </c>
      <c r="BX117" s="442">
        <v>0</v>
      </c>
      <c r="BY117" s="442">
        <v>0</v>
      </c>
      <c r="BZ117" s="441">
        <v>0</v>
      </c>
      <c r="CA117" s="441">
        <v>0</v>
      </c>
      <c r="CB117" s="441">
        <v>0</v>
      </c>
      <c r="CC117" s="441">
        <v>0</v>
      </c>
      <c r="CD117" s="443">
        <v>0</v>
      </c>
      <c r="CE117" s="444">
        <v>0</v>
      </c>
      <c r="CF117" s="442">
        <v>0</v>
      </c>
      <c r="CG117" s="441">
        <v>0</v>
      </c>
      <c r="CH117" s="441">
        <v>0</v>
      </c>
      <c r="CI117" s="441">
        <v>0</v>
      </c>
      <c r="CJ117" s="441">
        <v>0</v>
      </c>
      <c r="CK117" s="427">
        <f t="shared" si="73"/>
        <v>0</v>
      </c>
      <c r="CL117" s="427">
        <f t="shared" si="74"/>
        <v>0</v>
      </c>
      <c r="CM117" s="428">
        <f t="shared" si="72"/>
        <v>0</v>
      </c>
      <c r="CN117" s="428">
        <f t="shared" si="75"/>
        <v>0</v>
      </c>
      <c r="CO117" s="428">
        <f t="shared" si="76"/>
        <v>0</v>
      </c>
      <c r="CP117" s="428">
        <f t="shared" si="77"/>
        <v>0</v>
      </c>
      <c r="CQ117" s="428">
        <f t="shared" si="78"/>
        <v>0</v>
      </c>
      <c r="CR117" s="428">
        <f t="shared" si="79"/>
        <v>0</v>
      </c>
    </row>
    <row r="118" spans="1:96" hidden="1" x14ac:dyDescent="0.2">
      <c r="A118" s="420" t="s">
        <v>590</v>
      </c>
      <c r="B118" s="440" t="s">
        <v>285</v>
      </c>
      <c r="C118" s="441">
        <v>0</v>
      </c>
      <c r="D118" s="441">
        <v>0</v>
      </c>
      <c r="E118" s="441">
        <v>0</v>
      </c>
      <c r="F118" s="441">
        <v>0</v>
      </c>
      <c r="G118" s="441">
        <v>0</v>
      </c>
      <c r="H118" s="441">
        <v>0</v>
      </c>
      <c r="I118" s="441">
        <v>0</v>
      </c>
      <c r="J118" s="441">
        <v>0</v>
      </c>
      <c r="K118" s="441">
        <v>0</v>
      </c>
      <c r="L118" s="441">
        <v>0</v>
      </c>
      <c r="M118" s="441">
        <v>0</v>
      </c>
      <c r="N118" s="441">
        <v>0</v>
      </c>
      <c r="O118" s="441">
        <v>0</v>
      </c>
      <c r="P118" s="441">
        <v>0</v>
      </c>
      <c r="Q118" s="441">
        <v>0</v>
      </c>
      <c r="R118" s="441">
        <v>0</v>
      </c>
      <c r="S118" s="441">
        <v>0</v>
      </c>
      <c r="T118" s="441">
        <v>0</v>
      </c>
      <c r="U118" s="441">
        <v>0</v>
      </c>
      <c r="V118" s="441">
        <v>0</v>
      </c>
      <c r="W118" s="441">
        <v>0</v>
      </c>
      <c r="X118" s="441">
        <v>0</v>
      </c>
      <c r="Y118" s="441">
        <v>0</v>
      </c>
      <c r="Z118" s="441">
        <v>0</v>
      </c>
      <c r="AA118" s="441">
        <v>0</v>
      </c>
      <c r="AB118" s="441">
        <v>0</v>
      </c>
      <c r="AC118" s="441">
        <v>0</v>
      </c>
      <c r="AD118" s="441">
        <v>0</v>
      </c>
      <c r="AE118" s="441">
        <v>0</v>
      </c>
      <c r="AF118" s="441">
        <v>0</v>
      </c>
      <c r="AG118" s="441">
        <v>0</v>
      </c>
      <c r="AH118" s="441">
        <v>0</v>
      </c>
      <c r="AI118" s="441">
        <v>0</v>
      </c>
      <c r="AJ118" s="441">
        <v>0</v>
      </c>
      <c r="AK118" s="441">
        <v>0</v>
      </c>
      <c r="AL118" s="441">
        <v>0</v>
      </c>
      <c r="AM118" s="441">
        <v>0</v>
      </c>
      <c r="AN118" s="441">
        <v>0</v>
      </c>
      <c r="AO118" s="441">
        <v>0</v>
      </c>
      <c r="AP118" s="441">
        <v>0</v>
      </c>
      <c r="AQ118" s="441">
        <v>0</v>
      </c>
      <c r="AR118" s="441">
        <v>0</v>
      </c>
      <c r="AS118" s="441">
        <v>0</v>
      </c>
      <c r="AT118" s="441">
        <v>0</v>
      </c>
      <c r="AU118" s="441">
        <v>0</v>
      </c>
      <c r="AV118" s="441">
        <v>0</v>
      </c>
      <c r="AW118" s="441">
        <v>0</v>
      </c>
      <c r="AX118" s="441">
        <v>0</v>
      </c>
      <c r="AY118" s="441">
        <v>0</v>
      </c>
      <c r="AZ118" s="441">
        <v>0</v>
      </c>
      <c r="BA118" s="441">
        <v>0</v>
      </c>
      <c r="BB118" s="441">
        <v>0</v>
      </c>
      <c r="BC118" s="441">
        <v>0</v>
      </c>
      <c r="BD118" s="441">
        <v>0</v>
      </c>
      <c r="BE118" s="441">
        <v>0</v>
      </c>
      <c r="BF118" s="441">
        <v>0</v>
      </c>
      <c r="BG118" s="441">
        <v>0</v>
      </c>
      <c r="BH118" s="441">
        <v>0</v>
      </c>
      <c r="BI118" s="441">
        <v>0</v>
      </c>
      <c r="BJ118" s="441">
        <v>0</v>
      </c>
      <c r="BK118" s="441">
        <v>0</v>
      </c>
      <c r="BL118" s="441">
        <v>0</v>
      </c>
      <c r="BM118" s="441">
        <v>0</v>
      </c>
      <c r="BN118" s="441">
        <v>0</v>
      </c>
      <c r="BO118" s="441">
        <v>0</v>
      </c>
      <c r="BP118" s="441">
        <v>0</v>
      </c>
      <c r="BQ118" s="441">
        <v>0</v>
      </c>
      <c r="BR118" s="441">
        <v>0</v>
      </c>
      <c r="BS118" s="441">
        <v>0</v>
      </c>
      <c r="BT118" s="441">
        <v>0</v>
      </c>
      <c r="BU118" s="442">
        <v>0</v>
      </c>
      <c r="BV118" s="443">
        <v>0</v>
      </c>
      <c r="BW118" s="444">
        <v>0</v>
      </c>
      <c r="BX118" s="442">
        <v>0</v>
      </c>
      <c r="BY118" s="442">
        <v>0</v>
      </c>
      <c r="BZ118" s="441">
        <v>0</v>
      </c>
      <c r="CA118" s="441">
        <v>0</v>
      </c>
      <c r="CB118" s="441">
        <v>0</v>
      </c>
      <c r="CC118" s="441">
        <v>0</v>
      </c>
      <c r="CD118" s="443">
        <v>0</v>
      </c>
      <c r="CE118" s="444">
        <v>0</v>
      </c>
      <c r="CF118" s="442">
        <v>0</v>
      </c>
      <c r="CG118" s="441">
        <v>0</v>
      </c>
      <c r="CH118" s="441">
        <v>0</v>
      </c>
      <c r="CI118" s="441">
        <v>0</v>
      </c>
      <c r="CJ118" s="441">
        <v>0</v>
      </c>
      <c r="CK118" s="427">
        <f t="shared" si="73"/>
        <v>0</v>
      </c>
      <c r="CL118" s="427">
        <f t="shared" si="74"/>
        <v>0</v>
      </c>
      <c r="CM118" s="428">
        <f t="shared" si="72"/>
        <v>0</v>
      </c>
      <c r="CN118" s="428">
        <f t="shared" si="75"/>
        <v>0</v>
      </c>
      <c r="CO118" s="428">
        <f t="shared" si="76"/>
        <v>0</v>
      </c>
      <c r="CP118" s="428">
        <f t="shared" si="77"/>
        <v>0</v>
      </c>
      <c r="CQ118" s="428">
        <f t="shared" si="78"/>
        <v>0</v>
      </c>
      <c r="CR118" s="428">
        <f t="shared" si="79"/>
        <v>0</v>
      </c>
    </row>
    <row r="119" spans="1:96" ht="11.45" hidden="1" customHeight="1" x14ac:dyDescent="0.2">
      <c r="A119" s="420" t="s">
        <v>591</v>
      </c>
      <c r="B119" s="440" t="s">
        <v>592</v>
      </c>
      <c r="C119" s="441">
        <v>0</v>
      </c>
      <c r="D119" s="441">
        <v>0</v>
      </c>
      <c r="E119" s="441">
        <v>0</v>
      </c>
      <c r="F119" s="441">
        <v>0</v>
      </c>
      <c r="G119" s="441">
        <v>0</v>
      </c>
      <c r="H119" s="441">
        <v>0</v>
      </c>
      <c r="I119" s="441">
        <v>0</v>
      </c>
      <c r="J119" s="441">
        <v>0</v>
      </c>
      <c r="K119" s="441">
        <v>0</v>
      </c>
      <c r="L119" s="441">
        <v>0</v>
      </c>
      <c r="M119" s="441">
        <v>0</v>
      </c>
      <c r="N119" s="441">
        <v>0</v>
      </c>
      <c r="O119" s="441">
        <v>0</v>
      </c>
      <c r="P119" s="441">
        <v>0</v>
      </c>
      <c r="Q119" s="441">
        <v>0</v>
      </c>
      <c r="R119" s="441">
        <v>0</v>
      </c>
      <c r="S119" s="441">
        <v>0</v>
      </c>
      <c r="T119" s="441">
        <v>0</v>
      </c>
      <c r="U119" s="441">
        <v>0</v>
      </c>
      <c r="V119" s="441">
        <v>0</v>
      </c>
      <c r="W119" s="441">
        <v>0</v>
      </c>
      <c r="X119" s="441">
        <v>0</v>
      </c>
      <c r="Y119" s="441">
        <v>0</v>
      </c>
      <c r="Z119" s="441">
        <v>0</v>
      </c>
      <c r="AA119" s="441">
        <v>0</v>
      </c>
      <c r="AB119" s="441">
        <v>0</v>
      </c>
      <c r="AC119" s="441">
        <v>0</v>
      </c>
      <c r="AD119" s="441">
        <v>0</v>
      </c>
      <c r="AE119" s="441">
        <v>0</v>
      </c>
      <c r="AF119" s="441">
        <v>0</v>
      </c>
      <c r="AG119" s="441">
        <v>0</v>
      </c>
      <c r="AH119" s="441">
        <v>0</v>
      </c>
      <c r="AI119" s="441">
        <v>0</v>
      </c>
      <c r="AJ119" s="441">
        <v>0</v>
      </c>
      <c r="AK119" s="441">
        <v>0</v>
      </c>
      <c r="AL119" s="441">
        <v>0</v>
      </c>
      <c r="AM119" s="441">
        <v>0</v>
      </c>
      <c r="AN119" s="441">
        <v>0</v>
      </c>
      <c r="AO119" s="441">
        <v>0</v>
      </c>
      <c r="AP119" s="441">
        <v>0</v>
      </c>
      <c r="AQ119" s="441">
        <v>0</v>
      </c>
      <c r="AR119" s="441">
        <v>0</v>
      </c>
      <c r="AS119" s="441">
        <v>0</v>
      </c>
      <c r="AT119" s="441">
        <v>0</v>
      </c>
      <c r="AU119" s="441">
        <v>0</v>
      </c>
      <c r="AV119" s="441">
        <v>0</v>
      </c>
      <c r="AW119" s="441">
        <v>0</v>
      </c>
      <c r="AX119" s="441">
        <v>0</v>
      </c>
      <c r="AY119" s="441">
        <v>0</v>
      </c>
      <c r="AZ119" s="441">
        <v>0</v>
      </c>
      <c r="BA119" s="441">
        <v>0</v>
      </c>
      <c r="BB119" s="441">
        <v>0</v>
      </c>
      <c r="BC119" s="441">
        <v>0</v>
      </c>
      <c r="BD119" s="441">
        <v>0</v>
      </c>
      <c r="BE119" s="441">
        <v>0</v>
      </c>
      <c r="BF119" s="441">
        <v>0</v>
      </c>
      <c r="BG119" s="441">
        <v>0</v>
      </c>
      <c r="BH119" s="441">
        <v>0</v>
      </c>
      <c r="BI119" s="441">
        <v>0</v>
      </c>
      <c r="BJ119" s="441">
        <v>0</v>
      </c>
      <c r="BK119" s="441">
        <v>0</v>
      </c>
      <c r="BL119" s="441">
        <v>0</v>
      </c>
      <c r="BM119" s="441">
        <v>0</v>
      </c>
      <c r="BN119" s="441">
        <v>0</v>
      </c>
      <c r="BO119" s="441">
        <v>0</v>
      </c>
      <c r="BP119" s="441">
        <v>0</v>
      </c>
      <c r="BQ119" s="441">
        <v>0</v>
      </c>
      <c r="BR119" s="441">
        <v>0</v>
      </c>
      <c r="BS119" s="441">
        <v>0</v>
      </c>
      <c r="BT119" s="441">
        <v>0</v>
      </c>
      <c r="BU119" s="442">
        <v>0</v>
      </c>
      <c r="BV119" s="443">
        <v>0</v>
      </c>
      <c r="BW119" s="444">
        <v>0</v>
      </c>
      <c r="BX119" s="442">
        <v>0</v>
      </c>
      <c r="BY119" s="442">
        <v>0</v>
      </c>
      <c r="BZ119" s="441">
        <v>0</v>
      </c>
      <c r="CA119" s="441">
        <v>0</v>
      </c>
      <c r="CB119" s="441">
        <v>0</v>
      </c>
      <c r="CC119" s="441">
        <v>0</v>
      </c>
      <c r="CD119" s="443">
        <v>0</v>
      </c>
      <c r="CE119" s="444">
        <v>0</v>
      </c>
      <c r="CF119" s="442">
        <v>0</v>
      </c>
      <c r="CG119" s="441">
        <v>0</v>
      </c>
      <c r="CH119" s="441">
        <v>0</v>
      </c>
      <c r="CI119" s="441">
        <v>0</v>
      </c>
      <c r="CJ119" s="441">
        <v>0</v>
      </c>
      <c r="CK119" s="427">
        <f t="shared" si="73"/>
        <v>0</v>
      </c>
      <c r="CL119" s="427">
        <f t="shared" si="74"/>
        <v>0</v>
      </c>
      <c r="CM119" s="428">
        <f t="shared" si="72"/>
        <v>0</v>
      </c>
      <c r="CN119" s="428">
        <f t="shared" si="75"/>
        <v>0</v>
      </c>
      <c r="CO119" s="428">
        <f t="shared" si="76"/>
        <v>0</v>
      </c>
      <c r="CP119" s="428">
        <f t="shared" si="77"/>
        <v>0</v>
      </c>
      <c r="CQ119" s="428">
        <f t="shared" si="78"/>
        <v>0</v>
      </c>
      <c r="CR119" s="428">
        <f t="shared" si="79"/>
        <v>0</v>
      </c>
    </row>
    <row r="120" spans="1:96" ht="11.45" hidden="1" customHeight="1" x14ac:dyDescent="0.2">
      <c r="A120" s="420" t="s">
        <v>593</v>
      </c>
      <c r="B120" s="450" t="s">
        <v>287</v>
      </c>
      <c r="C120" s="441">
        <v>0</v>
      </c>
      <c r="D120" s="441">
        <v>0</v>
      </c>
      <c r="E120" s="441">
        <v>0</v>
      </c>
      <c r="F120" s="441">
        <v>0</v>
      </c>
      <c r="G120" s="441">
        <v>0</v>
      </c>
      <c r="H120" s="441">
        <v>0</v>
      </c>
      <c r="I120" s="441">
        <v>0</v>
      </c>
      <c r="J120" s="441">
        <v>0</v>
      </c>
      <c r="K120" s="441">
        <v>0</v>
      </c>
      <c r="L120" s="441">
        <v>0</v>
      </c>
      <c r="M120" s="441">
        <v>0</v>
      </c>
      <c r="N120" s="441">
        <v>0</v>
      </c>
      <c r="O120" s="441">
        <v>0</v>
      </c>
      <c r="P120" s="441">
        <v>0</v>
      </c>
      <c r="Q120" s="441">
        <v>0</v>
      </c>
      <c r="R120" s="441">
        <v>0</v>
      </c>
      <c r="S120" s="441">
        <v>0</v>
      </c>
      <c r="T120" s="441">
        <v>0</v>
      </c>
      <c r="U120" s="441">
        <v>0</v>
      </c>
      <c r="V120" s="441">
        <v>0</v>
      </c>
      <c r="W120" s="441">
        <v>0</v>
      </c>
      <c r="X120" s="441">
        <v>0</v>
      </c>
      <c r="Y120" s="441">
        <v>0</v>
      </c>
      <c r="Z120" s="441">
        <v>0</v>
      </c>
      <c r="AA120" s="441">
        <v>0</v>
      </c>
      <c r="AB120" s="441">
        <v>0</v>
      </c>
      <c r="AC120" s="441">
        <v>0</v>
      </c>
      <c r="AD120" s="441">
        <v>0</v>
      </c>
      <c r="AE120" s="441">
        <v>0</v>
      </c>
      <c r="AF120" s="441">
        <v>0</v>
      </c>
      <c r="AG120" s="441">
        <v>0</v>
      </c>
      <c r="AH120" s="441">
        <v>0</v>
      </c>
      <c r="AI120" s="441">
        <v>0</v>
      </c>
      <c r="AJ120" s="441">
        <v>0</v>
      </c>
      <c r="AK120" s="441">
        <v>0</v>
      </c>
      <c r="AL120" s="441">
        <v>0</v>
      </c>
      <c r="AM120" s="441">
        <v>0</v>
      </c>
      <c r="AN120" s="441">
        <v>0</v>
      </c>
      <c r="AO120" s="441">
        <v>0</v>
      </c>
      <c r="AP120" s="441">
        <v>0</v>
      </c>
      <c r="AQ120" s="441">
        <v>0</v>
      </c>
      <c r="AR120" s="441">
        <v>0</v>
      </c>
      <c r="AS120" s="441">
        <v>0</v>
      </c>
      <c r="AT120" s="441">
        <v>0</v>
      </c>
      <c r="AU120" s="441">
        <v>0</v>
      </c>
      <c r="AV120" s="441">
        <v>0</v>
      </c>
      <c r="AW120" s="441">
        <v>0</v>
      </c>
      <c r="AX120" s="441">
        <v>0</v>
      </c>
      <c r="AY120" s="441">
        <v>0</v>
      </c>
      <c r="AZ120" s="441">
        <v>0</v>
      </c>
      <c r="BA120" s="441">
        <v>0</v>
      </c>
      <c r="BB120" s="441">
        <v>0</v>
      </c>
      <c r="BC120" s="441">
        <v>0</v>
      </c>
      <c r="BD120" s="441">
        <v>0</v>
      </c>
      <c r="BE120" s="441">
        <v>0</v>
      </c>
      <c r="BF120" s="441">
        <v>0</v>
      </c>
      <c r="BG120" s="441">
        <v>0</v>
      </c>
      <c r="BH120" s="441">
        <v>0</v>
      </c>
      <c r="BI120" s="441">
        <v>0</v>
      </c>
      <c r="BJ120" s="441">
        <v>0</v>
      </c>
      <c r="BK120" s="441">
        <v>0</v>
      </c>
      <c r="BL120" s="441">
        <v>0</v>
      </c>
      <c r="BM120" s="441">
        <v>0</v>
      </c>
      <c r="BN120" s="441">
        <v>0</v>
      </c>
      <c r="BO120" s="441">
        <v>0</v>
      </c>
      <c r="BP120" s="441">
        <v>0</v>
      </c>
      <c r="BQ120" s="441">
        <v>0</v>
      </c>
      <c r="BR120" s="441">
        <v>0</v>
      </c>
      <c r="BS120" s="441">
        <v>0</v>
      </c>
      <c r="BT120" s="441">
        <v>0</v>
      </c>
      <c r="BU120" s="441">
        <v>0</v>
      </c>
      <c r="BV120" s="443">
        <v>0</v>
      </c>
      <c r="BW120" s="444">
        <v>0</v>
      </c>
      <c r="BX120" s="442">
        <v>0</v>
      </c>
      <c r="BY120" s="442">
        <v>0</v>
      </c>
      <c r="BZ120" s="441">
        <v>0</v>
      </c>
      <c r="CA120" s="441">
        <v>0</v>
      </c>
      <c r="CB120" s="441">
        <v>0</v>
      </c>
      <c r="CC120" s="441">
        <v>0</v>
      </c>
      <c r="CD120" s="443">
        <v>0</v>
      </c>
      <c r="CE120" s="444">
        <v>0</v>
      </c>
      <c r="CF120" s="442">
        <v>0</v>
      </c>
      <c r="CG120" s="441">
        <v>0</v>
      </c>
      <c r="CH120" s="441">
        <v>0</v>
      </c>
      <c r="CI120" s="441">
        <v>0</v>
      </c>
      <c r="CJ120" s="441">
        <v>0</v>
      </c>
      <c r="CK120" s="427">
        <f t="shared" si="73"/>
        <v>0</v>
      </c>
      <c r="CL120" s="427">
        <f t="shared" si="74"/>
        <v>0</v>
      </c>
      <c r="CM120" s="428">
        <f t="shared" si="72"/>
        <v>0</v>
      </c>
      <c r="CN120" s="428">
        <f t="shared" si="75"/>
        <v>0</v>
      </c>
      <c r="CO120" s="428">
        <f t="shared" si="76"/>
        <v>0</v>
      </c>
      <c r="CP120" s="428">
        <f t="shared" si="77"/>
        <v>0</v>
      </c>
      <c r="CQ120" s="428">
        <f t="shared" si="78"/>
        <v>0</v>
      </c>
      <c r="CR120" s="428">
        <f t="shared" si="79"/>
        <v>0</v>
      </c>
    </row>
    <row r="121" spans="1:96" ht="11.45" hidden="1" customHeight="1" x14ac:dyDescent="0.2">
      <c r="A121" s="420" t="s">
        <v>594</v>
      </c>
      <c r="B121" s="445" t="s">
        <v>595</v>
      </c>
      <c r="C121" s="446">
        <f>SUM(C116:C120)</f>
        <v>0</v>
      </c>
      <c r="D121" s="446">
        <f>SUM(D116:D120)</f>
        <v>0</v>
      </c>
      <c r="E121" s="446">
        <f>SUM(E116:E120)</f>
        <v>0</v>
      </c>
      <c r="F121" s="446">
        <f>SUM(F116:F120)</f>
        <v>0</v>
      </c>
      <c r="G121" s="446">
        <f t="shared" ref="G121:AL121" si="86">SUM(G116:G119)</f>
        <v>0</v>
      </c>
      <c r="H121" s="446">
        <f t="shared" si="86"/>
        <v>0</v>
      </c>
      <c r="I121" s="446">
        <f t="shared" si="86"/>
        <v>0</v>
      </c>
      <c r="J121" s="446">
        <f t="shared" si="86"/>
        <v>0</v>
      </c>
      <c r="K121" s="446">
        <f t="shared" si="86"/>
        <v>0</v>
      </c>
      <c r="L121" s="446">
        <f t="shared" si="86"/>
        <v>0</v>
      </c>
      <c r="M121" s="446">
        <f t="shared" si="86"/>
        <v>0</v>
      </c>
      <c r="N121" s="446">
        <f t="shared" si="86"/>
        <v>0</v>
      </c>
      <c r="O121" s="446">
        <f t="shared" si="86"/>
        <v>0</v>
      </c>
      <c r="P121" s="446">
        <f t="shared" si="86"/>
        <v>0</v>
      </c>
      <c r="Q121" s="446">
        <f t="shared" si="86"/>
        <v>0</v>
      </c>
      <c r="R121" s="446">
        <f t="shared" si="86"/>
        <v>0</v>
      </c>
      <c r="S121" s="446">
        <f t="shared" si="86"/>
        <v>0</v>
      </c>
      <c r="T121" s="446">
        <f t="shared" si="86"/>
        <v>0</v>
      </c>
      <c r="U121" s="446">
        <f t="shared" si="86"/>
        <v>0</v>
      </c>
      <c r="V121" s="446">
        <f t="shared" si="86"/>
        <v>0</v>
      </c>
      <c r="W121" s="446">
        <f t="shared" si="86"/>
        <v>0</v>
      </c>
      <c r="X121" s="446">
        <f t="shared" si="86"/>
        <v>0</v>
      </c>
      <c r="Y121" s="446">
        <f t="shared" si="86"/>
        <v>0</v>
      </c>
      <c r="Z121" s="446">
        <f t="shared" si="86"/>
        <v>0</v>
      </c>
      <c r="AA121" s="446">
        <f t="shared" si="86"/>
        <v>0</v>
      </c>
      <c r="AB121" s="446">
        <f t="shared" si="86"/>
        <v>0</v>
      </c>
      <c r="AC121" s="446">
        <f t="shared" si="86"/>
        <v>0</v>
      </c>
      <c r="AD121" s="446">
        <f t="shared" si="86"/>
        <v>0</v>
      </c>
      <c r="AE121" s="446">
        <f t="shared" si="86"/>
        <v>0</v>
      </c>
      <c r="AF121" s="446">
        <f t="shared" si="86"/>
        <v>0</v>
      </c>
      <c r="AG121" s="446">
        <f t="shared" si="86"/>
        <v>0</v>
      </c>
      <c r="AH121" s="446">
        <f t="shared" si="86"/>
        <v>0</v>
      </c>
      <c r="AI121" s="446">
        <f t="shared" si="86"/>
        <v>0</v>
      </c>
      <c r="AJ121" s="446">
        <f t="shared" si="86"/>
        <v>0</v>
      </c>
      <c r="AK121" s="446">
        <f t="shared" si="86"/>
        <v>0</v>
      </c>
      <c r="AL121" s="446">
        <f t="shared" si="86"/>
        <v>0</v>
      </c>
      <c r="AM121" s="446">
        <f t="shared" ref="AM121:BU121" si="87">SUM(AM116:AM119)</f>
        <v>0</v>
      </c>
      <c r="AN121" s="446">
        <f t="shared" si="87"/>
        <v>0</v>
      </c>
      <c r="AO121" s="446">
        <f t="shared" si="87"/>
        <v>0</v>
      </c>
      <c r="AP121" s="446">
        <f t="shared" si="87"/>
        <v>0</v>
      </c>
      <c r="AQ121" s="446">
        <f t="shared" si="87"/>
        <v>0</v>
      </c>
      <c r="AR121" s="446">
        <f t="shared" si="87"/>
        <v>0</v>
      </c>
      <c r="AS121" s="446">
        <f t="shared" si="87"/>
        <v>0</v>
      </c>
      <c r="AT121" s="446">
        <f t="shared" si="87"/>
        <v>0</v>
      </c>
      <c r="AU121" s="446">
        <f t="shared" si="87"/>
        <v>0</v>
      </c>
      <c r="AV121" s="446">
        <f t="shared" si="87"/>
        <v>0</v>
      </c>
      <c r="AW121" s="446">
        <f t="shared" si="87"/>
        <v>0</v>
      </c>
      <c r="AX121" s="446">
        <f t="shared" si="87"/>
        <v>0</v>
      </c>
      <c r="AY121" s="446">
        <f t="shared" si="87"/>
        <v>0</v>
      </c>
      <c r="AZ121" s="446">
        <f t="shared" si="87"/>
        <v>0</v>
      </c>
      <c r="BA121" s="446">
        <f t="shared" si="87"/>
        <v>0</v>
      </c>
      <c r="BB121" s="446">
        <f t="shared" si="87"/>
        <v>0</v>
      </c>
      <c r="BC121" s="446">
        <f t="shared" si="87"/>
        <v>0</v>
      </c>
      <c r="BD121" s="446">
        <f t="shared" si="87"/>
        <v>0</v>
      </c>
      <c r="BE121" s="446">
        <f t="shared" si="87"/>
        <v>0</v>
      </c>
      <c r="BF121" s="446">
        <f t="shared" si="87"/>
        <v>0</v>
      </c>
      <c r="BG121" s="446">
        <f t="shared" si="87"/>
        <v>0</v>
      </c>
      <c r="BH121" s="446">
        <f t="shared" si="87"/>
        <v>0</v>
      </c>
      <c r="BI121" s="446">
        <f t="shared" si="87"/>
        <v>0</v>
      </c>
      <c r="BJ121" s="446">
        <f t="shared" si="87"/>
        <v>0</v>
      </c>
      <c r="BK121" s="446">
        <f t="shared" si="87"/>
        <v>0</v>
      </c>
      <c r="BL121" s="446">
        <f t="shared" si="87"/>
        <v>0</v>
      </c>
      <c r="BM121" s="446">
        <f t="shared" si="87"/>
        <v>0</v>
      </c>
      <c r="BN121" s="446">
        <f t="shared" si="87"/>
        <v>0</v>
      </c>
      <c r="BO121" s="446">
        <f t="shared" si="87"/>
        <v>0</v>
      </c>
      <c r="BP121" s="446">
        <f t="shared" si="87"/>
        <v>0</v>
      </c>
      <c r="BQ121" s="446">
        <f t="shared" si="87"/>
        <v>0</v>
      </c>
      <c r="BR121" s="446">
        <f t="shared" si="87"/>
        <v>0</v>
      </c>
      <c r="BS121" s="446">
        <f t="shared" si="87"/>
        <v>0</v>
      </c>
      <c r="BT121" s="446">
        <f t="shared" si="87"/>
        <v>0</v>
      </c>
      <c r="BU121" s="447">
        <f t="shared" si="87"/>
        <v>0</v>
      </c>
      <c r="BV121" s="448">
        <f t="shared" ref="BV121:CJ121" si="88">SUM(BV116:BV120)</f>
        <v>0</v>
      </c>
      <c r="BW121" s="449">
        <f t="shared" si="88"/>
        <v>0</v>
      </c>
      <c r="BX121" s="447">
        <f t="shared" si="88"/>
        <v>0</v>
      </c>
      <c r="BY121" s="447">
        <f t="shared" si="88"/>
        <v>0</v>
      </c>
      <c r="BZ121" s="446">
        <f t="shared" si="88"/>
        <v>0</v>
      </c>
      <c r="CA121" s="446">
        <f t="shared" si="88"/>
        <v>0</v>
      </c>
      <c r="CB121" s="446">
        <f t="shared" si="88"/>
        <v>0</v>
      </c>
      <c r="CC121" s="446">
        <f t="shared" si="88"/>
        <v>0</v>
      </c>
      <c r="CD121" s="448">
        <f t="shared" si="88"/>
        <v>0</v>
      </c>
      <c r="CE121" s="449">
        <f t="shared" si="88"/>
        <v>0</v>
      </c>
      <c r="CF121" s="447">
        <f t="shared" si="88"/>
        <v>0</v>
      </c>
      <c r="CG121" s="446">
        <f t="shared" si="88"/>
        <v>0</v>
      </c>
      <c r="CH121" s="446">
        <f t="shared" si="88"/>
        <v>0</v>
      </c>
      <c r="CI121" s="446">
        <f t="shared" si="88"/>
        <v>0</v>
      </c>
      <c r="CJ121" s="446">
        <f t="shared" si="88"/>
        <v>0</v>
      </c>
      <c r="CK121" s="427">
        <f t="shared" si="73"/>
        <v>0</v>
      </c>
      <c r="CL121" s="427">
        <f t="shared" si="74"/>
        <v>0</v>
      </c>
      <c r="CM121" s="428">
        <f t="shared" si="72"/>
        <v>0</v>
      </c>
      <c r="CN121" s="428">
        <f t="shared" si="75"/>
        <v>0</v>
      </c>
      <c r="CO121" s="428">
        <f t="shared" si="76"/>
        <v>0</v>
      </c>
      <c r="CP121" s="428">
        <f t="shared" si="77"/>
        <v>0</v>
      </c>
      <c r="CQ121" s="428">
        <f t="shared" si="78"/>
        <v>0</v>
      </c>
      <c r="CR121" s="428">
        <f t="shared" si="79"/>
        <v>0</v>
      </c>
    </row>
    <row r="122" spans="1:96" ht="11.45" hidden="1" customHeight="1" x14ac:dyDescent="0.2">
      <c r="A122" s="420" t="s">
        <v>596</v>
      </c>
      <c r="B122" s="440" t="s">
        <v>289</v>
      </c>
      <c r="C122" s="441">
        <v>0</v>
      </c>
      <c r="D122" s="441">
        <v>0</v>
      </c>
      <c r="E122" s="441">
        <v>0</v>
      </c>
      <c r="F122" s="441">
        <v>0</v>
      </c>
      <c r="G122" s="441">
        <v>0</v>
      </c>
      <c r="H122" s="441">
        <v>0</v>
      </c>
      <c r="I122" s="441">
        <v>0</v>
      </c>
      <c r="J122" s="441">
        <v>0</v>
      </c>
      <c r="K122" s="441">
        <v>0</v>
      </c>
      <c r="L122" s="441">
        <v>0</v>
      </c>
      <c r="M122" s="441">
        <v>0</v>
      </c>
      <c r="N122" s="441">
        <v>0</v>
      </c>
      <c r="O122" s="441">
        <v>0</v>
      </c>
      <c r="P122" s="441">
        <v>0</v>
      </c>
      <c r="Q122" s="441">
        <v>0</v>
      </c>
      <c r="R122" s="441">
        <v>0</v>
      </c>
      <c r="S122" s="441">
        <v>0</v>
      </c>
      <c r="T122" s="441">
        <v>0</v>
      </c>
      <c r="U122" s="441">
        <v>0</v>
      </c>
      <c r="V122" s="441">
        <v>0</v>
      </c>
      <c r="W122" s="441">
        <v>0</v>
      </c>
      <c r="X122" s="441">
        <v>0</v>
      </c>
      <c r="Y122" s="441">
        <v>0</v>
      </c>
      <c r="Z122" s="441">
        <v>0</v>
      </c>
      <c r="AA122" s="441">
        <v>0</v>
      </c>
      <c r="AB122" s="441">
        <v>0</v>
      </c>
      <c r="AC122" s="441">
        <v>0</v>
      </c>
      <c r="AD122" s="441">
        <v>0</v>
      </c>
      <c r="AE122" s="441">
        <v>0</v>
      </c>
      <c r="AF122" s="441">
        <v>0</v>
      </c>
      <c r="AG122" s="441">
        <v>0</v>
      </c>
      <c r="AH122" s="441">
        <v>0</v>
      </c>
      <c r="AI122" s="441">
        <v>0</v>
      </c>
      <c r="AJ122" s="441">
        <v>0</v>
      </c>
      <c r="AK122" s="441">
        <v>0</v>
      </c>
      <c r="AL122" s="441">
        <v>0</v>
      </c>
      <c r="AM122" s="441">
        <v>0</v>
      </c>
      <c r="AN122" s="441">
        <v>0</v>
      </c>
      <c r="AO122" s="441">
        <v>0</v>
      </c>
      <c r="AP122" s="441">
        <v>0</v>
      </c>
      <c r="AQ122" s="441">
        <v>0</v>
      </c>
      <c r="AR122" s="441">
        <v>0</v>
      </c>
      <c r="AS122" s="441">
        <v>0</v>
      </c>
      <c r="AT122" s="441">
        <v>0</v>
      </c>
      <c r="AU122" s="441">
        <v>0</v>
      </c>
      <c r="AV122" s="441">
        <v>0</v>
      </c>
      <c r="AW122" s="441">
        <v>0</v>
      </c>
      <c r="AX122" s="441">
        <v>0</v>
      </c>
      <c r="AY122" s="441">
        <v>0</v>
      </c>
      <c r="AZ122" s="441">
        <v>0</v>
      </c>
      <c r="BA122" s="441">
        <v>0</v>
      </c>
      <c r="BB122" s="441">
        <v>0</v>
      </c>
      <c r="BC122" s="441">
        <v>0</v>
      </c>
      <c r="BD122" s="441">
        <v>0</v>
      </c>
      <c r="BE122" s="441">
        <v>0</v>
      </c>
      <c r="BF122" s="441">
        <v>0</v>
      </c>
      <c r="BG122" s="441">
        <v>0</v>
      </c>
      <c r="BH122" s="441">
        <v>0</v>
      </c>
      <c r="BI122" s="441">
        <v>0</v>
      </c>
      <c r="BJ122" s="441">
        <v>0</v>
      </c>
      <c r="BK122" s="441">
        <v>0</v>
      </c>
      <c r="BL122" s="441">
        <v>0</v>
      </c>
      <c r="BM122" s="441">
        <v>0</v>
      </c>
      <c r="BN122" s="441">
        <v>0</v>
      </c>
      <c r="BO122" s="441">
        <v>0</v>
      </c>
      <c r="BP122" s="441">
        <v>0</v>
      </c>
      <c r="BQ122" s="441">
        <v>0</v>
      </c>
      <c r="BR122" s="441">
        <v>0</v>
      </c>
      <c r="BS122" s="441">
        <v>0</v>
      </c>
      <c r="BT122" s="441">
        <v>0</v>
      </c>
      <c r="BU122" s="442">
        <v>0</v>
      </c>
      <c r="BV122" s="443">
        <v>0</v>
      </c>
      <c r="BW122" s="444">
        <v>0</v>
      </c>
      <c r="BX122" s="442">
        <v>0</v>
      </c>
      <c r="BY122" s="442">
        <v>0</v>
      </c>
      <c r="BZ122" s="441">
        <v>0</v>
      </c>
      <c r="CA122" s="441">
        <v>0</v>
      </c>
      <c r="CB122" s="441">
        <v>0</v>
      </c>
      <c r="CC122" s="441">
        <v>0</v>
      </c>
      <c r="CD122" s="443">
        <v>0</v>
      </c>
      <c r="CE122" s="444">
        <v>0</v>
      </c>
      <c r="CF122" s="442">
        <v>0</v>
      </c>
      <c r="CG122" s="441">
        <v>0</v>
      </c>
      <c r="CH122" s="441">
        <v>0</v>
      </c>
      <c r="CI122" s="441">
        <v>0</v>
      </c>
      <c r="CJ122" s="441">
        <v>0</v>
      </c>
      <c r="CK122" s="427">
        <f t="shared" si="73"/>
        <v>0</v>
      </c>
      <c r="CL122" s="427">
        <f t="shared" si="74"/>
        <v>0</v>
      </c>
      <c r="CM122" s="428">
        <f t="shared" si="72"/>
        <v>0</v>
      </c>
      <c r="CN122" s="428">
        <f t="shared" si="75"/>
        <v>0</v>
      </c>
      <c r="CO122" s="428">
        <f t="shared" si="76"/>
        <v>0</v>
      </c>
      <c r="CP122" s="428">
        <f t="shared" si="77"/>
        <v>0</v>
      </c>
      <c r="CQ122" s="428">
        <f t="shared" si="78"/>
        <v>0</v>
      </c>
      <c r="CR122" s="428">
        <f t="shared" si="79"/>
        <v>0</v>
      </c>
    </row>
    <row r="123" spans="1:96" ht="11.45" hidden="1" customHeight="1" x14ac:dyDescent="0.2">
      <c r="A123" s="420" t="s">
        <v>597</v>
      </c>
      <c r="B123" s="451" t="s">
        <v>290</v>
      </c>
      <c r="C123" s="452">
        <v>0</v>
      </c>
      <c r="D123" s="452">
        <v>0</v>
      </c>
      <c r="E123" s="452">
        <v>0</v>
      </c>
      <c r="F123" s="452">
        <v>0</v>
      </c>
      <c r="G123" s="452">
        <v>0</v>
      </c>
      <c r="H123" s="452">
        <v>0</v>
      </c>
      <c r="I123" s="452">
        <v>0</v>
      </c>
      <c r="J123" s="452">
        <v>0</v>
      </c>
      <c r="K123" s="452">
        <v>0</v>
      </c>
      <c r="L123" s="452">
        <v>0</v>
      </c>
      <c r="M123" s="452">
        <v>0</v>
      </c>
      <c r="N123" s="452">
        <v>0</v>
      </c>
      <c r="O123" s="452">
        <v>0</v>
      </c>
      <c r="P123" s="452">
        <v>0</v>
      </c>
      <c r="Q123" s="452">
        <v>0</v>
      </c>
      <c r="R123" s="452">
        <v>0</v>
      </c>
      <c r="S123" s="452">
        <v>0</v>
      </c>
      <c r="T123" s="452">
        <v>0</v>
      </c>
      <c r="U123" s="452">
        <v>0</v>
      </c>
      <c r="V123" s="452">
        <v>0</v>
      </c>
      <c r="W123" s="452">
        <v>0</v>
      </c>
      <c r="X123" s="452">
        <v>0</v>
      </c>
      <c r="Y123" s="452">
        <v>0</v>
      </c>
      <c r="Z123" s="452">
        <v>0</v>
      </c>
      <c r="AA123" s="452">
        <v>0</v>
      </c>
      <c r="AB123" s="452">
        <v>0</v>
      </c>
      <c r="AC123" s="452">
        <v>0</v>
      </c>
      <c r="AD123" s="452">
        <v>0</v>
      </c>
      <c r="AE123" s="452">
        <v>0</v>
      </c>
      <c r="AF123" s="452">
        <v>0</v>
      </c>
      <c r="AG123" s="452">
        <v>0</v>
      </c>
      <c r="AH123" s="452">
        <v>0</v>
      </c>
      <c r="AI123" s="452">
        <v>0</v>
      </c>
      <c r="AJ123" s="452">
        <v>0</v>
      </c>
      <c r="AK123" s="452">
        <v>0</v>
      </c>
      <c r="AL123" s="452">
        <v>0</v>
      </c>
      <c r="AM123" s="452">
        <v>0</v>
      </c>
      <c r="AN123" s="452">
        <v>0</v>
      </c>
      <c r="AO123" s="452">
        <v>0</v>
      </c>
      <c r="AP123" s="452">
        <v>0</v>
      </c>
      <c r="AQ123" s="452">
        <v>0</v>
      </c>
      <c r="AR123" s="452">
        <v>0</v>
      </c>
      <c r="AS123" s="452">
        <v>0</v>
      </c>
      <c r="AT123" s="452">
        <v>0</v>
      </c>
      <c r="AU123" s="452">
        <v>0</v>
      </c>
      <c r="AV123" s="452">
        <v>0</v>
      </c>
      <c r="AW123" s="452">
        <v>0</v>
      </c>
      <c r="AX123" s="452">
        <v>0</v>
      </c>
      <c r="AY123" s="452">
        <v>0</v>
      </c>
      <c r="AZ123" s="452">
        <v>0</v>
      </c>
      <c r="BA123" s="452">
        <v>0</v>
      </c>
      <c r="BB123" s="452">
        <v>0</v>
      </c>
      <c r="BC123" s="452">
        <v>0</v>
      </c>
      <c r="BD123" s="452">
        <v>0</v>
      </c>
      <c r="BE123" s="452">
        <v>0</v>
      </c>
      <c r="BF123" s="452">
        <v>0</v>
      </c>
      <c r="BG123" s="452">
        <v>0</v>
      </c>
      <c r="BH123" s="452">
        <v>0</v>
      </c>
      <c r="BI123" s="452">
        <v>0</v>
      </c>
      <c r="BJ123" s="452">
        <v>0</v>
      </c>
      <c r="BK123" s="452">
        <v>0</v>
      </c>
      <c r="BL123" s="452">
        <v>0</v>
      </c>
      <c r="BM123" s="452">
        <v>0</v>
      </c>
      <c r="BN123" s="452">
        <v>0</v>
      </c>
      <c r="BO123" s="452">
        <v>0</v>
      </c>
      <c r="BP123" s="452">
        <v>0</v>
      </c>
      <c r="BQ123" s="452">
        <v>0</v>
      </c>
      <c r="BR123" s="452">
        <v>0</v>
      </c>
      <c r="BS123" s="452">
        <v>0</v>
      </c>
      <c r="BT123" s="452">
        <v>0</v>
      </c>
      <c r="BU123" s="452">
        <v>0</v>
      </c>
      <c r="BV123" s="453">
        <v>0</v>
      </c>
      <c r="BW123" s="454">
        <v>0</v>
      </c>
      <c r="BX123" s="455">
        <v>0</v>
      </c>
      <c r="BY123" s="455">
        <v>0</v>
      </c>
      <c r="BZ123" s="452">
        <v>0</v>
      </c>
      <c r="CA123" s="452">
        <v>0</v>
      </c>
      <c r="CB123" s="452">
        <v>0</v>
      </c>
      <c r="CC123" s="452">
        <v>0</v>
      </c>
      <c r="CD123" s="453">
        <v>0</v>
      </c>
      <c r="CE123" s="454">
        <v>0</v>
      </c>
      <c r="CF123" s="455">
        <v>0</v>
      </c>
      <c r="CG123" s="452">
        <v>0</v>
      </c>
      <c r="CH123" s="452">
        <v>0</v>
      </c>
      <c r="CI123" s="452">
        <v>0</v>
      </c>
      <c r="CJ123" s="452">
        <v>0</v>
      </c>
      <c r="CK123" s="427">
        <f t="shared" si="73"/>
        <v>0</v>
      </c>
      <c r="CL123" s="427">
        <f t="shared" si="74"/>
        <v>0</v>
      </c>
      <c r="CM123" s="428">
        <f t="shared" si="72"/>
        <v>0</v>
      </c>
      <c r="CN123" s="428">
        <f t="shared" si="75"/>
        <v>0</v>
      </c>
      <c r="CO123" s="428">
        <f t="shared" si="76"/>
        <v>0</v>
      </c>
      <c r="CP123" s="428">
        <f t="shared" si="77"/>
        <v>0</v>
      </c>
      <c r="CQ123" s="428">
        <f t="shared" si="78"/>
        <v>0</v>
      </c>
      <c r="CR123" s="428">
        <f t="shared" si="79"/>
        <v>0</v>
      </c>
    </row>
    <row r="124" spans="1:96" ht="11.45" customHeight="1" thickBot="1" x14ac:dyDescent="0.25">
      <c r="A124" s="456" t="s">
        <v>598</v>
      </c>
      <c r="B124" s="457" t="s">
        <v>599</v>
      </c>
      <c r="C124" s="458">
        <f t="shared" ref="C124:AH124" si="89">+C115+C121+C122</f>
        <v>0</v>
      </c>
      <c r="D124" s="458">
        <f t="shared" si="89"/>
        <v>0</v>
      </c>
      <c r="E124" s="458">
        <f t="shared" si="89"/>
        <v>0</v>
      </c>
      <c r="F124" s="458">
        <f t="shared" si="89"/>
        <v>0</v>
      </c>
      <c r="G124" s="458">
        <f t="shared" si="89"/>
        <v>0</v>
      </c>
      <c r="H124" s="458">
        <f t="shared" si="89"/>
        <v>0</v>
      </c>
      <c r="I124" s="458">
        <f t="shared" si="89"/>
        <v>0</v>
      </c>
      <c r="J124" s="458">
        <f t="shared" si="89"/>
        <v>0</v>
      </c>
      <c r="K124" s="458">
        <f t="shared" si="89"/>
        <v>4870753</v>
      </c>
      <c r="L124" s="458">
        <f t="shared" si="89"/>
        <v>4939647</v>
      </c>
      <c r="M124" s="458">
        <f t="shared" si="89"/>
        <v>0</v>
      </c>
      <c r="N124" s="458">
        <f t="shared" si="89"/>
        <v>0</v>
      </c>
      <c r="O124" s="458">
        <f t="shared" si="89"/>
        <v>0</v>
      </c>
      <c r="P124" s="458">
        <f t="shared" si="89"/>
        <v>0</v>
      </c>
      <c r="Q124" s="458">
        <f t="shared" si="89"/>
        <v>0</v>
      </c>
      <c r="R124" s="458">
        <f t="shared" si="89"/>
        <v>0</v>
      </c>
      <c r="S124" s="458">
        <f t="shared" si="89"/>
        <v>0</v>
      </c>
      <c r="T124" s="458">
        <f t="shared" si="89"/>
        <v>0</v>
      </c>
      <c r="U124" s="458">
        <f t="shared" si="89"/>
        <v>0</v>
      </c>
      <c r="V124" s="458">
        <f t="shared" si="89"/>
        <v>0</v>
      </c>
      <c r="W124" s="458">
        <f t="shared" si="89"/>
        <v>0</v>
      </c>
      <c r="X124" s="458">
        <f t="shared" si="89"/>
        <v>0</v>
      </c>
      <c r="Y124" s="458">
        <f t="shared" si="89"/>
        <v>0</v>
      </c>
      <c r="Z124" s="458">
        <f t="shared" si="89"/>
        <v>0</v>
      </c>
      <c r="AA124" s="458">
        <f t="shared" si="89"/>
        <v>0</v>
      </c>
      <c r="AB124" s="458">
        <f t="shared" si="89"/>
        <v>0</v>
      </c>
      <c r="AC124" s="458">
        <f t="shared" si="89"/>
        <v>0</v>
      </c>
      <c r="AD124" s="458">
        <f t="shared" si="89"/>
        <v>0</v>
      </c>
      <c r="AE124" s="458">
        <f t="shared" si="89"/>
        <v>0</v>
      </c>
      <c r="AF124" s="458">
        <f t="shared" si="89"/>
        <v>0</v>
      </c>
      <c r="AG124" s="458">
        <f t="shared" si="89"/>
        <v>0</v>
      </c>
      <c r="AH124" s="458">
        <f t="shared" si="89"/>
        <v>0</v>
      </c>
      <c r="AI124" s="458">
        <f t="shared" ref="AI124:BN124" si="90">+AI115+AI121+AI122</f>
        <v>0</v>
      </c>
      <c r="AJ124" s="458">
        <f t="shared" si="90"/>
        <v>0</v>
      </c>
      <c r="AK124" s="458">
        <f t="shared" si="90"/>
        <v>0</v>
      </c>
      <c r="AL124" s="458">
        <f t="shared" si="90"/>
        <v>0</v>
      </c>
      <c r="AM124" s="458">
        <f t="shared" si="90"/>
        <v>0</v>
      </c>
      <c r="AN124" s="458">
        <f t="shared" si="90"/>
        <v>0</v>
      </c>
      <c r="AO124" s="458">
        <f t="shared" si="90"/>
        <v>0</v>
      </c>
      <c r="AP124" s="458">
        <f t="shared" si="90"/>
        <v>0</v>
      </c>
      <c r="AQ124" s="458">
        <f t="shared" si="90"/>
        <v>0</v>
      </c>
      <c r="AR124" s="458">
        <f t="shared" si="90"/>
        <v>0</v>
      </c>
      <c r="AS124" s="458">
        <f t="shared" si="90"/>
        <v>0</v>
      </c>
      <c r="AT124" s="458">
        <f t="shared" si="90"/>
        <v>0</v>
      </c>
      <c r="AU124" s="458">
        <f t="shared" si="90"/>
        <v>0</v>
      </c>
      <c r="AV124" s="458">
        <f t="shared" si="90"/>
        <v>0</v>
      </c>
      <c r="AW124" s="458">
        <f t="shared" si="90"/>
        <v>0</v>
      </c>
      <c r="AX124" s="458">
        <f t="shared" si="90"/>
        <v>0</v>
      </c>
      <c r="AY124" s="458">
        <f t="shared" si="90"/>
        <v>0</v>
      </c>
      <c r="AZ124" s="458">
        <f t="shared" si="90"/>
        <v>0</v>
      </c>
      <c r="BA124" s="458">
        <f t="shared" si="90"/>
        <v>0</v>
      </c>
      <c r="BB124" s="458">
        <f t="shared" si="90"/>
        <v>0</v>
      </c>
      <c r="BC124" s="458">
        <f t="shared" si="90"/>
        <v>0</v>
      </c>
      <c r="BD124" s="458">
        <f t="shared" si="90"/>
        <v>0</v>
      </c>
      <c r="BE124" s="458">
        <f t="shared" si="90"/>
        <v>0</v>
      </c>
      <c r="BF124" s="458">
        <f t="shared" si="90"/>
        <v>0</v>
      </c>
      <c r="BG124" s="458">
        <f t="shared" si="90"/>
        <v>0</v>
      </c>
      <c r="BH124" s="458">
        <f t="shared" si="90"/>
        <v>0</v>
      </c>
      <c r="BI124" s="458">
        <f t="shared" si="90"/>
        <v>0</v>
      </c>
      <c r="BJ124" s="458">
        <f t="shared" si="90"/>
        <v>0</v>
      </c>
      <c r="BK124" s="458">
        <f t="shared" si="90"/>
        <v>0</v>
      </c>
      <c r="BL124" s="458">
        <f t="shared" si="90"/>
        <v>0</v>
      </c>
      <c r="BM124" s="458">
        <f t="shared" si="90"/>
        <v>0</v>
      </c>
      <c r="BN124" s="458">
        <f t="shared" si="90"/>
        <v>0</v>
      </c>
      <c r="BO124" s="458">
        <f t="shared" ref="BO124:CJ124" si="91">+BO115+BO121+BO122</f>
        <v>0</v>
      </c>
      <c r="BP124" s="458">
        <f t="shared" si="91"/>
        <v>0</v>
      </c>
      <c r="BQ124" s="458">
        <f t="shared" si="91"/>
        <v>0</v>
      </c>
      <c r="BR124" s="458">
        <f t="shared" si="91"/>
        <v>0</v>
      </c>
      <c r="BS124" s="458">
        <f t="shared" si="91"/>
        <v>5078000</v>
      </c>
      <c r="BT124" s="458">
        <f t="shared" si="91"/>
        <v>5078000</v>
      </c>
      <c r="BU124" s="459">
        <f t="shared" si="91"/>
        <v>0</v>
      </c>
      <c r="BV124" s="460">
        <f t="shared" si="91"/>
        <v>0</v>
      </c>
      <c r="BW124" s="461">
        <f t="shared" si="91"/>
        <v>0</v>
      </c>
      <c r="BX124" s="459">
        <f t="shared" si="91"/>
        <v>0</v>
      </c>
      <c r="BY124" s="459">
        <f t="shared" si="91"/>
        <v>0</v>
      </c>
      <c r="BZ124" s="458">
        <f t="shared" si="91"/>
        <v>0</v>
      </c>
      <c r="CA124" s="458">
        <f t="shared" si="91"/>
        <v>0</v>
      </c>
      <c r="CB124" s="458">
        <f t="shared" si="91"/>
        <v>0</v>
      </c>
      <c r="CC124" s="458">
        <f t="shared" si="91"/>
        <v>0</v>
      </c>
      <c r="CD124" s="460">
        <f t="shared" si="91"/>
        <v>0</v>
      </c>
      <c r="CE124" s="461">
        <f t="shared" si="91"/>
        <v>0</v>
      </c>
      <c r="CF124" s="459">
        <f t="shared" si="91"/>
        <v>0</v>
      </c>
      <c r="CG124" s="458">
        <f t="shared" si="91"/>
        <v>0</v>
      </c>
      <c r="CH124" s="458">
        <f t="shared" si="91"/>
        <v>0</v>
      </c>
      <c r="CI124" s="458">
        <f t="shared" si="91"/>
        <v>0</v>
      </c>
      <c r="CJ124" s="458">
        <f t="shared" si="91"/>
        <v>0</v>
      </c>
      <c r="CK124" s="427">
        <f t="shared" si="73"/>
        <v>9948753</v>
      </c>
      <c r="CL124" s="427">
        <f t="shared" si="74"/>
        <v>10017647</v>
      </c>
      <c r="CM124" s="428">
        <f t="shared" si="72"/>
        <v>9948753</v>
      </c>
      <c r="CN124" s="428">
        <f t="shared" si="75"/>
        <v>10017647</v>
      </c>
      <c r="CO124" s="428">
        <f t="shared" si="76"/>
        <v>0</v>
      </c>
      <c r="CP124" s="428">
        <f t="shared" si="77"/>
        <v>0</v>
      </c>
      <c r="CQ124" s="428">
        <f t="shared" si="78"/>
        <v>0</v>
      </c>
      <c r="CR124" s="428">
        <f t="shared" si="79"/>
        <v>0</v>
      </c>
    </row>
    <row r="125" spans="1:96" ht="11.45" customHeight="1" thickBot="1" x14ac:dyDescent="0.25">
      <c r="A125" s="462" t="s">
        <v>600</v>
      </c>
      <c r="B125" s="463" t="s">
        <v>601</v>
      </c>
      <c r="C125" s="464">
        <f t="shared" ref="C125:AH125" si="92">+C96+C124</f>
        <v>18256000</v>
      </c>
      <c r="D125" s="464">
        <f t="shared" si="92"/>
        <v>15600000</v>
      </c>
      <c r="E125" s="464">
        <f t="shared" si="92"/>
        <v>1075000</v>
      </c>
      <c r="F125" s="464">
        <f t="shared" si="92"/>
        <v>1075000</v>
      </c>
      <c r="G125" s="464">
        <f t="shared" si="92"/>
        <v>6137000</v>
      </c>
      <c r="H125" s="464">
        <f t="shared" si="92"/>
        <v>5707000</v>
      </c>
      <c r="I125" s="464">
        <f t="shared" si="92"/>
        <v>55000</v>
      </c>
      <c r="J125" s="464">
        <f t="shared" si="92"/>
        <v>30000</v>
      </c>
      <c r="K125" s="464">
        <f t="shared" si="92"/>
        <v>5698353</v>
      </c>
      <c r="L125" s="464">
        <f t="shared" si="92"/>
        <v>6350114</v>
      </c>
      <c r="M125" s="464">
        <f t="shared" si="92"/>
        <v>0</v>
      </c>
      <c r="N125" s="464">
        <f t="shared" si="92"/>
        <v>0</v>
      </c>
      <c r="O125" s="464">
        <f t="shared" si="92"/>
        <v>0</v>
      </c>
      <c r="P125" s="464">
        <f t="shared" si="92"/>
        <v>0</v>
      </c>
      <c r="Q125" s="464">
        <f t="shared" si="92"/>
        <v>0</v>
      </c>
      <c r="R125" s="464">
        <f t="shared" si="92"/>
        <v>0</v>
      </c>
      <c r="S125" s="464">
        <f t="shared" si="92"/>
        <v>4084500</v>
      </c>
      <c r="T125" s="464">
        <f t="shared" si="92"/>
        <v>4272000</v>
      </c>
      <c r="U125" s="464">
        <f t="shared" si="92"/>
        <v>2377000</v>
      </c>
      <c r="V125" s="464">
        <f t="shared" si="92"/>
        <v>2092000</v>
      </c>
      <c r="W125" s="464">
        <f t="shared" si="92"/>
        <v>4140000</v>
      </c>
      <c r="X125" s="464">
        <f t="shared" si="92"/>
        <v>4522000</v>
      </c>
      <c r="Y125" s="464">
        <f t="shared" si="92"/>
        <v>0</v>
      </c>
      <c r="Z125" s="464">
        <f t="shared" si="92"/>
        <v>0</v>
      </c>
      <c r="AA125" s="464">
        <f t="shared" si="92"/>
        <v>22315000</v>
      </c>
      <c r="AB125" s="464">
        <f t="shared" si="92"/>
        <v>3482300</v>
      </c>
      <c r="AC125" s="464">
        <f t="shared" si="92"/>
        <v>0</v>
      </c>
      <c r="AD125" s="464">
        <f t="shared" si="92"/>
        <v>0</v>
      </c>
      <c r="AE125" s="464">
        <f t="shared" si="92"/>
        <v>5500000</v>
      </c>
      <c r="AF125" s="464">
        <f t="shared" si="92"/>
        <v>5500000</v>
      </c>
      <c r="AG125" s="464">
        <f t="shared" si="92"/>
        <v>1851000</v>
      </c>
      <c r="AH125" s="464">
        <f t="shared" si="92"/>
        <v>1251000</v>
      </c>
      <c r="AI125" s="464">
        <f t="shared" ref="AI125:BN125" si="93">+AI96+AI124</f>
        <v>13945500</v>
      </c>
      <c r="AJ125" s="464">
        <f t="shared" si="93"/>
        <v>13916000</v>
      </c>
      <c r="AK125" s="464">
        <f t="shared" si="93"/>
        <v>3523000</v>
      </c>
      <c r="AL125" s="464">
        <f t="shared" si="93"/>
        <v>6683000</v>
      </c>
      <c r="AM125" s="464">
        <f t="shared" si="93"/>
        <v>1243000</v>
      </c>
      <c r="AN125" s="464">
        <f t="shared" si="93"/>
        <v>1800000</v>
      </c>
      <c r="AO125" s="464">
        <f t="shared" si="93"/>
        <v>7182500</v>
      </c>
      <c r="AP125" s="464">
        <f t="shared" si="93"/>
        <v>7952000</v>
      </c>
      <c r="AQ125" s="464">
        <f t="shared" si="93"/>
        <v>0</v>
      </c>
      <c r="AR125" s="464">
        <f t="shared" si="93"/>
        <v>0</v>
      </c>
      <c r="AS125" s="464">
        <f t="shared" si="93"/>
        <v>13235000</v>
      </c>
      <c r="AT125" s="464">
        <f t="shared" si="93"/>
        <v>12568000</v>
      </c>
      <c r="AU125" s="464">
        <f t="shared" si="93"/>
        <v>2657000</v>
      </c>
      <c r="AV125" s="464">
        <f t="shared" si="93"/>
        <v>2010000</v>
      </c>
      <c r="AW125" s="464">
        <f t="shared" si="93"/>
        <v>1100000</v>
      </c>
      <c r="AX125" s="464">
        <f t="shared" si="93"/>
        <v>300000</v>
      </c>
      <c r="AY125" s="464">
        <f t="shared" si="93"/>
        <v>72892000</v>
      </c>
      <c r="AZ125" s="464">
        <f t="shared" si="93"/>
        <v>81998000</v>
      </c>
      <c r="BA125" s="464">
        <f t="shared" si="93"/>
        <v>346021000</v>
      </c>
      <c r="BB125" s="464">
        <f t="shared" si="93"/>
        <v>344307000</v>
      </c>
      <c r="BC125" s="464">
        <f t="shared" si="93"/>
        <v>470000</v>
      </c>
      <c r="BD125" s="464">
        <f t="shared" si="93"/>
        <v>470000</v>
      </c>
      <c r="BE125" s="464">
        <f t="shared" si="93"/>
        <v>0</v>
      </c>
      <c r="BF125" s="464">
        <f t="shared" si="93"/>
        <v>0</v>
      </c>
      <c r="BG125" s="464">
        <f t="shared" si="93"/>
        <v>0</v>
      </c>
      <c r="BH125" s="464">
        <f t="shared" si="93"/>
        <v>2520000</v>
      </c>
      <c r="BI125" s="464">
        <f t="shared" si="93"/>
        <v>0</v>
      </c>
      <c r="BJ125" s="464">
        <f t="shared" si="93"/>
        <v>0</v>
      </c>
      <c r="BK125" s="464">
        <f t="shared" si="93"/>
        <v>6555000</v>
      </c>
      <c r="BL125" s="464">
        <f t="shared" si="93"/>
        <v>7855000</v>
      </c>
      <c r="BM125" s="464">
        <f t="shared" si="93"/>
        <v>1293000</v>
      </c>
      <c r="BN125" s="464">
        <f t="shared" si="93"/>
        <v>1878000</v>
      </c>
      <c r="BO125" s="464">
        <f t="shared" ref="BO125:CL125" si="94">+BO96+BO124</f>
        <v>4647500</v>
      </c>
      <c r="BP125" s="464">
        <f t="shared" si="94"/>
        <v>4869000</v>
      </c>
      <c r="BQ125" s="464">
        <f t="shared" si="94"/>
        <v>8030000</v>
      </c>
      <c r="BR125" s="464">
        <f t="shared" si="94"/>
        <v>9030000</v>
      </c>
      <c r="BS125" s="464">
        <f t="shared" si="94"/>
        <v>6078000</v>
      </c>
      <c r="BT125" s="464">
        <f t="shared" si="94"/>
        <v>6078000</v>
      </c>
      <c r="BU125" s="465">
        <f t="shared" si="94"/>
        <v>6804414</v>
      </c>
      <c r="BV125" s="466">
        <f t="shared" si="94"/>
        <v>32974077</v>
      </c>
      <c r="BW125" s="467">
        <f t="shared" si="94"/>
        <v>71537000</v>
      </c>
      <c r="BX125" s="465">
        <f t="shared" si="94"/>
        <v>69755000</v>
      </c>
      <c r="BY125" s="465">
        <f t="shared" si="94"/>
        <v>0</v>
      </c>
      <c r="BZ125" s="464">
        <f t="shared" si="94"/>
        <v>0</v>
      </c>
      <c r="CA125" s="464">
        <f t="shared" si="94"/>
        <v>0</v>
      </c>
      <c r="CB125" s="464">
        <f t="shared" si="94"/>
        <v>0</v>
      </c>
      <c r="CC125" s="464">
        <f t="shared" si="94"/>
        <v>0</v>
      </c>
      <c r="CD125" s="466">
        <f t="shared" si="94"/>
        <v>0</v>
      </c>
      <c r="CE125" s="467">
        <f t="shared" si="94"/>
        <v>40222500</v>
      </c>
      <c r="CF125" s="465">
        <f t="shared" si="94"/>
        <v>39443500</v>
      </c>
      <c r="CG125" s="464">
        <f t="shared" si="94"/>
        <v>3945000</v>
      </c>
      <c r="CH125" s="464">
        <f t="shared" si="94"/>
        <v>7685000</v>
      </c>
      <c r="CI125" s="464">
        <f t="shared" si="94"/>
        <v>2468500</v>
      </c>
      <c r="CJ125" s="464">
        <f t="shared" si="94"/>
        <v>2468500</v>
      </c>
      <c r="CK125" s="468">
        <f t="shared" si="94"/>
        <v>685338767</v>
      </c>
      <c r="CL125" s="468">
        <f t="shared" si="94"/>
        <v>706441491</v>
      </c>
      <c r="CM125" s="428">
        <f t="shared" si="72"/>
        <v>567165767</v>
      </c>
      <c r="CN125" s="428">
        <f t="shared" si="75"/>
        <v>587089491</v>
      </c>
      <c r="CO125" s="428">
        <f t="shared" si="76"/>
        <v>46636000</v>
      </c>
      <c r="CP125" s="428">
        <f t="shared" si="77"/>
        <v>49597000</v>
      </c>
      <c r="CQ125" s="428">
        <f t="shared" si="78"/>
        <v>71537000</v>
      </c>
      <c r="CR125" s="428">
        <f t="shared" si="79"/>
        <v>69755000</v>
      </c>
    </row>
  </sheetData>
  <mergeCells count="52">
    <mergeCell ref="CQ3:CR3"/>
    <mergeCell ref="CG3:CH3"/>
    <mergeCell ref="CI3:CJ3"/>
    <mergeCell ref="CK3:CL3"/>
    <mergeCell ref="CM3:CN3"/>
    <mergeCell ref="CO3:CP3"/>
    <mergeCell ref="BW3:BX3"/>
    <mergeCell ref="BY3:BZ3"/>
    <mergeCell ref="CA3:CB3"/>
    <mergeCell ref="CC3:CD3"/>
    <mergeCell ref="CE3:CF3"/>
    <mergeCell ref="BM3:BN3"/>
    <mergeCell ref="BO3:BP3"/>
    <mergeCell ref="BQ3:BR3"/>
    <mergeCell ref="BS3:BT3"/>
    <mergeCell ref="BU3:BV3"/>
    <mergeCell ref="BC3:BD3"/>
    <mergeCell ref="BE3:BF3"/>
    <mergeCell ref="BG3:BH3"/>
    <mergeCell ref="BI3:BJ3"/>
    <mergeCell ref="BK3:BL3"/>
    <mergeCell ref="AS3:AT3"/>
    <mergeCell ref="AU3:AV3"/>
    <mergeCell ref="AW3:AX3"/>
    <mergeCell ref="AY3:AZ3"/>
    <mergeCell ref="BA3:BB3"/>
    <mergeCell ref="AI3:AJ3"/>
    <mergeCell ref="AK3:AL3"/>
    <mergeCell ref="AM3:AN3"/>
    <mergeCell ref="AO3:AP3"/>
    <mergeCell ref="AQ3:AR3"/>
    <mergeCell ref="Y3:Z3"/>
    <mergeCell ref="AA3:AB3"/>
    <mergeCell ref="AC3:AD3"/>
    <mergeCell ref="AE3:AF3"/>
    <mergeCell ref="AG3:AH3"/>
    <mergeCell ref="A1:C1"/>
    <mergeCell ref="C2:BU2"/>
    <mergeCell ref="BW2:CC2"/>
    <mergeCell ref="CE2:CJ2"/>
    <mergeCell ref="B3:B4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</mergeCells>
  <pageMargins left="0.22013888888888899" right="0.15763888888888899" top="0.452777777777778" bottom="0.26874999999999999" header="0.15763888888888899" footer="0.51180555555555496"/>
  <pageSetup paperSize="8" firstPageNumber="0" orientation="landscape" horizontalDpi="300" verticalDpi="300" r:id="rId1"/>
  <headerFooter>
    <oddHeader>&amp;L&amp;"Times New Roman,Normál"&amp;12Kőröshegy Község Önkormányzatának 2016. évi költségvetése&amp;R&amp;"Arial,Normál"18. sz. melléklet a 2/2016. (II.17.)
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MJ99"/>
  <sheetViews>
    <sheetView topLeftCell="B1" zoomScale="90" zoomScaleNormal="90" workbookViewId="0">
      <pane xSplit="1" ySplit="4" topLeftCell="AP67" activePane="bottomRight" state="frozen"/>
      <selection activeCell="B1" sqref="B1"/>
      <selection pane="topRight" activeCell="AO1" sqref="AO1"/>
      <selection pane="bottomLeft" activeCell="B59" sqref="B59"/>
      <selection pane="bottomRight" activeCell="AR104" sqref="AR104"/>
    </sheetView>
  </sheetViews>
  <sheetFormatPr defaultColWidth="9.140625" defaultRowHeight="12.75" x14ac:dyDescent="0.2"/>
  <cols>
    <col min="1" max="1" width="3.7109375" style="483" customWidth="1"/>
    <col min="2" max="2" width="65.7109375" style="476" customWidth="1"/>
    <col min="3" max="4" width="10" style="476" customWidth="1"/>
    <col min="5" max="6" width="7.7109375" style="476" customWidth="1"/>
    <col min="7" max="7" width="10" style="476" customWidth="1"/>
    <col min="8" max="8" width="9.7109375" style="476" customWidth="1"/>
    <col min="9" max="10" width="10.5703125" style="476" customWidth="1"/>
    <col min="11" max="11" width="10.85546875" style="476" customWidth="1"/>
    <col min="12" max="12" width="11" style="476" customWidth="1"/>
    <col min="13" max="14" width="9.140625" style="476"/>
    <col min="15" max="16" width="8.7109375" style="476" customWidth="1"/>
    <col min="17" max="17" width="9.85546875" style="476" customWidth="1"/>
    <col min="18" max="18" width="10" style="476" customWidth="1"/>
    <col min="19" max="19" width="8.85546875" style="476" customWidth="1"/>
    <col min="20" max="20" width="9.140625" style="476"/>
    <col min="21" max="21" width="6.28515625" style="476" customWidth="1"/>
    <col min="22" max="22" width="6.5703125" style="476" customWidth="1"/>
    <col min="23" max="23" width="5.140625" style="476" hidden="1" customWidth="1"/>
    <col min="24" max="24" width="4.140625" style="476" hidden="1" customWidth="1"/>
    <col min="25" max="25" width="5.140625" style="476" hidden="1" customWidth="1"/>
    <col min="26" max="26" width="4.140625" style="476" hidden="1" customWidth="1"/>
    <col min="27" max="28" width="9.140625" style="476"/>
    <col min="29" max="30" width="10" style="476" customWidth="1"/>
    <col min="31" max="31" width="8" style="476" customWidth="1"/>
    <col min="32" max="32" width="7.5703125" style="476" customWidth="1"/>
    <col min="33" max="33" width="5.140625" style="476" hidden="1" customWidth="1"/>
    <col min="34" max="34" width="4.140625" style="476" hidden="1" customWidth="1"/>
    <col min="35" max="35" width="5.140625" style="476" hidden="1" customWidth="1"/>
    <col min="36" max="36" width="4.140625" style="476" hidden="1" customWidth="1"/>
    <col min="37" max="37" width="5.140625" style="476" hidden="1" customWidth="1"/>
    <col min="38" max="38" width="4.140625" style="476" hidden="1" customWidth="1"/>
    <col min="39" max="39" width="5.140625" style="476" hidden="1" customWidth="1"/>
    <col min="40" max="40" width="4.140625" style="476" hidden="1" customWidth="1"/>
    <col min="41" max="41" width="8.7109375" style="476" customWidth="1"/>
    <col min="42" max="42" width="9.140625" style="476"/>
    <col min="43" max="43" width="5.140625" style="476" customWidth="1"/>
    <col min="44" max="44" width="7.5703125" style="476" customWidth="1"/>
    <col min="45" max="45" width="9.7109375" style="476" customWidth="1"/>
    <col min="46" max="46" width="10" style="476" customWidth="1"/>
    <col min="47" max="47" width="10.140625" style="476" customWidth="1"/>
    <col min="48" max="48" width="10.7109375" style="476" customWidth="1"/>
    <col min="49" max="49" width="9" style="476" customWidth="1"/>
    <col min="50" max="50" width="9.140625" style="476"/>
    <col min="51" max="51" width="5.140625" style="476" hidden="1" customWidth="1"/>
    <col min="52" max="52" width="4.140625" style="476" hidden="1" customWidth="1"/>
    <col min="53" max="53" width="5.140625" style="476" hidden="1" customWidth="1"/>
    <col min="54" max="54" width="4.140625" style="476" hidden="1" customWidth="1"/>
    <col min="55" max="55" width="5.140625" style="476" hidden="1" customWidth="1"/>
    <col min="56" max="56" width="4.140625" style="476" hidden="1" customWidth="1"/>
    <col min="57" max="57" width="7.28515625" style="476" customWidth="1"/>
    <col min="58" max="58" width="7.5703125" style="476" customWidth="1"/>
    <col min="59" max="59" width="10.7109375" style="476" customWidth="1"/>
    <col min="60" max="60" width="11" style="476" customWidth="1"/>
    <col min="61" max="1024" width="9.140625" style="476"/>
    <col min="1025" max="16384" width="9.140625" style="405"/>
  </cols>
  <sheetData>
    <row r="1" spans="1:61" s="477" customFormat="1" ht="15" customHeight="1" x14ac:dyDescent="0.2">
      <c r="A1" s="874" t="s">
        <v>602</v>
      </c>
      <c r="B1" s="874"/>
      <c r="C1" s="874"/>
      <c r="D1" s="475"/>
      <c r="E1" s="476"/>
      <c r="F1" s="476"/>
      <c r="G1" s="476"/>
      <c r="H1" s="476"/>
      <c r="I1" s="476"/>
      <c r="J1" s="476"/>
      <c r="K1" s="476"/>
      <c r="L1" s="476"/>
      <c r="M1" s="476"/>
      <c r="N1" s="476"/>
      <c r="O1" s="476"/>
      <c r="P1" s="476"/>
      <c r="Q1" s="476"/>
      <c r="R1" s="476"/>
      <c r="S1" s="476"/>
      <c r="T1" s="476"/>
      <c r="U1" s="476"/>
      <c r="V1" s="476"/>
      <c r="W1" s="476"/>
      <c r="X1" s="476"/>
      <c r="Y1" s="476"/>
      <c r="Z1" s="476"/>
      <c r="AA1" s="476"/>
      <c r="AB1" s="476"/>
      <c r="AC1" s="476"/>
      <c r="AD1" s="476"/>
      <c r="AE1" s="476"/>
      <c r="AF1" s="476"/>
      <c r="AG1" s="476"/>
      <c r="AH1" s="476"/>
      <c r="AI1" s="476"/>
      <c r="AJ1" s="476"/>
      <c r="AK1" s="476"/>
      <c r="AL1" s="476"/>
      <c r="AM1" s="476"/>
      <c r="AN1" s="476"/>
      <c r="AO1" s="476"/>
      <c r="AP1" s="476"/>
      <c r="AQ1" s="476"/>
      <c r="AR1" s="476"/>
      <c r="AS1" s="476"/>
      <c r="AT1" s="476"/>
      <c r="AU1" s="476"/>
      <c r="AV1" s="476"/>
      <c r="AW1" s="476"/>
      <c r="AX1" s="476"/>
      <c r="AY1" s="476"/>
      <c r="AZ1" s="476"/>
      <c r="BA1" s="476"/>
      <c r="BB1" s="476"/>
      <c r="BC1" s="476"/>
      <c r="BD1" s="476"/>
      <c r="BE1" s="476"/>
      <c r="BF1" s="476"/>
      <c r="BG1" s="476"/>
    </row>
    <row r="2" spans="1:61" ht="30.75" customHeight="1" x14ac:dyDescent="0.2">
      <c r="A2" s="478"/>
      <c r="B2" s="875" t="s">
        <v>7</v>
      </c>
      <c r="C2" s="876" t="s">
        <v>335</v>
      </c>
      <c r="D2" s="876"/>
      <c r="E2" s="876"/>
      <c r="F2" s="876"/>
      <c r="G2" s="876"/>
      <c r="H2" s="876"/>
      <c r="I2" s="876"/>
      <c r="J2" s="876"/>
      <c r="K2" s="876"/>
      <c r="L2" s="876"/>
      <c r="M2" s="876"/>
      <c r="N2" s="876"/>
      <c r="O2" s="876"/>
      <c r="P2" s="876"/>
      <c r="Q2" s="876"/>
      <c r="R2" s="876"/>
      <c r="S2" s="876"/>
      <c r="T2" s="876"/>
      <c r="U2" s="876"/>
      <c r="V2" s="876"/>
      <c r="W2" s="876"/>
      <c r="X2" s="876"/>
      <c r="Y2" s="876"/>
      <c r="Z2" s="876"/>
      <c r="AA2" s="876"/>
      <c r="AB2" s="876"/>
      <c r="AC2" s="876"/>
      <c r="AD2" s="876"/>
      <c r="AE2" s="876"/>
      <c r="AF2" s="876"/>
      <c r="AG2" s="876"/>
      <c r="AH2" s="876"/>
      <c r="AI2" s="876"/>
      <c r="AJ2" s="876"/>
      <c r="AK2" s="876"/>
      <c r="AL2" s="876"/>
      <c r="AM2" s="876"/>
      <c r="AN2" s="876"/>
      <c r="AO2" s="876"/>
      <c r="AP2" s="876"/>
      <c r="AQ2" s="876"/>
      <c r="AR2" s="876"/>
      <c r="AS2" s="876"/>
      <c r="AT2" s="876"/>
      <c r="AU2" s="876"/>
      <c r="AV2" s="479"/>
      <c r="AW2" s="876" t="s">
        <v>354</v>
      </c>
      <c r="AX2" s="876"/>
      <c r="AY2" s="876"/>
      <c r="AZ2" s="876"/>
      <c r="BA2" s="876"/>
      <c r="BB2" s="876"/>
      <c r="BC2" s="876"/>
      <c r="BD2" s="479"/>
      <c r="BE2" s="877" t="s">
        <v>357</v>
      </c>
      <c r="BF2" s="877"/>
      <c r="BG2" s="480"/>
    </row>
    <row r="3" spans="1:61" ht="28.5" customHeight="1" x14ac:dyDescent="0.2">
      <c r="A3" s="481"/>
      <c r="B3" s="875"/>
      <c r="C3" s="866" t="s">
        <v>512</v>
      </c>
      <c r="D3" s="866"/>
      <c r="E3" s="867" t="s">
        <v>513</v>
      </c>
      <c r="F3" s="867"/>
      <c r="G3" s="867" t="s">
        <v>514</v>
      </c>
      <c r="H3" s="867"/>
      <c r="I3" s="867" t="s">
        <v>516</v>
      </c>
      <c r="J3" s="867"/>
      <c r="K3" s="867" t="s">
        <v>603</v>
      </c>
      <c r="L3" s="867"/>
      <c r="M3" s="867" t="s">
        <v>520</v>
      </c>
      <c r="N3" s="867"/>
      <c r="O3" s="867" t="s">
        <v>604</v>
      </c>
      <c r="P3" s="867"/>
      <c r="Q3" s="867" t="s">
        <v>540</v>
      </c>
      <c r="R3" s="867"/>
      <c r="S3" s="867" t="s">
        <v>524</v>
      </c>
      <c r="T3" s="867"/>
      <c r="U3" s="867" t="s">
        <v>605</v>
      </c>
      <c r="V3" s="867"/>
      <c r="W3" s="867" t="s">
        <v>526</v>
      </c>
      <c r="X3" s="867"/>
      <c r="Y3" s="867" t="s">
        <v>528</v>
      </c>
      <c r="Z3" s="867"/>
      <c r="AA3" s="867" t="s">
        <v>531</v>
      </c>
      <c r="AB3" s="867"/>
      <c r="AC3" s="867" t="s">
        <v>533</v>
      </c>
      <c r="AD3" s="867"/>
      <c r="AE3" s="867" t="s">
        <v>534</v>
      </c>
      <c r="AF3" s="867"/>
      <c r="AG3" s="867" t="s">
        <v>550</v>
      </c>
      <c r="AH3" s="867"/>
      <c r="AI3" s="867" t="s">
        <v>551</v>
      </c>
      <c r="AJ3" s="867"/>
      <c r="AK3" s="867" t="s">
        <v>606</v>
      </c>
      <c r="AL3" s="867"/>
      <c r="AM3" s="867" t="s">
        <v>541</v>
      </c>
      <c r="AN3" s="867"/>
      <c r="AO3" s="867" t="s">
        <v>542</v>
      </c>
      <c r="AP3" s="867"/>
      <c r="AQ3" s="867" t="s">
        <v>545</v>
      </c>
      <c r="AR3" s="867"/>
      <c r="AS3" s="867" t="s">
        <v>607</v>
      </c>
      <c r="AT3" s="867"/>
      <c r="AU3" s="868" t="s">
        <v>546</v>
      </c>
      <c r="AV3" s="868"/>
      <c r="AW3" s="866" t="s">
        <v>512</v>
      </c>
      <c r="AX3" s="866"/>
      <c r="AY3" s="867" t="s">
        <v>606</v>
      </c>
      <c r="AZ3" s="867"/>
      <c r="BA3" s="867" t="s">
        <v>541</v>
      </c>
      <c r="BB3" s="867"/>
      <c r="BC3" s="869" t="s">
        <v>545</v>
      </c>
      <c r="BD3" s="869"/>
      <c r="BE3" s="872" t="s">
        <v>550</v>
      </c>
      <c r="BF3" s="872"/>
      <c r="BG3" s="417" t="s">
        <v>364</v>
      </c>
      <c r="BH3" s="482"/>
      <c r="BI3" s="483"/>
    </row>
    <row r="4" spans="1:61" ht="30.75" customHeight="1" x14ac:dyDescent="0.2">
      <c r="A4" s="484"/>
      <c r="B4" s="485"/>
      <c r="C4" s="486" t="s">
        <v>365</v>
      </c>
      <c r="D4" s="487" t="s">
        <v>555</v>
      </c>
      <c r="E4" s="413" t="s">
        <v>365</v>
      </c>
      <c r="F4" s="416" t="s">
        <v>555</v>
      </c>
      <c r="G4" s="416" t="s">
        <v>365</v>
      </c>
      <c r="H4" s="416" t="s">
        <v>555</v>
      </c>
      <c r="I4" s="416" t="s">
        <v>365</v>
      </c>
      <c r="J4" s="416" t="s">
        <v>555</v>
      </c>
      <c r="K4" s="416" t="s">
        <v>365</v>
      </c>
      <c r="L4" s="416" t="s">
        <v>555</v>
      </c>
      <c r="M4" s="416" t="s">
        <v>365</v>
      </c>
      <c r="N4" s="416" t="s">
        <v>555</v>
      </c>
      <c r="O4" s="416" t="s">
        <v>365</v>
      </c>
      <c r="P4" s="416" t="s">
        <v>555</v>
      </c>
      <c r="Q4" s="416" t="s">
        <v>365</v>
      </c>
      <c r="R4" s="416" t="s">
        <v>555</v>
      </c>
      <c r="S4" s="416" t="s">
        <v>365</v>
      </c>
      <c r="T4" s="416" t="s">
        <v>555</v>
      </c>
      <c r="U4" s="416" t="s">
        <v>365</v>
      </c>
      <c r="V4" s="416" t="s">
        <v>555</v>
      </c>
      <c r="W4" s="416" t="s">
        <v>365</v>
      </c>
      <c r="X4" s="416" t="s">
        <v>555</v>
      </c>
      <c r="Y4" s="416" t="s">
        <v>365</v>
      </c>
      <c r="Z4" s="416" t="s">
        <v>555</v>
      </c>
      <c r="AA4" s="416" t="s">
        <v>365</v>
      </c>
      <c r="AB4" s="416" t="s">
        <v>555</v>
      </c>
      <c r="AC4" s="416" t="s">
        <v>365</v>
      </c>
      <c r="AD4" s="416" t="s">
        <v>555</v>
      </c>
      <c r="AE4" s="416" t="s">
        <v>365</v>
      </c>
      <c r="AF4" s="416" t="s">
        <v>555</v>
      </c>
      <c r="AG4" s="416" t="s">
        <v>365</v>
      </c>
      <c r="AH4" s="416" t="s">
        <v>555</v>
      </c>
      <c r="AI4" s="416" t="s">
        <v>365</v>
      </c>
      <c r="AJ4" s="416" t="s">
        <v>555</v>
      </c>
      <c r="AK4" s="416" t="s">
        <v>365</v>
      </c>
      <c r="AL4" s="416" t="s">
        <v>555</v>
      </c>
      <c r="AM4" s="416" t="s">
        <v>365</v>
      </c>
      <c r="AN4" s="416" t="s">
        <v>555</v>
      </c>
      <c r="AO4" s="416" t="s">
        <v>365</v>
      </c>
      <c r="AP4" s="416" t="s">
        <v>555</v>
      </c>
      <c r="AQ4" s="416" t="s">
        <v>365</v>
      </c>
      <c r="AR4" s="416" t="s">
        <v>555</v>
      </c>
      <c r="AS4" s="416" t="s">
        <v>365</v>
      </c>
      <c r="AT4" s="416" t="s">
        <v>555</v>
      </c>
      <c r="AU4" s="416" t="s">
        <v>365</v>
      </c>
      <c r="AV4" s="487" t="s">
        <v>555</v>
      </c>
      <c r="AW4" s="488" t="s">
        <v>365</v>
      </c>
      <c r="AX4" s="489" t="s">
        <v>555</v>
      </c>
      <c r="AY4" s="487" t="s">
        <v>365</v>
      </c>
      <c r="AZ4" s="487" t="s">
        <v>555</v>
      </c>
      <c r="BA4" s="486" t="s">
        <v>365</v>
      </c>
      <c r="BB4" s="487" t="s">
        <v>555</v>
      </c>
      <c r="BC4" s="486" t="s">
        <v>365</v>
      </c>
      <c r="BD4" s="487" t="s">
        <v>555</v>
      </c>
      <c r="BE4" s="486" t="s">
        <v>365</v>
      </c>
      <c r="BF4" s="487" t="s">
        <v>555</v>
      </c>
      <c r="BG4" s="417" t="s">
        <v>365</v>
      </c>
      <c r="BH4" s="417" t="s">
        <v>555</v>
      </c>
    </row>
    <row r="5" spans="1:61" ht="18.600000000000001" customHeight="1" x14ac:dyDescent="0.2">
      <c r="A5" s="490" t="s">
        <v>11</v>
      </c>
      <c r="B5" s="491" t="s">
        <v>197</v>
      </c>
      <c r="C5" s="492">
        <v>0</v>
      </c>
      <c r="D5" s="492">
        <v>0</v>
      </c>
      <c r="E5" s="493">
        <v>0</v>
      </c>
      <c r="F5" s="493">
        <v>0</v>
      </c>
      <c r="G5" s="493">
        <v>0</v>
      </c>
      <c r="H5" s="493">
        <v>0</v>
      </c>
      <c r="I5" s="493">
        <v>81911504</v>
      </c>
      <c r="J5" s="548">
        <v>81324565</v>
      </c>
      <c r="K5" s="493">
        <v>0</v>
      </c>
      <c r="L5" s="493">
        <v>0</v>
      </c>
      <c r="M5" s="493">
        <v>0</v>
      </c>
      <c r="N5" s="493">
        <v>0</v>
      </c>
      <c r="O5" s="493">
        <v>0</v>
      </c>
      <c r="P5" s="493">
        <v>0</v>
      </c>
      <c r="Q5" s="493">
        <v>0</v>
      </c>
      <c r="R5" s="493">
        <v>0</v>
      </c>
      <c r="S5" s="493">
        <v>0</v>
      </c>
      <c r="T5" s="493">
        <v>0</v>
      </c>
      <c r="U5" s="493">
        <v>0</v>
      </c>
      <c r="V5" s="493">
        <v>0</v>
      </c>
      <c r="W5" s="493">
        <v>0</v>
      </c>
      <c r="X5" s="493">
        <v>0</v>
      </c>
      <c r="Y5" s="493">
        <v>0</v>
      </c>
      <c r="Z5" s="493">
        <v>0</v>
      </c>
      <c r="AA5" s="493">
        <v>0</v>
      </c>
      <c r="AB5" s="493">
        <v>0</v>
      </c>
      <c r="AC5" s="493">
        <v>0</v>
      </c>
      <c r="AD5" s="493">
        <v>0</v>
      </c>
      <c r="AE5" s="493">
        <v>0</v>
      </c>
      <c r="AF5" s="493">
        <v>0</v>
      </c>
      <c r="AG5" s="493">
        <v>0</v>
      </c>
      <c r="AH5" s="493">
        <v>0</v>
      </c>
      <c r="AI5" s="493">
        <v>0</v>
      </c>
      <c r="AJ5" s="493">
        <v>0</v>
      </c>
      <c r="AK5" s="493">
        <v>0</v>
      </c>
      <c r="AL5" s="493">
        <v>0</v>
      </c>
      <c r="AM5" s="493">
        <v>0</v>
      </c>
      <c r="AN5" s="493">
        <v>0</v>
      </c>
      <c r="AO5" s="493">
        <v>0</v>
      </c>
      <c r="AP5" s="493">
        <v>0</v>
      </c>
      <c r="AQ5" s="493">
        <v>0</v>
      </c>
      <c r="AR5" s="493">
        <v>0</v>
      </c>
      <c r="AS5" s="493">
        <v>0</v>
      </c>
      <c r="AT5" s="493">
        <v>0</v>
      </c>
      <c r="AU5" s="494">
        <v>0</v>
      </c>
      <c r="AV5" s="494">
        <v>0</v>
      </c>
      <c r="AW5" s="492">
        <v>0</v>
      </c>
      <c r="AX5" s="495">
        <v>0</v>
      </c>
      <c r="AY5" s="496">
        <v>0</v>
      </c>
      <c r="AZ5" s="493">
        <v>0</v>
      </c>
      <c r="BA5" s="493">
        <v>0</v>
      </c>
      <c r="BB5" s="493">
        <v>0</v>
      </c>
      <c r="BC5" s="494">
        <v>0</v>
      </c>
      <c r="BD5" s="495">
        <v>0</v>
      </c>
      <c r="BE5" s="496">
        <v>0</v>
      </c>
      <c r="BF5" s="496">
        <v>0</v>
      </c>
      <c r="BG5" s="497">
        <f t="shared" ref="BG5:BG36" si="0">+C5+E5+G5+I5+K5+M5+O5+Q5+S5+U5+W5+Y5+AA5+AC5+AE5+AG5+AI5+AK5+AM5+AO5+AQ5+AS5+AU5+AW5+AY5+BA5+BC5+BE5</f>
        <v>81911504</v>
      </c>
      <c r="BH5" s="497">
        <f t="shared" ref="BH5:BH36" si="1">+D5+F5+H5+J5+L5+N5+P5+R5+T5+V5+X5+Z5+AB5+AD5+AF5+AH5+AJ5+AL5+AN5+AP5+AR5+AT5+AV5+AX5+AZ5+BB5+BD5+BF5</f>
        <v>81324565</v>
      </c>
    </row>
    <row r="6" spans="1:61" ht="17.850000000000001" customHeight="1" x14ac:dyDescent="0.2">
      <c r="A6" s="498" t="s">
        <v>13</v>
      </c>
      <c r="B6" s="499" t="s">
        <v>198</v>
      </c>
      <c r="C6" s="500">
        <v>0</v>
      </c>
      <c r="D6" s="500">
        <v>0</v>
      </c>
      <c r="E6" s="501">
        <v>0</v>
      </c>
      <c r="F6" s="501">
        <v>0</v>
      </c>
      <c r="G6" s="501">
        <v>0</v>
      </c>
      <c r="H6" s="501">
        <v>0</v>
      </c>
      <c r="I6" s="501">
        <v>39057200</v>
      </c>
      <c r="J6" s="549">
        <v>46081930</v>
      </c>
      <c r="K6" s="501">
        <v>0</v>
      </c>
      <c r="L6" s="501">
        <v>0</v>
      </c>
      <c r="M6" s="501">
        <v>0</v>
      </c>
      <c r="N6" s="501">
        <v>0</v>
      </c>
      <c r="O6" s="501">
        <v>0</v>
      </c>
      <c r="P6" s="501">
        <v>0</v>
      </c>
      <c r="Q6" s="501">
        <v>0</v>
      </c>
      <c r="R6" s="501">
        <v>0</v>
      </c>
      <c r="S6" s="501">
        <v>0</v>
      </c>
      <c r="T6" s="501">
        <v>0</v>
      </c>
      <c r="U6" s="501">
        <v>0</v>
      </c>
      <c r="V6" s="501">
        <v>0</v>
      </c>
      <c r="W6" s="501">
        <v>0</v>
      </c>
      <c r="X6" s="501">
        <v>0</v>
      </c>
      <c r="Y6" s="501">
        <v>0</v>
      </c>
      <c r="Z6" s="501">
        <v>0</v>
      </c>
      <c r="AA6" s="501">
        <v>0</v>
      </c>
      <c r="AB6" s="501">
        <v>0</v>
      </c>
      <c r="AC6" s="501">
        <v>0</v>
      </c>
      <c r="AD6" s="501">
        <v>0</v>
      </c>
      <c r="AE6" s="501">
        <v>0</v>
      </c>
      <c r="AF6" s="501">
        <v>0</v>
      </c>
      <c r="AG6" s="501">
        <v>0</v>
      </c>
      <c r="AH6" s="501">
        <v>0</v>
      </c>
      <c r="AI6" s="501">
        <v>0</v>
      </c>
      <c r="AJ6" s="501">
        <v>0</v>
      </c>
      <c r="AK6" s="501">
        <v>0</v>
      </c>
      <c r="AL6" s="501">
        <v>0</v>
      </c>
      <c r="AM6" s="501">
        <v>0</v>
      </c>
      <c r="AN6" s="501">
        <v>0</v>
      </c>
      <c r="AO6" s="501">
        <v>0</v>
      </c>
      <c r="AP6" s="501">
        <v>0</v>
      </c>
      <c r="AQ6" s="501">
        <v>0</v>
      </c>
      <c r="AR6" s="501">
        <v>0</v>
      </c>
      <c r="AS6" s="501">
        <v>0</v>
      </c>
      <c r="AT6" s="501">
        <v>0</v>
      </c>
      <c r="AU6" s="502">
        <v>0</v>
      </c>
      <c r="AV6" s="502">
        <v>0</v>
      </c>
      <c r="AW6" s="500">
        <v>0</v>
      </c>
      <c r="AX6" s="503">
        <v>0</v>
      </c>
      <c r="AY6" s="504">
        <v>0</v>
      </c>
      <c r="AZ6" s="501">
        <v>0</v>
      </c>
      <c r="BA6" s="501">
        <v>0</v>
      </c>
      <c r="BB6" s="501">
        <v>0</v>
      </c>
      <c r="BC6" s="502">
        <v>0</v>
      </c>
      <c r="BD6" s="503">
        <v>0</v>
      </c>
      <c r="BE6" s="504">
        <v>0</v>
      </c>
      <c r="BF6" s="504">
        <v>0</v>
      </c>
      <c r="BG6" s="497">
        <f t="shared" si="0"/>
        <v>39057200</v>
      </c>
      <c r="BH6" s="497">
        <f t="shared" si="1"/>
        <v>46081930</v>
      </c>
    </row>
    <row r="7" spans="1:61" ht="25.5" x14ac:dyDescent="0.2">
      <c r="A7" s="498" t="s">
        <v>15</v>
      </c>
      <c r="B7" s="499" t="s">
        <v>199</v>
      </c>
      <c r="C7" s="500">
        <v>0</v>
      </c>
      <c r="D7" s="500">
        <v>0</v>
      </c>
      <c r="E7" s="501">
        <v>0</v>
      </c>
      <c r="F7" s="501">
        <v>0</v>
      </c>
      <c r="G7" s="501">
        <v>0</v>
      </c>
      <c r="H7" s="501">
        <v>0</v>
      </c>
      <c r="I7" s="501">
        <v>16851760</v>
      </c>
      <c r="J7" s="549">
        <v>18536855</v>
      </c>
      <c r="K7" s="501">
        <v>0</v>
      </c>
      <c r="L7" s="501">
        <v>0</v>
      </c>
      <c r="M7" s="501">
        <v>0</v>
      </c>
      <c r="N7" s="501">
        <v>0</v>
      </c>
      <c r="O7" s="501">
        <v>0</v>
      </c>
      <c r="P7" s="501">
        <v>0</v>
      </c>
      <c r="Q7" s="501">
        <v>0</v>
      </c>
      <c r="R7" s="501">
        <v>0</v>
      </c>
      <c r="S7" s="501">
        <v>0</v>
      </c>
      <c r="T7" s="501">
        <v>0</v>
      </c>
      <c r="U7" s="501">
        <v>0</v>
      </c>
      <c r="V7" s="501">
        <v>0</v>
      </c>
      <c r="W7" s="501">
        <v>0</v>
      </c>
      <c r="X7" s="501">
        <v>0</v>
      </c>
      <c r="Y7" s="501">
        <v>0</v>
      </c>
      <c r="Z7" s="501">
        <v>0</v>
      </c>
      <c r="AA7" s="501">
        <v>0</v>
      </c>
      <c r="AB7" s="501">
        <v>0</v>
      </c>
      <c r="AC7" s="501">
        <v>0</v>
      </c>
      <c r="AD7" s="501">
        <v>0</v>
      </c>
      <c r="AE7" s="501">
        <v>0</v>
      </c>
      <c r="AF7" s="501">
        <v>0</v>
      </c>
      <c r="AG7" s="501">
        <v>0</v>
      </c>
      <c r="AH7" s="501">
        <v>0</v>
      </c>
      <c r="AI7" s="501">
        <v>0</v>
      </c>
      <c r="AJ7" s="501">
        <v>0</v>
      </c>
      <c r="AK7" s="501">
        <v>0</v>
      </c>
      <c r="AL7" s="501">
        <v>0</v>
      </c>
      <c r="AM7" s="501">
        <v>0</v>
      </c>
      <c r="AN7" s="501">
        <v>0</v>
      </c>
      <c r="AO7" s="501">
        <v>0</v>
      </c>
      <c r="AP7" s="501">
        <v>0</v>
      </c>
      <c r="AQ7" s="501">
        <v>0</v>
      </c>
      <c r="AR7" s="501">
        <v>0</v>
      </c>
      <c r="AS7" s="501">
        <v>0</v>
      </c>
      <c r="AT7" s="501">
        <v>0</v>
      </c>
      <c r="AU7" s="502">
        <v>0</v>
      </c>
      <c r="AV7" s="502">
        <v>0</v>
      </c>
      <c r="AW7" s="500">
        <v>0</v>
      </c>
      <c r="AX7" s="503">
        <v>0</v>
      </c>
      <c r="AY7" s="504">
        <v>0</v>
      </c>
      <c r="AZ7" s="501">
        <v>0</v>
      </c>
      <c r="BA7" s="501">
        <v>0</v>
      </c>
      <c r="BB7" s="501">
        <v>0</v>
      </c>
      <c r="BC7" s="502">
        <v>0</v>
      </c>
      <c r="BD7" s="503">
        <v>0</v>
      </c>
      <c r="BE7" s="504">
        <v>0</v>
      </c>
      <c r="BF7" s="504">
        <v>0</v>
      </c>
      <c r="BG7" s="497">
        <f t="shared" si="0"/>
        <v>16851760</v>
      </c>
      <c r="BH7" s="497">
        <f t="shared" si="1"/>
        <v>18536855</v>
      </c>
    </row>
    <row r="8" spans="1:61" ht="16.350000000000001" customHeight="1" x14ac:dyDescent="0.2">
      <c r="A8" s="498" t="s">
        <v>17</v>
      </c>
      <c r="B8" s="499" t="s">
        <v>200</v>
      </c>
      <c r="C8" s="500">
        <v>0</v>
      </c>
      <c r="D8" s="500">
        <v>0</v>
      </c>
      <c r="E8" s="501">
        <v>0</v>
      </c>
      <c r="F8" s="501">
        <v>0</v>
      </c>
      <c r="G8" s="501">
        <v>0</v>
      </c>
      <c r="H8" s="501">
        <v>0</v>
      </c>
      <c r="I8" s="501">
        <v>1800000</v>
      </c>
      <c r="J8" s="549">
        <v>2414900</v>
      </c>
      <c r="K8" s="501">
        <v>0</v>
      </c>
      <c r="L8" s="501">
        <v>0</v>
      </c>
      <c r="M8" s="501">
        <v>0</v>
      </c>
      <c r="N8" s="501">
        <v>0</v>
      </c>
      <c r="O8" s="501">
        <v>0</v>
      </c>
      <c r="P8" s="501">
        <v>0</v>
      </c>
      <c r="Q8" s="501">
        <v>0</v>
      </c>
      <c r="R8" s="501">
        <v>0</v>
      </c>
      <c r="S8" s="501">
        <v>0</v>
      </c>
      <c r="T8" s="501">
        <v>0</v>
      </c>
      <c r="U8" s="501">
        <v>0</v>
      </c>
      <c r="V8" s="501">
        <v>0</v>
      </c>
      <c r="W8" s="501">
        <v>0</v>
      </c>
      <c r="X8" s="501">
        <v>0</v>
      </c>
      <c r="Y8" s="501">
        <v>0</v>
      </c>
      <c r="Z8" s="501">
        <v>0</v>
      </c>
      <c r="AA8" s="501">
        <v>0</v>
      </c>
      <c r="AB8" s="501">
        <v>0</v>
      </c>
      <c r="AC8" s="501">
        <v>0</v>
      </c>
      <c r="AD8" s="501">
        <v>0</v>
      </c>
      <c r="AE8" s="501">
        <v>0</v>
      </c>
      <c r="AF8" s="501">
        <v>0</v>
      </c>
      <c r="AG8" s="501">
        <v>0</v>
      </c>
      <c r="AH8" s="501">
        <v>0</v>
      </c>
      <c r="AI8" s="501">
        <v>0</v>
      </c>
      <c r="AJ8" s="501">
        <v>0</v>
      </c>
      <c r="AK8" s="501">
        <v>0</v>
      </c>
      <c r="AL8" s="501">
        <v>0</v>
      </c>
      <c r="AM8" s="501">
        <v>0</v>
      </c>
      <c r="AN8" s="501">
        <v>0</v>
      </c>
      <c r="AO8" s="501">
        <v>0</v>
      </c>
      <c r="AP8" s="501">
        <v>0</v>
      </c>
      <c r="AQ8" s="501">
        <v>0</v>
      </c>
      <c r="AR8" s="501">
        <v>0</v>
      </c>
      <c r="AS8" s="501">
        <v>0</v>
      </c>
      <c r="AT8" s="501">
        <v>0</v>
      </c>
      <c r="AU8" s="502">
        <v>0</v>
      </c>
      <c r="AV8" s="502">
        <v>0</v>
      </c>
      <c r="AW8" s="500">
        <v>0</v>
      </c>
      <c r="AX8" s="503">
        <v>0</v>
      </c>
      <c r="AY8" s="504">
        <v>0</v>
      </c>
      <c r="AZ8" s="501">
        <v>0</v>
      </c>
      <c r="BA8" s="501">
        <v>0</v>
      </c>
      <c r="BB8" s="501">
        <v>0</v>
      </c>
      <c r="BC8" s="502">
        <v>0</v>
      </c>
      <c r="BD8" s="503">
        <v>0</v>
      </c>
      <c r="BE8" s="504">
        <v>0</v>
      </c>
      <c r="BF8" s="504">
        <v>0</v>
      </c>
      <c r="BG8" s="497">
        <f t="shared" si="0"/>
        <v>1800000</v>
      </c>
      <c r="BH8" s="497">
        <f t="shared" si="1"/>
        <v>2414900</v>
      </c>
    </row>
    <row r="9" spans="1:61" x14ac:dyDescent="0.2">
      <c r="A9" s="498" t="s">
        <v>19</v>
      </c>
      <c r="B9" s="499" t="s">
        <v>608</v>
      </c>
      <c r="C9" s="500">
        <v>0</v>
      </c>
      <c r="D9" s="500">
        <v>0</v>
      </c>
      <c r="E9" s="501">
        <v>0</v>
      </c>
      <c r="F9" s="501">
        <v>0</v>
      </c>
      <c r="G9" s="501">
        <v>0</v>
      </c>
      <c r="H9" s="501">
        <v>0</v>
      </c>
      <c r="I9" s="501">
        <v>0</v>
      </c>
      <c r="J9" s="549">
        <v>6181100</v>
      </c>
      <c r="K9" s="501">
        <v>0</v>
      </c>
      <c r="L9" s="501">
        <v>0</v>
      </c>
      <c r="M9" s="501">
        <v>0</v>
      </c>
      <c r="N9" s="501">
        <v>0</v>
      </c>
      <c r="O9" s="501">
        <v>0</v>
      </c>
      <c r="P9" s="501">
        <v>0</v>
      </c>
      <c r="Q9" s="501">
        <v>0</v>
      </c>
      <c r="R9" s="501">
        <v>0</v>
      </c>
      <c r="S9" s="501">
        <v>0</v>
      </c>
      <c r="T9" s="501">
        <v>0</v>
      </c>
      <c r="U9" s="501">
        <v>0</v>
      </c>
      <c r="V9" s="501">
        <v>0</v>
      </c>
      <c r="W9" s="501">
        <v>0</v>
      </c>
      <c r="X9" s="501">
        <v>0</v>
      </c>
      <c r="Y9" s="501">
        <v>0</v>
      </c>
      <c r="Z9" s="501">
        <v>0</v>
      </c>
      <c r="AA9" s="501">
        <v>0</v>
      </c>
      <c r="AB9" s="501">
        <v>0</v>
      </c>
      <c r="AC9" s="501">
        <v>0</v>
      </c>
      <c r="AD9" s="501">
        <v>0</v>
      </c>
      <c r="AE9" s="501">
        <v>0</v>
      </c>
      <c r="AF9" s="501">
        <v>0</v>
      </c>
      <c r="AG9" s="501">
        <v>0</v>
      </c>
      <c r="AH9" s="501">
        <v>0</v>
      </c>
      <c r="AI9" s="501">
        <v>0</v>
      </c>
      <c r="AJ9" s="501">
        <v>0</v>
      </c>
      <c r="AK9" s="501">
        <v>0</v>
      </c>
      <c r="AL9" s="501">
        <v>0</v>
      </c>
      <c r="AM9" s="501">
        <v>0</v>
      </c>
      <c r="AN9" s="501">
        <v>0</v>
      </c>
      <c r="AO9" s="501">
        <v>0</v>
      </c>
      <c r="AP9" s="501">
        <v>0</v>
      </c>
      <c r="AQ9" s="501">
        <v>0</v>
      </c>
      <c r="AR9" s="501">
        <v>0</v>
      </c>
      <c r="AS9" s="501">
        <v>0</v>
      </c>
      <c r="AT9" s="501">
        <v>0</v>
      </c>
      <c r="AU9" s="502">
        <v>0</v>
      </c>
      <c r="AV9" s="502">
        <v>0</v>
      </c>
      <c r="AW9" s="500">
        <v>0</v>
      </c>
      <c r="AX9" s="503">
        <v>0</v>
      </c>
      <c r="AY9" s="504">
        <v>0</v>
      </c>
      <c r="AZ9" s="501">
        <v>0</v>
      </c>
      <c r="BA9" s="501">
        <v>0</v>
      </c>
      <c r="BB9" s="501">
        <v>0</v>
      </c>
      <c r="BC9" s="502">
        <v>0</v>
      </c>
      <c r="BD9" s="503">
        <v>0</v>
      </c>
      <c r="BE9" s="504">
        <v>0</v>
      </c>
      <c r="BF9" s="504">
        <v>0</v>
      </c>
      <c r="BG9" s="497">
        <f t="shared" si="0"/>
        <v>0</v>
      </c>
      <c r="BH9" s="497">
        <f t="shared" si="1"/>
        <v>6181100</v>
      </c>
    </row>
    <row r="10" spans="1:61" x14ac:dyDescent="0.2">
      <c r="A10" s="498" t="s">
        <v>21</v>
      </c>
      <c r="B10" s="499" t="s">
        <v>202</v>
      </c>
      <c r="C10" s="500">
        <v>0</v>
      </c>
      <c r="D10" s="500">
        <v>0</v>
      </c>
      <c r="E10" s="501">
        <v>0</v>
      </c>
      <c r="F10" s="501">
        <v>0</v>
      </c>
      <c r="G10" s="501">
        <v>0</v>
      </c>
      <c r="H10" s="501">
        <v>0</v>
      </c>
      <c r="I10" s="501">
        <v>0</v>
      </c>
      <c r="J10" s="501">
        <v>1042393</v>
      </c>
      <c r="K10" s="501">
        <v>0</v>
      </c>
      <c r="L10" s="501">
        <v>0</v>
      </c>
      <c r="M10" s="501">
        <v>0</v>
      </c>
      <c r="N10" s="501">
        <v>0</v>
      </c>
      <c r="O10" s="501">
        <v>0</v>
      </c>
      <c r="P10" s="501">
        <v>0</v>
      </c>
      <c r="Q10" s="501">
        <v>0</v>
      </c>
      <c r="R10" s="501">
        <v>0</v>
      </c>
      <c r="S10" s="501">
        <v>0</v>
      </c>
      <c r="T10" s="501">
        <v>0</v>
      </c>
      <c r="U10" s="501">
        <v>0</v>
      </c>
      <c r="V10" s="501">
        <v>0</v>
      </c>
      <c r="W10" s="501">
        <v>0</v>
      </c>
      <c r="X10" s="501">
        <v>0</v>
      </c>
      <c r="Y10" s="501">
        <v>0</v>
      </c>
      <c r="Z10" s="501">
        <v>0</v>
      </c>
      <c r="AA10" s="501">
        <v>0</v>
      </c>
      <c r="AB10" s="501">
        <v>0</v>
      </c>
      <c r="AC10" s="501">
        <v>0</v>
      </c>
      <c r="AD10" s="501">
        <v>0</v>
      </c>
      <c r="AE10" s="501">
        <v>0</v>
      </c>
      <c r="AF10" s="501">
        <v>0</v>
      </c>
      <c r="AG10" s="501">
        <v>0</v>
      </c>
      <c r="AH10" s="501">
        <v>0</v>
      </c>
      <c r="AI10" s="501">
        <v>0</v>
      </c>
      <c r="AJ10" s="501">
        <v>0</v>
      </c>
      <c r="AK10" s="501">
        <v>0</v>
      </c>
      <c r="AL10" s="501">
        <v>0</v>
      </c>
      <c r="AM10" s="501">
        <v>0</v>
      </c>
      <c r="AN10" s="501">
        <v>0</v>
      </c>
      <c r="AO10" s="501">
        <v>0</v>
      </c>
      <c r="AP10" s="501">
        <v>0</v>
      </c>
      <c r="AQ10" s="501">
        <v>0</v>
      </c>
      <c r="AR10" s="501">
        <v>0</v>
      </c>
      <c r="AS10" s="501">
        <v>0</v>
      </c>
      <c r="AT10" s="501">
        <v>0</v>
      </c>
      <c r="AU10" s="502">
        <v>0</v>
      </c>
      <c r="AV10" s="502">
        <v>0</v>
      </c>
      <c r="AW10" s="500">
        <v>0</v>
      </c>
      <c r="AX10" s="503">
        <v>0</v>
      </c>
      <c r="AY10" s="504">
        <v>0</v>
      </c>
      <c r="AZ10" s="501">
        <v>0</v>
      </c>
      <c r="BA10" s="501">
        <v>0</v>
      </c>
      <c r="BB10" s="501">
        <v>0</v>
      </c>
      <c r="BC10" s="502">
        <v>0</v>
      </c>
      <c r="BD10" s="503">
        <v>0</v>
      </c>
      <c r="BE10" s="504">
        <v>0</v>
      </c>
      <c r="BF10" s="504">
        <v>0</v>
      </c>
      <c r="BG10" s="497">
        <f t="shared" si="0"/>
        <v>0</v>
      </c>
      <c r="BH10" s="497">
        <f t="shared" si="1"/>
        <v>1042393</v>
      </c>
    </row>
    <row r="11" spans="1:61" x14ac:dyDescent="0.2">
      <c r="A11" s="505" t="s">
        <v>23</v>
      </c>
      <c r="B11" s="506" t="s">
        <v>203</v>
      </c>
      <c r="C11" s="507">
        <f t="shared" ref="C11:AH11" si="2">SUM(C5:C10)</f>
        <v>0</v>
      </c>
      <c r="D11" s="507">
        <f t="shared" si="2"/>
        <v>0</v>
      </c>
      <c r="E11" s="508">
        <f t="shared" si="2"/>
        <v>0</v>
      </c>
      <c r="F11" s="508">
        <f t="shared" si="2"/>
        <v>0</v>
      </c>
      <c r="G11" s="508">
        <f t="shared" si="2"/>
        <v>0</v>
      </c>
      <c r="H11" s="508">
        <f t="shared" si="2"/>
        <v>0</v>
      </c>
      <c r="I11" s="508">
        <f t="shared" si="2"/>
        <v>139620464</v>
      </c>
      <c r="J11" s="508">
        <f t="shared" si="2"/>
        <v>155581743</v>
      </c>
      <c r="K11" s="508">
        <f t="shared" si="2"/>
        <v>0</v>
      </c>
      <c r="L11" s="508">
        <f t="shared" si="2"/>
        <v>0</v>
      </c>
      <c r="M11" s="508">
        <f t="shared" si="2"/>
        <v>0</v>
      </c>
      <c r="N11" s="508">
        <f t="shared" si="2"/>
        <v>0</v>
      </c>
      <c r="O11" s="508">
        <f t="shared" si="2"/>
        <v>0</v>
      </c>
      <c r="P11" s="508">
        <f t="shared" si="2"/>
        <v>0</v>
      </c>
      <c r="Q11" s="508">
        <f t="shared" si="2"/>
        <v>0</v>
      </c>
      <c r="R11" s="508">
        <f t="shared" si="2"/>
        <v>0</v>
      </c>
      <c r="S11" s="508">
        <f t="shared" si="2"/>
        <v>0</v>
      </c>
      <c r="T11" s="508">
        <f t="shared" si="2"/>
        <v>0</v>
      </c>
      <c r="U11" s="508">
        <f t="shared" si="2"/>
        <v>0</v>
      </c>
      <c r="V11" s="508">
        <f t="shared" si="2"/>
        <v>0</v>
      </c>
      <c r="W11" s="508">
        <f t="shared" si="2"/>
        <v>0</v>
      </c>
      <c r="X11" s="508">
        <f t="shared" si="2"/>
        <v>0</v>
      </c>
      <c r="Y11" s="508">
        <f t="shared" si="2"/>
        <v>0</v>
      </c>
      <c r="Z11" s="508">
        <f t="shared" si="2"/>
        <v>0</v>
      </c>
      <c r="AA11" s="508">
        <f t="shared" si="2"/>
        <v>0</v>
      </c>
      <c r="AB11" s="508">
        <f t="shared" si="2"/>
        <v>0</v>
      </c>
      <c r="AC11" s="508">
        <f t="shared" si="2"/>
        <v>0</v>
      </c>
      <c r="AD11" s="508">
        <f t="shared" si="2"/>
        <v>0</v>
      </c>
      <c r="AE11" s="508">
        <f t="shared" si="2"/>
        <v>0</v>
      </c>
      <c r="AF11" s="508">
        <f t="shared" si="2"/>
        <v>0</v>
      </c>
      <c r="AG11" s="508">
        <f t="shared" si="2"/>
        <v>0</v>
      </c>
      <c r="AH11" s="508">
        <f t="shared" si="2"/>
        <v>0</v>
      </c>
      <c r="AI11" s="508">
        <f t="shared" ref="AI11:BF11" si="3">SUM(AI5:AI10)</f>
        <v>0</v>
      </c>
      <c r="AJ11" s="508">
        <f t="shared" si="3"/>
        <v>0</v>
      </c>
      <c r="AK11" s="508">
        <f t="shared" si="3"/>
        <v>0</v>
      </c>
      <c r="AL11" s="508">
        <f t="shared" si="3"/>
        <v>0</v>
      </c>
      <c r="AM11" s="508">
        <f t="shared" si="3"/>
        <v>0</v>
      </c>
      <c r="AN11" s="508">
        <f t="shared" si="3"/>
        <v>0</v>
      </c>
      <c r="AO11" s="508">
        <f t="shared" si="3"/>
        <v>0</v>
      </c>
      <c r="AP11" s="508">
        <f t="shared" si="3"/>
        <v>0</v>
      </c>
      <c r="AQ11" s="508">
        <f t="shared" si="3"/>
        <v>0</v>
      </c>
      <c r="AR11" s="508">
        <f t="shared" si="3"/>
        <v>0</v>
      </c>
      <c r="AS11" s="508">
        <f t="shared" si="3"/>
        <v>0</v>
      </c>
      <c r="AT11" s="508">
        <f t="shared" si="3"/>
        <v>0</v>
      </c>
      <c r="AU11" s="509">
        <f t="shared" si="3"/>
        <v>0</v>
      </c>
      <c r="AV11" s="509">
        <f t="shared" si="3"/>
        <v>0</v>
      </c>
      <c r="AW11" s="507">
        <f t="shared" si="3"/>
        <v>0</v>
      </c>
      <c r="AX11" s="510">
        <f t="shared" si="3"/>
        <v>0</v>
      </c>
      <c r="AY11" s="511">
        <f t="shared" si="3"/>
        <v>0</v>
      </c>
      <c r="AZ11" s="508">
        <f t="shared" si="3"/>
        <v>0</v>
      </c>
      <c r="BA11" s="508">
        <f t="shared" si="3"/>
        <v>0</v>
      </c>
      <c r="BB11" s="508">
        <f t="shared" si="3"/>
        <v>0</v>
      </c>
      <c r="BC11" s="509">
        <f t="shared" si="3"/>
        <v>0</v>
      </c>
      <c r="BD11" s="510">
        <f t="shared" si="3"/>
        <v>0</v>
      </c>
      <c r="BE11" s="511">
        <f t="shared" si="3"/>
        <v>0</v>
      </c>
      <c r="BF11" s="511">
        <f t="shared" si="3"/>
        <v>0</v>
      </c>
      <c r="BG11" s="512">
        <f t="shared" si="0"/>
        <v>139620464</v>
      </c>
      <c r="BH11" s="512">
        <f t="shared" si="1"/>
        <v>155581743</v>
      </c>
    </row>
    <row r="12" spans="1:61" hidden="1" x14ac:dyDescent="0.2">
      <c r="A12" s="498" t="s">
        <v>25</v>
      </c>
      <c r="B12" s="499" t="s">
        <v>204</v>
      </c>
      <c r="C12" s="500">
        <v>0</v>
      </c>
      <c r="D12" s="500">
        <v>0</v>
      </c>
      <c r="E12" s="501">
        <v>0</v>
      </c>
      <c r="F12" s="501">
        <v>0</v>
      </c>
      <c r="G12" s="501">
        <v>0</v>
      </c>
      <c r="H12" s="501">
        <v>0</v>
      </c>
      <c r="I12" s="501">
        <v>0</v>
      </c>
      <c r="J12" s="501">
        <v>0</v>
      </c>
      <c r="K12" s="501">
        <v>0</v>
      </c>
      <c r="L12" s="501">
        <v>0</v>
      </c>
      <c r="M12" s="501">
        <v>0</v>
      </c>
      <c r="N12" s="501">
        <v>0</v>
      </c>
      <c r="O12" s="501">
        <v>0</v>
      </c>
      <c r="P12" s="501">
        <v>0</v>
      </c>
      <c r="Q12" s="501">
        <v>0</v>
      </c>
      <c r="R12" s="501">
        <v>0</v>
      </c>
      <c r="S12" s="501">
        <v>0</v>
      </c>
      <c r="T12" s="501">
        <v>0</v>
      </c>
      <c r="U12" s="501">
        <v>0</v>
      </c>
      <c r="V12" s="501">
        <v>0</v>
      </c>
      <c r="W12" s="501">
        <v>0</v>
      </c>
      <c r="X12" s="501">
        <v>0</v>
      </c>
      <c r="Y12" s="501">
        <v>0</v>
      </c>
      <c r="Z12" s="501">
        <v>0</v>
      </c>
      <c r="AA12" s="501">
        <v>0</v>
      </c>
      <c r="AB12" s="501">
        <v>0</v>
      </c>
      <c r="AC12" s="501">
        <v>0</v>
      </c>
      <c r="AD12" s="501">
        <v>0</v>
      </c>
      <c r="AE12" s="501">
        <v>0</v>
      </c>
      <c r="AF12" s="501">
        <v>0</v>
      </c>
      <c r="AG12" s="501">
        <v>0</v>
      </c>
      <c r="AH12" s="501">
        <v>0</v>
      </c>
      <c r="AI12" s="501">
        <v>0</v>
      </c>
      <c r="AJ12" s="501">
        <v>0</v>
      </c>
      <c r="AK12" s="501">
        <v>0</v>
      </c>
      <c r="AL12" s="501">
        <v>0</v>
      </c>
      <c r="AM12" s="501">
        <v>0</v>
      </c>
      <c r="AN12" s="501">
        <v>0</v>
      </c>
      <c r="AO12" s="501">
        <v>0</v>
      </c>
      <c r="AP12" s="501">
        <v>0</v>
      </c>
      <c r="AQ12" s="501">
        <v>0</v>
      </c>
      <c r="AR12" s="501">
        <v>0</v>
      </c>
      <c r="AS12" s="501">
        <v>0</v>
      </c>
      <c r="AT12" s="501">
        <v>0</v>
      </c>
      <c r="AU12" s="502">
        <v>0</v>
      </c>
      <c r="AV12" s="502">
        <v>0</v>
      </c>
      <c r="AW12" s="500">
        <v>0</v>
      </c>
      <c r="AX12" s="503">
        <v>0</v>
      </c>
      <c r="AY12" s="504">
        <v>0</v>
      </c>
      <c r="AZ12" s="501">
        <v>0</v>
      </c>
      <c r="BA12" s="501">
        <v>0</v>
      </c>
      <c r="BB12" s="501">
        <v>0</v>
      </c>
      <c r="BC12" s="502">
        <v>0</v>
      </c>
      <c r="BD12" s="503">
        <v>0</v>
      </c>
      <c r="BE12" s="504">
        <v>0</v>
      </c>
      <c r="BF12" s="504">
        <v>0</v>
      </c>
      <c r="BG12" s="497">
        <f t="shared" si="0"/>
        <v>0</v>
      </c>
      <c r="BH12" s="497">
        <f t="shared" si="1"/>
        <v>0</v>
      </c>
    </row>
    <row r="13" spans="1:61" ht="25.5" hidden="1" x14ac:dyDescent="0.2">
      <c r="A13" s="498" t="s">
        <v>27</v>
      </c>
      <c r="B13" s="499" t="s">
        <v>205</v>
      </c>
      <c r="C13" s="500">
        <v>0</v>
      </c>
      <c r="D13" s="500">
        <v>0</v>
      </c>
      <c r="E13" s="501">
        <v>0</v>
      </c>
      <c r="F13" s="501">
        <v>0</v>
      </c>
      <c r="G13" s="501">
        <v>0</v>
      </c>
      <c r="H13" s="501">
        <v>0</v>
      </c>
      <c r="I13" s="501">
        <v>0</v>
      </c>
      <c r="J13" s="501">
        <v>0</v>
      </c>
      <c r="K13" s="501">
        <v>0</v>
      </c>
      <c r="L13" s="501">
        <v>0</v>
      </c>
      <c r="M13" s="501">
        <v>0</v>
      </c>
      <c r="N13" s="501">
        <v>0</v>
      </c>
      <c r="O13" s="501">
        <v>0</v>
      </c>
      <c r="P13" s="501">
        <v>0</v>
      </c>
      <c r="Q13" s="501">
        <v>0</v>
      </c>
      <c r="R13" s="501">
        <v>0</v>
      </c>
      <c r="S13" s="501">
        <v>0</v>
      </c>
      <c r="T13" s="501">
        <v>0</v>
      </c>
      <c r="U13" s="501">
        <v>0</v>
      </c>
      <c r="V13" s="501">
        <v>0</v>
      </c>
      <c r="W13" s="501">
        <v>0</v>
      </c>
      <c r="X13" s="501">
        <v>0</v>
      </c>
      <c r="Y13" s="501">
        <v>0</v>
      </c>
      <c r="Z13" s="501">
        <v>0</v>
      </c>
      <c r="AA13" s="501">
        <v>0</v>
      </c>
      <c r="AB13" s="501">
        <v>0</v>
      </c>
      <c r="AC13" s="501">
        <v>0</v>
      </c>
      <c r="AD13" s="501">
        <v>0</v>
      </c>
      <c r="AE13" s="501">
        <v>0</v>
      </c>
      <c r="AF13" s="501">
        <v>0</v>
      </c>
      <c r="AG13" s="501">
        <v>0</v>
      </c>
      <c r="AH13" s="501">
        <v>0</v>
      </c>
      <c r="AI13" s="501">
        <v>0</v>
      </c>
      <c r="AJ13" s="501">
        <v>0</v>
      </c>
      <c r="AK13" s="501">
        <v>0</v>
      </c>
      <c r="AL13" s="501">
        <v>0</v>
      </c>
      <c r="AM13" s="501">
        <v>0</v>
      </c>
      <c r="AN13" s="501">
        <v>0</v>
      </c>
      <c r="AO13" s="501">
        <v>0</v>
      </c>
      <c r="AP13" s="501">
        <v>0</v>
      </c>
      <c r="AQ13" s="501">
        <v>0</v>
      </c>
      <c r="AR13" s="501">
        <v>0</v>
      </c>
      <c r="AS13" s="501">
        <v>0</v>
      </c>
      <c r="AT13" s="501">
        <v>0</v>
      </c>
      <c r="AU13" s="502">
        <v>0</v>
      </c>
      <c r="AV13" s="502">
        <v>0</v>
      </c>
      <c r="AW13" s="500">
        <v>0</v>
      </c>
      <c r="AX13" s="503">
        <v>0</v>
      </c>
      <c r="AY13" s="504">
        <v>0</v>
      </c>
      <c r="AZ13" s="501">
        <v>0</v>
      </c>
      <c r="BA13" s="501">
        <v>0</v>
      </c>
      <c r="BB13" s="501">
        <v>0</v>
      </c>
      <c r="BC13" s="502">
        <v>0</v>
      </c>
      <c r="BD13" s="503">
        <v>0</v>
      </c>
      <c r="BE13" s="504">
        <v>0</v>
      </c>
      <c r="BF13" s="504">
        <v>0</v>
      </c>
      <c r="BG13" s="497">
        <f t="shared" si="0"/>
        <v>0</v>
      </c>
      <c r="BH13" s="497">
        <f t="shared" si="1"/>
        <v>0</v>
      </c>
    </row>
    <row r="14" spans="1:61" ht="25.5" x14ac:dyDescent="0.2">
      <c r="A14" s="498" t="s">
        <v>29</v>
      </c>
      <c r="B14" s="499" t="s">
        <v>206</v>
      </c>
      <c r="C14" s="500">
        <v>0</v>
      </c>
      <c r="D14" s="500">
        <v>0</v>
      </c>
      <c r="E14" s="501">
        <v>0</v>
      </c>
      <c r="F14" s="501">
        <v>0</v>
      </c>
      <c r="G14" s="501">
        <v>0</v>
      </c>
      <c r="H14" s="501">
        <v>0</v>
      </c>
      <c r="I14" s="501">
        <v>0</v>
      </c>
      <c r="J14" s="501">
        <v>0</v>
      </c>
      <c r="K14" s="501">
        <v>411000</v>
      </c>
      <c r="L14" s="501">
        <v>411000</v>
      </c>
      <c r="M14" s="501">
        <v>0</v>
      </c>
      <c r="N14" s="501">
        <v>0</v>
      </c>
      <c r="O14" s="501">
        <v>0</v>
      </c>
      <c r="P14" s="501">
        <v>0</v>
      </c>
      <c r="Q14" s="501">
        <v>0</v>
      </c>
      <c r="R14" s="501">
        <v>0</v>
      </c>
      <c r="S14" s="501">
        <v>0</v>
      </c>
      <c r="T14" s="501">
        <v>0</v>
      </c>
      <c r="U14" s="501">
        <v>0</v>
      </c>
      <c r="V14" s="501">
        <v>0</v>
      </c>
      <c r="W14" s="501">
        <v>0</v>
      </c>
      <c r="X14" s="501">
        <v>0</v>
      </c>
      <c r="Y14" s="501">
        <v>0</v>
      </c>
      <c r="Z14" s="501">
        <v>0</v>
      </c>
      <c r="AA14" s="501">
        <v>0</v>
      </c>
      <c r="AB14" s="501">
        <v>0</v>
      </c>
      <c r="AC14" s="501">
        <v>0</v>
      </c>
      <c r="AD14" s="501">
        <v>0</v>
      </c>
      <c r="AE14" s="501">
        <v>0</v>
      </c>
      <c r="AF14" s="501">
        <v>0</v>
      </c>
      <c r="AG14" s="501">
        <v>0</v>
      </c>
      <c r="AH14" s="501">
        <v>0</v>
      </c>
      <c r="AI14" s="501">
        <v>0</v>
      </c>
      <c r="AJ14" s="501">
        <v>0</v>
      </c>
      <c r="AK14" s="501">
        <v>0</v>
      </c>
      <c r="AL14" s="501">
        <v>0</v>
      </c>
      <c r="AM14" s="501">
        <v>0</v>
      </c>
      <c r="AN14" s="501">
        <v>0</v>
      </c>
      <c r="AO14" s="501">
        <v>0</v>
      </c>
      <c r="AP14" s="501">
        <v>0</v>
      </c>
      <c r="AQ14" s="501">
        <v>0</v>
      </c>
      <c r="AR14" s="501">
        <v>0</v>
      </c>
      <c r="AS14" s="501">
        <v>0</v>
      </c>
      <c r="AT14" s="501">
        <v>0</v>
      </c>
      <c r="AU14" s="502">
        <v>0</v>
      </c>
      <c r="AV14" s="502">
        <v>0</v>
      </c>
      <c r="AW14" s="500">
        <v>0</v>
      </c>
      <c r="AX14" s="503">
        <v>0</v>
      </c>
      <c r="AY14" s="504">
        <v>0</v>
      </c>
      <c r="AZ14" s="501">
        <v>0</v>
      </c>
      <c r="BA14" s="501">
        <v>0</v>
      </c>
      <c r="BB14" s="501">
        <v>0</v>
      </c>
      <c r="BC14" s="502">
        <v>0</v>
      </c>
      <c r="BD14" s="503">
        <v>0</v>
      </c>
      <c r="BE14" s="504">
        <v>0</v>
      </c>
      <c r="BF14" s="504">
        <v>0</v>
      </c>
      <c r="BG14" s="497">
        <f t="shared" si="0"/>
        <v>411000</v>
      </c>
      <c r="BH14" s="497">
        <f t="shared" si="1"/>
        <v>411000</v>
      </c>
    </row>
    <row r="15" spans="1:61" ht="25.5" hidden="1" x14ac:dyDescent="0.2">
      <c r="A15" s="498" t="s">
        <v>31</v>
      </c>
      <c r="B15" s="499" t="s">
        <v>207</v>
      </c>
      <c r="C15" s="500">
        <v>0</v>
      </c>
      <c r="D15" s="500">
        <v>0</v>
      </c>
      <c r="E15" s="501">
        <v>0</v>
      </c>
      <c r="F15" s="501">
        <v>0</v>
      </c>
      <c r="G15" s="501">
        <v>0</v>
      </c>
      <c r="H15" s="501">
        <v>0</v>
      </c>
      <c r="I15" s="501">
        <v>0</v>
      </c>
      <c r="J15" s="501">
        <v>0</v>
      </c>
      <c r="K15" s="501">
        <v>0</v>
      </c>
      <c r="L15" s="501">
        <v>0</v>
      </c>
      <c r="M15" s="501">
        <v>0</v>
      </c>
      <c r="N15" s="501">
        <v>0</v>
      </c>
      <c r="O15" s="501">
        <v>0</v>
      </c>
      <c r="P15" s="501">
        <v>0</v>
      </c>
      <c r="Q15" s="501">
        <v>0</v>
      </c>
      <c r="R15" s="501">
        <v>0</v>
      </c>
      <c r="S15" s="501">
        <v>0</v>
      </c>
      <c r="T15" s="501">
        <v>0</v>
      </c>
      <c r="U15" s="501">
        <v>0</v>
      </c>
      <c r="V15" s="501">
        <v>0</v>
      </c>
      <c r="W15" s="501">
        <v>0</v>
      </c>
      <c r="X15" s="501">
        <v>0</v>
      </c>
      <c r="Y15" s="501">
        <v>0</v>
      </c>
      <c r="Z15" s="501">
        <v>0</v>
      </c>
      <c r="AA15" s="501">
        <v>0</v>
      </c>
      <c r="AB15" s="501">
        <v>0</v>
      </c>
      <c r="AC15" s="501">
        <v>0</v>
      </c>
      <c r="AD15" s="501">
        <v>0</v>
      </c>
      <c r="AE15" s="501">
        <v>0</v>
      </c>
      <c r="AF15" s="501">
        <v>0</v>
      </c>
      <c r="AG15" s="501">
        <v>0</v>
      </c>
      <c r="AH15" s="501">
        <v>0</v>
      </c>
      <c r="AI15" s="501">
        <v>0</v>
      </c>
      <c r="AJ15" s="501">
        <v>0</v>
      </c>
      <c r="AK15" s="501">
        <v>0</v>
      </c>
      <c r="AL15" s="501">
        <v>0</v>
      </c>
      <c r="AM15" s="501">
        <v>0</v>
      </c>
      <c r="AN15" s="501">
        <v>0</v>
      </c>
      <c r="AO15" s="501">
        <v>0</v>
      </c>
      <c r="AP15" s="501">
        <v>0</v>
      </c>
      <c r="AQ15" s="501">
        <v>0</v>
      </c>
      <c r="AR15" s="501">
        <v>0</v>
      </c>
      <c r="AS15" s="501">
        <v>0</v>
      </c>
      <c r="AT15" s="501">
        <v>0</v>
      </c>
      <c r="AU15" s="502">
        <v>0</v>
      </c>
      <c r="AV15" s="502">
        <v>0</v>
      </c>
      <c r="AW15" s="500">
        <v>0</v>
      </c>
      <c r="AX15" s="503">
        <v>0</v>
      </c>
      <c r="AY15" s="504">
        <v>0</v>
      </c>
      <c r="AZ15" s="501">
        <v>0</v>
      </c>
      <c r="BA15" s="501">
        <v>0</v>
      </c>
      <c r="BB15" s="501">
        <v>0</v>
      </c>
      <c r="BC15" s="502">
        <v>0</v>
      </c>
      <c r="BD15" s="503">
        <v>0</v>
      </c>
      <c r="BE15" s="504">
        <v>0</v>
      </c>
      <c r="BF15" s="504">
        <v>0</v>
      </c>
      <c r="BG15" s="497">
        <f t="shared" si="0"/>
        <v>0</v>
      </c>
      <c r="BH15" s="497">
        <f t="shared" si="1"/>
        <v>0</v>
      </c>
    </row>
    <row r="16" spans="1:61" ht="15.6" customHeight="1" x14ac:dyDescent="0.2">
      <c r="A16" s="498" t="s">
        <v>33</v>
      </c>
      <c r="B16" s="499" t="s">
        <v>208</v>
      </c>
      <c r="C16" s="500">
        <v>0</v>
      </c>
      <c r="D16" s="500">
        <v>0</v>
      </c>
      <c r="E16" s="501">
        <v>0</v>
      </c>
      <c r="F16" s="501">
        <v>0</v>
      </c>
      <c r="G16" s="501">
        <v>0</v>
      </c>
      <c r="H16" s="501">
        <v>0</v>
      </c>
      <c r="I16" s="501">
        <v>1810000</v>
      </c>
      <c r="J16" s="501">
        <v>1810000</v>
      </c>
      <c r="K16" s="501">
        <v>10225000</v>
      </c>
      <c r="L16" s="501">
        <f>10225000+6086039</f>
        <v>16311039</v>
      </c>
      <c r="M16" s="501">
        <v>1080000</v>
      </c>
      <c r="N16" s="501">
        <v>1080000</v>
      </c>
      <c r="O16" s="501">
        <v>0</v>
      </c>
      <c r="P16" s="501">
        <v>0</v>
      </c>
      <c r="Q16" s="501">
        <v>0</v>
      </c>
      <c r="R16" s="501">
        <v>0</v>
      </c>
      <c r="S16" s="501">
        <v>0</v>
      </c>
      <c r="T16" s="501">
        <v>0</v>
      </c>
      <c r="U16" s="501">
        <v>0</v>
      </c>
      <c r="V16" s="501">
        <v>0</v>
      </c>
      <c r="W16" s="501">
        <v>0</v>
      </c>
      <c r="X16" s="501">
        <v>0</v>
      </c>
      <c r="Y16" s="501">
        <v>0</v>
      </c>
      <c r="Z16" s="501">
        <v>0</v>
      </c>
      <c r="AA16" s="501">
        <v>6942000</v>
      </c>
      <c r="AB16" s="501">
        <v>7529000</v>
      </c>
      <c r="AC16" s="501">
        <v>0</v>
      </c>
      <c r="AD16" s="501">
        <v>0</v>
      </c>
      <c r="AE16" s="501">
        <v>240000</v>
      </c>
      <c r="AF16" s="501">
        <v>240000</v>
      </c>
      <c r="AG16" s="501">
        <v>0</v>
      </c>
      <c r="AH16" s="501">
        <v>0</v>
      </c>
      <c r="AI16" s="501">
        <v>0</v>
      </c>
      <c r="AJ16" s="501">
        <v>0</v>
      </c>
      <c r="AK16" s="501">
        <v>0</v>
      </c>
      <c r="AL16" s="501">
        <v>0</v>
      </c>
      <c r="AM16" s="501">
        <v>0</v>
      </c>
      <c r="AN16" s="501">
        <v>0</v>
      </c>
      <c r="AO16" s="501">
        <v>0</v>
      </c>
      <c r="AP16" s="501">
        <v>0</v>
      </c>
      <c r="AQ16" s="501">
        <v>0</v>
      </c>
      <c r="AR16" s="501">
        <v>0</v>
      </c>
      <c r="AS16" s="501">
        <v>0</v>
      </c>
      <c r="AT16" s="501">
        <v>0</v>
      </c>
      <c r="AU16" s="502">
        <v>0</v>
      </c>
      <c r="AV16" s="502">
        <v>0</v>
      </c>
      <c r="AW16" s="500">
        <v>0</v>
      </c>
      <c r="AX16" s="503">
        <v>0</v>
      </c>
      <c r="AY16" s="504">
        <v>0</v>
      </c>
      <c r="AZ16" s="501">
        <v>0</v>
      </c>
      <c r="BA16" s="501">
        <v>0</v>
      </c>
      <c r="BB16" s="501">
        <v>0</v>
      </c>
      <c r="BC16" s="502">
        <v>0</v>
      </c>
      <c r="BD16" s="503">
        <v>0</v>
      </c>
      <c r="BE16" s="504">
        <v>0</v>
      </c>
      <c r="BF16" s="504">
        <v>0</v>
      </c>
      <c r="BG16" s="497">
        <f t="shared" si="0"/>
        <v>20297000</v>
      </c>
      <c r="BH16" s="497">
        <f t="shared" si="1"/>
        <v>26970039</v>
      </c>
    </row>
    <row r="17" spans="1:60" x14ac:dyDescent="0.2">
      <c r="A17" s="505" t="s">
        <v>35</v>
      </c>
      <c r="B17" s="506" t="s">
        <v>209</v>
      </c>
      <c r="C17" s="507">
        <f t="shared" ref="C17:AH17" si="4">SUM(C11:C16)</f>
        <v>0</v>
      </c>
      <c r="D17" s="507">
        <f t="shared" si="4"/>
        <v>0</v>
      </c>
      <c r="E17" s="508">
        <f t="shared" si="4"/>
        <v>0</v>
      </c>
      <c r="F17" s="508">
        <f t="shared" si="4"/>
        <v>0</v>
      </c>
      <c r="G17" s="508">
        <f t="shared" si="4"/>
        <v>0</v>
      </c>
      <c r="H17" s="508">
        <f t="shared" si="4"/>
        <v>0</v>
      </c>
      <c r="I17" s="508">
        <f t="shared" si="4"/>
        <v>141430464</v>
      </c>
      <c r="J17" s="508">
        <f t="shared" si="4"/>
        <v>157391743</v>
      </c>
      <c r="K17" s="508">
        <f t="shared" si="4"/>
        <v>10636000</v>
      </c>
      <c r="L17" s="508">
        <f t="shared" si="4"/>
        <v>16722039</v>
      </c>
      <c r="M17" s="508">
        <f t="shared" si="4"/>
        <v>1080000</v>
      </c>
      <c r="N17" s="508">
        <f t="shared" si="4"/>
        <v>1080000</v>
      </c>
      <c r="O17" s="508">
        <f t="shared" si="4"/>
        <v>0</v>
      </c>
      <c r="P17" s="508">
        <f t="shared" si="4"/>
        <v>0</v>
      </c>
      <c r="Q17" s="508">
        <f t="shared" si="4"/>
        <v>0</v>
      </c>
      <c r="R17" s="508">
        <f t="shared" si="4"/>
        <v>0</v>
      </c>
      <c r="S17" s="508">
        <f t="shared" si="4"/>
        <v>0</v>
      </c>
      <c r="T17" s="508">
        <f t="shared" si="4"/>
        <v>0</v>
      </c>
      <c r="U17" s="508">
        <f t="shared" si="4"/>
        <v>0</v>
      </c>
      <c r="V17" s="508">
        <f t="shared" si="4"/>
        <v>0</v>
      </c>
      <c r="W17" s="508">
        <f t="shared" si="4"/>
        <v>0</v>
      </c>
      <c r="X17" s="508">
        <f t="shared" si="4"/>
        <v>0</v>
      </c>
      <c r="Y17" s="508">
        <f t="shared" si="4"/>
        <v>0</v>
      </c>
      <c r="Z17" s="508">
        <f t="shared" si="4"/>
        <v>0</v>
      </c>
      <c r="AA17" s="508">
        <f t="shared" si="4"/>
        <v>6942000</v>
      </c>
      <c r="AB17" s="508">
        <f t="shared" si="4"/>
        <v>7529000</v>
      </c>
      <c r="AC17" s="508">
        <f t="shared" si="4"/>
        <v>0</v>
      </c>
      <c r="AD17" s="508">
        <f t="shared" si="4"/>
        <v>0</v>
      </c>
      <c r="AE17" s="508">
        <f t="shared" si="4"/>
        <v>240000</v>
      </c>
      <c r="AF17" s="508">
        <f t="shared" si="4"/>
        <v>240000</v>
      </c>
      <c r="AG17" s="508">
        <f t="shared" si="4"/>
        <v>0</v>
      </c>
      <c r="AH17" s="508">
        <f t="shared" si="4"/>
        <v>0</v>
      </c>
      <c r="AI17" s="508">
        <f t="shared" ref="AI17:BF17" si="5">SUM(AI11:AI16)</f>
        <v>0</v>
      </c>
      <c r="AJ17" s="508">
        <f t="shared" si="5"/>
        <v>0</v>
      </c>
      <c r="AK17" s="508">
        <f t="shared" si="5"/>
        <v>0</v>
      </c>
      <c r="AL17" s="508">
        <f t="shared" si="5"/>
        <v>0</v>
      </c>
      <c r="AM17" s="508">
        <f t="shared" si="5"/>
        <v>0</v>
      </c>
      <c r="AN17" s="508">
        <f t="shared" si="5"/>
        <v>0</v>
      </c>
      <c r="AO17" s="508">
        <f t="shared" si="5"/>
        <v>0</v>
      </c>
      <c r="AP17" s="508">
        <f t="shared" si="5"/>
        <v>0</v>
      </c>
      <c r="AQ17" s="508">
        <f t="shared" si="5"/>
        <v>0</v>
      </c>
      <c r="AR17" s="508">
        <f t="shared" si="5"/>
        <v>0</v>
      </c>
      <c r="AS17" s="508">
        <f t="shared" si="5"/>
        <v>0</v>
      </c>
      <c r="AT17" s="508">
        <f t="shared" si="5"/>
        <v>0</v>
      </c>
      <c r="AU17" s="509">
        <f t="shared" si="5"/>
        <v>0</v>
      </c>
      <c r="AV17" s="509">
        <f t="shared" si="5"/>
        <v>0</v>
      </c>
      <c r="AW17" s="507">
        <f t="shared" si="5"/>
        <v>0</v>
      </c>
      <c r="AX17" s="510">
        <f t="shared" si="5"/>
        <v>0</v>
      </c>
      <c r="AY17" s="511">
        <f t="shared" si="5"/>
        <v>0</v>
      </c>
      <c r="AZ17" s="508">
        <f t="shared" si="5"/>
        <v>0</v>
      </c>
      <c r="BA17" s="508">
        <f t="shared" si="5"/>
        <v>0</v>
      </c>
      <c r="BB17" s="508">
        <f t="shared" si="5"/>
        <v>0</v>
      </c>
      <c r="BC17" s="509">
        <f t="shared" si="5"/>
        <v>0</v>
      </c>
      <c r="BD17" s="510">
        <f t="shared" si="5"/>
        <v>0</v>
      </c>
      <c r="BE17" s="511">
        <f t="shared" si="5"/>
        <v>0</v>
      </c>
      <c r="BF17" s="511">
        <f t="shared" si="5"/>
        <v>0</v>
      </c>
      <c r="BG17" s="512">
        <f t="shared" si="0"/>
        <v>160328464</v>
      </c>
      <c r="BH17" s="512">
        <f t="shared" si="1"/>
        <v>182962782</v>
      </c>
    </row>
    <row r="18" spans="1:60" x14ac:dyDescent="0.2">
      <c r="A18" s="498" t="s">
        <v>37</v>
      </c>
      <c r="B18" s="499" t="s">
        <v>210</v>
      </c>
      <c r="C18" s="500">
        <v>0</v>
      </c>
      <c r="D18" s="500">
        <v>0</v>
      </c>
      <c r="E18" s="501">
        <v>0</v>
      </c>
      <c r="F18" s="501">
        <v>0</v>
      </c>
      <c r="G18" s="501">
        <v>0</v>
      </c>
      <c r="H18" s="501">
        <v>0</v>
      </c>
      <c r="I18" s="501">
        <v>0</v>
      </c>
      <c r="J18" s="501">
        <v>6785</v>
      </c>
      <c r="K18" s="501">
        <v>0</v>
      </c>
      <c r="L18" s="501">
        <v>0</v>
      </c>
      <c r="M18" s="501">
        <v>0</v>
      </c>
      <c r="N18" s="501">
        <v>0</v>
      </c>
      <c r="O18" s="501">
        <v>0</v>
      </c>
      <c r="P18" s="501">
        <v>0</v>
      </c>
      <c r="Q18" s="501">
        <v>0</v>
      </c>
      <c r="R18" s="501">
        <v>0</v>
      </c>
      <c r="S18" s="501">
        <v>0</v>
      </c>
      <c r="T18" s="501">
        <v>0</v>
      </c>
      <c r="U18" s="501">
        <v>0</v>
      </c>
      <c r="V18" s="501">
        <v>0</v>
      </c>
      <c r="W18" s="501">
        <v>0</v>
      </c>
      <c r="X18" s="501">
        <v>0</v>
      </c>
      <c r="Y18" s="501">
        <v>0</v>
      </c>
      <c r="Z18" s="501">
        <v>0</v>
      </c>
      <c r="AA18" s="501">
        <v>0</v>
      </c>
      <c r="AB18" s="501">
        <v>0</v>
      </c>
      <c r="AC18" s="501">
        <v>0</v>
      </c>
      <c r="AD18" s="501">
        <v>0</v>
      </c>
      <c r="AE18" s="501">
        <v>0</v>
      </c>
      <c r="AF18" s="501">
        <v>0</v>
      </c>
      <c r="AG18" s="501">
        <v>0</v>
      </c>
      <c r="AH18" s="501">
        <v>0</v>
      </c>
      <c r="AI18" s="501">
        <v>0</v>
      </c>
      <c r="AJ18" s="501">
        <v>0</v>
      </c>
      <c r="AK18" s="501">
        <v>0</v>
      </c>
      <c r="AL18" s="501">
        <v>0</v>
      </c>
      <c r="AM18" s="501">
        <v>0</v>
      </c>
      <c r="AN18" s="501">
        <v>0</v>
      </c>
      <c r="AO18" s="501">
        <v>0</v>
      </c>
      <c r="AP18" s="501">
        <v>0</v>
      </c>
      <c r="AQ18" s="501">
        <v>0</v>
      </c>
      <c r="AR18" s="501">
        <v>0</v>
      </c>
      <c r="AS18" s="501">
        <v>0</v>
      </c>
      <c r="AT18" s="501">
        <v>0</v>
      </c>
      <c r="AU18" s="502">
        <v>0</v>
      </c>
      <c r="AV18" s="502">
        <v>0</v>
      </c>
      <c r="AW18" s="500">
        <v>0</v>
      </c>
      <c r="AX18" s="503">
        <v>0</v>
      </c>
      <c r="AY18" s="504">
        <v>0</v>
      </c>
      <c r="AZ18" s="501">
        <v>0</v>
      </c>
      <c r="BA18" s="501">
        <v>0</v>
      </c>
      <c r="BB18" s="501">
        <v>0</v>
      </c>
      <c r="BC18" s="502">
        <v>0</v>
      </c>
      <c r="BD18" s="503">
        <v>0</v>
      </c>
      <c r="BE18" s="504">
        <v>0</v>
      </c>
      <c r="BF18" s="504">
        <v>0</v>
      </c>
      <c r="BG18" s="497">
        <f t="shared" si="0"/>
        <v>0</v>
      </c>
      <c r="BH18" s="497">
        <f t="shared" si="1"/>
        <v>6785</v>
      </c>
    </row>
    <row r="19" spans="1:60" ht="25.5" x14ac:dyDescent="0.2">
      <c r="A19" s="498" t="s">
        <v>39</v>
      </c>
      <c r="B19" s="499" t="s">
        <v>211</v>
      </c>
      <c r="C19" s="500">
        <v>0</v>
      </c>
      <c r="D19" s="500">
        <v>0</v>
      </c>
      <c r="E19" s="501">
        <v>0</v>
      </c>
      <c r="F19" s="501">
        <v>0</v>
      </c>
      <c r="G19" s="501">
        <v>0</v>
      </c>
      <c r="H19" s="501">
        <v>0</v>
      </c>
      <c r="I19" s="501">
        <v>0</v>
      </c>
      <c r="J19" s="501">
        <v>0</v>
      </c>
      <c r="K19" s="501">
        <v>0</v>
      </c>
      <c r="L19" s="501">
        <v>0</v>
      </c>
      <c r="M19" s="501">
        <v>0</v>
      </c>
      <c r="N19" s="501">
        <v>0</v>
      </c>
      <c r="O19" s="501">
        <v>0</v>
      </c>
      <c r="P19" s="501">
        <v>0</v>
      </c>
      <c r="Q19" s="501">
        <v>0</v>
      </c>
      <c r="R19" s="501">
        <v>0</v>
      </c>
      <c r="S19" s="501">
        <v>0</v>
      </c>
      <c r="T19" s="501">
        <v>0</v>
      </c>
      <c r="U19" s="501">
        <v>0</v>
      </c>
      <c r="V19" s="501">
        <v>0</v>
      </c>
      <c r="W19" s="501">
        <v>0</v>
      </c>
      <c r="X19" s="501">
        <v>0</v>
      </c>
      <c r="Y19" s="501">
        <v>0</v>
      </c>
      <c r="Z19" s="501">
        <v>0</v>
      </c>
      <c r="AA19" s="501">
        <v>0</v>
      </c>
      <c r="AB19" s="501">
        <v>0</v>
      </c>
      <c r="AC19" s="501">
        <v>0</v>
      </c>
      <c r="AD19" s="501">
        <v>0</v>
      </c>
      <c r="AE19" s="501">
        <v>0</v>
      </c>
      <c r="AF19" s="501">
        <v>0</v>
      </c>
      <c r="AG19" s="501">
        <v>0</v>
      </c>
      <c r="AH19" s="501">
        <v>0</v>
      </c>
      <c r="AI19" s="501">
        <v>0</v>
      </c>
      <c r="AJ19" s="501">
        <v>0</v>
      </c>
      <c r="AK19" s="501">
        <v>0</v>
      </c>
      <c r="AL19" s="501">
        <v>0</v>
      </c>
      <c r="AM19" s="501">
        <v>0</v>
      </c>
      <c r="AN19" s="501">
        <v>0</v>
      </c>
      <c r="AO19" s="501">
        <v>0</v>
      </c>
      <c r="AP19" s="501">
        <v>0</v>
      </c>
      <c r="AQ19" s="501">
        <v>0</v>
      </c>
      <c r="AR19" s="501">
        <v>0</v>
      </c>
      <c r="AS19" s="501">
        <v>0</v>
      </c>
      <c r="AT19" s="501">
        <v>0</v>
      </c>
      <c r="AU19" s="502">
        <v>0</v>
      </c>
      <c r="AV19" s="502">
        <v>0</v>
      </c>
      <c r="AW19" s="500">
        <v>0</v>
      </c>
      <c r="AX19" s="503">
        <v>0</v>
      </c>
      <c r="AY19" s="504">
        <v>0</v>
      </c>
      <c r="AZ19" s="501">
        <v>0</v>
      </c>
      <c r="BA19" s="501">
        <v>0</v>
      </c>
      <c r="BB19" s="501">
        <v>0</v>
      </c>
      <c r="BC19" s="502">
        <v>0</v>
      </c>
      <c r="BD19" s="503">
        <v>0</v>
      </c>
      <c r="BE19" s="504">
        <v>0</v>
      </c>
      <c r="BF19" s="504">
        <v>0</v>
      </c>
      <c r="BG19" s="497">
        <f t="shared" si="0"/>
        <v>0</v>
      </c>
      <c r="BH19" s="497">
        <f t="shared" si="1"/>
        <v>0</v>
      </c>
    </row>
    <row r="20" spans="1:60" ht="25.5" x14ac:dyDescent="0.2">
      <c r="A20" s="498" t="s">
        <v>41</v>
      </c>
      <c r="B20" s="499" t="s">
        <v>212</v>
      </c>
      <c r="C20" s="500">
        <v>0</v>
      </c>
      <c r="D20" s="500">
        <v>0</v>
      </c>
      <c r="E20" s="501">
        <v>0</v>
      </c>
      <c r="F20" s="501">
        <v>0</v>
      </c>
      <c r="G20" s="501">
        <v>0</v>
      </c>
      <c r="H20" s="501">
        <v>0</v>
      </c>
      <c r="I20" s="501">
        <v>0</v>
      </c>
      <c r="J20" s="501">
        <v>0</v>
      </c>
      <c r="K20" s="501">
        <v>0</v>
      </c>
      <c r="L20" s="501">
        <v>0</v>
      </c>
      <c r="M20" s="501">
        <v>0</v>
      </c>
      <c r="N20" s="501">
        <v>0</v>
      </c>
      <c r="O20" s="501">
        <v>0</v>
      </c>
      <c r="P20" s="501">
        <v>0</v>
      </c>
      <c r="Q20" s="501">
        <v>0</v>
      </c>
      <c r="R20" s="501">
        <v>0</v>
      </c>
      <c r="S20" s="501">
        <v>0</v>
      </c>
      <c r="T20" s="501">
        <v>0</v>
      </c>
      <c r="U20" s="501">
        <v>0</v>
      </c>
      <c r="V20" s="501">
        <v>0</v>
      </c>
      <c r="W20" s="501">
        <v>0</v>
      </c>
      <c r="X20" s="501">
        <v>0</v>
      </c>
      <c r="Y20" s="501">
        <v>0</v>
      </c>
      <c r="Z20" s="501">
        <v>0</v>
      </c>
      <c r="AA20" s="501">
        <v>0</v>
      </c>
      <c r="AB20" s="501">
        <v>0</v>
      </c>
      <c r="AC20" s="501">
        <v>0</v>
      </c>
      <c r="AD20" s="501">
        <v>0</v>
      </c>
      <c r="AE20" s="501">
        <v>0</v>
      </c>
      <c r="AF20" s="501">
        <v>0</v>
      </c>
      <c r="AG20" s="501">
        <v>0</v>
      </c>
      <c r="AH20" s="501">
        <v>0</v>
      </c>
      <c r="AI20" s="501">
        <v>0</v>
      </c>
      <c r="AJ20" s="501">
        <v>0</v>
      </c>
      <c r="AK20" s="501">
        <v>0</v>
      </c>
      <c r="AL20" s="501">
        <v>0</v>
      </c>
      <c r="AM20" s="501">
        <v>0</v>
      </c>
      <c r="AN20" s="501">
        <v>0</v>
      </c>
      <c r="AO20" s="501">
        <v>0</v>
      </c>
      <c r="AP20" s="501">
        <v>0</v>
      </c>
      <c r="AQ20" s="501">
        <v>0</v>
      </c>
      <c r="AR20" s="501">
        <v>0</v>
      </c>
      <c r="AS20" s="501">
        <v>0</v>
      </c>
      <c r="AT20" s="501">
        <v>0</v>
      </c>
      <c r="AU20" s="502">
        <v>0</v>
      </c>
      <c r="AV20" s="502">
        <v>0</v>
      </c>
      <c r="AW20" s="500">
        <v>0</v>
      </c>
      <c r="AX20" s="503">
        <v>0</v>
      </c>
      <c r="AY20" s="504">
        <v>0</v>
      </c>
      <c r="AZ20" s="501">
        <v>0</v>
      </c>
      <c r="BA20" s="501">
        <v>0</v>
      </c>
      <c r="BB20" s="501">
        <v>0</v>
      </c>
      <c r="BC20" s="502">
        <v>0</v>
      </c>
      <c r="BD20" s="503">
        <v>0</v>
      </c>
      <c r="BE20" s="504">
        <v>0</v>
      </c>
      <c r="BF20" s="504">
        <v>0</v>
      </c>
      <c r="BG20" s="497">
        <f t="shared" si="0"/>
        <v>0</v>
      </c>
      <c r="BH20" s="497">
        <f t="shared" si="1"/>
        <v>0</v>
      </c>
    </row>
    <row r="21" spans="1:60" ht="25.5" x14ac:dyDescent="0.2">
      <c r="A21" s="498" t="s">
        <v>43</v>
      </c>
      <c r="B21" s="499" t="s">
        <v>213</v>
      </c>
      <c r="C21" s="500">
        <v>0</v>
      </c>
      <c r="D21" s="500">
        <v>0</v>
      </c>
      <c r="E21" s="501">
        <v>0</v>
      </c>
      <c r="F21" s="501">
        <v>0</v>
      </c>
      <c r="G21" s="501">
        <v>0</v>
      </c>
      <c r="H21" s="501">
        <v>0</v>
      </c>
      <c r="I21" s="501">
        <v>0</v>
      </c>
      <c r="J21" s="501">
        <v>0</v>
      </c>
      <c r="K21" s="501">
        <v>0</v>
      </c>
      <c r="L21" s="501">
        <v>0</v>
      </c>
      <c r="M21" s="501">
        <v>0</v>
      </c>
      <c r="N21" s="501">
        <v>0</v>
      </c>
      <c r="O21" s="501">
        <v>0</v>
      </c>
      <c r="P21" s="501">
        <v>0</v>
      </c>
      <c r="Q21" s="501">
        <v>0</v>
      </c>
      <c r="R21" s="501">
        <v>0</v>
      </c>
      <c r="S21" s="501">
        <v>0</v>
      </c>
      <c r="T21" s="501">
        <v>0</v>
      </c>
      <c r="U21" s="501">
        <v>0</v>
      </c>
      <c r="V21" s="501">
        <v>0</v>
      </c>
      <c r="W21" s="501">
        <v>0</v>
      </c>
      <c r="X21" s="501">
        <v>0</v>
      </c>
      <c r="Y21" s="501">
        <v>0</v>
      </c>
      <c r="Z21" s="501">
        <v>0</v>
      </c>
      <c r="AA21" s="501">
        <v>0</v>
      </c>
      <c r="AB21" s="501">
        <v>0</v>
      </c>
      <c r="AC21" s="501">
        <v>0</v>
      </c>
      <c r="AD21" s="501">
        <v>0</v>
      </c>
      <c r="AE21" s="501">
        <v>0</v>
      </c>
      <c r="AF21" s="501">
        <v>0</v>
      </c>
      <c r="AG21" s="501">
        <v>0</v>
      </c>
      <c r="AH21" s="501">
        <v>0</v>
      </c>
      <c r="AI21" s="501">
        <v>0</v>
      </c>
      <c r="AJ21" s="501">
        <v>0</v>
      </c>
      <c r="AK21" s="501">
        <v>0</v>
      </c>
      <c r="AL21" s="501">
        <v>0</v>
      </c>
      <c r="AM21" s="501">
        <v>0</v>
      </c>
      <c r="AN21" s="501">
        <v>0</v>
      </c>
      <c r="AO21" s="501">
        <v>0</v>
      </c>
      <c r="AP21" s="501">
        <v>0</v>
      </c>
      <c r="AQ21" s="501">
        <v>0</v>
      </c>
      <c r="AR21" s="501">
        <v>0</v>
      </c>
      <c r="AS21" s="501">
        <v>0</v>
      </c>
      <c r="AT21" s="501">
        <v>0</v>
      </c>
      <c r="AU21" s="502">
        <v>0</v>
      </c>
      <c r="AV21" s="502">
        <v>0</v>
      </c>
      <c r="AW21" s="500">
        <v>0</v>
      </c>
      <c r="AX21" s="503">
        <v>0</v>
      </c>
      <c r="AY21" s="504">
        <v>0</v>
      </c>
      <c r="AZ21" s="501">
        <v>0</v>
      </c>
      <c r="BA21" s="501">
        <v>0</v>
      </c>
      <c r="BB21" s="501">
        <v>0</v>
      </c>
      <c r="BC21" s="502">
        <v>0</v>
      </c>
      <c r="BD21" s="503">
        <v>0</v>
      </c>
      <c r="BE21" s="504">
        <v>0</v>
      </c>
      <c r="BF21" s="504">
        <v>0</v>
      </c>
      <c r="BG21" s="497">
        <f t="shared" si="0"/>
        <v>0</v>
      </c>
      <c r="BH21" s="497">
        <f t="shared" si="1"/>
        <v>0</v>
      </c>
    </row>
    <row r="22" spans="1:60" x14ac:dyDescent="0.2">
      <c r="A22" s="498" t="s">
        <v>45</v>
      </c>
      <c r="B22" s="499" t="s">
        <v>214</v>
      </c>
      <c r="C22" s="500">
        <v>8226303</v>
      </c>
      <c r="D22" s="500">
        <v>8226303</v>
      </c>
      <c r="E22" s="501">
        <v>0</v>
      </c>
      <c r="F22" s="501">
        <v>0</v>
      </c>
      <c r="G22" s="501">
        <v>0</v>
      </c>
      <c r="H22" s="501">
        <v>0</v>
      </c>
      <c r="I22" s="501">
        <v>0</v>
      </c>
      <c r="J22" s="501">
        <v>0</v>
      </c>
      <c r="K22" s="501">
        <v>0</v>
      </c>
      <c r="L22" s="501">
        <v>0</v>
      </c>
      <c r="M22" s="501">
        <v>0</v>
      </c>
      <c r="N22" s="501">
        <v>0</v>
      </c>
      <c r="O22" s="501">
        <v>0</v>
      </c>
      <c r="P22" s="501">
        <v>0</v>
      </c>
      <c r="Q22" s="501">
        <v>2977500</v>
      </c>
      <c r="R22" s="501">
        <f>2977500+2999986</f>
        <v>5977486</v>
      </c>
      <c r="S22" s="501">
        <v>0</v>
      </c>
      <c r="T22" s="501">
        <v>0</v>
      </c>
      <c r="U22" s="501">
        <v>0</v>
      </c>
      <c r="V22" s="501">
        <v>0</v>
      </c>
      <c r="W22" s="501">
        <v>0</v>
      </c>
      <c r="X22" s="501">
        <v>0</v>
      </c>
      <c r="Y22" s="501">
        <v>0</v>
      </c>
      <c r="Z22" s="501">
        <v>0</v>
      </c>
      <c r="AA22" s="501">
        <v>0</v>
      </c>
      <c r="AB22" s="501">
        <v>0</v>
      </c>
      <c r="AC22" s="501">
        <v>0</v>
      </c>
      <c r="AD22" s="501">
        <v>0</v>
      </c>
      <c r="AE22" s="501">
        <v>0</v>
      </c>
      <c r="AF22" s="501">
        <v>0</v>
      </c>
      <c r="AG22" s="501">
        <v>0</v>
      </c>
      <c r="AH22" s="501">
        <v>0</v>
      </c>
      <c r="AI22" s="501">
        <v>0</v>
      </c>
      <c r="AJ22" s="501">
        <v>0</v>
      </c>
      <c r="AK22" s="501">
        <v>0</v>
      </c>
      <c r="AL22" s="501">
        <v>0</v>
      </c>
      <c r="AM22" s="501">
        <v>0</v>
      </c>
      <c r="AN22" s="501">
        <v>0</v>
      </c>
      <c r="AO22" s="501">
        <v>0</v>
      </c>
      <c r="AP22" s="501">
        <v>0</v>
      </c>
      <c r="AQ22" s="501">
        <v>0</v>
      </c>
      <c r="AR22" s="501">
        <v>0</v>
      </c>
      <c r="AS22" s="501">
        <v>0</v>
      </c>
      <c r="AT22" s="501">
        <v>0</v>
      </c>
      <c r="AU22" s="502">
        <v>0</v>
      </c>
      <c r="AV22" s="502">
        <v>0</v>
      </c>
      <c r="AW22" s="500">
        <v>0</v>
      </c>
      <c r="AX22" s="503">
        <v>0</v>
      </c>
      <c r="AY22" s="504">
        <v>0</v>
      </c>
      <c r="AZ22" s="501">
        <v>0</v>
      </c>
      <c r="BA22" s="501">
        <v>0</v>
      </c>
      <c r="BB22" s="501">
        <v>0</v>
      </c>
      <c r="BC22" s="502">
        <v>0</v>
      </c>
      <c r="BD22" s="503">
        <v>0</v>
      </c>
      <c r="BE22" s="504">
        <v>0</v>
      </c>
      <c r="BF22" s="504">
        <v>0</v>
      </c>
      <c r="BG22" s="497">
        <f t="shared" si="0"/>
        <v>11203803</v>
      </c>
      <c r="BH22" s="497">
        <f t="shared" si="1"/>
        <v>14203789</v>
      </c>
    </row>
    <row r="23" spans="1:60" ht="15.6" customHeight="1" x14ac:dyDescent="0.2">
      <c r="A23" s="505" t="s">
        <v>47</v>
      </c>
      <c r="B23" s="506" t="s">
        <v>215</v>
      </c>
      <c r="C23" s="507">
        <f t="shared" ref="C23:AH23" si="6">SUM(C18:C22)</f>
        <v>8226303</v>
      </c>
      <c r="D23" s="507">
        <f t="shared" si="6"/>
        <v>8226303</v>
      </c>
      <c r="E23" s="508">
        <f t="shared" si="6"/>
        <v>0</v>
      </c>
      <c r="F23" s="508">
        <f t="shared" si="6"/>
        <v>0</v>
      </c>
      <c r="G23" s="508">
        <f t="shared" si="6"/>
        <v>0</v>
      </c>
      <c r="H23" s="508">
        <f t="shared" si="6"/>
        <v>0</v>
      </c>
      <c r="I23" s="508">
        <f t="shared" si="6"/>
        <v>0</v>
      </c>
      <c r="J23" s="508">
        <f t="shared" si="6"/>
        <v>6785</v>
      </c>
      <c r="K23" s="508">
        <f t="shared" si="6"/>
        <v>0</v>
      </c>
      <c r="L23" s="508">
        <f t="shared" si="6"/>
        <v>0</v>
      </c>
      <c r="M23" s="508">
        <f t="shared" si="6"/>
        <v>0</v>
      </c>
      <c r="N23" s="508">
        <f t="shared" si="6"/>
        <v>0</v>
      </c>
      <c r="O23" s="508">
        <f t="shared" si="6"/>
        <v>0</v>
      </c>
      <c r="P23" s="508">
        <f t="shared" si="6"/>
        <v>0</v>
      </c>
      <c r="Q23" s="508">
        <f t="shared" si="6"/>
        <v>2977500</v>
      </c>
      <c r="R23" s="508">
        <f t="shared" si="6"/>
        <v>5977486</v>
      </c>
      <c r="S23" s="508">
        <f t="shared" si="6"/>
        <v>0</v>
      </c>
      <c r="T23" s="508">
        <f t="shared" si="6"/>
        <v>0</v>
      </c>
      <c r="U23" s="508">
        <f t="shared" si="6"/>
        <v>0</v>
      </c>
      <c r="V23" s="508">
        <f t="shared" si="6"/>
        <v>0</v>
      </c>
      <c r="W23" s="508">
        <f t="shared" si="6"/>
        <v>0</v>
      </c>
      <c r="X23" s="508">
        <f t="shared" si="6"/>
        <v>0</v>
      </c>
      <c r="Y23" s="508">
        <f t="shared" si="6"/>
        <v>0</v>
      </c>
      <c r="Z23" s="508">
        <f t="shared" si="6"/>
        <v>0</v>
      </c>
      <c r="AA23" s="508">
        <f t="shared" si="6"/>
        <v>0</v>
      </c>
      <c r="AB23" s="508">
        <f t="shared" si="6"/>
        <v>0</v>
      </c>
      <c r="AC23" s="508">
        <f t="shared" si="6"/>
        <v>0</v>
      </c>
      <c r="AD23" s="508">
        <f t="shared" si="6"/>
        <v>0</v>
      </c>
      <c r="AE23" s="508">
        <f t="shared" si="6"/>
        <v>0</v>
      </c>
      <c r="AF23" s="508">
        <f t="shared" si="6"/>
        <v>0</v>
      </c>
      <c r="AG23" s="508">
        <f t="shared" si="6"/>
        <v>0</v>
      </c>
      <c r="AH23" s="508">
        <f t="shared" si="6"/>
        <v>0</v>
      </c>
      <c r="AI23" s="508">
        <f t="shared" ref="AI23:BF23" si="7">SUM(AI18:AI22)</f>
        <v>0</v>
      </c>
      <c r="AJ23" s="508">
        <f t="shared" si="7"/>
        <v>0</v>
      </c>
      <c r="AK23" s="508">
        <f t="shared" si="7"/>
        <v>0</v>
      </c>
      <c r="AL23" s="508">
        <f t="shared" si="7"/>
        <v>0</v>
      </c>
      <c r="AM23" s="508">
        <f t="shared" si="7"/>
        <v>0</v>
      </c>
      <c r="AN23" s="508">
        <f t="shared" si="7"/>
        <v>0</v>
      </c>
      <c r="AO23" s="508">
        <f t="shared" si="7"/>
        <v>0</v>
      </c>
      <c r="AP23" s="508">
        <f t="shared" si="7"/>
        <v>0</v>
      </c>
      <c r="AQ23" s="508">
        <f t="shared" si="7"/>
        <v>0</v>
      </c>
      <c r="AR23" s="508">
        <f t="shared" si="7"/>
        <v>0</v>
      </c>
      <c r="AS23" s="508">
        <f t="shared" si="7"/>
        <v>0</v>
      </c>
      <c r="AT23" s="508">
        <f t="shared" si="7"/>
        <v>0</v>
      </c>
      <c r="AU23" s="509">
        <f t="shared" si="7"/>
        <v>0</v>
      </c>
      <c r="AV23" s="509">
        <f t="shared" si="7"/>
        <v>0</v>
      </c>
      <c r="AW23" s="507">
        <f t="shared" si="7"/>
        <v>0</v>
      </c>
      <c r="AX23" s="510">
        <f t="shared" si="7"/>
        <v>0</v>
      </c>
      <c r="AY23" s="511">
        <f t="shared" si="7"/>
        <v>0</v>
      </c>
      <c r="AZ23" s="508">
        <f t="shared" si="7"/>
        <v>0</v>
      </c>
      <c r="BA23" s="508">
        <f t="shared" si="7"/>
        <v>0</v>
      </c>
      <c r="BB23" s="508">
        <f t="shared" si="7"/>
        <v>0</v>
      </c>
      <c r="BC23" s="509">
        <f t="shared" si="7"/>
        <v>0</v>
      </c>
      <c r="BD23" s="510">
        <f t="shared" si="7"/>
        <v>0</v>
      </c>
      <c r="BE23" s="511">
        <f t="shared" si="7"/>
        <v>0</v>
      </c>
      <c r="BF23" s="511">
        <f t="shared" si="7"/>
        <v>0</v>
      </c>
      <c r="BG23" s="512">
        <f t="shared" si="0"/>
        <v>11203803</v>
      </c>
      <c r="BH23" s="512">
        <f t="shared" si="1"/>
        <v>14210574</v>
      </c>
    </row>
    <row r="24" spans="1:60" hidden="1" x14ac:dyDescent="0.2">
      <c r="A24" s="498" t="s">
        <v>49</v>
      </c>
      <c r="B24" s="499" t="s">
        <v>216</v>
      </c>
      <c r="C24" s="500">
        <v>0</v>
      </c>
      <c r="D24" s="500">
        <v>0</v>
      </c>
      <c r="E24" s="501">
        <v>0</v>
      </c>
      <c r="F24" s="501">
        <v>0</v>
      </c>
      <c r="G24" s="501">
        <v>0</v>
      </c>
      <c r="H24" s="501">
        <v>0</v>
      </c>
      <c r="I24" s="501">
        <v>0</v>
      </c>
      <c r="J24" s="501">
        <v>0</v>
      </c>
      <c r="K24" s="501">
        <v>0</v>
      </c>
      <c r="L24" s="501">
        <v>0</v>
      </c>
      <c r="M24" s="501">
        <v>0</v>
      </c>
      <c r="N24" s="501">
        <v>0</v>
      </c>
      <c r="O24" s="501">
        <v>0</v>
      </c>
      <c r="P24" s="501">
        <v>0</v>
      </c>
      <c r="Q24" s="501">
        <v>0</v>
      </c>
      <c r="R24" s="501">
        <v>0</v>
      </c>
      <c r="S24" s="501">
        <v>0</v>
      </c>
      <c r="T24" s="501">
        <v>0</v>
      </c>
      <c r="U24" s="501">
        <v>0</v>
      </c>
      <c r="V24" s="501">
        <v>0</v>
      </c>
      <c r="W24" s="501">
        <v>0</v>
      </c>
      <c r="X24" s="501">
        <v>0</v>
      </c>
      <c r="Y24" s="501">
        <v>0</v>
      </c>
      <c r="Z24" s="501">
        <v>0</v>
      </c>
      <c r="AA24" s="501">
        <v>0</v>
      </c>
      <c r="AB24" s="501">
        <v>0</v>
      </c>
      <c r="AC24" s="501">
        <v>0</v>
      </c>
      <c r="AD24" s="501">
        <v>0</v>
      </c>
      <c r="AE24" s="501">
        <v>0</v>
      </c>
      <c r="AF24" s="501">
        <v>0</v>
      </c>
      <c r="AG24" s="501">
        <v>0</v>
      </c>
      <c r="AH24" s="501">
        <v>0</v>
      </c>
      <c r="AI24" s="501">
        <v>0</v>
      </c>
      <c r="AJ24" s="501">
        <v>0</v>
      </c>
      <c r="AK24" s="501">
        <v>0</v>
      </c>
      <c r="AL24" s="501">
        <v>0</v>
      </c>
      <c r="AM24" s="501">
        <v>0</v>
      </c>
      <c r="AN24" s="501">
        <v>0</v>
      </c>
      <c r="AO24" s="501">
        <v>0</v>
      </c>
      <c r="AP24" s="501">
        <v>0</v>
      </c>
      <c r="AQ24" s="501">
        <v>0</v>
      </c>
      <c r="AR24" s="501">
        <v>0</v>
      </c>
      <c r="AS24" s="501">
        <v>0</v>
      </c>
      <c r="AT24" s="501">
        <v>0</v>
      </c>
      <c r="AU24" s="502">
        <v>0</v>
      </c>
      <c r="AV24" s="502">
        <v>0</v>
      </c>
      <c r="AW24" s="500">
        <v>0</v>
      </c>
      <c r="AX24" s="503">
        <v>0</v>
      </c>
      <c r="AY24" s="504">
        <v>0</v>
      </c>
      <c r="AZ24" s="501">
        <v>0</v>
      </c>
      <c r="BA24" s="501">
        <v>0</v>
      </c>
      <c r="BB24" s="501">
        <v>0</v>
      </c>
      <c r="BC24" s="502">
        <v>0</v>
      </c>
      <c r="BD24" s="503">
        <v>0</v>
      </c>
      <c r="BE24" s="504">
        <v>0</v>
      </c>
      <c r="BF24" s="504">
        <v>0</v>
      </c>
      <c r="BG24" s="497">
        <f t="shared" si="0"/>
        <v>0</v>
      </c>
      <c r="BH24" s="497">
        <f t="shared" si="1"/>
        <v>0</v>
      </c>
    </row>
    <row r="25" spans="1:60" hidden="1" x14ac:dyDescent="0.2">
      <c r="A25" s="498" t="s">
        <v>51</v>
      </c>
      <c r="B25" s="499" t="s">
        <v>217</v>
      </c>
      <c r="C25" s="500">
        <v>0</v>
      </c>
      <c r="D25" s="500">
        <v>0</v>
      </c>
      <c r="E25" s="501">
        <v>0</v>
      </c>
      <c r="F25" s="501">
        <v>0</v>
      </c>
      <c r="G25" s="501">
        <v>0</v>
      </c>
      <c r="H25" s="501">
        <v>0</v>
      </c>
      <c r="I25" s="501">
        <v>0</v>
      </c>
      <c r="J25" s="501">
        <v>0</v>
      </c>
      <c r="K25" s="501">
        <v>0</v>
      </c>
      <c r="L25" s="501">
        <v>0</v>
      </c>
      <c r="M25" s="501">
        <v>0</v>
      </c>
      <c r="N25" s="501">
        <v>0</v>
      </c>
      <c r="O25" s="501">
        <v>0</v>
      </c>
      <c r="P25" s="501">
        <v>0</v>
      </c>
      <c r="Q25" s="501">
        <v>0</v>
      </c>
      <c r="R25" s="501">
        <v>0</v>
      </c>
      <c r="S25" s="501">
        <v>0</v>
      </c>
      <c r="T25" s="501">
        <v>0</v>
      </c>
      <c r="U25" s="501">
        <v>0</v>
      </c>
      <c r="V25" s="501">
        <v>0</v>
      </c>
      <c r="W25" s="501">
        <v>0</v>
      </c>
      <c r="X25" s="501">
        <v>0</v>
      </c>
      <c r="Y25" s="501">
        <v>0</v>
      </c>
      <c r="Z25" s="501">
        <v>0</v>
      </c>
      <c r="AA25" s="501">
        <v>0</v>
      </c>
      <c r="AB25" s="501">
        <v>0</v>
      </c>
      <c r="AC25" s="501">
        <v>0</v>
      </c>
      <c r="AD25" s="501">
        <v>0</v>
      </c>
      <c r="AE25" s="501">
        <v>0</v>
      </c>
      <c r="AF25" s="501">
        <v>0</v>
      </c>
      <c r="AG25" s="501">
        <v>0</v>
      </c>
      <c r="AH25" s="501">
        <v>0</v>
      </c>
      <c r="AI25" s="501">
        <v>0</v>
      </c>
      <c r="AJ25" s="501">
        <v>0</v>
      </c>
      <c r="AK25" s="501">
        <v>0</v>
      </c>
      <c r="AL25" s="501">
        <v>0</v>
      </c>
      <c r="AM25" s="501">
        <v>0</v>
      </c>
      <c r="AN25" s="501">
        <v>0</v>
      </c>
      <c r="AO25" s="501">
        <v>0</v>
      </c>
      <c r="AP25" s="501">
        <v>0</v>
      </c>
      <c r="AQ25" s="501">
        <v>0</v>
      </c>
      <c r="AR25" s="501">
        <v>0</v>
      </c>
      <c r="AS25" s="501">
        <v>0</v>
      </c>
      <c r="AT25" s="501">
        <v>0</v>
      </c>
      <c r="AU25" s="502">
        <v>0</v>
      </c>
      <c r="AV25" s="502">
        <v>0</v>
      </c>
      <c r="AW25" s="500">
        <v>0</v>
      </c>
      <c r="AX25" s="503">
        <v>0</v>
      </c>
      <c r="AY25" s="504">
        <v>0</v>
      </c>
      <c r="AZ25" s="501">
        <v>0</v>
      </c>
      <c r="BA25" s="501">
        <v>0</v>
      </c>
      <c r="BB25" s="501">
        <v>0</v>
      </c>
      <c r="BC25" s="502">
        <v>0</v>
      </c>
      <c r="BD25" s="503">
        <v>0</v>
      </c>
      <c r="BE25" s="504">
        <v>0</v>
      </c>
      <c r="BF25" s="504">
        <v>0</v>
      </c>
      <c r="BG25" s="497">
        <f t="shared" si="0"/>
        <v>0</v>
      </c>
      <c r="BH25" s="497">
        <f t="shared" si="1"/>
        <v>0</v>
      </c>
    </row>
    <row r="26" spans="1:60" hidden="1" x14ac:dyDescent="0.2">
      <c r="A26" s="505" t="s">
        <v>53</v>
      </c>
      <c r="B26" s="506" t="s">
        <v>218</v>
      </c>
      <c r="C26" s="507">
        <f t="shared" ref="C26:AH26" si="8">SUM(C24:C25)</f>
        <v>0</v>
      </c>
      <c r="D26" s="507">
        <f t="shared" si="8"/>
        <v>0</v>
      </c>
      <c r="E26" s="508">
        <f t="shared" si="8"/>
        <v>0</v>
      </c>
      <c r="F26" s="508">
        <f t="shared" si="8"/>
        <v>0</v>
      </c>
      <c r="G26" s="508">
        <f t="shared" si="8"/>
        <v>0</v>
      </c>
      <c r="H26" s="508">
        <f t="shared" si="8"/>
        <v>0</v>
      </c>
      <c r="I26" s="508">
        <f t="shared" si="8"/>
        <v>0</v>
      </c>
      <c r="J26" s="508">
        <f t="shared" si="8"/>
        <v>0</v>
      </c>
      <c r="K26" s="508">
        <f t="shared" si="8"/>
        <v>0</v>
      </c>
      <c r="L26" s="508">
        <f t="shared" si="8"/>
        <v>0</v>
      </c>
      <c r="M26" s="508">
        <f t="shared" si="8"/>
        <v>0</v>
      </c>
      <c r="N26" s="508">
        <f t="shared" si="8"/>
        <v>0</v>
      </c>
      <c r="O26" s="508">
        <f t="shared" si="8"/>
        <v>0</v>
      </c>
      <c r="P26" s="508">
        <f t="shared" si="8"/>
        <v>0</v>
      </c>
      <c r="Q26" s="508">
        <f t="shared" si="8"/>
        <v>0</v>
      </c>
      <c r="R26" s="508">
        <f t="shared" si="8"/>
        <v>0</v>
      </c>
      <c r="S26" s="508">
        <f t="shared" si="8"/>
        <v>0</v>
      </c>
      <c r="T26" s="508">
        <f t="shared" si="8"/>
        <v>0</v>
      </c>
      <c r="U26" s="508">
        <f t="shared" si="8"/>
        <v>0</v>
      </c>
      <c r="V26" s="508">
        <f t="shared" si="8"/>
        <v>0</v>
      </c>
      <c r="W26" s="508">
        <f t="shared" si="8"/>
        <v>0</v>
      </c>
      <c r="X26" s="508">
        <f t="shared" si="8"/>
        <v>0</v>
      </c>
      <c r="Y26" s="508">
        <f t="shared" si="8"/>
        <v>0</v>
      </c>
      <c r="Z26" s="508">
        <f t="shared" si="8"/>
        <v>0</v>
      </c>
      <c r="AA26" s="508">
        <f t="shared" si="8"/>
        <v>0</v>
      </c>
      <c r="AB26" s="508">
        <f t="shared" si="8"/>
        <v>0</v>
      </c>
      <c r="AC26" s="508">
        <f t="shared" si="8"/>
        <v>0</v>
      </c>
      <c r="AD26" s="508">
        <f t="shared" si="8"/>
        <v>0</v>
      </c>
      <c r="AE26" s="508">
        <f t="shared" si="8"/>
        <v>0</v>
      </c>
      <c r="AF26" s="508">
        <f t="shared" si="8"/>
        <v>0</v>
      </c>
      <c r="AG26" s="508">
        <f t="shared" si="8"/>
        <v>0</v>
      </c>
      <c r="AH26" s="508">
        <f t="shared" si="8"/>
        <v>0</v>
      </c>
      <c r="AI26" s="508">
        <f t="shared" ref="AI26:BF26" si="9">SUM(AI24:AI25)</f>
        <v>0</v>
      </c>
      <c r="AJ26" s="508">
        <f t="shared" si="9"/>
        <v>0</v>
      </c>
      <c r="AK26" s="508">
        <f t="shared" si="9"/>
        <v>0</v>
      </c>
      <c r="AL26" s="508">
        <f t="shared" si="9"/>
        <v>0</v>
      </c>
      <c r="AM26" s="508">
        <f t="shared" si="9"/>
        <v>0</v>
      </c>
      <c r="AN26" s="508">
        <f t="shared" si="9"/>
        <v>0</v>
      </c>
      <c r="AO26" s="508">
        <f t="shared" si="9"/>
        <v>0</v>
      </c>
      <c r="AP26" s="508">
        <f t="shared" si="9"/>
        <v>0</v>
      </c>
      <c r="AQ26" s="508">
        <f t="shared" si="9"/>
        <v>0</v>
      </c>
      <c r="AR26" s="508">
        <f t="shared" si="9"/>
        <v>0</v>
      </c>
      <c r="AS26" s="508">
        <f t="shared" si="9"/>
        <v>0</v>
      </c>
      <c r="AT26" s="508">
        <f t="shared" si="9"/>
        <v>0</v>
      </c>
      <c r="AU26" s="509">
        <f t="shared" si="9"/>
        <v>0</v>
      </c>
      <c r="AV26" s="509">
        <f t="shared" si="9"/>
        <v>0</v>
      </c>
      <c r="AW26" s="507">
        <f t="shared" si="9"/>
        <v>0</v>
      </c>
      <c r="AX26" s="510">
        <f t="shared" si="9"/>
        <v>0</v>
      </c>
      <c r="AY26" s="511">
        <f t="shared" si="9"/>
        <v>0</v>
      </c>
      <c r="AZ26" s="508">
        <f t="shared" si="9"/>
        <v>0</v>
      </c>
      <c r="BA26" s="508">
        <f t="shared" si="9"/>
        <v>0</v>
      </c>
      <c r="BB26" s="508">
        <f t="shared" si="9"/>
        <v>0</v>
      </c>
      <c r="BC26" s="509">
        <f t="shared" si="9"/>
        <v>0</v>
      </c>
      <c r="BD26" s="510">
        <f t="shared" si="9"/>
        <v>0</v>
      </c>
      <c r="BE26" s="511">
        <f t="shared" si="9"/>
        <v>0</v>
      </c>
      <c r="BF26" s="511">
        <f t="shared" si="9"/>
        <v>0</v>
      </c>
      <c r="BG26" s="497">
        <f t="shared" si="0"/>
        <v>0</v>
      </c>
      <c r="BH26" s="497">
        <f t="shared" si="1"/>
        <v>0</v>
      </c>
    </row>
    <row r="27" spans="1:60" hidden="1" x14ac:dyDescent="0.2">
      <c r="A27" s="498" t="s">
        <v>55</v>
      </c>
      <c r="B27" s="499" t="s">
        <v>219</v>
      </c>
      <c r="C27" s="500">
        <v>0</v>
      </c>
      <c r="D27" s="500">
        <v>0</v>
      </c>
      <c r="E27" s="501">
        <v>0</v>
      </c>
      <c r="F27" s="501">
        <v>0</v>
      </c>
      <c r="G27" s="501">
        <v>0</v>
      </c>
      <c r="H27" s="501">
        <v>0</v>
      </c>
      <c r="I27" s="501">
        <v>0</v>
      </c>
      <c r="J27" s="501">
        <v>0</v>
      </c>
      <c r="K27" s="501">
        <v>0</v>
      </c>
      <c r="L27" s="501">
        <v>0</v>
      </c>
      <c r="M27" s="501">
        <v>0</v>
      </c>
      <c r="N27" s="501">
        <v>0</v>
      </c>
      <c r="O27" s="501">
        <v>0</v>
      </c>
      <c r="P27" s="501">
        <v>0</v>
      </c>
      <c r="Q27" s="501">
        <v>0</v>
      </c>
      <c r="R27" s="501">
        <v>0</v>
      </c>
      <c r="S27" s="501">
        <v>0</v>
      </c>
      <c r="T27" s="501">
        <v>0</v>
      </c>
      <c r="U27" s="501">
        <v>0</v>
      </c>
      <c r="V27" s="501">
        <v>0</v>
      </c>
      <c r="W27" s="501">
        <v>0</v>
      </c>
      <c r="X27" s="501">
        <v>0</v>
      </c>
      <c r="Y27" s="501">
        <v>0</v>
      </c>
      <c r="Z27" s="501">
        <v>0</v>
      </c>
      <c r="AA27" s="501">
        <v>0</v>
      </c>
      <c r="AB27" s="501">
        <v>0</v>
      </c>
      <c r="AC27" s="501">
        <v>0</v>
      </c>
      <c r="AD27" s="501">
        <v>0</v>
      </c>
      <c r="AE27" s="501">
        <v>0</v>
      </c>
      <c r="AF27" s="501">
        <v>0</v>
      </c>
      <c r="AG27" s="501">
        <v>0</v>
      </c>
      <c r="AH27" s="501">
        <v>0</v>
      </c>
      <c r="AI27" s="501">
        <v>0</v>
      </c>
      <c r="AJ27" s="501">
        <v>0</v>
      </c>
      <c r="AK27" s="501">
        <v>0</v>
      </c>
      <c r="AL27" s="501">
        <v>0</v>
      </c>
      <c r="AM27" s="501">
        <v>0</v>
      </c>
      <c r="AN27" s="501">
        <v>0</v>
      </c>
      <c r="AO27" s="501">
        <v>0</v>
      </c>
      <c r="AP27" s="501">
        <v>0</v>
      </c>
      <c r="AQ27" s="501">
        <v>0</v>
      </c>
      <c r="AR27" s="501">
        <v>0</v>
      </c>
      <c r="AS27" s="501">
        <v>0</v>
      </c>
      <c r="AT27" s="501">
        <v>0</v>
      </c>
      <c r="AU27" s="502">
        <v>0</v>
      </c>
      <c r="AV27" s="502">
        <v>0</v>
      </c>
      <c r="AW27" s="500">
        <v>0</v>
      </c>
      <c r="AX27" s="503">
        <v>0</v>
      </c>
      <c r="AY27" s="504">
        <v>0</v>
      </c>
      <c r="AZ27" s="501">
        <v>0</v>
      </c>
      <c r="BA27" s="501">
        <v>0</v>
      </c>
      <c r="BB27" s="501">
        <v>0</v>
      </c>
      <c r="BC27" s="502">
        <v>0</v>
      </c>
      <c r="BD27" s="503">
        <v>0</v>
      </c>
      <c r="BE27" s="504">
        <v>0</v>
      </c>
      <c r="BF27" s="504">
        <v>0</v>
      </c>
      <c r="BG27" s="497">
        <f t="shared" si="0"/>
        <v>0</v>
      </c>
      <c r="BH27" s="497">
        <f t="shared" si="1"/>
        <v>0</v>
      </c>
    </row>
    <row r="28" spans="1:60" hidden="1" x14ac:dyDescent="0.2">
      <c r="A28" s="498" t="s">
        <v>57</v>
      </c>
      <c r="B28" s="499" t="s">
        <v>220</v>
      </c>
      <c r="C28" s="500">
        <v>0</v>
      </c>
      <c r="D28" s="500">
        <v>0</v>
      </c>
      <c r="E28" s="501">
        <v>0</v>
      </c>
      <c r="F28" s="501">
        <v>0</v>
      </c>
      <c r="G28" s="501">
        <v>0</v>
      </c>
      <c r="H28" s="501">
        <v>0</v>
      </c>
      <c r="I28" s="501">
        <v>0</v>
      </c>
      <c r="J28" s="501">
        <v>0</v>
      </c>
      <c r="K28" s="501">
        <v>0</v>
      </c>
      <c r="L28" s="501">
        <v>0</v>
      </c>
      <c r="M28" s="501">
        <v>0</v>
      </c>
      <c r="N28" s="501">
        <v>0</v>
      </c>
      <c r="O28" s="501">
        <v>0</v>
      </c>
      <c r="P28" s="501">
        <v>0</v>
      </c>
      <c r="Q28" s="501">
        <v>0</v>
      </c>
      <c r="R28" s="501">
        <v>0</v>
      </c>
      <c r="S28" s="501">
        <v>0</v>
      </c>
      <c r="T28" s="501">
        <v>0</v>
      </c>
      <c r="U28" s="501">
        <v>0</v>
      </c>
      <c r="V28" s="501">
        <v>0</v>
      </c>
      <c r="W28" s="501">
        <v>0</v>
      </c>
      <c r="X28" s="501">
        <v>0</v>
      </c>
      <c r="Y28" s="501">
        <v>0</v>
      </c>
      <c r="Z28" s="501">
        <v>0</v>
      </c>
      <c r="AA28" s="501">
        <v>0</v>
      </c>
      <c r="AB28" s="501">
        <v>0</v>
      </c>
      <c r="AC28" s="501">
        <v>0</v>
      </c>
      <c r="AD28" s="501">
        <v>0</v>
      </c>
      <c r="AE28" s="501">
        <v>0</v>
      </c>
      <c r="AF28" s="501">
        <v>0</v>
      </c>
      <c r="AG28" s="501">
        <v>0</v>
      </c>
      <c r="AH28" s="501">
        <v>0</v>
      </c>
      <c r="AI28" s="501">
        <v>0</v>
      </c>
      <c r="AJ28" s="501">
        <v>0</v>
      </c>
      <c r="AK28" s="501">
        <v>0</v>
      </c>
      <c r="AL28" s="501">
        <v>0</v>
      </c>
      <c r="AM28" s="501">
        <v>0</v>
      </c>
      <c r="AN28" s="501">
        <v>0</v>
      </c>
      <c r="AO28" s="501">
        <v>0</v>
      </c>
      <c r="AP28" s="501">
        <v>0</v>
      </c>
      <c r="AQ28" s="501">
        <v>0</v>
      </c>
      <c r="AR28" s="501">
        <v>0</v>
      </c>
      <c r="AS28" s="501">
        <v>0</v>
      </c>
      <c r="AT28" s="501">
        <v>0</v>
      </c>
      <c r="AU28" s="502">
        <v>0</v>
      </c>
      <c r="AV28" s="502">
        <v>0</v>
      </c>
      <c r="AW28" s="500">
        <v>0</v>
      </c>
      <c r="AX28" s="503">
        <v>0</v>
      </c>
      <c r="AY28" s="504">
        <v>0</v>
      </c>
      <c r="AZ28" s="501">
        <v>0</v>
      </c>
      <c r="BA28" s="501">
        <v>0</v>
      </c>
      <c r="BB28" s="501">
        <v>0</v>
      </c>
      <c r="BC28" s="502">
        <v>0</v>
      </c>
      <c r="BD28" s="503">
        <v>0</v>
      </c>
      <c r="BE28" s="504">
        <v>0</v>
      </c>
      <c r="BF28" s="504">
        <v>0</v>
      </c>
      <c r="BG28" s="497">
        <f t="shared" si="0"/>
        <v>0</v>
      </c>
      <c r="BH28" s="497">
        <f t="shared" si="1"/>
        <v>0</v>
      </c>
    </row>
    <row r="29" spans="1:60" x14ac:dyDescent="0.2">
      <c r="A29" s="498" t="s">
        <v>59</v>
      </c>
      <c r="B29" s="499" t="s">
        <v>221</v>
      </c>
      <c r="C29" s="500">
        <f t="shared" ref="C29:AH29" si="10">+C30+C31</f>
        <v>0</v>
      </c>
      <c r="D29" s="500">
        <f t="shared" si="10"/>
        <v>0</v>
      </c>
      <c r="E29" s="501">
        <f t="shared" si="10"/>
        <v>0</v>
      </c>
      <c r="F29" s="501">
        <f t="shared" si="10"/>
        <v>0</v>
      </c>
      <c r="G29" s="501">
        <f t="shared" si="10"/>
        <v>0</v>
      </c>
      <c r="H29" s="501">
        <f t="shared" si="10"/>
        <v>0</v>
      </c>
      <c r="I29" s="501">
        <f t="shared" si="10"/>
        <v>0</v>
      </c>
      <c r="J29" s="501">
        <f t="shared" si="10"/>
        <v>0</v>
      </c>
      <c r="K29" s="501">
        <f t="shared" si="10"/>
        <v>0</v>
      </c>
      <c r="L29" s="501">
        <f t="shared" si="10"/>
        <v>0</v>
      </c>
      <c r="M29" s="501">
        <f t="shared" si="10"/>
        <v>0</v>
      </c>
      <c r="N29" s="501">
        <f t="shared" si="10"/>
        <v>0</v>
      </c>
      <c r="O29" s="501">
        <f t="shared" si="10"/>
        <v>0</v>
      </c>
      <c r="P29" s="501">
        <f t="shared" si="10"/>
        <v>0</v>
      </c>
      <c r="Q29" s="501">
        <f t="shared" si="10"/>
        <v>0</v>
      </c>
      <c r="R29" s="501">
        <f t="shared" si="10"/>
        <v>0</v>
      </c>
      <c r="S29" s="501">
        <f t="shared" si="10"/>
        <v>0</v>
      </c>
      <c r="T29" s="501">
        <f t="shared" si="10"/>
        <v>0</v>
      </c>
      <c r="U29" s="501">
        <f t="shared" si="10"/>
        <v>0</v>
      </c>
      <c r="V29" s="501">
        <f t="shared" si="10"/>
        <v>0</v>
      </c>
      <c r="W29" s="501">
        <f t="shared" si="10"/>
        <v>0</v>
      </c>
      <c r="X29" s="501">
        <f t="shared" si="10"/>
        <v>0</v>
      </c>
      <c r="Y29" s="501">
        <f t="shared" si="10"/>
        <v>0</v>
      </c>
      <c r="Z29" s="501">
        <f t="shared" si="10"/>
        <v>0</v>
      </c>
      <c r="AA29" s="501">
        <f t="shared" si="10"/>
        <v>0</v>
      </c>
      <c r="AB29" s="501">
        <f t="shared" si="10"/>
        <v>0</v>
      </c>
      <c r="AC29" s="501">
        <f t="shared" si="10"/>
        <v>0</v>
      </c>
      <c r="AD29" s="501">
        <f t="shared" si="10"/>
        <v>0</v>
      </c>
      <c r="AE29" s="501">
        <f t="shared" si="10"/>
        <v>0</v>
      </c>
      <c r="AF29" s="501">
        <f t="shared" si="10"/>
        <v>0</v>
      </c>
      <c r="AG29" s="501">
        <f t="shared" si="10"/>
        <v>0</v>
      </c>
      <c r="AH29" s="501">
        <f t="shared" si="10"/>
        <v>0</v>
      </c>
      <c r="AI29" s="501">
        <f t="shared" ref="AI29:BF29" si="11">+AI30+AI31</f>
        <v>0</v>
      </c>
      <c r="AJ29" s="501">
        <f t="shared" si="11"/>
        <v>0</v>
      </c>
      <c r="AK29" s="501">
        <f t="shared" si="11"/>
        <v>0</v>
      </c>
      <c r="AL29" s="501">
        <f t="shared" si="11"/>
        <v>0</v>
      </c>
      <c r="AM29" s="501">
        <f t="shared" si="11"/>
        <v>0</v>
      </c>
      <c r="AN29" s="501">
        <f t="shared" si="11"/>
        <v>0</v>
      </c>
      <c r="AO29" s="501">
        <f t="shared" si="11"/>
        <v>0</v>
      </c>
      <c r="AP29" s="501">
        <f t="shared" si="11"/>
        <v>0</v>
      </c>
      <c r="AQ29" s="501">
        <f t="shared" si="11"/>
        <v>0</v>
      </c>
      <c r="AR29" s="501">
        <f t="shared" si="11"/>
        <v>0</v>
      </c>
      <c r="AS29" s="501">
        <f t="shared" si="11"/>
        <v>16800000</v>
      </c>
      <c r="AT29" s="501">
        <f t="shared" si="11"/>
        <v>16800000</v>
      </c>
      <c r="AU29" s="501">
        <f t="shared" si="11"/>
        <v>0</v>
      </c>
      <c r="AV29" s="501">
        <f t="shared" si="11"/>
        <v>0</v>
      </c>
      <c r="AW29" s="500">
        <f t="shared" si="11"/>
        <v>0</v>
      </c>
      <c r="AX29" s="503">
        <f t="shared" si="11"/>
        <v>0</v>
      </c>
      <c r="AY29" s="504">
        <f t="shared" si="11"/>
        <v>0</v>
      </c>
      <c r="AZ29" s="504">
        <f t="shared" si="11"/>
        <v>0</v>
      </c>
      <c r="BA29" s="504">
        <f t="shared" si="11"/>
        <v>0</v>
      </c>
      <c r="BB29" s="504">
        <f t="shared" si="11"/>
        <v>0</v>
      </c>
      <c r="BC29" s="504">
        <f t="shared" si="11"/>
        <v>0</v>
      </c>
      <c r="BD29" s="503">
        <f t="shared" si="11"/>
        <v>0</v>
      </c>
      <c r="BE29" s="504">
        <f t="shared" si="11"/>
        <v>0</v>
      </c>
      <c r="BF29" s="504">
        <f t="shared" si="11"/>
        <v>0</v>
      </c>
      <c r="BG29" s="497">
        <f t="shared" si="0"/>
        <v>16800000</v>
      </c>
      <c r="BH29" s="497">
        <f t="shared" si="1"/>
        <v>16800000</v>
      </c>
    </row>
    <row r="30" spans="1:60" x14ac:dyDescent="0.2">
      <c r="A30" s="498"/>
      <c r="B30" s="513" t="s">
        <v>222</v>
      </c>
      <c r="C30" s="500">
        <v>0</v>
      </c>
      <c r="D30" s="500">
        <v>0</v>
      </c>
      <c r="E30" s="501">
        <v>0</v>
      </c>
      <c r="F30" s="501">
        <v>0</v>
      </c>
      <c r="G30" s="501">
        <v>0</v>
      </c>
      <c r="H30" s="501">
        <v>0</v>
      </c>
      <c r="I30" s="501">
        <v>0</v>
      </c>
      <c r="J30" s="501">
        <v>0</v>
      </c>
      <c r="K30" s="501">
        <v>0</v>
      </c>
      <c r="L30" s="501">
        <v>0</v>
      </c>
      <c r="M30" s="501">
        <v>0</v>
      </c>
      <c r="N30" s="501">
        <v>0</v>
      </c>
      <c r="O30" s="501">
        <v>0</v>
      </c>
      <c r="P30" s="501">
        <v>0</v>
      </c>
      <c r="Q30" s="501">
        <v>0</v>
      </c>
      <c r="R30" s="501">
        <v>0</v>
      </c>
      <c r="S30" s="501">
        <v>0</v>
      </c>
      <c r="T30" s="501">
        <v>0</v>
      </c>
      <c r="U30" s="501">
        <v>0</v>
      </c>
      <c r="V30" s="501">
        <v>0</v>
      </c>
      <c r="W30" s="501">
        <v>0</v>
      </c>
      <c r="X30" s="501">
        <v>0</v>
      </c>
      <c r="Y30" s="501">
        <v>0</v>
      </c>
      <c r="Z30" s="501">
        <v>0</v>
      </c>
      <c r="AA30" s="501">
        <v>0</v>
      </c>
      <c r="AB30" s="501">
        <v>0</v>
      </c>
      <c r="AC30" s="501">
        <v>0</v>
      </c>
      <c r="AD30" s="501">
        <v>0</v>
      </c>
      <c r="AE30" s="501">
        <v>0</v>
      </c>
      <c r="AF30" s="501">
        <v>0</v>
      </c>
      <c r="AG30" s="501">
        <v>0</v>
      </c>
      <c r="AH30" s="501">
        <v>0</v>
      </c>
      <c r="AI30" s="501">
        <v>0</v>
      </c>
      <c r="AJ30" s="501">
        <v>0</v>
      </c>
      <c r="AK30" s="501">
        <v>0</v>
      </c>
      <c r="AL30" s="501">
        <v>0</v>
      </c>
      <c r="AM30" s="501">
        <v>0</v>
      </c>
      <c r="AN30" s="501">
        <v>0</v>
      </c>
      <c r="AO30" s="501">
        <v>0</v>
      </c>
      <c r="AP30" s="501">
        <v>0</v>
      </c>
      <c r="AQ30" s="501">
        <v>0</v>
      </c>
      <c r="AR30" s="501">
        <v>0</v>
      </c>
      <c r="AS30" s="501">
        <v>10000000</v>
      </c>
      <c r="AT30" s="501">
        <v>10000000</v>
      </c>
      <c r="AU30" s="501">
        <v>0</v>
      </c>
      <c r="AV30" s="501">
        <v>0</v>
      </c>
      <c r="AW30" s="500">
        <v>0</v>
      </c>
      <c r="AX30" s="503">
        <v>0</v>
      </c>
      <c r="AY30" s="504">
        <v>0</v>
      </c>
      <c r="AZ30" s="504">
        <v>0</v>
      </c>
      <c r="BA30" s="504">
        <v>0</v>
      </c>
      <c r="BB30" s="504">
        <v>0</v>
      </c>
      <c r="BC30" s="504">
        <v>0</v>
      </c>
      <c r="BD30" s="503">
        <v>0</v>
      </c>
      <c r="BE30" s="504">
        <v>0</v>
      </c>
      <c r="BF30" s="504">
        <v>0</v>
      </c>
      <c r="BG30" s="497">
        <f t="shared" si="0"/>
        <v>10000000</v>
      </c>
      <c r="BH30" s="497">
        <f t="shared" si="1"/>
        <v>10000000</v>
      </c>
    </row>
    <row r="31" spans="1:60" x14ac:dyDescent="0.2">
      <c r="A31" s="498"/>
      <c r="B31" s="513" t="s">
        <v>223</v>
      </c>
      <c r="C31" s="500">
        <v>0</v>
      </c>
      <c r="D31" s="500">
        <v>0</v>
      </c>
      <c r="E31" s="501">
        <v>0</v>
      </c>
      <c r="F31" s="501">
        <v>0</v>
      </c>
      <c r="G31" s="501">
        <v>0</v>
      </c>
      <c r="H31" s="501">
        <v>0</v>
      </c>
      <c r="I31" s="501">
        <v>0</v>
      </c>
      <c r="J31" s="501">
        <v>0</v>
      </c>
      <c r="K31" s="501">
        <v>0</v>
      </c>
      <c r="L31" s="501">
        <v>0</v>
      </c>
      <c r="M31" s="501">
        <v>0</v>
      </c>
      <c r="N31" s="501">
        <v>0</v>
      </c>
      <c r="O31" s="501">
        <v>0</v>
      </c>
      <c r="P31" s="501">
        <v>0</v>
      </c>
      <c r="Q31" s="501">
        <v>0</v>
      </c>
      <c r="R31" s="501">
        <v>0</v>
      </c>
      <c r="S31" s="501">
        <v>0</v>
      </c>
      <c r="T31" s="501">
        <v>0</v>
      </c>
      <c r="U31" s="501">
        <v>0</v>
      </c>
      <c r="V31" s="501">
        <v>0</v>
      </c>
      <c r="W31" s="501">
        <v>0</v>
      </c>
      <c r="X31" s="501">
        <v>0</v>
      </c>
      <c r="Y31" s="501">
        <v>0</v>
      </c>
      <c r="Z31" s="501">
        <v>0</v>
      </c>
      <c r="AA31" s="501">
        <v>0</v>
      </c>
      <c r="AB31" s="501">
        <v>0</v>
      </c>
      <c r="AC31" s="501">
        <v>0</v>
      </c>
      <c r="AD31" s="501">
        <v>0</v>
      </c>
      <c r="AE31" s="501">
        <v>0</v>
      </c>
      <c r="AF31" s="501">
        <v>0</v>
      </c>
      <c r="AG31" s="501">
        <v>0</v>
      </c>
      <c r="AH31" s="501">
        <v>0</v>
      </c>
      <c r="AI31" s="501">
        <v>0</v>
      </c>
      <c r="AJ31" s="501">
        <v>0</v>
      </c>
      <c r="AK31" s="501">
        <v>0</v>
      </c>
      <c r="AL31" s="501">
        <v>0</v>
      </c>
      <c r="AM31" s="501">
        <v>0</v>
      </c>
      <c r="AN31" s="501">
        <v>0</v>
      </c>
      <c r="AO31" s="501">
        <v>0</v>
      </c>
      <c r="AP31" s="501">
        <v>0</v>
      </c>
      <c r="AQ31" s="501">
        <v>0</v>
      </c>
      <c r="AR31" s="501">
        <v>0</v>
      </c>
      <c r="AS31" s="501">
        <v>6800000</v>
      </c>
      <c r="AT31" s="501">
        <v>6800000</v>
      </c>
      <c r="AU31" s="501">
        <v>0</v>
      </c>
      <c r="AV31" s="501">
        <v>0</v>
      </c>
      <c r="AW31" s="500">
        <v>0</v>
      </c>
      <c r="AX31" s="503">
        <v>0</v>
      </c>
      <c r="AY31" s="504">
        <v>0</v>
      </c>
      <c r="AZ31" s="504">
        <v>0</v>
      </c>
      <c r="BA31" s="504">
        <v>0</v>
      </c>
      <c r="BB31" s="504">
        <v>0</v>
      </c>
      <c r="BC31" s="504">
        <v>0</v>
      </c>
      <c r="BD31" s="503">
        <v>0</v>
      </c>
      <c r="BE31" s="504">
        <v>0</v>
      </c>
      <c r="BF31" s="504">
        <v>0</v>
      </c>
      <c r="BG31" s="497">
        <f t="shared" si="0"/>
        <v>6800000</v>
      </c>
      <c r="BH31" s="497">
        <f t="shared" si="1"/>
        <v>6800000</v>
      </c>
    </row>
    <row r="32" spans="1:60" x14ac:dyDescent="0.2">
      <c r="A32" s="498" t="s">
        <v>61</v>
      </c>
      <c r="B32" s="499" t="s">
        <v>609</v>
      </c>
      <c r="C32" s="500">
        <v>0</v>
      </c>
      <c r="D32" s="500">
        <v>0</v>
      </c>
      <c r="E32" s="501">
        <v>0</v>
      </c>
      <c r="F32" s="501">
        <v>0</v>
      </c>
      <c r="G32" s="501">
        <v>0</v>
      </c>
      <c r="H32" s="501">
        <v>0</v>
      </c>
      <c r="I32" s="501">
        <v>0</v>
      </c>
      <c r="J32" s="501">
        <v>0</v>
      </c>
      <c r="K32" s="501">
        <v>0</v>
      </c>
      <c r="L32" s="501">
        <v>0</v>
      </c>
      <c r="M32" s="501">
        <v>0</v>
      </c>
      <c r="N32" s="501">
        <v>0</v>
      </c>
      <c r="O32" s="501">
        <v>0</v>
      </c>
      <c r="P32" s="501">
        <v>0</v>
      </c>
      <c r="Q32" s="501">
        <v>0</v>
      </c>
      <c r="R32" s="501">
        <v>0</v>
      </c>
      <c r="S32" s="501">
        <v>0</v>
      </c>
      <c r="T32" s="501">
        <v>0</v>
      </c>
      <c r="U32" s="501">
        <v>0</v>
      </c>
      <c r="V32" s="501">
        <v>0</v>
      </c>
      <c r="W32" s="501">
        <v>0</v>
      </c>
      <c r="X32" s="501">
        <v>0</v>
      </c>
      <c r="Y32" s="501">
        <v>0</v>
      </c>
      <c r="Z32" s="501">
        <v>0</v>
      </c>
      <c r="AA32" s="501">
        <v>0</v>
      </c>
      <c r="AB32" s="501">
        <v>0</v>
      </c>
      <c r="AC32" s="501">
        <v>0</v>
      </c>
      <c r="AD32" s="501">
        <v>0</v>
      </c>
      <c r="AE32" s="501">
        <v>0</v>
      </c>
      <c r="AF32" s="501">
        <v>0</v>
      </c>
      <c r="AG32" s="501">
        <v>0</v>
      </c>
      <c r="AH32" s="501">
        <v>0</v>
      </c>
      <c r="AI32" s="501">
        <v>0</v>
      </c>
      <c r="AJ32" s="501">
        <v>0</v>
      </c>
      <c r="AK32" s="501">
        <v>0</v>
      </c>
      <c r="AL32" s="501">
        <v>0</v>
      </c>
      <c r="AM32" s="501">
        <v>0</v>
      </c>
      <c r="AN32" s="501">
        <v>0</v>
      </c>
      <c r="AO32" s="501">
        <v>0</v>
      </c>
      <c r="AP32" s="501">
        <v>0</v>
      </c>
      <c r="AQ32" s="501">
        <v>0</v>
      </c>
      <c r="AR32" s="501">
        <v>0</v>
      </c>
      <c r="AS32" s="501">
        <v>26200000</v>
      </c>
      <c r="AT32" s="501">
        <v>23000000</v>
      </c>
      <c r="AU32" s="502">
        <v>0</v>
      </c>
      <c r="AV32" s="502">
        <v>0</v>
      </c>
      <c r="AW32" s="500">
        <v>0</v>
      </c>
      <c r="AX32" s="503">
        <v>0</v>
      </c>
      <c r="AY32" s="504">
        <v>0</v>
      </c>
      <c r="AZ32" s="501">
        <v>0</v>
      </c>
      <c r="BA32" s="501">
        <v>0</v>
      </c>
      <c r="BB32" s="501">
        <v>0</v>
      </c>
      <c r="BC32" s="502">
        <v>0</v>
      </c>
      <c r="BD32" s="503">
        <v>0</v>
      </c>
      <c r="BE32" s="504">
        <v>0</v>
      </c>
      <c r="BF32" s="504">
        <v>0</v>
      </c>
      <c r="BG32" s="497">
        <f t="shared" si="0"/>
        <v>26200000</v>
      </c>
      <c r="BH32" s="497">
        <f t="shared" si="1"/>
        <v>23000000</v>
      </c>
    </row>
    <row r="33" spans="1:60" hidden="1" x14ac:dyDescent="0.2">
      <c r="A33" s="498" t="s">
        <v>63</v>
      </c>
      <c r="B33" s="499" t="s">
        <v>225</v>
      </c>
      <c r="C33" s="500">
        <v>0</v>
      </c>
      <c r="D33" s="500">
        <v>0</v>
      </c>
      <c r="E33" s="501">
        <v>0</v>
      </c>
      <c r="F33" s="501">
        <v>0</v>
      </c>
      <c r="G33" s="501">
        <v>0</v>
      </c>
      <c r="H33" s="501">
        <v>0</v>
      </c>
      <c r="I33" s="501">
        <v>0</v>
      </c>
      <c r="J33" s="501">
        <v>0</v>
      </c>
      <c r="K33" s="501">
        <v>0</v>
      </c>
      <c r="L33" s="501">
        <v>0</v>
      </c>
      <c r="M33" s="501">
        <v>0</v>
      </c>
      <c r="N33" s="501">
        <v>0</v>
      </c>
      <c r="O33" s="501">
        <v>0</v>
      </c>
      <c r="P33" s="501">
        <v>0</v>
      </c>
      <c r="Q33" s="501">
        <v>0</v>
      </c>
      <c r="R33" s="501">
        <v>0</v>
      </c>
      <c r="S33" s="501">
        <v>0</v>
      </c>
      <c r="T33" s="501">
        <v>0</v>
      </c>
      <c r="U33" s="501">
        <v>0</v>
      </c>
      <c r="V33" s="501">
        <v>0</v>
      </c>
      <c r="W33" s="501">
        <v>0</v>
      </c>
      <c r="X33" s="501">
        <v>0</v>
      </c>
      <c r="Y33" s="501">
        <v>0</v>
      </c>
      <c r="Z33" s="501">
        <v>0</v>
      </c>
      <c r="AA33" s="501">
        <v>0</v>
      </c>
      <c r="AB33" s="501">
        <v>0</v>
      </c>
      <c r="AC33" s="501">
        <v>0</v>
      </c>
      <c r="AD33" s="501">
        <v>0</v>
      </c>
      <c r="AE33" s="501">
        <v>0</v>
      </c>
      <c r="AF33" s="501">
        <v>0</v>
      </c>
      <c r="AG33" s="501">
        <v>0</v>
      </c>
      <c r="AH33" s="501">
        <v>0</v>
      </c>
      <c r="AI33" s="501">
        <v>0</v>
      </c>
      <c r="AJ33" s="501">
        <v>0</v>
      </c>
      <c r="AK33" s="501">
        <v>0</v>
      </c>
      <c r="AL33" s="501">
        <v>0</v>
      </c>
      <c r="AM33" s="501">
        <v>0</v>
      </c>
      <c r="AN33" s="501">
        <v>0</v>
      </c>
      <c r="AO33" s="501">
        <v>0</v>
      </c>
      <c r="AP33" s="501">
        <v>0</v>
      </c>
      <c r="AQ33" s="501">
        <v>0</v>
      </c>
      <c r="AR33" s="501">
        <v>0</v>
      </c>
      <c r="AS33" s="501">
        <v>0</v>
      </c>
      <c r="AT33" s="501">
        <v>0</v>
      </c>
      <c r="AU33" s="502">
        <v>0</v>
      </c>
      <c r="AV33" s="502">
        <v>0</v>
      </c>
      <c r="AW33" s="500">
        <v>0</v>
      </c>
      <c r="AX33" s="503">
        <v>0</v>
      </c>
      <c r="AY33" s="504">
        <v>0</v>
      </c>
      <c r="AZ33" s="501">
        <v>0</v>
      </c>
      <c r="BA33" s="501">
        <v>0</v>
      </c>
      <c r="BB33" s="501">
        <v>0</v>
      </c>
      <c r="BC33" s="502">
        <v>0</v>
      </c>
      <c r="BD33" s="503">
        <v>0</v>
      </c>
      <c r="BE33" s="504">
        <v>0</v>
      </c>
      <c r="BF33" s="504">
        <v>0</v>
      </c>
      <c r="BG33" s="497">
        <f t="shared" si="0"/>
        <v>0</v>
      </c>
      <c r="BH33" s="497">
        <f t="shared" si="1"/>
        <v>0</v>
      </c>
    </row>
    <row r="34" spans="1:60" hidden="1" x14ac:dyDescent="0.2">
      <c r="A34" s="498" t="s">
        <v>65</v>
      </c>
      <c r="B34" s="499" t="s">
        <v>226</v>
      </c>
      <c r="C34" s="500">
        <v>0</v>
      </c>
      <c r="D34" s="500">
        <v>0</v>
      </c>
      <c r="E34" s="501">
        <v>0</v>
      </c>
      <c r="F34" s="501">
        <v>0</v>
      </c>
      <c r="G34" s="501">
        <v>0</v>
      </c>
      <c r="H34" s="501">
        <v>0</v>
      </c>
      <c r="I34" s="501">
        <v>0</v>
      </c>
      <c r="J34" s="501">
        <v>0</v>
      </c>
      <c r="K34" s="501">
        <v>0</v>
      </c>
      <c r="L34" s="501">
        <v>0</v>
      </c>
      <c r="M34" s="501">
        <v>0</v>
      </c>
      <c r="N34" s="501">
        <v>0</v>
      </c>
      <c r="O34" s="501">
        <v>0</v>
      </c>
      <c r="P34" s="501">
        <v>0</v>
      </c>
      <c r="Q34" s="501">
        <v>0</v>
      </c>
      <c r="R34" s="501">
        <v>0</v>
      </c>
      <c r="S34" s="501">
        <v>0</v>
      </c>
      <c r="T34" s="501">
        <v>0</v>
      </c>
      <c r="U34" s="501">
        <v>0</v>
      </c>
      <c r="V34" s="501">
        <v>0</v>
      </c>
      <c r="W34" s="501">
        <v>0</v>
      </c>
      <c r="X34" s="501">
        <v>0</v>
      </c>
      <c r="Y34" s="501">
        <v>0</v>
      </c>
      <c r="Z34" s="501">
        <v>0</v>
      </c>
      <c r="AA34" s="501">
        <v>0</v>
      </c>
      <c r="AB34" s="501">
        <v>0</v>
      </c>
      <c r="AC34" s="501">
        <v>0</v>
      </c>
      <c r="AD34" s="501">
        <v>0</v>
      </c>
      <c r="AE34" s="501">
        <v>0</v>
      </c>
      <c r="AF34" s="501">
        <v>0</v>
      </c>
      <c r="AG34" s="501">
        <v>0</v>
      </c>
      <c r="AH34" s="501">
        <v>0</v>
      </c>
      <c r="AI34" s="501">
        <v>0</v>
      </c>
      <c r="AJ34" s="501">
        <v>0</v>
      </c>
      <c r="AK34" s="501">
        <v>0</v>
      </c>
      <c r="AL34" s="501">
        <v>0</v>
      </c>
      <c r="AM34" s="501">
        <v>0</v>
      </c>
      <c r="AN34" s="501">
        <v>0</v>
      </c>
      <c r="AO34" s="501">
        <v>0</v>
      </c>
      <c r="AP34" s="501">
        <v>0</v>
      </c>
      <c r="AQ34" s="501">
        <v>0</v>
      </c>
      <c r="AR34" s="501">
        <v>0</v>
      </c>
      <c r="AS34" s="501">
        <v>0</v>
      </c>
      <c r="AT34" s="501">
        <v>0</v>
      </c>
      <c r="AU34" s="502">
        <v>0</v>
      </c>
      <c r="AV34" s="502">
        <v>0</v>
      </c>
      <c r="AW34" s="500">
        <v>0</v>
      </c>
      <c r="AX34" s="503">
        <v>0</v>
      </c>
      <c r="AY34" s="504">
        <v>0</v>
      </c>
      <c r="AZ34" s="501">
        <v>0</v>
      </c>
      <c r="BA34" s="501">
        <v>0</v>
      </c>
      <c r="BB34" s="501">
        <v>0</v>
      </c>
      <c r="BC34" s="502">
        <v>0</v>
      </c>
      <c r="BD34" s="503">
        <v>0</v>
      </c>
      <c r="BE34" s="504">
        <v>0</v>
      </c>
      <c r="BF34" s="504">
        <v>0</v>
      </c>
      <c r="BG34" s="497">
        <f t="shared" si="0"/>
        <v>0</v>
      </c>
      <c r="BH34" s="497">
        <f t="shared" si="1"/>
        <v>0</v>
      </c>
    </row>
    <row r="35" spans="1:60" x14ac:dyDescent="0.2">
      <c r="A35" s="498" t="s">
        <v>67</v>
      </c>
      <c r="B35" s="499" t="s">
        <v>227</v>
      </c>
      <c r="C35" s="500">
        <v>0</v>
      </c>
      <c r="D35" s="500">
        <v>0</v>
      </c>
      <c r="E35" s="501">
        <v>0</v>
      </c>
      <c r="F35" s="501">
        <v>0</v>
      </c>
      <c r="G35" s="501">
        <v>0</v>
      </c>
      <c r="H35" s="501">
        <v>0</v>
      </c>
      <c r="I35" s="501">
        <v>0</v>
      </c>
      <c r="J35" s="501">
        <v>0</v>
      </c>
      <c r="K35" s="501">
        <v>0</v>
      </c>
      <c r="L35" s="501">
        <v>0</v>
      </c>
      <c r="M35" s="501">
        <v>0</v>
      </c>
      <c r="N35" s="501">
        <v>0</v>
      </c>
      <c r="O35" s="501">
        <v>0</v>
      </c>
      <c r="P35" s="501">
        <v>0</v>
      </c>
      <c r="Q35" s="501">
        <v>0</v>
      </c>
      <c r="R35" s="501">
        <v>0</v>
      </c>
      <c r="S35" s="501">
        <v>0</v>
      </c>
      <c r="T35" s="501">
        <v>0</v>
      </c>
      <c r="U35" s="501">
        <v>0</v>
      </c>
      <c r="V35" s="501">
        <v>0</v>
      </c>
      <c r="W35" s="501">
        <v>0</v>
      </c>
      <c r="X35" s="501">
        <v>0</v>
      </c>
      <c r="Y35" s="501">
        <v>0</v>
      </c>
      <c r="Z35" s="501">
        <v>0</v>
      </c>
      <c r="AA35" s="501">
        <v>0</v>
      </c>
      <c r="AB35" s="501">
        <v>0</v>
      </c>
      <c r="AC35" s="501">
        <v>0</v>
      </c>
      <c r="AD35" s="501">
        <v>0</v>
      </c>
      <c r="AE35" s="501">
        <v>0</v>
      </c>
      <c r="AF35" s="501">
        <v>0</v>
      </c>
      <c r="AG35" s="501">
        <v>0</v>
      </c>
      <c r="AH35" s="501">
        <v>0</v>
      </c>
      <c r="AI35" s="501">
        <v>0</v>
      </c>
      <c r="AJ35" s="501">
        <v>0</v>
      </c>
      <c r="AK35" s="501">
        <v>0</v>
      </c>
      <c r="AL35" s="501">
        <v>0</v>
      </c>
      <c r="AM35" s="501">
        <v>0</v>
      </c>
      <c r="AN35" s="501">
        <v>0</v>
      </c>
      <c r="AO35" s="501">
        <v>0</v>
      </c>
      <c r="AP35" s="501">
        <v>0</v>
      </c>
      <c r="AQ35" s="501">
        <v>0</v>
      </c>
      <c r="AR35" s="501">
        <v>0</v>
      </c>
      <c r="AS35" s="501">
        <v>5500000</v>
      </c>
      <c r="AT35" s="501">
        <v>0</v>
      </c>
      <c r="AU35" s="502">
        <v>0</v>
      </c>
      <c r="AV35" s="502">
        <v>0</v>
      </c>
      <c r="AW35" s="500">
        <v>0</v>
      </c>
      <c r="AX35" s="503">
        <v>0</v>
      </c>
      <c r="AY35" s="504">
        <v>0</v>
      </c>
      <c r="AZ35" s="501">
        <v>0</v>
      </c>
      <c r="BA35" s="501">
        <v>0</v>
      </c>
      <c r="BB35" s="501">
        <v>0</v>
      </c>
      <c r="BC35" s="502">
        <v>0</v>
      </c>
      <c r="BD35" s="503">
        <v>0</v>
      </c>
      <c r="BE35" s="504">
        <v>0</v>
      </c>
      <c r="BF35" s="504">
        <v>0</v>
      </c>
      <c r="BG35" s="497">
        <f t="shared" si="0"/>
        <v>5500000</v>
      </c>
      <c r="BH35" s="497">
        <f t="shared" si="1"/>
        <v>0</v>
      </c>
    </row>
    <row r="36" spans="1:60" x14ac:dyDescent="0.2">
      <c r="A36" s="498" t="s">
        <v>69</v>
      </c>
      <c r="B36" s="499" t="s">
        <v>610</v>
      </c>
      <c r="C36" s="500">
        <v>0</v>
      </c>
      <c r="D36" s="500">
        <v>0</v>
      </c>
      <c r="E36" s="501">
        <v>0</v>
      </c>
      <c r="F36" s="501">
        <v>0</v>
      </c>
      <c r="G36" s="501">
        <v>0</v>
      </c>
      <c r="H36" s="501">
        <v>0</v>
      </c>
      <c r="I36" s="501">
        <v>0</v>
      </c>
      <c r="J36" s="501">
        <v>0</v>
      </c>
      <c r="K36" s="501">
        <v>0</v>
      </c>
      <c r="L36" s="501">
        <v>0</v>
      </c>
      <c r="M36" s="501">
        <v>0</v>
      </c>
      <c r="N36" s="501">
        <v>0</v>
      </c>
      <c r="O36" s="501">
        <v>0</v>
      </c>
      <c r="P36" s="501">
        <v>0</v>
      </c>
      <c r="Q36" s="501">
        <v>0</v>
      </c>
      <c r="R36" s="501">
        <v>0</v>
      </c>
      <c r="S36" s="501">
        <v>0</v>
      </c>
      <c r="T36" s="501">
        <v>0</v>
      </c>
      <c r="U36" s="501">
        <v>0</v>
      </c>
      <c r="V36" s="501">
        <v>0</v>
      </c>
      <c r="W36" s="501">
        <v>0</v>
      </c>
      <c r="X36" s="501">
        <v>0</v>
      </c>
      <c r="Y36" s="501">
        <v>0</v>
      </c>
      <c r="Z36" s="501">
        <v>0</v>
      </c>
      <c r="AA36" s="501">
        <v>0</v>
      </c>
      <c r="AB36" s="501">
        <v>0</v>
      </c>
      <c r="AC36" s="501">
        <v>0</v>
      </c>
      <c r="AD36" s="501">
        <v>0</v>
      </c>
      <c r="AE36" s="501">
        <v>0</v>
      </c>
      <c r="AF36" s="501">
        <v>0</v>
      </c>
      <c r="AG36" s="501">
        <v>0</v>
      </c>
      <c r="AH36" s="501">
        <v>0</v>
      </c>
      <c r="AI36" s="501">
        <v>0</v>
      </c>
      <c r="AJ36" s="501">
        <v>0</v>
      </c>
      <c r="AK36" s="501">
        <v>0</v>
      </c>
      <c r="AL36" s="501">
        <v>0</v>
      </c>
      <c r="AM36" s="501">
        <v>0</v>
      </c>
      <c r="AN36" s="501">
        <v>0</v>
      </c>
      <c r="AO36" s="501">
        <v>0</v>
      </c>
      <c r="AP36" s="501">
        <v>0</v>
      </c>
      <c r="AQ36" s="501">
        <v>0</v>
      </c>
      <c r="AR36" s="501">
        <v>0</v>
      </c>
      <c r="AS36" s="501">
        <v>1400000</v>
      </c>
      <c r="AT36" s="501">
        <v>0</v>
      </c>
      <c r="AU36" s="502">
        <v>0</v>
      </c>
      <c r="AV36" s="502">
        <v>0</v>
      </c>
      <c r="AW36" s="500">
        <v>0</v>
      </c>
      <c r="AX36" s="503">
        <v>0</v>
      </c>
      <c r="AY36" s="504">
        <v>0</v>
      </c>
      <c r="AZ36" s="501">
        <v>0</v>
      </c>
      <c r="BA36" s="501">
        <v>0</v>
      </c>
      <c r="BB36" s="501">
        <v>0</v>
      </c>
      <c r="BC36" s="502">
        <v>0</v>
      </c>
      <c r="BD36" s="503">
        <v>0</v>
      </c>
      <c r="BE36" s="504">
        <v>0</v>
      </c>
      <c r="BF36" s="504">
        <v>0</v>
      </c>
      <c r="BG36" s="497">
        <f t="shared" si="0"/>
        <v>1400000</v>
      </c>
      <c r="BH36" s="497">
        <f t="shared" si="1"/>
        <v>0</v>
      </c>
    </row>
    <row r="37" spans="1:60" ht="12.75" customHeight="1" x14ac:dyDescent="0.2">
      <c r="A37" s="505" t="s">
        <v>71</v>
      </c>
      <c r="B37" s="506" t="s">
        <v>229</v>
      </c>
      <c r="C37" s="507">
        <f t="shared" ref="C37:AH37" si="12">SUM(C32:C36)</f>
        <v>0</v>
      </c>
      <c r="D37" s="507">
        <f t="shared" si="12"/>
        <v>0</v>
      </c>
      <c r="E37" s="508">
        <f t="shared" si="12"/>
        <v>0</v>
      </c>
      <c r="F37" s="508">
        <f t="shared" si="12"/>
        <v>0</v>
      </c>
      <c r="G37" s="508">
        <f t="shared" si="12"/>
        <v>0</v>
      </c>
      <c r="H37" s="508">
        <f t="shared" si="12"/>
        <v>0</v>
      </c>
      <c r="I37" s="508">
        <f t="shared" si="12"/>
        <v>0</v>
      </c>
      <c r="J37" s="508">
        <f t="shared" si="12"/>
        <v>0</v>
      </c>
      <c r="K37" s="508">
        <f t="shared" si="12"/>
        <v>0</v>
      </c>
      <c r="L37" s="508">
        <f t="shared" si="12"/>
        <v>0</v>
      </c>
      <c r="M37" s="508">
        <f t="shared" si="12"/>
        <v>0</v>
      </c>
      <c r="N37" s="508">
        <f t="shared" si="12"/>
        <v>0</v>
      </c>
      <c r="O37" s="508">
        <f t="shared" si="12"/>
        <v>0</v>
      </c>
      <c r="P37" s="508">
        <f t="shared" si="12"/>
        <v>0</v>
      </c>
      <c r="Q37" s="508">
        <f t="shared" si="12"/>
        <v>0</v>
      </c>
      <c r="R37" s="508">
        <f t="shared" si="12"/>
        <v>0</v>
      </c>
      <c r="S37" s="508">
        <f t="shared" si="12"/>
        <v>0</v>
      </c>
      <c r="T37" s="508">
        <f t="shared" si="12"/>
        <v>0</v>
      </c>
      <c r="U37" s="508">
        <f t="shared" si="12"/>
        <v>0</v>
      </c>
      <c r="V37" s="508">
        <f t="shared" si="12"/>
        <v>0</v>
      </c>
      <c r="W37" s="508">
        <f t="shared" si="12"/>
        <v>0</v>
      </c>
      <c r="X37" s="508">
        <f t="shared" si="12"/>
        <v>0</v>
      </c>
      <c r="Y37" s="508">
        <f t="shared" si="12"/>
        <v>0</v>
      </c>
      <c r="Z37" s="508">
        <f t="shared" si="12"/>
        <v>0</v>
      </c>
      <c r="AA37" s="508">
        <f t="shared" si="12"/>
        <v>0</v>
      </c>
      <c r="AB37" s="508">
        <f t="shared" si="12"/>
        <v>0</v>
      </c>
      <c r="AC37" s="508">
        <f t="shared" si="12"/>
        <v>0</v>
      </c>
      <c r="AD37" s="508">
        <f t="shared" si="12"/>
        <v>0</v>
      </c>
      <c r="AE37" s="508">
        <f t="shared" si="12"/>
        <v>0</v>
      </c>
      <c r="AF37" s="508">
        <f t="shared" si="12"/>
        <v>0</v>
      </c>
      <c r="AG37" s="508">
        <f t="shared" si="12"/>
        <v>0</v>
      </c>
      <c r="AH37" s="508">
        <f t="shared" si="12"/>
        <v>0</v>
      </c>
      <c r="AI37" s="508">
        <f t="shared" ref="AI37:BF37" si="13">SUM(AI32:AI36)</f>
        <v>0</v>
      </c>
      <c r="AJ37" s="508">
        <f t="shared" si="13"/>
        <v>0</v>
      </c>
      <c r="AK37" s="508">
        <f t="shared" si="13"/>
        <v>0</v>
      </c>
      <c r="AL37" s="508">
        <f t="shared" si="13"/>
        <v>0</v>
      </c>
      <c r="AM37" s="508">
        <f t="shared" si="13"/>
        <v>0</v>
      </c>
      <c r="AN37" s="508">
        <f t="shared" si="13"/>
        <v>0</v>
      </c>
      <c r="AO37" s="508">
        <f t="shared" si="13"/>
        <v>0</v>
      </c>
      <c r="AP37" s="508">
        <f t="shared" si="13"/>
        <v>0</v>
      </c>
      <c r="AQ37" s="508">
        <f t="shared" si="13"/>
        <v>0</v>
      </c>
      <c r="AR37" s="508">
        <f t="shared" si="13"/>
        <v>0</v>
      </c>
      <c r="AS37" s="508">
        <f t="shared" si="13"/>
        <v>33100000</v>
      </c>
      <c r="AT37" s="508">
        <f t="shared" si="13"/>
        <v>23000000</v>
      </c>
      <c r="AU37" s="509">
        <f t="shared" si="13"/>
        <v>0</v>
      </c>
      <c r="AV37" s="509">
        <f t="shared" si="13"/>
        <v>0</v>
      </c>
      <c r="AW37" s="507">
        <f t="shared" si="13"/>
        <v>0</v>
      </c>
      <c r="AX37" s="510">
        <f t="shared" si="13"/>
        <v>0</v>
      </c>
      <c r="AY37" s="511">
        <f t="shared" si="13"/>
        <v>0</v>
      </c>
      <c r="AZ37" s="508">
        <f t="shared" si="13"/>
        <v>0</v>
      </c>
      <c r="BA37" s="508">
        <f t="shared" si="13"/>
        <v>0</v>
      </c>
      <c r="BB37" s="508">
        <f t="shared" si="13"/>
        <v>0</v>
      </c>
      <c r="BC37" s="509">
        <f t="shared" si="13"/>
        <v>0</v>
      </c>
      <c r="BD37" s="510">
        <f t="shared" si="13"/>
        <v>0</v>
      </c>
      <c r="BE37" s="511">
        <f t="shared" si="13"/>
        <v>0</v>
      </c>
      <c r="BF37" s="511">
        <f t="shared" si="13"/>
        <v>0</v>
      </c>
      <c r="BG37" s="512">
        <f t="shared" ref="BG37:BG68" si="14">+C37+E37+G37+I37+K37+M37+O37+Q37+S37+U37+W37+Y37+AA37+AC37+AE37+AG37+AI37+AK37+AM37+AO37+AQ37+AS37+AU37+AW37+AY37+BA37+BC37+BE37</f>
        <v>33100000</v>
      </c>
      <c r="BH37" s="512">
        <f t="shared" ref="BH37:BH68" si="15">+D37+F37+H37+J37+L37+N37+P37+R37+T37+V37+X37+Z37+AB37+AD37+AF37+AH37+AJ37+AL37+AN37+AP37+AR37+AT37+AV37+AX37+AZ37+BB37+BD37+BF37</f>
        <v>23000000</v>
      </c>
    </row>
    <row r="38" spans="1:60" ht="12.75" customHeight="1" x14ac:dyDescent="0.2">
      <c r="A38" s="498" t="s">
        <v>73</v>
      </c>
      <c r="B38" s="499" t="s">
        <v>230</v>
      </c>
      <c r="C38" s="500">
        <v>0</v>
      </c>
      <c r="D38" s="500">
        <v>0</v>
      </c>
      <c r="E38" s="501">
        <v>0</v>
      </c>
      <c r="F38" s="501">
        <v>0</v>
      </c>
      <c r="G38" s="501">
        <v>0</v>
      </c>
      <c r="H38" s="501">
        <v>0</v>
      </c>
      <c r="I38" s="501">
        <v>0</v>
      </c>
      <c r="J38" s="501">
        <v>0</v>
      </c>
      <c r="K38" s="501">
        <v>0</v>
      </c>
      <c r="L38" s="501">
        <v>0</v>
      </c>
      <c r="M38" s="501">
        <v>0</v>
      </c>
      <c r="N38" s="501">
        <v>0</v>
      </c>
      <c r="O38" s="501">
        <v>0</v>
      </c>
      <c r="P38" s="501">
        <v>0</v>
      </c>
      <c r="Q38" s="501">
        <v>0</v>
      </c>
      <c r="R38" s="501">
        <v>0</v>
      </c>
      <c r="S38" s="501">
        <v>0</v>
      </c>
      <c r="T38" s="501">
        <v>0</v>
      </c>
      <c r="U38" s="501">
        <v>0</v>
      </c>
      <c r="V38" s="501">
        <v>0</v>
      </c>
      <c r="W38" s="501">
        <v>0</v>
      </c>
      <c r="X38" s="501">
        <v>0</v>
      </c>
      <c r="Y38" s="501">
        <v>0</v>
      </c>
      <c r="Z38" s="501">
        <v>0</v>
      </c>
      <c r="AA38" s="501">
        <v>0</v>
      </c>
      <c r="AB38" s="501">
        <v>0</v>
      </c>
      <c r="AC38" s="501">
        <v>0</v>
      </c>
      <c r="AD38" s="501">
        <v>0</v>
      </c>
      <c r="AE38" s="501">
        <v>0</v>
      </c>
      <c r="AF38" s="501">
        <v>0</v>
      </c>
      <c r="AG38" s="501">
        <v>0</v>
      </c>
      <c r="AH38" s="501">
        <v>0</v>
      </c>
      <c r="AI38" s="501">
        <v>0</v>
      </c>
      <c r="AJ38" s="501">
        <v>0</v>
      </c>
      <c r="AK38" s="501">
        <v>0</v>
      </c>
      <c r="AL38" s="501">
        <v>0</v>
      </c>
      <c r="AM38" s="501">
        <v>0</v>
      </c>
      <c r="AN38" s="501">
        <v>0</v>
      </c>
      <c r="AO38" s="501">
        <v>0</v>
      </c>
      <c r="AP38" s="501">
        <v>0</v>
      </c>
      <c r="AQ38" s="501">
        <v>0</v>
      </c>
      <c r="AR38" s="501">
        <v>0</v>
      </c>
      <c r="AS38" s="501">
        <v>500000</v>
      </c>
      <c r="AT38" s="501">
        <v>500000</v>
      </c>
      <c r="AU38" s="502">
        <v>0</v>
      </c>
      <c r="AV38" s="502">
        <v>0</v>
      </c>
      <c r="AW38" s="500">
        <v>0</v>
      </c>
      <c r="AX38" s="503">
        <v>0</v>
      </c>
      <c r="AY38" s="504">
        <v>0</v>
      </c>
      <c r="AZ38" s="501">
        <v>0</v>
      </c>
      <c r="BA38" s="501">
        <v>0</v>
      </c>
      <c r="BB38" s="501">
        <v>0</v>
      </c>
      <c r="BC38" s="502">
        <v>0</v>
      </c>
      <c r="BD38" s="503">
        <v>0</v>
      </c>
      <c r="BE38" s="504">
        <v>0</v>
      </c>
      <c r="BF38" s="504">
        <v>0</v>
      </c>
      <c r="BG38" s="497">
        <f t="shared" si="14"/>
        <v>500000</v>
      </c>
      <c r="BH38" s="497">
        <f t="shared" si="15"/>
        <v>500000</v>
      </c>
    </row>
    <row r="39" spans="1:60" ht="12.75" customHeight="1" x14ac:dyDescent="0.2">
      <c r="A39" s="505" t="s">
        <v>75</v>
      </c>
      <c r="B39" s="506" t="s">
        <v>231</v>
      </c>
      <c r="C39" s="507">
        <f t="shared" ref="C39:AH39" si="16">+C26+C27+C28+C29+C37+C38</f>
        <v>0</v>
      </c>
      <c r="D39" s="507">
        <f t="shared" si="16"/>
        <v>0</v>
      </c>
      <c r="E39" s="508">
        <f t="shared" si="16"/>
        <v>0</v>
      </c>
      <c r="F39" s="508">
        <f t="shared" si="16"/>
        <v>0</v>
      </c>
      <c r="G39" s="508">
        <f t="shared" si="16"/>
        <v>0</v>
      </c>
      <c r="H39" s="508">
        <f t="shared" si="16"/>
        <v>0</v>
      </c>
      <c r="I39" s="508">
        <f t="shared" si="16"/>
        <v>0</v>
      </c>
      <c r="J39" s="508">
        <f t="shared" si="16"/>
        <v>0</v>
      </c>
      <c r="K39" s="508">
        <f t="shared" si="16"/>
        <v>0</v>
      </c>
      <c r="L39" s="508">
        <f t="shared" si="16"/>
        <v>0</v>
      </c>
      <c r="M39" s="508">
        <f t="shared" si="16"/>
        <v>0</v>
      </c>
      <c r="N39" s="508">
        <f t="shared" si="16"/>
        <v>0</v>
      </c>
      <c r="O39" s="508">
        <f t="shared" si="16"/>
        <v>0</v>
      </c>
      <c r="P39" s="508">
        <f t="shared" si="16"/>
        <v>0</v>
      </c>
      <c r="Q39" s="508">
        <f t="shared" si="16"/>
        <v>0</v>
      </c>
      <c r="R39" s="508">
        <f t="shared" si="16"/>
        <v>0</v>
      </c>
      <c r="S39" s="508">
        <f t="shared" si="16"/>
        <v>0</v>
      </c>
      <c r="T39" s="508">
        <f t="shared" si="16"/>
        <v>0</v>
      </c>
      <c r="U39" s="508">
        <f t="shared" si="16"/>
        <v>0</v>
      </c>
      <c r="V39" s="508">
        <f t="shared" si="16"/>
        <v>0</v>
      </c>
      <c r="W39" s="508">
        <f t="shared" si="16"/>
        <v>0</v>
      </c>
      <c r="X39" s="508">
        <f t="shared" si="16"/>
        <v>0</v>
      </c>
      <c r="Y39" s="508">
        <f t="shared" si="16"/>
        <v>0</v>
      </c>
      <c r="Z39" s="508">
        <f t="shared" si="16"/>
        <v>0</v>
      </c>
      <c r="AA39" s="508">
        <f t="shared" si="16"/>
        <v>0</v>
      </c>
      <c r="AB39" s="508">
        <f t="shared" si="16"/>
        <v>0</v>
      </c>
      <c r="AC39" s="508">
        <f t="shared" si="16"/>
        <v>0</v>
      </c>
      <c r="AD39" s="508">
        <f t="shared" si="16"/>
        <v>0</v>
      </c>
      <c r="AE39" s="508">
        <f t="shared" si="16"/>
        <v>0</v>
      </c>
      <c r="AF39" s="508">
        <f t="shared" si="16"/>
        <v>0</v>
      </c>
      <c r="AG39" s="508">
        <f t="shared" si="16"/>
        <v>0</v>
      </c>
      <c r="AH39" s="508">
        <f t="shared" si="16"/>
        <v>0</v>
      </c>
      <c r="AI39" s="508">
        <f t="shared" ref="AI39:BF39" si="17">+AI26+AI27+AI28+AI29+AI37+AI38</f>
        <v>0</v>
      </c>
      <c r="AJ39" s="508">
        <f t="shared" si="17"/>
        <v>0</v>
      </c>
      <c r="AK39" s="508">
        <f t="shared" si="17"/>
        <v>0</v>
      </c>
      <c r="AL39" s="508">
        <f t="shared" si="17"/>
        <v>0</v>
      </c>
      <c r="AM39" s="508">
        <f t="shared" si="17"/>
        <v>0</v>
      </c>
      <c r="AN39" s="508">
        <f t="shared" si="17"/>
        <v>0</v>
      </c>
      <c r="AO39" s="508">
        <f t="shared" si="17"/>
        <v>0</v>
      </c>
      <c r="AP39" s="508">
        <f t="shared" si="17"/>
        <v>0</v>
      </c>
      <c r="AQ39" s="508">
        <f t="shared" si="17"/>
        <v>0</v>
      </c>
      <c r="AR39" s="508">
        <f t="shared" si="17"/>
        <v>0</v>
      </c>
      <c r="AS39" s="508">
        <f t="shared" si="17"/>
        <v>50400000</v>
      </c>
      <c r="AT39" s="508">
        <f t="shared" si="17"/>
        <v>40300000</v>
      </c>
      <c r="AU39" s="509">
        <f t="shared" si="17"/>
        <v>0</v>
      </c>
      <c r="AV39" s="509">
        <f t="shared" si="17"/>
        <v>0</v>
      </c>
      <c r="AW39" s="507">
        <f t="shared" si="17"/>
        <v>0</v>
      </c>
      <c r="AX39" s="510">
        <f t="shared" si="17"/>
        <v>0</v>
      </c>
      <c r="AY39" s="511">
        <f t="shared" si="17"/>
        <v>0</v>
      </c>
      <c r="AZ39" s="508">
        <f t="shared" si="17"/>
        <v>0</v>
      </c>
      <c r="BA39" s="508">
        <f t="shared" si="17"/>
        <v>0</v>
      </c>
      <c r="BB39" s="508">
        <f t="shared" si="17"/>
        <v>0</v>
      </c>
      <c r="BC39" s="509">
        <f t="shared" si="17"/>
        <v>0</v>
      </c>
      <c r="BD39" s="510">
        <f t="shared" si="17"/>
        <v>0</v>
      </c>
      <c r="BE39" s="511">
        <f t="shared" si="17"/>
        <v>0</v>
      </c>
      <c r="BF39" s="511">
        <f t="shared" si="17"/>
        <v>0</v>
      </c>
      <c r="BG39" s="512">
        <f t="shared" si="14"/>
        <v>50400000</v>
      </c>
      <c r="BH39" s="512">
        <f t="shared" si="15"/>
        <v>40300000</v>
      </c>
    </row>
    <row r="40" spans="1:60" ht="12.75" hidden="1" customHeight="1" x14ac:dyDescent="0.2">
      <c r="A40" s="498" t="s">
        <v>77</v>
      </c>
      <c r="B40" s="499" t="s">
        <v>232</v>
      </c>
      <c r="C40" s="500">
        <v>0</v>
      </c>
      <c r="D40" s="500">
        <v>0</v>
      </c>
      <c r="E40" s="501">
        <v>0</v>
      </c>
      <c r="F40" s="501">
        <v>0</v>
      </c>
      <c r="G40" s="501">
        <v>0</v>
      </c>
      <c r="H40" s="501">
        <v>0</v>
      </c>
      <c r="I40" s="501">
        <v>0</v>
      </c>
      <c r="J40" s="501">
        <v>0</v>
      </c>
      <c r="K40" s="501">
        <v>0</v>
      </c>
      <c r="L40" s="501">
        <v>0</v>
      </c>
      <c r="M40" s="501">
        <v>0</v>
      </c>
      <c r="N40" s="501">
        <v>0</v>
      </c>
      <c r="O40" s="501">
        <v>0</v>
      </c>
      <c r="P40" s="501">
        <v>0</v>
      </c>
      <c r="Q40" s="501">
        <v>0</v>
      </c>
      <c r="R40" s="501">
        <v>0</v>
      </c>
      <c r="S40" s="501">
        <v>0</v>
      </c>
      <c r="T40" s="501">
        <v>0</v>
      </c>
      <c r="U40" s="501">
        <v>0</v>
      </c>
      <c r="V40" s="501">
        <v>0</v>
      </c>
      <c r="W40" s="501">
        <v>0</v>
      </c>
      <c r="X40" s="501">
        <v>0</v>
      </c>
      <c r="Y40" s="501">
        <v>0</v>
      </c>
      <c r="Z40" s="501">
        <v>0</v>
      </c>
      <c r="AA40" s="501">
        <v>0</v>
      </c>
      <c r="AB40" s="501">
        <v>0</v>
      </c>
      <c r="AC40" s="501">
        <v>0</v>
      </c>
      <c r="AD40" s="501">
        <v>0</v>
      </c>
      <c r="AE40" s="501">
        <v>0</v>
      </c>
      <c r="AF40" s="501">
        <v>0</v>
      </c>
      <c r="AG40" s="501">
        <v>0</v>
      </c>
      <c r="AH40" s="501">
        <v>0</v>
      </c>
      <c r="AI40" s="501">
        <v>0</v>
      </c>
      <c r="AJ40" s="501">
        <v>0</v>
      </c>
      <c r="AK40" s="501">
        <v>0</v>
      </c>
      <c r="AL40" s="501">
        <v>0</v>
      </c>
      <c r="AM40" s="501">
        <v>0</v>
      </c>
      <c r="AN40" s="501">
        <v>0</v>
      </c>
      <c r="AO40" s="501">
        <v>0</v>
      </c>
      <c r="AP40" s="501">
        <v>0</v>
      </c>
      <c r="AQ40" s="501">
        <v>0</v>
      </c>
      <c r="AR40" s="501">
        <v>0</v>
      </c>
      <c r="AS40" s="501">
        <v>0</v>
      </c>
      <c r="AT40" s="501">
        <v>0</v>
      </c>
      <c r="AU40" s="502">
        <v>0</v>
      </c>
      <c r="AV40" s="502">
        <v>0</v>
      </c>
      <c r="AW40" s="500">
        <v>0</v>
      </c>
      <c r="AX40" s="503">
        <v>0</v>
      </c>
      <c r="AY40" s="504">
        <v>0</v>
      </c>
      <c r="AZ40" s="501">
        <v>0</v>
      </c>
      <c r="BA40" s="501">
        <v>0</v>
      </c>
      <c r="BB40" s="501">
        <v>0</v>
      </c>
      <c r="BC40" s="502">
        <v>0</v>
      </c>
      <c r="BD40" s="503">
        <v>0</v>
      </c>
      <c r="BE40" s="504">
        <v>0</v>
      </c>
      <c r="BF40" s="504">
        <v>0</v>
      </c>
      <c r="BG40" s="497">
        <f t="shared" si="14"/>
        <v>0</v>
      </c>
      <c r="BH40" s="497">
        <f t="shared" si="15"/>
        <v>0</v>
      </c>
    </row>
    <row r="41" spans="1:60" ht="12.75" customHeight="1" x14ac:dyDescent="0.2">
      <c r="A41" s="498" t="s">
        <v>79</v>
      </c>
      <c r="B41" s="499" t="s">
        <v>233</v>
      </c>
      <c r="C41" s="500">
        <v>0</v>
      </c>
      <c r="D41" s="500">
        <v>0</v>
      </c>
      <c r="E41" s="501">
        <v>350000</v>
      </c>
      <c r="F41" s="501">
        <v>350000</v>
      </c>
      <c r="G41" s="501">
        <v>1500000</v>
      </c>
      <c r="H41" s="501">
        <v>1500000</v>
      </c>
      <c r="I41" s="501">
        <v>0</v>
      </c>
      <c r="J41" s="501">
        <v>0</v>
      </c>
      <c r="K41" s="501">
        <v>0</v>
      </c>
      <c r="L41" s="501">
        <v>0</v>
      </c>
      <c r="M41" s="501">
        <v>0</v>
      </c>
      <c r="N41" s="501">
        <v>0</v>
      </c>
      <c r="O41" s="501">
        <v>0</v>
      </c>
      <c r="P41" s="501">
        <v>0</v>
      </c>
      <c r="Q41" s="501">
        <v>0</v>
      </c>
      <c r="R41" s="501">
        <v>0</v>
      </c>
      <c r="S41" s="501">
        <v>0</v>
      </c>
      <c r="T41" s="501">
        <v>0</v>
      </c>
      <c r="U41" s="501">
        <v>0</v>
      </c>
      <c r="V41" s="501">
        <v>0</v>
      </c>
      <c r="W41" s="501">
        <v>0</v>
      </c>
      <c r="X41" s="501">
        <v>0</v>
      </c>
      <c r="Y41" s="501">
        <v>0</v>
      </c>
      <c r="Z41" s="501">
        <v>0</v>
      </c>
      <c r="AA41" s="501">
        <v>0</v>
      </c>
      <c r="AB41" s="501">
        <v>0</v>
      </c>
      <c r="AC41" s="501">
        <v>260000</v>
      </c>
      <c r="AD41" s="501">
        <v>260000</v>
      </c>
      <c r="AE41" s="501">
        <v>0</v>
      </c>
      <c r="AF41" s="501">
        <v>0</v>
      </c>
      <c r="AG41" s="501">
        <v>0</v>
      </c>
      <c r="AH41" s="501">
        <v>0</v>
      </c>
      <c r="AI41" s="501">
        <v>0</v>
      </c>
      <c r="AJ41" s="501">
        <v>0</v>
      </c>
      <c r="AK41" s="501">
        <v>0</v>
      </c>
      <c r="AL41" s="501">
        <v>0</v>
      </c>
      <c r="AM41" s="501">
        <v>0</v>
      </c>
      <c r="AN41" s="501">
        <v>0</v>
      </c>
      <c r="AO41" s="501">
        <v>0</v>
      </c>
      <c r="AP41" s="501">
        <v>0</v>
      </c>
      <c r="AQ41" s="501">
        <v>0</v>
      </c>
      <c r="AR41" s="501">
        <v>0</v>
      </c>
      <c r="AS41" s="501">
        <v>0</v>
      </c>
      <c r="AT41" s="501">
        <v>0</v>
      </c>
      <c r="AU41" s="502">
        <v>0</v>
      </c>
      <c r="AV41" s="502">
        <v>0</v>
      </c>
      <c r="AW41" s="500">
        <v>0</v>
      </c>
      <c r="AX41" s="503">
        <v>0</v>
      </c>
      <c r="AY41" s="504">
        <v>0</v>
      </c>
      <c r="AZ41" s="501">
        <v>0</v>
      </c>
      <c r="BA41" s="501">
        <v>0</v>
      </c>
      <c r="BB41" s="501">
        <v>0</v>
      </c>
      <c r="BC41" s="502">
        <v>0</v>
      </c>
      <c r="BD41" s="503">
        <v>0</v>
      </c>
      <c r="BE41" s="504">
        <v>0</v>
      </c>
      <c r="BF41" s="504">
        <v>0</v>
      </c>
      <c r="BG41" s="497">
        <f t="shared" si="14"/>
        <v>2110000</v>
      </c>
      <c r="BH41" s="497">
        <f t="shared" si="15"/>
        <v>2110000</v>
      </c>
    </row>
    <row r="42" spans="1:60" ht="12.75" customHeight="1" x14ac:dyDescent="0.2">
      <c r="A42" s="498" t="s">
        <v>81</v>
      </c>
      <c r="B42" s="499" t="s">
        <v>234</v>
      </c>
      <c r="C42" s="500">
        <v>0</v>
      </c>
      <c r="D42" s="500">
        <v>0</v>
      </c>
      <c r="E42" s="501">
        <v>0</v>
      </c>
      <c r="F42" s="501">
        <v>0</v>
      </c>
      <c r="G42" s="501">
        <v>0</v>
      </c>
      <c r="H42" s="501">
        <v>0</v>
      </c>
      <c r="I42" s="501">
        <v>0</v>
      </c>
      <c r="J42" s="501">
        <v>0</v>
      </c>
      <c r="K42" s="501">
        <v>0</v>
      </c>
      <c r="L42" s="501">
        <v>0</v>
      </c>
      <c r="M42" s="501">
        <v>0</v>
      </c>
      <c r="N42" s="501">
        <v>0</v>
      </c>
      <c r="O42" s="501">
        <v>0</v>
      </c>
      <c r="P42" s="501">
        <v>0</v>
      </c>
      <c r="Q42" s="501">
        <v>0</v>
      </c>
      <c r="R42" s="501">
        <v>0</v>
      </c>
      <c r="S42" s="501">
        <v>0</v>
      </c>
      <c r="T42" s="501">
        <v>0</v>
      </c>
      <c r="U42" s="501">
        <v>0</v>
      </c>
      <c r="V42" s="501">
        <v>0</v>
      </c>
      <c r="W42" s="501">
        <v>0</v>
      </c>
      <c r="X42" s="501">
        <v>0</v>
      </c>
      <c r="Y42" s="501">
        <v>0</v>
      </c>
      <c r="Z42" s="501">
        <v>0</v>
      </c>
      <c r="AA42" s="501">
        <v>0</v>
      </c>
      <c r="AB42" s="501">
        <v>0</v>
      </c>
      <c r="AC42" s="501">
        <v>0</v>
      </c>
      <c r="AD42" s="501">
        <v>0</v>
      </c>
      <c r="AE42" s="501">
        <v>0</v>
      </c>
      <c r="AF42" s="501">
        <v>0</v>
      </c>
      <c r="AG42" s="501">
        <v>0</v>
      </c>
      <c r="AH42" s="501">
        <v>0</v>
      </c>
      <c r="AI42" s="501">
        <v>0</v>
      </c>
      <c r="AJ42" s="501">
        <v>0</v>
      </c>
      <c r="AK42" s="501">
        <v>0</v>
      </c>
      <c r="AL42" s="501">
        <v>0</v>
      </c>
      <c r="AM42" s="501">
        <v>0</v>
      </c>
      <c r="AN42" s="501">
        <v>0</v>
      </c>
      <c r="AO42" s="501">
        <v>0</v>
      </c>
      <c r="AP42" s="501">
        <v>0</v>
      </c>
      <c r="AQ42" s="501">
        <v>0</v>
      </c>
      <c r="AR42" s="501">
        <v>0</v>
      </c>
      <c r="AS42" s="501">
        <v>0</v>
      </c>
      <c r="AT42" s="501">
        <v>0</v>
      </c>
      <c r="AU42" s="502">
        <v>0</v>
      </c>
      <c r="AV42" s="502">
        <v>0</v>
      </c>
      <c r="AW42" s="500">
        <v>0</v>
      </c>
      <c r="AX42" s="503">
        <v>0</v>
      </c>
      <c r="AY42" s="504">
        <v>0</v>
      </c>
      <c r="AZ42" s="501">
        <v>0</v>
      </c>
      <c r="BA42" s="501">
        <v>0</v>
      </c>
      <c r="BB42" s="501">
        <v>0</v>
      </c>
      <c r="BC42" s="502">
        <v>0</v>
      </c>
      <c r="BD42" s="503">
        <v>0</v>
      </c>
      <c r="BE42" s="504">
        <v>0</v>
      </c>
      <c r="BF42" s="504">
        <v>0</v>
      </c>
      <c r="BG42" s="497">
        <f t="shared" si="14"/>
        <v>0</v>
      </c>
      <c r="BH42" s="497">
        <f t="shared" si="15"/>
        <v>0</v>
      </c>
    </row>
    <row r="43" spans="1:60" ht="12.75" customHeight="1" x14ac:dyDescent="0.2">
      <c r="A43" s="498" t="s">
        <v>83</v>
      </c>
      <c r="B43" s="499" t="s">
        <v>235</v>
      </c>
      <c r="C43" s="500">
        <v>0</v>
      </c>
      <c r="D43" s="500">
        <v>0</v>
      </c>
      <c r="E43" s="501">
        <v>250000</v>
      </c>
      <c r="F43" s="501">
        <v>250000</v>
      </c>
      <c r="G43" s="501">
        <v>0</v>
      </c>
      <c r="H43" s="501">
        <v>0</v>
      </c>
      <c r="I43" s="501">
        <v>0</v>
      </c>
      <c r="J43" s="501">
        <v>0</v>
      </c>
      <c r="K43" s="501">
        <v>0</v>
      </c>
      <c r="L43" s="501">
        <v>0</v>
      </c>
      <c r="M43" s="501">
        <v>0</v>
      </c>
      <c r="N43" s="501">
        <v>0</v>
      </c>
      <c r="O43" s="501">
        <v>0</v>
      </c>
      <c r="P43" s="501">
        <v>0</v>
      </c>
      <c r="Q43" s="501">
        <v>0</v>
      </c>
      <c r="R43" s="501">
        <v>0</v>
      </c>
      <c r="S43" s="501">
        <v>0</v>
      </c>
      <c r="T43" s="501">
        <v>0</v>
      </c>
      <c r="U43" s="501">
        <v>0</v>
      </c>
      <c r="V43" s="501">
        <v>0</v>
      </c>
      <c r="W43" s="501">
        <v>0</v>
      </c>
      <c r="X43" s="501">
        <v>0</v>
      </c>
      <c r="Y43" s="501">
        <v>0</v>
      </c>
      <c r="Z43" s="501">
        <v>0</v>
      </c>
      <c r="AA43" s="501">
        <v>0</v>
      </c>
      <c r="AB43" s="501">
        <v>0</v>
      </c>
      <c r="AC43" s="501">
        <v>0</v>
      </c>
      <c r="AD43" s="501">
        <v>0</v>
      </c>
      <c r="AE43" s="501">
        <v>0</v>
      </c>
      <c r="AF43" s="501">
        <v>0</v>
      </c>
      <c r="AG43" s="501">
        <v>0</v>
      </c>
      <c r="AH43" s="501">
        <v>0</v>
      </c>
      <c r="AI43" s="501">
        <v>0</v>
      </c>
      <c r="AJ43" s="501">
        <v>0</v>
      </c>
      <c r="AK43" s="501">
        <v>0</v>
      </c>
      <c r="AL43" s="501">
        <v>0</v>
      </c>
      <c r="AM43" s="501">
        <v>0</v>
      </c>
      <c r="AN43" s="501">
        <v>0</v>
      </c>
      <c r="AO43" s="501">
        <v>0</v>
      </c>
      <c r="AP43" s="501">
        <v>0</v>
      </c>
      <c r="AQ43" s="501">
        <v>0</v>
      </c>
      <c r="AR43" s="501">
        <v>0</v>
      </c>
      <c r="AS43" s="501">
        <v>0</v>
      </c>
      <c r="AT43" s="501">
        <v>0</v>
      </c>
      <c r="AU43" s="502">
        <v>0</v>
      </c>
      <c r="AV43" s="502">
        <v>0</v>
      </c>
      <c r="AW43" s="500">
        <v>0</v>
      </c>
      <c r="AX43" s="503">
        <v>0</v>
      </c>
      <c r="AY43" s="504">
        <v>0</v>
      </c>
      <c r="AZ43" s="501">
        <v>0</v>
      </c>
      <c r="BA43" s="501">
        <v>0</v>
      </c>
      <c r="BB43" s="501">
        <v>0</v>
      </c>
      <c r="BC43" s="502">
        <v>0</v>
      </c>
      <c r="BD43" s="503">
        <v>0</v>
      </c>
      <c r="BE43" s="504">
        <v>0</v>
      </c>
      <c r="BF43" s="504">
        <v>0</v>
      </c>
      <c r="BG43" s="497">
        <f t="shared" si="14"/>
        <v>250000</v>
      </c>
      <c r="BH43" s="497">
        <f t="shared" si="15"/>
        <v>250000</v>
      </c>
    </row>
    <row r="44" spans="1:60" ht="12.75" customHeight="1" x14ac:dyDescent="0.2">
      <c r="A44" s="498" t="s">
        <v>85</v>
      </c>
      <c r="B44" s="499" t="s">
        <v>236</v>
      </c>
      <c r="C44" s="500">
        <v>0</v>
      </c>
      <c r="D44" s="500">
        <v>0</v>
      </c>
      <c r="E44" s="501">
        <v>0</v>
      </c>
      <c r="F44" s="501">
        <v>0</v>
      </c>
      <c r="G44" s="501">
        <v>0</v>
      </c>
      <c r="H44" s="501">
        <v>0</v>
      </c>
      <c r="I44" s="501">
        <v>0</v>
      </c>
      <c r="J44" s="501">
        <v>0</v>
      </c>
      <c r="K44" s="501">
        <v>0</v>
      </c>
      <c r="L44" s="501">
        <v>0</v>
      </c>
      <c r="M44" s="501">
        <v>0</v>
      </c>
      <c r="N44" s="501">
        <v>0</v>
      </c>
      <c r="O44" s="501">
        <v>0</v>
      </c>
      <c r="P44" s="501">
        <v>0</v>
      </c>
      <c r="Q44" s="501">
        <v>0</v>
      </c>
      <c r="R44" s="501">
        <v>0</v>
      </c>
      <c r="S44" s="501">
        <v>0</v>
      </c>
      <c r="T44" s="501">
        <v>0</v>
      </c>
      <c r="U44" s="501">
        <v>0</v>
      </c>
      <c r="V44" s="501">
        <v>0</v>
      </c>
      <c r="W44" s="501">
        <v>0</v>
      </c>
      <c r="X44" s="501">
        <v>0</v>
      </c>
      <c r="Y44" s="501">
        <v>0</v>
      </c>
      <c r="Z44" s="501">
        <v>0</v>
      </c>
      <c r="AA44" s="501">
        <v>0</v>
      </c>
      <c r="AB44" s="501">
        <v>0</v>
      </c>
      <c r="AC44" s="501">
        <v>0</v>
      </c>
      <c r="AD44" s="501">
        <v>0</v>
      </c>
      <c r="AE44" s="501">
        <v>0</v>
      </c>
      <c r="AF44" s="501">
        <v>0</v>
      </c>
      <c r="AG44" s="501">
        <v>0</v>
      </c>
      <c r="AH44" s="501">
        <v>0</v>
      </c>
      <c r="AI44" s="501">
        <v>0</v>
      </c>
      <c r="AJ44" s="501">
        <v>0</v>
      </c>
      <c r="AK44" s="501">
        <v>0</v>
      </c>
      <c r="AL44" s="501">
        <v>0</v>
      </c>
      <c r="AM44" s="501">
        <v>0</v>
      </c>
      <c r="AN44" s="501">
        <v>0</v>
      </c>
      <c r="AO44" s="501">
        <v>2650000</v>
      </c>
      <c r="AP44" s="501">
        <v>2650000</v>
      </c>
      <c r="AQ44" s="501">
        <v>0</v>
      </c>
      <c r="AR44" s="501">
        <v>0</v>
      </c>
      <c r="AS44" s="501">
        <v>0</v>
      </c>
      <c r="AT44" s="501">
        <v>0</v>
      </c>
      <c r="AU44" s="502">
        <v>0</v>
      </c>
      <c r="AV44" s="502">
        <v>0</v>
      </c>
      <c r="AW44" s="500">
        <v>0</v>
      </c>
      <c r="AX44" s="503">
        <v>0</v>
      </c>
      <c r="AY44" s="504">
        <v>0</v>
      </c>
      <c r="AZ44" s="501">
        <v>0</v>
      </c>
      <c r="BA44" s="501">
        <v>0</v>
      </c>
      <c r="BB44" s="501">
        <v>0</v>
      </c>
      <c r="BC44" s="502">
        <v>0</v>
      </c>
      <c r="BD44" s="503">
        <v>0</v>
      </c>
      <c r="BE44" s="504">
        <v>0</v>
      </c>
      <c r="BF44" s="504">
        <v>0</v>
      </c>
      <c r="BG44" s="497">
        <f t="shared" si="14"/>
        <v>2650000</v>
      </c>
      <c r="BH44" s="497">
        <f t="shared" si="15"/>
        <v>2650000</v>
      </c>
    </row>
    <row r="45" spans="1:60" ht="12.75" customHeight="1" x14ac:dyDescent="0.2">
      <c r="A45" s="498" t="s">
        <v>87</v>
      </c>
      <c r="B45" s="499" t="s">
        <v>237</v>
      </c>
      <c r="C45" s="500">
        <v>0</v>
      </c>
      <c r="D45" s="500">
        <v>0</v>
      </c>
      <c r="E45" s="501">
        <v>95000</v>
      </c>
      <c r="F45" s="501">
        <v>95000</v>
      </c>
      <c r="G45" s="501">
        <v>0</v>
      </c>
      <c r="H45" s="501">
        <v>0</v>
      </c>
      <c r="I45" s="501">
        <v>0</v>
      </c>
      <c r="J45" s="501">
        <v>0</v>
      </c>
      <c r="K45" s="501">
        <v>0</v>
      </c>
      <c r="L45" s="501">
        <v>0</v>
      </c>
      <c r="M45" s="501">
        <v>0</v>
      </c>
      <c r="N45" s="501">
        <v>0</v>
      </c>
      <c r="O45" s="501">
        <v>0</v>
      </c>
      <c r="P45" s="501">
        <v>0</v>
      </c>
      <c r="Q45" s="501">
        <v>0</v>
      </c>
      <c r="R45" s="501">
        <v>0</v>
      </c>
      <c r="S45" s="501">
        <v>0</v>
      </c>
      <c r="T45" s="501">
        <v>0</v>
      </c>
      <c r="U45" s="501">
        <v>0</v>
      </c>
      <c r="V45" s="501">
        <v>0</v>
      </c>
      <c r="W45" s="501">
        <v>0</v>
      </c>
      <c r="X45" s="501">
        <v>0</v>
      </c>
      <c r="Y45" s="501">
        <v>0</v>
      </c>
      <c r="Z45" s="501">
        <v>0</v>
      </c>
      <c r="AA45" s="501">
        <v>0</v>
      </c>
      <c r="AB45" s="501">
        <v>0</v>
      </c>
      <c r="AC45" s="501">
        <v>71000</v>
      </c>
      <c r="AD45" s="501">
        <v>71000</v>
      </c>
      <c r="AE45" s="501">
        <v>0</v>
      </c>
      <c r="AF45" s="501">
        <v>0</v>
      </c>
      <c r="AG45" s="501">
        <v>0</v>
      </c>
      <c r="AH45" s="501">
        <v>0</v>
      </c>
      <c r="AI45" s="501">
        <v>0</v>
      </c>
      <c r="AJ45" s="501">
        <v>0</v>
      </c>
      <c r="AK45" s="501">
        <v>0</v>
      </c>
      <c r="AL45" s="501">
        <v>0</v>
      </c>
      <c r="AM45" s="501">
        <v>0</v>
      </c>
      <c r="AN45" s="501">
        <v>0</v>
      </c>
      <c r="AO45" s="501">
        <v>715500</v>
      </c>
      <c r="AP45" s="501">
        <v>715500</v>
      </c>
      <c r="AQ45" s="501">
        <v>0</v>
      </c>
      <c r="AR45" s="501">
        <v>0</v>
      </c>
      <c r="AS45" s="501">
        <v>0</v>
      </c>
      <c r="AT45" s="501">
        <v>0</v>
      </c>
      <c r="AU45" s="502">
        <v>0</v>
      </c>
      <c r="AV45" s="502">
        <v>0</v>
      </c>
      <c r="AW45" s="500">
        <v>0</v>
      </c>
      <c r="AX45" s="503">
        <v>0</v>
      </c>
      <c r="AY45" s="504">
        <v>0</v>
      </c>
      <c r="AZ45" s="501">
        <v>0</v>
      </c>
      <c r="BA45" s="501">
        <v>0</v>
      </c>
      <c r="BB45" s="501">
        <v>0</v>
      </c>
      <c r="BC45" s="502">
        <v>0</v>
      </c>
      <c r="BD45" s="503">
        <v>0</v>
      </c>
      <c r="BE45" s="504">
        <v>0</v>
      </c>
      <c r="BF45" s="504">
        <v>0</v>
      </c>
      <c r="BG45" s="497">
        <f t="shared" si="14"/>
        <v>881500</v>
      </c>
      <c r="BH45" s="497">
        <f t="shared" si="15"/>
        <v>881500</v>
      </c>
    </row>
    <row r="46" spans="1:60" ht="12.75" hidden="1" customHeight="1" x14ac:dyDescent="0.2">
      <c r="A46" s="498" t="s">
        <v>89</v>
      </c>
      <c r="B46" s="499" t="s">
        <v>238</v>
      </c>
      <c r="C46" s="500">
        <v>0</v>
      </c>
      <c r="D46" s="500">
        <v>0</v>
      </c>
      <c r="E46" s="501">
        <v>0</v>
      </c>
      <c r="F46" s="501">
        <v>0</v>
      </c>
      <c r="G46" s="501">
        <v>0</v>
      </c>
      <c r="H46" s="501">
        <v>0</v>
      </c>
      <c r="I46" s="501">
        <v>0</v>
      </c>
      <c r="J46" s="501">
        <v>0</v>
      </c>
      <c r="K46" s="501">
        <v>0</v>
      </c>
      <c r="L46" s="501">
        <v>0</v>
      </c>
      <c r="M46" s="501">
        <v>0</v>
      </c>
      <c r="N46" s="501">
        <v>0</v>
      </c>
      <c r="O46" s="501">
        <v>0</v>
      </c>
      <c r="P46" s="501">
        <v>0</v>
      </c>
      <c r="Q46" s="501">
        <v>0</v>
      </c>
      <c r="R46" s="501">
        <v>0</v>
      </c>
      <c r="S46" s="501">
        <v>0</v>
      </c>
      <c r="T46" s="501">
        <v>0</v>
      </c>
      <c r="U46" s="501">
        <v>0</v>
      </c>
      <c r="V46" s="501">
        <v>0</v>
      </c>
      <c r="W46" s="501">
        <v>0</v>
      </c>
      <c r="X46" s="501">
        <v>0</v>
      </c>
      <c r="Y46" s="501">
        <v>0</v>
      </c>
      <c r="Z46" s="501">
        <v>0</v>
      </c>
      <c r="AA46" s="501">
        <v>0</v>
      </c>
      <c r="AB46" s="501">
        <v>0</v>
      </c>
      <c r="AC46" s="501">
        <v>0</v>
      </c>
      <c r="AD46" s="501">
        <v>0</v>
      </c>
      <c r="AE46" s="501">
        <v>0</v>
      </c>
      <c r="AF46" s="501">
        <v>0</v>
      </c>
      <c r="AG46" s="501">
        <v>0</v>
      </c>
      <c r="AH46" s="501">
        <v>0</v>
      </c>
      <c r="AI46" s="501">
        <v>0</v>
      </c>
      <c r="AJ46" s="501">
        <v>0</v>
      </c>
      <c r="AK46" s="501">
        <v>0</v>
      </c>
      <c r="AL46" s="501">
        <v>0</v>
      </c>
      <c r="AM46" s="501">
        <v>0</v>
      </c>
      <c r="AN46" s="501">
        <v>0</v>
      </c>
      <c r="AO46" s="501">
        <v>0</v>
      </c>
      <c r="AP46" s="501">
        <v>0</v>
      </c>
      <c r="AQ46" s="501">
        <v>0</v>
      </c>
      <c r="AR46" s="501">
        <v>0</v>
      </c>
      <c r="AS46" s="501">
        <v>0</v>
      </c>
      <c r="AT46" s="501">
        <v>0</v>
      </c>
      <c r="AU46" s="502">
        <v>0</v>
      </c>
      <c r="AV46" s="502">
        <v>0</v>
      </c>
      <c r="AW46" s="500">
        <v>0</v>
      </c>
      <c r="AX46" s="503">
        <v>0</v>
      </c>
      <c r="AY46" s="504">
        <v>0</v>
      </c>
      <c r="AZ46" s="501">
        <v>0</v>
      </c>
      <c r="BA46" s="501">
        <v>0</v>
      </c>
      <c r="BB46" s="501">
        <v>0</v>
      </c>
      <c r="BC46" s="502">
        <v>0</v>
      </c>
      <c r="BD46" s="503">
        <v>0</v>
      </c>
      <c r="BE46" s="504">
        <v>0</v>
      </c>
      <c r="BF46" s="504">
        <v>0</v>
      </c>
      <c r="BG46" s="497">
        <f t="shared" si="14"/>
        <v>0</v>
      </c>
      <c r="BH46" s="497">
        <f t="shared" si="15"/>
        <v>0</v>
      </c>
    </row>
    <row r="47" spans="1:60" ht="12.75" customHeight="1" x14ac:dyDescent="0.2">
      <c r="A47" s="498" t="s">
        <v>91</v>
      </c>
      <c r="B47" s="499" t="s">
        <v>239</v>
      </c>
      <c r="C47" s="500">
        <v>0</v>
      </c>
      <c r="D47" s="500">
        <v>0</v>
      </c>
      <c r="E47" s="501">
        <v>0</v>
      </c>
      <c r="F47" s="501">
        <v>0</v>
      </c>
      <c r="G47" s="501">
        <v>0</v>
      </c>
      <c r="H47" s="501">
        <v>0</v>
      </c>
      <c r="I47" s="501">
        <v>0</v>
      </c>
      <c r="J47" s="501">
        <v>0</v>
      </c>
      <c r="K47" s="501">
        <v>0</v>
      </c>
      <c r="L47" s="501">
        <v>0</v>
      </c>
      <c r="M47" s="501">
        <v>0</v>
      </c>
      <c r="N47" s="501">
        <v>0</v>
      </c>
      <c r="O47" s="501">
        <v>0</v>
      </c>
      <c r="P47" s="501">
        <v>0</v>
      </c>
      <c r="Q47" s="501">
        <v>0</v>
      </c>
      <c r="R47" s="501">
        <v>0</v>
      </c>
      <c r="S47" s="501">
        <v>0</v>
      </c>
      <c r="T47" s="501">
        <v>0</v>
      </c>
      <c r="U47" s="501">
        <v>0</v>
      </c>
      <c r="V47" s="501">
        <v>0</v>
      </c>
      <c r="W47" s="501">
        <v>0</v>
      </c>
      <c r="X47" s="501">
        <v>0</v>
      </c>
      <c r="Y47" s="501">
        <v>0</v>
      </c>
      <c r="Z47" s="501">
        <v>0</v>
      </c>
      <c r="AA47" s="501">
        <v>0</v>
      </c>
      <c r="AB47" s="501">
        <v>0</v>
      </c>
      <c r="AC47" s="501">
        <v>0</v>
      </c>
      <c r="AD47" s="501">
        <v>0</v>
      </c>
      <c r="AE47" s="501">
        <v>0</v>
      </c>
      <c r="AF47" s="501">
        <v>0</v>
      </c>
      <c r="AG47" s="501">
        <v>0</v>
      </c>
      <c r="AH47" s="501">
        <v>0</v>
      </c>
      <c r="AI47" s="501">
        <v>0</v>
      </c>
      <c r="AJ47" s="501">
        <v>0</v>
      </c>
      <c r="AK47" s="501">
        <v>0</v>
      </c>
      <c r="AL47" s="501">
        <v>0</v>
      </c>
      <c r="AM47" s="501">
        <v>0</v>
      </c>
      <c r="AN47" s="501">
        <v>0</v>
      </c>
      <c r="AO47" s="501">
        <v>0</v>
      </c>
      <c r="AP47" s="501">
        <v>0</v>
      </c>
      <c r="AQ47" s="501">
        <v>0</v>
      </c>
      <c r="AR47" s="501">
        <v>0</v>
      </c>
      <c r="AS47" s="501">
        <v>0</v>
      </c>
      <c r="AT47" s="501">
        <v>0</v>
      </c>
      <c r="AU47" s="502">
        <v>50000</v>
      </c>
      <c r="AV47" s="502">
        <v>50000</v>
      </c>
      <c r="AW47" s="500">
        <v>0</v>
      </c>
      <c r="AX47" s="503">
        <v>0</v>
      </c>
      <c r="AY47" s="504">
        <v>0</v>
      </c>
      <c r="AZ47" s="501">
        <v>0</v>
      </c>
      <c r="BA47" s="501">
        <v>0</v>
      </c>
      <c r="BB47" s="501">
        <v>0</v>
      </c>
      <c r="BC47" s="502">
        <v>0</v>
      </c>
      <c r="BD47" s="503">
        <v>0</v>
      </c>
      <c r="BE47" s="504">
        <v>0</v>
      </c>
      <c r="BF47" s="504">
        <v>0</v>
      </c>
      <c r="BG47" s="497">
        <f t="shared" si="14"/>
        <v>50000</v>
      </c>
      <c r="BH47" s="497">
        <f t="shared" si="15"/>
        <v>50000</v>
      </c>
    </row>
    <row r="48" spans="1:60" ht="12.75" hidden="1" customHeight="1" x14ac:dyDescent="0.2">
      <c r="A48" s="498" t="s">
        <v>93</v>
      </c>
      <c r="B48" s="499" t="s">
        <v>240</v>
      </c>
      <c r="C48" s="500">
        <v>0</v>
      </c>
      <c r="D48" s="500">
        <v>0</v>
      </c>
      <c r="E48" s="501">
        <v>0</v>
      </c>
      <c r="F48" s="501">
        <v>0</v>
      </c>
      <c r="G48" s="501">
        <v>0</v>
      </c>
      <c r="H48" s="501">
        <v>0</v>
      </c>
      <c r="I48" s="501">
        <v>0</v>
      </c>
      <c r="J48" s="501">
        <v>0</v>
      </c>
      <c r="K48" s="501">
        <v>0</v>
      </c>
      <c r="L48" s="501">
        <v>0</v>
      </c>
      <c r="M48" s="501">
        <v>0</v>
      </c>
      <c r="N48" s="501">
        <v>0</v>
      </c>
      <c r="O48" s="501">
        <v>0</v>
      </c>
      <c r="P48" s="501">
        <v>0</v>
      </c>
      <c r="Q48" s="501">
        <v>0</v>
      </c>
      <c r="R48" s="501">
        <v>0</v>
      </c>
      <c r="S48" s="501">
        <v>0</v>
      </c>
      <c r="T48" s="501">
        <v>0</v>
      </c>
      <c r="U48" s="501">
        <v>0</v>
      </c>
      <c r="V48" s="501">
        <v>0</v>
      </c>
      <c r="W48" s="501">
        <v>0</v>
      </c>
      <c r="X48" s="501">
        <v>0</v>
      </c>
      <c r="Y48" s="501">
        <v>0</v>
      </c>
      <c r="Z48" s="501">
        <v>0</v>
      </c>
      <c r="AA48" s="501">
        <v>0</v>
      </c>
      <c r="AB48" s="501">
        <v>0</v>
      </c>
      <c r="AC48" s="501">
        <v>0</v>
      </c>
      <c r="AD48" s="501">
        <v>0</v>
      </c>
      <c r="AE48" s="501">
        <v>0</v>
      </c>
      <c r="AF48" s="501">
        <v>0</v>
      </c>
      <c r="AG48" s="501">
        <v>0</v>
      </c>
      <c r="AH48" s="501">
        <v>0</v>
      </c>
      <c r="AI48" s="501">
        <v>0</v>
      </c>
      <c r="AJ48" s="501">
        <v>0</v>
      </c>
      <c r="AK48" s="501">
        <v>0</v>
      </c>
      <c r="AL48" s="501">
        <v>0</v>
      </c>
      <c r="AM48" s="501">
        <v>0</v>
      </c>
      <c r="AN48" s="501">
        <v>0</v>
      </c>
      <c r="AO48" s="501">
        <v>0</v>
      </c>
      <c r="AP48" s="501">
        <v>0</v>
      </c>
      <c r="AQ48" s="501">
        <v>0</v>
      </c>
      <c r="AR48" s="501">
        <v>0</v>
      </c>
      <c r="AS48" s="501">
        <v>0</v>
      </c>
      <c r="AT48" s="501">
        <v>0</v>
      </c>
      <c r="AU48" s="502">
        <v>0</v>
      </c>
      <c r="AV48" s="502">
        <v>0</v>
      </c>
      <c r="AW48" s="500">
        <v>0</v>
      </c>
      <c r="AX48" s="503">
        <v>0</v>
      </c>
      <c r="AY48" s="504">
        <v>0</v>
      </c>
      <c r="AZ48" s="501">
        <v>0</v>
      </c>
      <c r="BA48" s="501">
        <v>0</v>
      </c>
      <c r="BB48" s="501">
        <v>0</v>
      </c>
      <c r="BC48" s="502">
        <v>0</v>
      </c>
      <c r="BD48" s="503">
        <v>0</v>
      </c>
      <c r="BE48" s="504">
        <v>0</v>
      </c>
      <c r="BF48" s="504">
        <v>0</v>
      </c>
      <c r="BG48" s="497">
        <f t="shared" si="14"/>
        <v>0</v>
      </c>
      <c r="BH48" s="497">
        <f t="shared" si="15"/>
        <v>0</v>
      </c>
    </row>
    <row r="49" spans="1:60" ht="12.75" hidden="1" customHeight="1" x14ac:dyDescent="0.2">
      <c r="A49" s="498"/>
      <c r="B49" s="499" t="s">
        <v>241</v>
      </c>
      <c r="C49" s="500">
        <v>0</v>
      </c>
      <c r="D49" s="500">
        <v>0</v>
      </c>
      <c r="E49" s="501">
        <v>0</v>
      </c>
      <c r="F49" s="501">
        <v>0</v>
      </c>
      <c r="G49" s="501">
        <v>0</v>
      </c>
      <c r="H49" s="501">
        <v>0</v>
      </c>
      <c r="I49" s="501">
        <v>0</v>
      </c>
      <c r="J49" s="501">
        <v>0</v>
      </c>
      <c r="K49" s="501">
        <v>0</v>
      </c>
      <c r="L49" s="501">
        <v>0</v>
      </c>
      <c r="M49" s="501">
        <v>0</v>
      </c>
      <c r="N49" s="501">
        <v>0</v>
      </c>
      <c r="O49" s="501">
        <v>0</v>
      </c>
      <c r="P49" s="501">
        <v>0</v>
      </c>
      <c r="Q49" s="501">
        <v>0</v>
      </c>
      <c r="R49" s="501">
        <v>0</v>
      </c>
      <c r="S49" s="501">
        <v>0</v>
      </c>
      <c r="T49" s="501">
        <v>0</v>
      </c>
      <c r="U49" s="501">
        <v>0</v>
      </c>
      <c r="V49" s="501">
        <v>0</v>
      </c>
      <c r="W49" s="501">
        <v>0</v>
      </c>
      <c r="X49" s="501">
        <v>0</v>
      </c>
      <c r="Y49" s="501">
        <v>0</v>
      </c>
      <c r="Z49" s="501">
        <v>0</v>
      </c>
      <c r="AA49" s="501">
        <v>0</v>
      </c>
      <c r="AB49" s="501">
        <v>0</v>
      </c>
      <c r="AC49" s="501">
        <v>0</v>
      </c>
      <c r="AD49" s="501">
        <v>0</v>
      </c>
      <c r="AE49" s="501">
        <v>0</v>
      </c>
      <c r="AF49" s="501">
        <v>0</v>
      </c>
      <c r="AG49" s="501">
        <v>0</v>
      </c>
      <c r="AH49" s="501">
        <v>0</v>
      </c>
      <c r="AI49" s="501">
        <v>0</v>
      </c>
      <c r="AJ49" s="501">
        <v>0</v>
      </c>
      <c r="AK49" s="501">
        <v>0</v>
      </c>
      <c r="AL49" s="501">
        <v>0</v>
      </c>
      <c r="AM49" s="501">
        <v>0</v>
      </c>
      <c r="AN49" s="501">
        <v>0</v>
      </c>
      <c r="AO49" s="501">
        <v>0</v>
      </c>
      <c r="AP49" s="501">
        <v>0</v>
      </c>
      <c r="AQ49" s="501">
        <v>0</v>
      </c>
      <c r="AR49" s="501">
        <v>0</v>
      </c>
      <c r="AS49" s="501">
        <v>0</v>
      </c>
      <c r="AT49" s="501">
        <v>0</v>
      </c>
      <c r="AU49" s="501">
        <v>0</v>
      </c>
      <c r="AV49" s="501">
        <v>0</v>
      </c>
      <c r="AW49" s="500">
        <v>0</v>
      </c>
      <c r="AX49" s="503">
        <v>0</v>
      </c>
      <c r="AY49" s="504">
        <v>0</v>
      </c>
      <c r="AZ49" s="501">
        <v>0</v>
      </c>
      <c r="BA49" s="501">
        <v>0</v>
      </c>
      <c r="BB49" s="501">
        <v>0</v>
      </c>
      <c r="BC49" s="502">
        <v>0</v>
      </c>
      <c r="BD49" s="503">
        <v>0</v>
      </c>
      <c r="BE49" s="504">
        <v>0</v>
      </c>
      <c r="BF49" s="504">
        <v>0</v>
      </c>
      <c r="BG49" s="497">
        <f t="shared" si="14"/>
        <v>0</v>
      </c>
      <c r="BH49" s="497">
        <f t="shared" si="15"/>
        <v>0</v>
      </c>
    </row>
    <row r="50" spans="1:60" x14ac:dyDescent="0.2">
      <c r="A50" s="498" t="s">
        <v>95</v>
      </c>
      <c r="B50" s="499" t="s">
        <v>242</v>
      </c>
      <c r="C50" s="500">
        <v>0</v>
      </c>
      <c r="D50" s="500">
        <v>0</v>
      </c>
      <c r="E50" s="501">
        <v>0</v>
      </c>
      <c r="F50" s="501">
        <v>0</v>
      </c>
      <c r="G50" s="501">
        <v>0</v>
      </c>
      <c r="H50" s="501">
        <v>0</v>
      </c>
      <c r="I50" s="501">
        <v>0</v>
      </c>
      <c r="J50" s="501">
        <v>0</v>
      </c>
      <c r="K50" s="501">
        <v>0</v>
      </c>
      <c r="L50" s="501">
        <v>0</v>
      </c>
      <c r="M50" s="501">
        <v>0</v>
      </c>
      <c r="N50" s="501">
        <v>0</v>
      </c>
      <c r="O50" s="501">
        <v>0</v>
      </c>
      <c r="P50" s="501">
        <v>0</v>
      </c>
      <c r="Q50" s="501">
        <v>0</v>
      </c>
      <c r="R50" s="501">
        <v>0</v>
      </c>
      <c r="S50" s="501">
        <v>0</v>
      </c>
      <c r="T50" s="501">
        <v>0</v>
      </c>
      <c r="U50" s="501">
        <v>0</v>
      </c>
      <c r="V50" s="501">
        <v>0</v>
      </c>
      <c r="W50" s="501">
        <v>0</v>
      </c>
      <c r="X50" s="501">
        <v>0</v>
      </c>
      <c r="Y50" s="501">
        <v>0</v>
      </c>
      <c r="Z50" s="501">
        <v>0</v>
      </c>
      <c r="AA50" s="501">
        <v>0</v>
      </c>
      <c r="AB50" s="501">
        <v>0</v>
      </c>
      <c r="AC50" s="501">
        <v>200000</v>
      </c>
      <c r="AD50" s="501">
        <v>200000</v>
      </c>
      <c r="AE50" s="501">
        <v>0</v>
      </c>
      <c r="AF50" s="501">
        <v>0</v>
      </c>
      <c r="AG50" s="501">
        <v>0</v>
      </c>
      <c r="AH50" s="501">
        <v>0</v>
      </c>
      <c r="AI50" s="501">
        <v>0</v>
      </c>
      <c r="AJ50" s="501">
        <v>0</v>
      </c>
      <c r="AK50" s="501">
        <v>0</v>
      </c>
      <c r="AL50" s="501">
        <v>0</v>
      </c>
      <c r="AM50" s="501">
        <v>0</v>
      </c>
      <c r="AN50" s="501">
        <v>0</v>
      </c>
      <c r="AO50" s="501">
        <v>0</v>
      </c>
      <c r="AP50" s="501">
        <v>0</v>
      </c>
      <c r="AQ50" s="501">
        <v>0</v>
      </c>
      <c r="AR50" s="501">
        <v>0</v>
      </c>
      <c r="AS50" s="501">
        <v>0</v>
      </c>
      <c r="AT50" s="501">
        <v>0</v>
      </c>
      <c r="AU50" s="502">
        <v>0</v>
      </c>
      <c r="AV50" s="502">
        <v>0</v>
      </c>
      <c r="AW50" s="500">
        <v>0</v>
      </c>
      <c r="AX50" s="503">
        <v>0</v>
      </c>
      <c r="AY50" s="504">
        <v>0</v>
      </c>
      <c r="AZ50" s="501">
        <v>0</v>
      </c>
      <c r="BA50" s="501">
        <v>0</v>
      </c>
      <c r="BB50" s="501">
        <v>0</v>
      </c>
      <c r="BC50" s="502">
        <v>0</v>
      </c>
      <c r="BD50" s="503">
        <v>0</v>
      </c>
      <c r="BE50" s="504">
        <v>0</v>
      </c>
      <c r="BF50" s="504">
        <v>0</v>
      </c>
      <c r="BG50" s="497">
        <f t="shared" si="14"/>
        <v>200000</v>
      </c>
      <c r="BH50" s="497">
        <f t="shared" si="15"/>
        <v>200000</v>
      </c>
    </row>
    <row r="51" spans="1:60" ht="12.75" customHeight="1" x14ac:dyDescent="0.2">
      <c r="A51" s="505" t="s">
        <v>97</v>
      </c>
      <c r="B51" s="506" t="s">
        <v>243</v>
      </c>
      <c r="C51" s="507">
        <f t="shared" ref="C51:AH51" si="18">SUM(C40:C50)</f>
        <v>0</v>
      </c>
      <c r="D51" s="507">
        <f t="shared" si="18"/>
        <v>0</v>
      </c>
      <c r="E51" s="508">
        <f t="shared" si="18"/>
        <v>695000</v>
      </c>
      <c r="F51" s="508">
        <f t="shared" si="18"/>
        <v>695000</v>
      </c>
      <c r="G51" s="508">
        <f t="shared" si="18"/>
        <v>1500000</v>
      </c>
      <c r="H51" s="508">
        <f t="shared" si="18"/>
        <v>1500000</v>
      </c>
      <c r="I51" s="508">
        <f t="shared" si="18"/>
        <v>0</v>
      </c>
      <c r="J51" s="508">
        <f t="shared" si="18"/>
        <v>0</v>
      </c>
      <c r="K51" s="508">
        <f t="shared" si="18"/>
        <v>0</v>
      </c>
      <c r="L51" s="508">
        <f t="shared" si="18"/>
        <v>0</v>
      </c>
      <c r="M51" s="508">
        <f t="shared" si="18"/>
        <v>0</v>
      </c>
      <c r="N51" s="508">
        <f t="shared" si="18"/>
        <v>0</v>
      </c>
      <c r="O51" s="508">
        <f t="shared" si="18"/>
        <v>0</v>
      </c>
      <c r="P51" s="508">
        <f t="shared" si="18"/>
        <v>0</v>
      </c>
      <c r="Q51" s="508">
        <f t="shared" si="18"/>
        <v>0</v>
      </c>
      <c r="R51" s="508">
        <f t="shared" si="18"/>
        <v>0</v>
      </c>
      <c r="S51" s="508">
        <f t="shared" si="18"/>
        <v>0</v>
      </c>
      <c r="T51" s="508">
        <f t="shared" si="18"/>
        <v>0</v>
      </c>
      <c r="U51" s="508">
        <f t="shared" si="18"/>
        <v>0</v>
      </c>
      <c r="V51" s="508">
        <f t="shared" si="18"/>
        <v>0</v>
      </c>
      <c r="W51" s="508">
        <f t="shared" si="18"/>
        <v>0</v>
      </c>
      <c r="X51" s="508">
        <f t="shared" si="18"/>
        <v>0</v>
      </c>
      <c r="Y51" s="508">
        <f t="shared" si="18"/>
        <v>0</v>
      </c>
      <c r="Z51" s="508">
        <f t="shared" si="18"/>
        <v>0</v>
      </c>
      <c r="AA51" s="508">
        <f t="shared" si="18"/>
        <v>0</v>
      </c>
      <c r="AB51" s="508">
        <f t="shared" si="18"/>
        <v>0</v>
      </c>
      <c r="AC51" s="508">
        <f t="shared" si="18"/>
        <v>531000</v>
      </c>
      <c r="AD51" s="508">
        <f t="shared" si="18"/>
        <v>531000</v>
      </c>
      <c r="AE51" s="508">
        <f t="shared" si="18"/>
        <v>0</v>
      </c>
      <c r="AF51" s="508">
        <f t="shared" si="18"/>
        <v>0</v>
      </c>
      <c r="AG51" s="508">
        <f t="shared" si="18"/>
        <v>0</v>
      </c>
      <c r="AH51" s="508">
        <f t="shared" si="18"/>
        <v>0</v>
      </c>
      <c r="AI51" s="508">
        <f t="shared" ref="AI51:BF51" si="19">SUM(AI40:AI50)</f>
        <v>0</v>
      </c>
      <c r="AJ51" s="508">
        <f t="shared" si="19"/>
        <v>0</v>
      </c>
      <c r="AK51" s="508">
        <f t="shared" si="19"/>
        <v>0</v>
      </c>
      <c r="AL51" s="508">
        <f t="shared" si="19"/>
        <v>0</v>
      </c>
      <c r="AM51" s="508">
        <f t="shared" si="19"/>
        <v>0</v>
      </c>
      <c r="AN51" s="508">
        <f t="shared" si="19"/>
        <v>0</v>
      </c>
      <c r="AO51" s="508">
        <f t="shared" si="19"/>
        <v>3365500</v>
      </c>
      <c r="AP51" s="508">
        <f t="shared" si="19"/>
        <v>3365500</v>
      </c>
      <c r="AQ51" s="508">
        <f t="shared" si="19"/>
        <v>0</v>
      </c>
      <c r="AR51" s="508">
        <f t="shared" si="19"/>
        <v>0</v>
      </c>
      <c r="AS51" s="508">
        <f t="shared" si="19"/>
        <v>0</v>
      </c>
      <c r="AT51" s="508">
        <f t="shared" si="19"/>
        <v>0</v>
      </c>
      <c r="AU51" s="509">
        <f t="shared" si="19"/>
        <v>50000</v>
      </c>
      <c r="AV51" s="509">
        <f t="shared" si="19"/>
        <v>50000</v>
      </c>
      <c r="AW51" s="507">
        <f t="shared" si="19"/>
        <v>0</v>
      </c>
      <c r="AX51" s="510">
        <f t="shared" si="19"/>
        <v>0</v>
      </c>
      <c r="AY51" s="511">
        <f t="shared" si="19"/>
        <v>0</v>
      </c>
      <c r="AZ51" s="508">
        <f t="shared" si="19"/>
        <v>0</v>
      </c>
      <c r="BA51" s="508">
        <f t="shared" si="19"/>
        <v>0</v>
      </c>
      <c r="BB51" s="508">
        <f t="shared" si="19"/>
        <v>0</v>
      </c>
      <c r="BC51" s="509">
        <f t="shared" si="19"/>
        <v>0</v>
      </c>
      <c r="BD51" s="510">
        <f t="shared" si="19"/>
        <v>0</v>
      </c>
      <c r="BE51" s="511">
        <f t="shared" si="19"/>
        <v>0</v>
      </c>
      <c r="BF51" s="511">
        <f t="shared" si="19"/>
        <v>0</v>
      </c>
      <c r="BG51" s="512">
        <f t="shared" si="14"/>
        <v>6141500</v>
      </c>
      <c r="BH51" s="512">
        <f t="shared" si="15"/>
        <v>6141500</v>
      </c>
    </row>
    <row r="52" spans="1:60" ht="12.75" hidden="1" customHeight="1" x14ac:dyDescent="0.2">
      <c r="A52" s="498" t="s">
        <v>99</v>
      </c>
      <c r="B52" s="499" t="s">
        <v>244</v>
      </c>
      <c r="C52" s="500">
        <v>0</v>
      </c>
      <c r="D52" s="500">
        <v>0</v>
      </c>
      <c r="E52" s="501">
        <v>0</v>
      </c>
      <c r="F52" s="501">
        <v>0</v>
      </c>
      <c r="G52" s="501">
        <v>0</v>
      </c>
      <c r="H52" s="501">
        <v>0</v>
      </c>
      <c r="I52" s="501">
        <v>0</v>
      </c>
      <c r="J52" s="501">
        <v>0</v>
      </c>
      <c r="K52" s="501">
        <v>0</v>
      </c>
      <c r="L52" s="501">
        <v>0</v>
      </c>
      <c r="M52" s="501">
        <v>0</v>
      </c>
      <c r="N52" s="501">
        <v>0</v>
      </c>
      <c r="O52" s="501">
        <v>0</v>
      </c>
      <c r="P52" s="501">
        <v>0</v>
      </c>
      <c r="Q52" s="501">
        <v>0</v>
      </c>
      <c r="R52" s="501">
        <v>0</v>
      </c>
      <c r="S52" s="501">
        <v>0</v>
      </c>
      <c r="T52" s="501">
        <v>0</v>
      </c>
      <c r="U52" s="501">
        <v>0</v>
      </c>
      <c r="V52" s="501">
        <v>0</v>
      </c>
      <c r="W52" s="501">
        <v>0</v>
      </c>
      <c r="X52" s="501">
        <v>0</v>
      </c>
      <c r="Y52" s="501">
        <v>0</v>
      </c>
      <c r="Z52" s="501">
        <v>0</v>
      </c>
      <c r="AA52" s="501">
        <v>0</v>
      </c>
      <c r="AB52" s="501">
        <v>0</v>
      </c>
      <c r="AC52" s="501">
        <v>0</v>
      </c>
      <c r="AD52" s="501">
        <v>0</v>
      </c>
      <c r="AE52" s="501">
        <v>0</v>
      </c>
      <c r="AF52" s="501">
        <v>0</v>
      </c>
      <c r="AG52" s="501">
        <v>0</v>
      </c>
      <c r="AH52" s="501">
        <v>0</v>
      </c>
      <c r="AI52" s="501">
        <v>0</v>
      </c>
      <c r="AJ52" s="501">
        <v>0</v>
      </c>
      <c r="AK52" s="501">
        <v>0</v>
      </c>
      <c r="AL52" s="501">
        <v>0</v>
      </c>
      <c r="AM52" s="501">
        <v>0</v>
      </c>
      <c r="AN52" s="501">
        <v>0</v>
      </c>
      <c r="AO52" s="501">
        <v>0</v>
      </c>
      <c r="AP52" s="501">
        <v>0</v>
      </c>
      <c r="AQ52" s="501">
        <v>0</v>
      </c>
      <c r="AR52" s="501">
        <v>0</v>
      </c>
      <c r="AS52" s="501">
        <v>0</v>
      </c>
      <c r="AT52" s="501">
        <v>0</v>
      </c>
      <c r="AU52" s="502">
        <v>0</v>
      </c>
      <c r="AV52" s="502">
        <v>0</v>
      </c>
      <c r="AW52" s="500">
        <v>0</v>
      </c>
      <c r="AX52" s="503">
        <v>0</v>
      </c>
      <c r="AY52" s="504">
        <v>0</v>
      </c>
      <c r="AZ52" s="501">
        <v>0</v>
      </c>
      <c r="BA52" s="501">
        <v>0</v>
      </c>
      <c r="BB52" s="501">
        <v>0</v>
      </c>
      <c r="BC52" s="502">
        <v>0</v>
      </c>
      <c r="BD52" s="503">
        <v>0</v>
      </c>
      <c r="BE52" s="504">
        <v>0</v>
      </c>
      <c r="BF52" s="504">
        <v>0</v>
      </c>
      <c r="BG52" s="497">
        <f t="shared" si="14"/>
        <v>0</v>
      </c>
      <c r="BH52" s="497">
        <f t="shared" si="15"/>
        <v>0</v>
      </c>
    </row>
    <row r="53" spans="1:60" x14ac:dyDescent="0.2">
      <c r="A53" s="498" t="s">
        <v>101</v>
      </c>
      <c r="B53" s="499" t="s">
        <v>245</v>
      </c>
      <c r="C53" s="500">
        <v>0</v>
      </c>
      <c r="D53" s="500">
        <v>0</v>
      </c>
      <c r="E53" s="501">
        <v>0</v>
      </c>
      <c r="F53" s="501">
        <v>0</v>
      </c>
      <c r="G53" s="501">
        <v>6700000</v>
      </c>
      <c r="H53" s="501">
        <v>6700000</v>
      </c>
      <c r="I53" s="501">
        <v>0</v>
      </c>
      <c r="J53" s="501">
        <v>0</v>
      </c>
      <c r="K53" s="501">
        <v>0</v>
      </c>
      <c r="L53" s="501">
        <v>0</v>
      </c>
      <c r="M53" s="501">
        <v>0</v>
      </c>
      <c r="N53" s="501">
        <v>0</v>
      </c>
      <c r="O53" s="501">
        <v>0</v>
      </c>
      <c r="P53" s="501">
        <v>0</v>
      </c>
      <c r="Q53" s="501">
        <v>0</v>
      </c>
      <c r="R53" s="501">
        <v>0</v>
      </c>
      <c r="S53" s="501">
        <v>0</v>
      </c>
      <c r="T53" s="501">
        <v>0</v>
      </c>
      <c r="U53" s="501">
        <v>0</v>
      </c>
      <c r="V53" s="501">
        <v>0</v>
      </c>
      <c r="W53" s="501">
        <v>0</v>
      </c>
      <c r="X53" s="501">
        <v>0</v>
      </c>
      <c r="Y53" s="501">
        <v>0</v>
      </c>
      <c r="Z53" s="501">
        <v>0</v>
      </c>
      <c r="AA53" s="501">
        <v>0</v>
      </c>
      <c r="AB53" s="501">
        <v>0</v>
      </c>
      <c r="AC53" s="501">
        <v>0</v>
      </c>
      <c r="AD53" s="501">
        <v>0</v>
      </c>
      <c r="AE53" s="501">
        <v>0</v>
      </c>
      <c r="AF53" s="501">
        <v>0</v>
      </c>
      <c r="AG53" s="501">
        <v>0</v>
      </c>
      <c r="AH53" s="501">
        <v>0</v>
      </c>
      <c r="AI53" s="501">
        <v>0</v>
      </c>
      <c r="AJ53" s="501">
        <v>0</v>
      </c>
      <c r="AK53" s="501">
        <v>0</v>
      </c>
      <c r="AL53" s="501">
        <v>0</v>
      </c>
      <c r="AM53" s="501">
        <v>0</v>
      </c>
      <c r="AN53" s="501">
        <v>0</v>
      </c>
      <c r="AO53" s="501">
        <v>0</v>
      </c>
      <c r="AP53" s="501">
        <v>0</v>
      </c>
      <c r="AQ53" s="501">
        <v>0</v>
      </c>
      <c r="AR53" s="501">
        <v>0</v>
      </c>
      <c r="AS53" s="501">
        <v>0</v>
      </c>
      <c r="AT53" s="501">
        <v>0</v>
      </c>
      <c r="AU53" s="502">
        <v>0</v>
      </c>
      <c r="AV53" s="502">
        <v>0</v>
      </c>
      <c r="AW53" s="500">
        <v>0</v>
      </c>
      <c r="AX53" s="503">
        <v>0</v>
      </c>
      <c r="AY53" s="504">
        <v>0</v>
      </c>
      <c r="AZ53" s="501">
        <v>0</v>
      </c>
      <c r="BA53" s="501">
        <v>0</v>
      </c>
      <c r="BB53" s="501">
        <v>0</v>
      </c>
      <c r="BC53" s="502">
        <v>0</v>
      </c>
      <c r="BD53" s="503">
        <v>0</v>
      </c>
      <c r="BE53" s="504">
        <v>0</v>
      </c>
      <c r="BF53" s="504">
        <v>0</v>
      </c>
      <c r="BG53" s="497">
        <f t="shared" si="14"/>
        <v>6700000</v>
      </c>
      <c r="BH53" s="497">
        <f t="shared" si="15"/>
        <v>6700000</v>
      </c>
    </row>
    <row r="54" spans="1:60" x14ac:dyDescent="0.2">
      <c r="A54" s="498" t="s">
        <v>103</v>
      </c>
      <c r="B54" s="499" t="s">
        <v>246</v>
      </c>
      <c r="C54" s="500">
        <v>0</v>
      </c>
      <c r="D54" s="500">
        <v>0</v>
      </c>
      <c r="E54" s="501">
        <v>0</v>
      </c>
      <c r="F54" s="501">
        <v>0</v>
      </c>
      <c r="G54" s="501">
        <v>0</v>
      </c>
      <c r="H54" s="501">
        <v>0</v>
      </c>
      <c r="I54" s="501">
        <v>0</v>
      </c>
      <c r="J54" s="501">
        <v>0</v>
      </c>
      <c r="K54" s="501">
        <v>0</v>
      </c>
      <c r="L54" s="501">
        <v>0</v>
      </c>
      <c r="M54" s="501">
        <v>0</v>
      </c>
      <c r="N54" s="501">
        <v>0</v>
      </c>
      <c r="O54" s="501">
        <v>0</v>
      </c>
      <c r="P54" s="501">
        <v>0</v>
      </c>
      <c r="Q54" s="501">
        <v>0</v>
      </c>
      <c r="R54" s="501">
        <v>0</v>
      </c>
      <c r="S54" s="501">
        <v>0</v>
      </c>
      <c r="T54" s="501">
        <v>0</v>
      </c>
      <c r="U54" s="501">
        <v>0</v>
      </c>
      <c r="V54" s="501">
        <v>0</v>
      </c>
      <c r="W54" s="501">
        <v>0</v>
      </c>
      <c r="X54" s="501">
        <v>0</v>
      </c>
      <c r="Y54" s="501">
        <v>0</v>
      </c>
      <c r="Z54" s="501">
        <v>0</v>
      </c>
      <c r="AA54" s="501">
        <v>0</v>
      </c>
      <c r="AB54" s="501">
        <v>0</v>
      </c>
      <c r="AC54" s="501">
        <v>0</v>
      </c>
      <c r="AD54" s="501">
        <v>0</v>
      </c>
      <c r="AE54" s="501">
        <v>0</v>
      </c>
      <c r="AF54" s="501">
        <v>0</v>
      </c>
      <c r="AG54" s="501">
        <v>0</v>
      </c>
      <c r="AH54" s="501">
        <v>0</v>
      </c>
      <c r="AI54" s="501">
        <v>0</v>
      </c>
      <c r="AJ54" s="501">
        <v>0</v>
      </c>
      <c r="AK54" s="501">
        <v>0</v>
      </c>
      <c r="AL54" s="501">
        <v>0</v>
      </c>
      <c r="AM54" s="501">
        <v>0</v>
      </c>
      <c r="AN54" s="501">
        <v>0</v>
      </c>
      <c r="AO54" s="501">
        <v>0</v>
      </c>
      <c r="AP54" s="501">
        <v>0</v>
      </c>
      <c r="AQ54" s="501">
        <v>0</v>
      </c>
      <c r="AR54" s="501">
        <v>0</v>
      </c>
      <c r="AS54" s="501">
        <v>0</v>
      </c>
      <c r="AT54" s="501">
        <v>0</v>
      </c>
      <c r="AU54" s="502">
        <v>0</v>
      </c>
      <c r="AV54" s="502">
        <v>0</v>
      </c>
      <c r="AW54" s="500">
        <v>0</v>
      </c>
      <c r="AX54" s="503">
        <v>0</v>
      </c>
      <c r="AY54" s="504">
        <v>0</v>
      </c>
      <c r="AZ54" s="501">
        <v>0</v>
      </c>
      <c r="BA54" s="501">
        <v>0</v>
      </c>
      <c r="BB54" s="501">
        <v>0</v>
      </c>
      <c r="BC54" s="502">
        <v>0</v>
      </c>
      <c r="BD54" s="503">
        <v>0</v>
      </c>
      <c r="BE54" s="504">
        <v>0</v>
      </c>
      <c r="BF54" s="504">
        <v>0</v>
      </c>
      <c r="BG54" s="497">
        <f t="shared" si="14"/>
        <v>0</v>
      </c>
      <c r="BH54" s="497">
        <f t="shared" si="15"/>
        <v>0</v>
      </c>
    </row>
    <row r="55" spans="1:60" x14ac:dyDescent="0.2">
      <c r="A55" s="498" t="s">
        <v>105</v>
      </c>
      <c r="B55" s="499" t="s">
        <v>247</v>
      </c>
      <c r="C55" s="500">
        <v>0</v>
      </c>
      <c r="D55" s="500">
        <v>0</v>
      </c>
      <c r="E55" s="501">
        <v>0</v>
      </c>
      <c r="F55" s="501">
        <v>0</v>
      </c>
      <c r="G55" s="501">
        <v>0</v>
      </c>
      <c r="H55" s="501">
        <v>0</v>
      </c>
      <c r="I55" s="501">
        <v>0</v>
      </c>
      <c r="J55" s="501">
        <v>0</v>
      </c>
      <c r="K55" s="501">
        <v>0</v>
      </c>
      <c r="L55" s="501">
        <v>0</v>
      </c>
      <c r="M55" s="501">
        <v>0</v>
      </c>
      <c r="N55" s="501">
        <v>0</v>
      </c>
      <c r="O55" s="501">
        <v>0</v>
      </c>
      <c r="P55" s="501">
        <v>0</v>
      </c>
      <c r="Q55" s="501">
        <v>0</v>
      </c>
      <c r="R55" s="501">
        <v>0</v>
      </c>
      <c r="S55" s="501">
        <v>0</v>
      </c>
      <c r="T55" s="501">
        <v>0</v>
      </c>
      <c r="U55" s="501">
        <v>0</v>
      </c>
      <c r="V55" s="501">
        <v>0</v>
      </c>
      <c r="W55" s="501">
        <v>0</v>
      </c>
      <c r="X55" s="501">
        <v>0</v>
      </c>
      <c r="Y55" s="501">
        <v>0</v>
      </c>
      <c r="Z55" s="501">
        <v>0</v>
      </c>
      <c r="AA55" s="501">
        <v>0</v>
      </c>
      <c r="AB55" s="501">
        <v>0</v>
      </c>
      <c r="AC55" s="501">
        <v>0</v>
      </c>
      <c r="AD55" s="501">
        <v>0</v>
      </c>
      <c r="AE55" s="501">
        <v>0</v>
      </c>
      <c r="AF55" s="501">
        <v>0</v>
      </c>
      <c r="AG55" s="501">
        <v>0</v>
      </c>
      <c r="AH55" s="501">
        <v>0</v>
      </c>
      <c r="AI55" s="501">
        <v>0</v>
      </c>
      <c r="AJ55" s="501">
        <v>0</v>
      </c>
      <c r="AK55" s="501">
        <v>0</v>
      </c>
      <c r="AL55" s="501">
        <v>0</v>
      </c>
      <c r="AM55" s="501">
        <v>0</v>
      </c>
      <c r="AN55" s="501">
        <v>0</v>
      </c>
      <c r="AO55" s="501">
        <v>0</v>
      </c>
      <c r="AP55" s="501">
        <v>0</v>
      </c>
      <c r="AQ55" s="501">
        <v>0</v>
      </c>
      <c r="AR55" s="501">
        <v>0</v>
      </c>
      <c r="AS55" s="501">
        <v>0</v>
      </c>
      <c r="AT55" s="501">
        <v>0</v>
      </c>
      <c r="AU55" s="502">
        <v>0</v>
      </c>
      <c r="AV55" s="502">
        <v>0</v>
      </c>
      <c r="AW55" s="500">
        <v>0</v>
      </c>
      <c r="AX55" s="503">
        <v>0</v>
      </c>
      <c r="AY55" s="504">
        <v>0</v>
      </c>
      <c r="AZ55" s="501">
        <v>0</v>
      </c>
      <c r="BA55" s="501">
        <v>0</v>
      </c>
      <c r="BB55" s="501">
        <v>0</v>
      </c>
      <c r="BC55" s="502">
        <v>0</v>
      </c>
      <c r="BD55" s="503">
        <v>0</v>
      </c>
      <c r="BE55" s="504">
        <v>0</v>
      </c>
      <c r="BF55" s="504">
        <v>0</v>
      </c>
      <c r="BG55" s="497">
        <f t="shared" si="14"/>
        <v>0</v>
      </c>
      <c r="BH55" s="497">
        <f t="shared" si="15"/>
        <v>0</v>
      </c>
    </row>
    <row r="56" spans="1:60" x14ac:dyDescent="0.2">
      <c r="A56" s="498" t="s">
        <v>107</v>
      </c>
      <c r="B56" s="499" t="s">
        <v>248</v>
      </c>
      <c r="C56" s="500">
        <v>0</v>
      </c>
      <c r="D56" s="500">
        <v>0</v>
      </c>
      <c r="E56" s="501">
        <v>0</v>
      </c>
      <c r="F56" s="501">
        <v>0</v>
      </c>
      <c r="G56" s="501">
        <v>0</v>
      </c>
      <c r="H56" s="501">
        <v>0</v>
      </c>
      <c r="I56" s="501">
        <v>0</v>
      </c>
      <c r="J56" s="501">
        <v>0</v>
      </c>
      <c r="K56" s="501">
        <v>0</v>
      </c>
      <c r="L56" s="501">
        <v>0</v>
      </c>
      <c r="M56" s="501">
        <v>0</v>
      </c>
      <c r="N56" s="501">
        <v>0</v>
      </c>
      <c r="O56" s="501">
        <v>0</v>
      </c>
      <c r="P56" s="501">
        <v>0</v>
      </c>
      <c r="Q56" s="501">
        <v>0</v>
      </c>
      <c r="R56" s="501">
        <v>0</v>
      </c>
      <c r="S56" s="501">
        <v>0</v>
      </c>
      <c r="T56" s="501">
        <v>0</v>
      </c>
      <c r="U56" s="501">
        <v>0</v>
      </c>
      <c r="V56" s="501">
        <v>0</v>
      </c>
      <c r="W56" s="501">
        <v>0</v>
      </c>
      <c r="X56" s="501">
        <v>0</v>
      </c>
      <c r="Y56" s="501">
        <v>0</v>
      </c>
      <c r="Z56" s="501">
        <v>0</v>
      </c>
      <c r="AA56" s="501">
        <v>0</v>
      </c>
      <c r="AB56" s="501">
        <v>0</v>
      </c>
      <c r="AC56" s="501">
        <v>0</v>
      </c>
      <c r="AD56" s="501">
        <v>0</v>
      </c>
      <c r="AE56" s="501">
        <v>0</v>
      </c>
      <c r="AF56" s="501">
        <v>0</v>
      </c>
      <c r="AG56" s="501">
        <v>0</v>
      </c>
      <c r="AH56" s="501">
        <v>0</v>
      </c>
      <c r="AI56" s="501">
        <v>0</v>
      </c>
      <c r="AJ56" s="501">
        <v>0</v>
      </c>
      <c r="AK56" s="501">
        <v>0</v>
      </c>
      <c r="AL56" s="501">
        <v>0</v>
      </c>
      <c r="AM56" s="501">
        <v>0</v>
      </c>
      <c r="AN56" s="501">
        <v>0</v>
      </c>
      <c r="AO56" s="501">
        <v>0</v>
      </c>
      <c r="AP56" s="501">
        <v>0</v>
      </c>
      <c r="AQ56" s="501">
        <v>0</v>
      </c>
      <c r="AR56" s="501">
        <v>0</v>
      </c>
      <c r="AS56" s="501">
        <v>0</v>
      </c>
      <c r="AT56" s="501">
        <v>0</v>
      </c>
      <c r="AU56" s="502">
        <v>0</v>
      </c>
      <c r="AV56" s="502">
        <v>0</v>
      </c>
      <c r="AW56" s="500">
        <v>0</v>
      </c>
      <c r="AX56" s="503">
        <v>0</v>
      </c>
      <c r="AY56" s="504">
        <v>0</v>
      </c>
      <c r="AZ56" s="501">
        <v>0</v>
      </c>
      <c r="BA56" s="501">
        <v>0</v>
      </c>
      <c r="BB56" s="501">
        <v>0</v>
      </c>
      <c r="BC56" s="502">
        <v>0</v>
      </c>
      <c r="BD56" s="503">
        <v>0</v>
      </c>
      <c r="BE56" s="504">
        <v>0</v>
      </c>
      <c r="BF56" s="504">
        <v>0</v>
      </c>
      <c r="BG56" s="497">
        <f t="shared" si="14"/>
        <v>0</v>
      </c>
      <c r="BH56" s="497">
        <f t="shared" si="15"/>
        <v>0</v>
      </c>
    </row>
    <row r="57" spans="1:60" x14ac:dyDescent="0.2">
      <c r="A57" s="505" t="s">
        <v>109</v>
      </c>
      <c r="B57" s="506" t="s">
        <v>249</v>
      </c>
      <c r="C57" s="507">
        <f t="shared" ref="C57:AH57" si="20">SUM(C52:C56)</f>
        <v>0</v>
      </c>
      <c r="D57" s="507">
        <f t="shared" si="20"/>
        <v>0</v>
      </c>
      <c r="E57" s="508">
        <f t="shared" si="20"/>
        <v>0</v>
      </c>
      <c r="F57" s="508">
        <f t="shared" si="20"/>
        <v>0</v>
      </c>
      <c r="G57" s="508">
        <f t="shared" si="20"/>
        <v>6700000</v>
      </c>
      <c r="H57" s="508">
        <f t="shared" si="20"/>
        <v>6700000</v>
      </c>
      <c r="I57" s="508">
        <f t="shared" si="20"/>
        <v>0</v>
      </c>
      <c r="J57" s="508">
        <f t="shared" si="20"/>
        <v>0</v>
      </c>
      <c r="K57" s="508">
        <f t="shared" si="20"/>
        <v>0</v>
      </c>
      <c r="L57" s="508">
        <f t="shared" si="20"/>
        <v>0</v>
      </c>
      <c r="M57" s="508">
        <f t="shared" si="20"/>
        <v>0</v>
      </c>
      <c r="N57" s="508">
        <f t="shared" si="20"/>
        <v>0</v>
      </c>
      <c r="O57" s="508">
        <f t="shared" si="20"/>
        <v>0</v>
      </c>
      <c r="P57" s="508">
        <f t="shared" si="20"/>
        <v>0</v>
      </c>
      <c r="Q57" s="508">
        <f t="shared" si="20"/>
        <v>0</v>
      </c>
      <c r="R57" s="508">
        <f t="shared" si="20"/>
        <v>0</v>
      </c>
      <c r="S57" s="508">
        <f t="shared" si="20"/>
        <v>0</v>
      </c>
      <c r="T57" s="508">
        <f t="shared" si="20"/>
        <v>0</v>
      </c>
      <c r="U57" s="508">
        <f t="shared" si="20"/>
        <v>0</v>
      </c>
      <c r="V57" s="508">
        <f t="shared" si="20"/>
        <v>0</v>
      </c>
      <c r="W57" s="508">
        <f t="shared" si="20"/>
        <v>0</v>
      </c>
      <c r="X57" s="508">
        <f t="shared" si="20"/>
        <v>0</v>
      </c>
      <c r="Y57" s="508">
        <f t="shared" si="20"/>
        <v>0</v>
      </c>
      <c r="Z57" s="508">
        <f t="shared" si="20"/>
        <v>0</v>
      </c>
      <c r="AA57" s="508">
        <f t="shared" si="20"/>
        <v>0</v>
      </c>
      <c r="AB57" s="508">
        <f t="shared" si="20"/>
        <v>0</v>
      </c>
      <c r="AC57" s="508">
        <f t="shared" si="20"/>
        <v>0</v>
      </c>
      <c r="AD57" s="508">
        <f t="shared" si="20"/>
        <v>0</v>
      </c>
      <c r="AE57" s="508">
        <f t="shared" si="20"/>
        <v>0</v>
      </c>
      <c r="AF57" s="508">
        <f t="shared" si="20"/>
        <v>0</v>
      </c>
      <c r="AG57" s="508">
        <f t="shared" si="20"/>
        <v>0</v>
      </c>
      <c r="AH57" s="508">
        <f t="shared" si="20"/>
        <v>0</v>
      </c>
      <c r="AI57" s="508">
        <f t="shared" ref="AI57:BF57" si="21">SUM(AI52:AI56)</f>
        <v>0</v>
      </c>
      <c r="AJ57" s="508">
        <f t="shared" si="21"/>
        <v>0</v>
      </c>
      <c r="AK57" s="508">
        <f t="shared" si="21"/>
        <v>0</v>
      </c>
      <c r="AL57" s="508">
        <f t="shared" si="21"/>
        <v>0</v>
      </c>
      <c r="AM57" s="508">
        <f t="shared" si="21"/>
        <v>0</v>
      </c>
      <c r="AN57" s="508">
        <f t="shared" si="21"/>
        <v>0</v>
      </c>
      <c r="AO57" s="508">
        <f t="shared" si="21"/>
        <v>0</v>
      </c>
      <c r="AP57" s="508">
        <f t="shared" si="21"/>
        <v>0</v>
      </c>
      <c r="AQ57" s="508">
        <f t="shared" si="21"/>
        <v>0</v>
      </c>
      <c r="AR57" s="508">
        <f t="shared" si="21"/>
        <v>0</v>
      </c>
      <c r="AS57" s="508">
        <f t="shared" si="21"/>
        <v>0</v>
      </c>
      <c r="AT57" s="508">
        <f t="shared" si="21"/>
        <v>0</v>
      </c>
      <c r="AU57" s="509">
        <f t="shared" si="21"/>
        <v>0</v>
      </c>
      <c r="AV57" s="509">
        <f t="shared" si="21"/>
        <v>0</v>
      </c>
      <c r="AW57" s="507">
        <f t="shared" si="21"/>
        <v>0</v>
      </c>
      <c r="AX57" s="510">
        <f t="shared" si="21"/>
        <v>0</v>
      </c>
      <c r="AY57" s="511">
        <f t="shared" si="21"/>
        <v>0</v>
      </c>
      <c r="AZ57" s="508">
        <f t="shared" si="21"/>
        <v>0</v>
      </c>
      <c r="BA57" s="508">
        <f t="shared" si="21"/>
        <v>0</v>
      </c>
      <c r="BB57" s="508">
        <f t="shared" si="21"/>
        <v>0</v>
      </c>
      <c r="BC57" s="509">
        <f t="shared" si="21"/>
        <v>0</v>
      </c>
      <c r="BD57" s="510">
        <f t="shared" si="21"/>
        <v>0</v>
      </c>
      <c r="BE57" s="511">
        <f t="shared" si="21"/>
        <v>0</v>
      </c>
      <c r="BF57" s="511">
        <f t="shared" si="21"/>
        <v>0</v>
      </c>
      <c r="BG57" s="512">
        <f t="shared" si="14"/>
        <v>6700000</v>
      </c>
      <c r="BH57" s="512">
        <f t="shared" si="15"/>
        <v>6700000</v>
      </c>
    </row>
    <row r="58" spans="1:60" ht="25.5" x14ac:dyDescent="0.2">
      <c r="A58" s="498" t="s">
        <v>111</v>
      </c>
      <c r="B58" s="499" t="s">
        <v>250</v>
      </c>
      <c r="C58" s="500">
        <v>0</v>
      </c>
      <c r="D58" s="500">
        <v>0</v>
      </c>
      <c r="E58" s="501">
        <v>0</v>
      </c>
      <c r="F58" s="501">
        <v>0</v>
      </c>
      <c r="G58" s="501">
        <v>0</v>
      </c>
      <c r="H58" s="501">
        <v>0</v>
      </c>
      <c r="I58" s="501">
        <v>0</v>
      </c>
      <c r="J58" s="501">
        <v>0</v>
      </c>
      <c r="K58" s="501">
        <v>0</v>
      </c>
      <c r="L58" s="501">
        <v>0</v>
      </c>
      <c r="M58" s="501">
        <v>0</v>
      </c>
      <c r="N58" s="501">
        <v>0</v>
      </c>
      <c r="O58" s="501">
        <v>0</v>
      </c>
      <c r="P58" s="501">
        <v>0</v>
      </c>
      <c r="Q58" s="501">
        <v>0</v>
      </c>
      <c r="R58" s="501">
        <v>0</v>
      </c>
      <c r="S58" s="501">
        <v>0</v>
      </c>
      <c r="T58" s="501">
        <v>0</v>
      </c>
      <c r="U58" s="501">
        <v>0</v>
      </c>
      <c r="V58" s="501">
        <v>0</v>
      </c>
      <c r="W58" s="501">
        <v>0</v>
      </c>
      <c r="X58" s="501">
        <v>0</v>
      </c>
      <c r="Y58" s="501">
        <v>0</v>
      </c>
      <c r="Z58" s="501">
        <v>0</v>
      </c>
      <c r="AA58" s="501">
        <v>0</v>
      </c>
      <c r="AB58" s="501">
        <v>0</v>
      </c>
      <c r="AC58" s="501">
        <v>0</v>
      </c>
      <c r="AD58" s="501">
        <v>0</v>
      </c>
      <c r="AE58" s="501">
        <v>0</v>
      </c>
      <c r="AF58" s="501">
        <v>0</v>
      </c>
      <c r="AG58" s="501">
        <v>0</v>
      </c>
      <c r="AH58" s="501">
        <v>0</v>
      </c>
      <c r="AI58" s="501">
        <v>0</v>
      </c>
      <c r="AJ58" s="501">
        <v>0</v>
      </c>
      <c r="AK58" s="501">
        <v>0</v>
      </c>
      <c r="AL58" s="501">
        <v>0</v>
      </c>
      <c r="AM58" s="501">
        <v>0</v>
      </c>
      <c r="AN58" s="501">
        <v>0</v>
      </c>
      <c r="AO58" s="501">
        <v>0</v>
      </c>
      <c r="AP58" s="501">
        <v>0</v>
      </c>
      <c r="AQ58" s="501">
        <v>0</v>
      </c>
      <c r="AR58" s="501">
        <v>0</v>
      </c>
      <c r="AS58" s="501">
        <v>0</v>
      </c>
      <c r="AT58" s="501">
        <v>0</v>
      </c>
      <c r="AU58" s="502">
        <v>0</v>
      </c>
      <c r="AV58" s="502">
        <v>0</v>
      </c>
      <c r="AW58" s="500">
        <v>0</v>
      </c>
      <c r="AX58" s="503">
        <v>0</v>
      </c>
      <c r="AY58" s="504">
        <v>0</v>
      </c>
      <c r="AZ58" s="501">
        <v>0</v>
      </c>
      <c r="BA58" s="501">
        <v>0</v>
      </c>
      <c r="BB58" s="501">
        <v>0</v>
      </c>
      <c r="BC58" s="502">
        <v>0</v>
      </c>
      <c r="BD58" s="503">
        <v>0</v>
      </c>
      <c r="BE58" s="504">
        <v>0</v>
      </c>
      <c r="BF58" s="504">
        <v>0</v>
      </c>
      <c r="BG58" s="497">
        <f t="shared" si="14"/>
        <v>0</v>
      </c>
      <c r="BH58" s="497">
        <f t="shared" si="15"/>
        <v>0</v>
      </c>
    </row>
    <row r="59" spans="1:60" ht="25.5" x14ac:dyDescent="0.2">
      <c r="A59" s="498" t="s">
        <v>113</v>
      </c>
      <c r="B59" s="499" t="s">
        <v>251</v>
      </c>
      <c r="C59" s="500">
        <v>0</v>
      </c>
      <c r="D59" s="500">
        <v>0</v>
      </c>
      <c r="E59" s="501">
        <v>0</v>
      </c>
      <c r="F59" s="501">
        <v>0</v>
      </c>
      <c r="G59" s="501">
        <v>0</v>
      </c>
      <c r="H59" s="501">
        <v>0</v>
      </c>
      <c r="I59" s="501">
        <v>0</v>
      </c>
      <c r="J59" s="501">
        <v>0</v>
      </c>
      <c r="K59" s="501">
        <v>0</v>
      </c>
      <c r="L59" s="501">
        <v>0</v>
      </c>
      <c r="M59" s="501">
        <v>0</v>
      </c>
      <c r="N59" s="501">
        <v>0</v>
      </c>
      <c r="O59" s="501">
        <v>0</v>
      </c>
      <c r="P59" s="501">
        <v>0</v>
      </c>
      <c r="Q59" s="501">
        <v>0</v>
      </c>
      <c r="R59" s="501">
        <v>0</v>
      </c>
      <c r="S59" s="501">
        <v>0</v>
      </c>
      <c r="T59" s="501">
        <v>0</v>
      </c>
      <c r="U59" s="501">
        <v>0</v>
      </c>
      <c r="V59" s="501">
        <v>0</v>
      </c>
      <c r="W59" s="501">
        <v>0</v>
      </c>
      <c r="X59" s="501">
        <v>0</v>
      </c>
      <c r="Y59" s="501">
        <v>0</v>
      </c>
      <c r="Z59" s="501">
        <v>0</v>
      </c>
      <c r="AA59" s="501">
        <v>0</v>
      </c>
      <c r="AB59" s="501">
        <v>0</v>
      </c>
      <c r="AC59" s="501">
        <v>0</v>
      </c>
      <c r="AD59" s="501">
        <v>0</v>
      </c>
      <c r="AE59" s="501">
        <v>0</v>
      </c>
      <c r="AF59" s="501">
        <v>0</v>
      </c>
      <c r="AG59" s="501">
        <v>0</v>
      </c>
      <c r="AH59" s="501">
        <v>0</v>
      </c>
      <c r="AI59" s="501">
        <v>0</v>
      </c>
      <c r="AJ59" s="501">
        <v>0</v>
      </c>
      <c r="AK59" s="501">
        <v>0</v>
      </c>
      <c r="AL59" s="501">
        <v>0</v>
      </c>
      <c r="AM59" s="501">
        <v>0</v>
      </c>
      <c r="AN59" s="501">
        <v>0</v>
      </c>
      <c r="AO59" s="501">
        <v>0</v>
      </c>
      <c r="AP59" s="501">
        <v>0</v>
      </c>
      <c r="AQ59" s="501">
        <v>0</v>
      </c>
      <c r="AR59" s="501">
        <v>0</v>
      </c>
      <c r="AS59" s="501">
        <v>0</v>
      </c>
      <c r="AT59" s="501">
        <v>0</v>
      </c>
      <c r="AU59" s="502">
        <v>0</v>
      </c>
      <c r="AV59" s="502">
        <v>0</v>
      </c>
      <c r="AW59" s="500">
        <v>0</v>
      </c>
      <c r="AX59" s="503">
        <v>0</v>
      </c>
      <c r="AY59" s="504">
        <v>0</v>
      </c>
      <c r="AZ59" s="501">
        <v>0</v>
      </c>
      <c r="BA59" s="501">
        <v>0</v>
      </c>
      <c r="BB59" s="501">
        <v>0</v>
      </c>
      <c r="BC59" s="502">
        <v>0</v>
      </c>
      <c r="BD59" s="503">
        <v>0</v>
      </c>
      <c r="BE59" s="504">
        <v>0</v>
      </c>
      <c r="BF59" s="504">
        <v>0</v>
      </c>
      <c r="BG59" s="497">
        <f t="shared" si="14"/>
        <v>0</v>
      </c>
      <c r="BH59" s="497">
        <f t="shared" si="15"/>
        <v>0</v>
      </c>
    </row>
    <row r="60" spans="1:60" ht="25.5" x14ac:dyDescent="0.2">
      <c r="A60" s="498"/>
      <c r="B60" s="499" t="s">
        <v>252</v>
      </c>
      <c r="C60" s="500">
        <v>0</v>
      </c>
      <c r="D60" s="500">
        <v>0</v>
      </c>
      <c r="E60" s="501">
        <v>0</v>
      </c>
      <c r="F60" s="501">
        <v>0</v>
      </c>
      <c r="G60" s="501">
        <v>0</v>
      </c>
      <c r="H60" s="501">
        <v>0</v>
      </c>
      <c r="I60" s="501">
        <v>0</v>
      </c>
      <c r="J60" s="501">
        <v>0</v>
      </c>
      <c r="K60" s="501">
        <v>0</v>
      </c>
      <c r="L60" s="501">
        <v>0</v>
      </c>
      <c r="M60" s="501">
        <v>0</v>
      </c>
      <c r="N60" s="501">
        <v>0</v>
      </c>
      <c r="O60" s="501">
        <v>0</v>
      </c>
      <c r="P60" s="501">
        <v>0</v>
      </c>
      <c r="Q60" s="501">
        <v>0</v>
      </c>
      <c r="R60" s="501">
        <v>0</v>
      </c>
      <c r="S60" s="501">
        <v>0</v>
      </c>
      <c r="T60" s="501">
        <v>0</v>
      </c>
      <c r="U60" s="501">
        <v>0</v>
      </c>
      <c r="V60" s="501">
        <v>0</v>
      </c>
      <c r="W60" s="501">
        <v>0</v>
      </c>
      <c r="X60" s="501">
        <v>0</v>
      </c>
      <c r="Y60" s="501">
        <v>0</v>
      </c>
      <c r="Z60" s="501">
        <v>0</v>
      </c>
      <c r="AA60" s="501">
        <v>0</v>
      </c>
      <c r="AB60" s="501">
        <v>0</v>
      </c>
      <c r="AC60" s="501">
        <v>0</v>
      </c>
      <c r="AD60" s="501">
        <v>0</v>
      </c>
      <c r="AE60" s="501">
        <v>0</v>
      </c>
      <c r="AF60" s="501">
        <v>0</v>
      </c>
      <c r="AG60" s="501">
        <v>0</v>
      </c>
      <c r="AH60" s="501">
        <v>0</v>
      </c>
      <c r="AI60" s="501">
        <v>0</v>
      </c>
      <c r="AJ60" s="501">
        <v>0</v>
      </c>
      <c r="AK60" s="501">
        <v>0</v>
      </c>
      <c r="AL60" s="501">
        <v>0</v>
      </c>
      <c r="AM60" s="501">
        <v>0</v>
      </c>
      <c r="AN60" s="501">
        <v>0</v>
      </c>
      <c r="AO60" s="501">
        <v>0</v>
      </c>
      <c r="AP60" s="501">
        <v>0</v>
      </c>
      <c r="AQ60" s="501">
        <v>0</v>
      </c>
      <c r="AR60" s="501">
        <v>0</v>
      </c>
      <c r="AS60" s="501">
        <v>0</v>
      </c>
      <c r="AT60" s="501">
        <v>0</v>
      </c>
      <c r="AU60" s="501">
        <v>0</v>
      </c>
      <c r="AV60" s="501">
        <v>0</v>
      </c>
      <c r="AW60" s="500">
        <v>0</v>
      </c>
      <c r="AX60" s="503">
        <v>0</v>
      </c>
      <c r="AY60" s="504">
        <v>0</v>
      </c>
      <c r="AZ60" s="501">
        <v>0</v>
      </c>
      <c r="BA60" s="501">
        <v>0</v>
      </c>
      <c r="BB60" s="501">
        <v>0</v>
      </c>
      <c r="BC60" s="502">
        <v>0</v>
      </c>
      <c r="BD60" s="503">
        <v>0</v>
      </c>
      <c r="BE60" s="504">
        <v>0</v>
      </c>
      <c r="BF60" s="504">
        <v>0</v>
      </c>
      <c r="BG60" s="497">
        <f t="shared" si="14"/>
        <v>0</v>
      </c>
      <c r="BH60" s="497">
        <f t="shared" si="15"/>
        <v>0</v>
      </c>
    </row>
    <row r="61" spans="1:60" ht="25.5" x14ac:dyDescent="0.2">
      <c r="A61" s="498" t="s">
        <v>115</v>
      </c>
      <c r="B61" s="499" t="s">
        <v>253</v>
      </c>
      <c r="C61" s="500">
        <v>0</v>
      </c>
      <c r="D61" s="500">
        <v>0</v>
      </c>
      <c r="E61" s="501">
        <v>0</v>
      </c>
      <c r="F61" s="501">
        <v>0</v>
      </c>
      <c r="G61" s="501">
        <v>0</v>
      </c>
      <c r="H61" s="501">
        <v>0</v>
      </c>
      <c r="I61" s="501">
        <v>0</v>
      </c>
      <c r="J61" s="501">
        <v>0</v>
      </c>
      <c r="K61" s="501">
        <v>0</v>
      </c>
      <c r="L61" s="501">
        <v>0</v>
      </c>
      <c r="M61" s="501">
        <v>0</v>
      </c>
      <c r="N61" s="501">
        <v>0</v>
      </c>
      <c r="O61" s="501">
        <v>0</v>
      </c>
      <c r="P61" s="501">
        <v>0</v>
      </c>
      <c r="Q61" s="501">
        <v>0</v>
      </c>
      <c r="R61" s="501">
        <v>0</v>
      </c>
      <c r="S61" s="501">
        <v>0</v>
      </c>
      <c r="T61" s="501">
        <v>0</v>
      </c>
      <c r="U61" s="501">
        <v>0</v>
      </c>
      <c r="V61" s="501">
        <v>0</v>
      </c>
      <c r="W61" s="501">
        <v>0</v>
      </c>
      <c r="X61" s="501">
        <v>0</v>
      </c>
      <c r="Y61" s="501">
        <v>0</v>
      </c>
      <c r="Z61" s="501">
        <v>0</v>
      </c>
      <c r="AA61" s="501">
        <v>0</v>
      </c>
      <c r="AB61" s="501">
        <v>0</v>
      </c>
      <c r="AC61" s="501">
        <v>0</v>
      </c>
      <c r="AD61" s="501">
        <v>0</v>
      </c>
      <c r="AE61" s="501">
        <v>0</v>
      </c>
      <c r="AF61" s="501">
        <v>0</v>
      </c>
      <c r="AG61" s="501">
        <v>0</v>
      </c>
      <c r="AH61" s="501">
        <v>0</v>
      </c>
      <c r="AI61" s="501">
        <v>0</v>
      </c>
      <c r="AJ61" s="501">
        <v>0</v>
      </c>
      <c r="AK61" s="501">
        <v>0</v>
      </c>
      <c r="AL61" s="501">
        <v>0</v>
      </c>
      <c r="AM61" s="501">
        <v>0</v>
      </c>
      <c r="AN61" s="501">
        <v>0</v>
      </c>
      <c r="AO61" s="501">
        <v>0</v>
      </c>
      <c r="AP61" s="501">
        <v>0</v>
      </c>
      <c r="AQ61" s="501">
        <v>0</v>
      </c>
      <c r="AR61" s="501">
        <v>0</v>
      </c>
      <c r="AS61" s="501">
        <v>0</v>
      </c>
      <c r="AT61" s="501">
        <v>0</v>
      </c>
      <c r="AU61" s="502">
        <v>0</v>
      </c>
      <c r="AV61" s="502">
        <v>0</v>
      </c>
      <c r="AW61" s="500">
        <v>0</v>
      </c>
      <c r="AX61" s="503">
        <v>0</v>
      </c>
      <c r="AY61" s="504">
        <v>0</v>
      </c>
      <c r="AZ61" s="501">
        <v>0</v>
      </c>
      <c r="BA61" s="501">
        <v>0</v>
      </c>
      <c r="BB61" s="501">
        <v>0</v>
      </c>
      <c r="BC61" s="502">
        <v>0</v>
      </c>
      <c r="BD61" s="503">
        <v>0</v>
      </c>
      <c r="BE61" s="504">
        <v>0</v>
      </c>
      <c r="BF61" s="504">
        <v>0</v>
      </c>
      <c r="BG61" s="497">
        <f t="shared" si="14"/>
        <v>0</v>
      </c>
      <c r="BH61" s="497">
        <f t="shared" si="15"/>
        <v>0</v>
      </c>
    </row>
    <row r="62" spans="1:60" x14ac:dyDescent="0.2">
      <c r="A62" s="498"/>
      <c r="B62" s="499" t="s">
        <v>254</v>
      </c>
      <c r="C62" s="500">
        <v>0</v>
      </c>
      <c r="D62" s="500">
        <v>0</v>
      </c>
      <c r="E62" s="501">
        <v>0</v>
      </c>
      <c r="F62" s="501">
        <v>0</v>
      </c>
      <c r="G62" s="501">
        <v>0</v>
      </c>
      <c r="H62" s="501">
        <v>0</v>
      </c>
      <c r="I62" s="501">
        <v>0</v>
      </c>
      <c r="J62" s="501">
        <v>0</v>
      </c>
      <c r="K62" s="501">
        <v>0</v>
      </c>
      <c r="L62" s="501">
        <v>0</v>
      </c>
      <c r="M62" s="501">
        <v>0</v>
      </c>
      <c r="N62" s="501">
        <v>0</v>
      </c>
      <c r="O62" s="501">
        <v>0</v>
      </c>
      <c r="P62" s="501">
        <v>0</v>
      </c>
      <c r="Q62" s="501">
        <v>0</v>
      </c>
      <c r="R62" s="501">
        <v>0</v>
      </c>
      <c r="S62" s="501">
        <v>832000</v>
      </c>
      <c r="T62" s="501">
        <v>832000</v>
      </c>
      <c r="U62" s="501">
        <v>0</v>
      </c>
      <c r="V62" s="501">
        <v>0</v>
      </c>
      <c r="W62" s="501">
        <v>0</v>
      </c>
      <c r="X62" s="501">
        <v>0</v>
      </c>
      <c r="Y62" s="501">
        <v>0</v>
      </c>
      <c r="Z62" s="501">
        <v>0</v>
      </c>
      <c r="AA62" s="501">
        <v>0</v>
      </c>
      <c r="AB62" s="501">
        <v>0</v>
      </c>
      <c r="AC62" s="501">
        <v>0</v>
      </c>
      <c r="AD62" s="501">
        <v>0</v>
      </c>
      <c r="AE62" s="501">
        <v>0</v>
      </c>
      <c r="AF62" s="501">
        <v>0</v>
      </c>
      <c r="AG62" s="501">
        <v>0</v>
      </c>
      <c r="AH62" s="501">
        <v>0</v>
      </c>
      <c r="AI62" s="501">
        <v>0</v>
      </c>
      <c r="AJ62" s="501">
        <v>0</v>
      </c>
      <c r="AK62" s="501">
        <v>0</v>
      </c>
      <c r="AL62" s="501">
        <v>0</v>
      </c>
      <c r="AM62" s="501">
        <v>0</v>
      </c>
      <c r="AN62" s="501">
        <v>0</v>
      </c>
      <c r="AO62" s="501">
        <v>0</v>
      </c>
      <c r="AP62" s="501">
        <v>0</v>
      </c>
      <c r="AQ62" s="501">
        <v>0</v>
      </c>
      <c r="AR62" s="501">
        <v>0</v>
      </c>
      <c r="AS62" s="501">
        <v>0</v>
      </c>
      <c r="AT62" s="501">
        <v>0</v>
      </c>
      <c r="AU62" s="501">
        <v>0</v>
      </c>
      <c r="AV62" s="501">
        <v>0</v>
      </c>
      <c r="AW62" s="500">
        <v>0</v>
      </c>
      <c r="AX62" s="503">
        <v>0</v>
      </c>
      <c r="AY62" s="504">
        <v>0</v>
      </c>
      <c r="AZ62" s="504">
        <v>0</v>
      </c>
      <c r="BA62" s="504">
        <v>0</v>
      </c>
      <c r="BB62" s="504">
        <v>0</v>
      </c>
      <c r="BC62" s="514">
        <v>0</v>
      </c>
      <c r="BD62" s="503">
        <v>0</v>
      </c>
      <c r="BE62" s="504">
        <v>0</v>
      </c>
      <c r="BF62" s="504">
        <v>0</v>
      </c>
      <c r="BG62" s="497">
        <f t="shared" si="14"/>
        <v>832000</v>
      </c>
      <c r="BH62" s="497">
        <f t="shared" si="15"/>
        <v>832000</v>
      </c>
    </row>
    <row r="63" spans="1:60" x14ac:dyDescent="0.2">
      <c r="A63" s="505" t="s">
        <v>117</v>
      </c>
      <c r="B63" s="506" t="s">
        <v>255</v>
      </c>
      <c r="C63" s="507">
        <f t="shared" ref="C63:AH63" si="22">SUM(C58:C62)</f>
        <v>0</v>
      </c>
      <c r="D63" s="507">
        <f t="shared" si="22"/>
        <v>0</v>
      </c>
      <c r="E63" s="508">
        <f t="shared" si="22"/>
        <v>0</v>
      </c>
      <c r="F63" s="508">
        <f t="shared" si="22"/>
        <v>0</v>
      </c>
      <c r="G63" s="508">
        <f t="shared" si="22"/>
        <v>0</v>
      </c>
      <c r="H63" s="508">
        <f t="shared" si="22"/>
        <v>0</v>
      </c>
      <c r="I63" s="508">
        <f t="shared" si="22"/>
        <v>0</v>
      </c>
      <c r="J63" s="508">
        <f t="shared" si="22"/>
        <v>0</v>
      </c>
      <c r="K63" s="508">
        <f t="shared" si="22"/>
        <v>0</v>
      </c>
      <c r="L63" s="508">
        <f t="shared" si="22"/>
        <v>0</v>
      </c>
      <c r="M63" s="508">
        <f t="shared" si="22"/>
        <v>0</v>
      </c>
      <c r="N63" s="508">
        <f t="shared" si="22"/>
        <v>0</v>
      </c>
      <c r="O63" s="508">
        <f t="shared" si="22"/>
        <v>0</v>
      </c>
      <c r="P63" s="508">
        <f t="shared" si="22"/>
        <v>0</v>
      </c>
      <c r="Q63" s="508">
        <f t="shared" si="22"/>
        <v>0</v>
      </c>
      <c r="R63" s="508">
        <f t="shared" si="22"/>
        <v>0</v>
      </c>
      <c r="S63" s="508">
        <f t="shared" si="22"/>
        <v>832000</v>
      </c>
      <c r="T63" s="508">
        <f t="shared" si="22"/>
        <v>832000</v>
      </c>
      <c r="U63" s="508">
        <f t="shared" si="22"/>
        <v>0</v>
      </c>
      <c r="V63" s="508">
        <f t="shared" si="22"/>
        <v>0</v>
      </c>
      <c r="W63" s="508">
        <f t="shared" si="22"/>
        <v>0</v>
      </c>
      <c r="X63" s="508">
        <f t="shared" si="22"/>
        <v>0</v>
      </c>
      <c r="Y63" s="508">
        <f t="shared" si="22"/>
        <v>0</v>
      </c>
      <c r="Z63" s="508">
        <f t="shared" si="22"/>
        <v>0</v>
      </c>
      <c r="AA63" s="508">
        <f t="shared" si="22"/>
        <v>0</v>
      </c>
      <c r="AB63" s="508">
        <f t="shared" si="22"/>
        <v>0</v>
      </c>
      <c r="AC63" s="508">
        <f t="shared" si="22"/>
        <v>0</v>
      </c>
      <c r="AD63" s="508">
        <f t="shared" si="22"/>
        <v>0</v>
      </c>
      <c r="AE63" s="508">
        <f t="shared" si="22"/>
        <v>0</v>
      </c>
      <c r="AF63" s="508">
        <f t="shared" si="22"/>
        <v>0</v>
      </c>
      <c r="AG63" s="508">
        <f t="shared" si="22"/>
        <v>0</v>
      </c>
      <c r="AH63" s="508">
        <f t="shared" si="22"/>
        <v>0</v>
      </c>
      <c r="AI63" s="508">
        <f t="shared" ref="AI63:BF63" si="23">SUM(AI58:AI62)</f>
        <v>0</v>
      </c>
      <c r="AJ63" s="508">
        <f t="shared" si="23"/>
        <v>0</v>
      </c>
      <c r="AK63" s="508">
        <f t="shared" si="23"/>
        <v>0</v>
      </c>
      <c r="AL63" s="508">
        <f t="shared" si="23"/>
        <v>0</v>
      </c>
      <c r="AM63" s="508">
        <f t="shared" si="23"/>
        <v>0</v>
      </c>
      <c r="AN63" s="508">
        <f t="shared" si="23"/>
        <v>0</v>
      </c>
      <c r="AO63" s="508">
        <f t="shared" si="23"/>
        <v>0</v>
      </c>
      <c r="AP63" s="508">
        <f t="shared" si="23"/>
        <v>0</v>
      </c>
      <c r="AQ63" s="508">
        <f t="shared" si="23"/>
        <v>0</v>
      </c>
      <c r="AR63" s="508">
        <f t="shared" si="23"/>
        <v>0</v>
      </c>
      <c r="AS63" s="508">
        <f t="shared" si="23"/>
        <v>0</v>
      </c>
      <c r="AT63" s="508">
        <f t="shared" si="23"/>
        <v>0</v>
      </c>
      <c r="AU63" s="508">
        <f t="shared" si="23"/>
        <v>0</v>
      </c>
      <c r="AV63" s="508">
        <f t="shared" si="23"/>
        <v>0</v>
      </c>
      <c r="AW63" s="507">
        <f t="shared" si="23"/>
        <v>0</v>
      </c>
      <c r="AX63" s="510">
        <f t="shared" si="23"/>
        <v>0</v>
      </c>
      <c r="AY63" s="511">
        <f t="shared" si="23"/>
        <v>0</v>
      </c>
      <c r="AZ63" s="511">
        <f t="shared" si="23"/>
        <v>0</v>
      </c>
      <c r="BA63" s="511">
        <f t="shared" si="23"/>
        <v>0</v>
      </c>
      <c r="BB63" s="511">
        <f t="shared" si="23"/>
        <v>0</v>
      </c>
      <c r="BC63" s="511">
        <f t="shared" si="23"/>
        <v>0</v>
      </c>
      <c r="BD63" s="510">
        <f t="shared" si="23"/>
        <v>0</v>
      </c>
      <c r="BE63" s="511">
        <f t="shared" si="23"/>
        <v>0</v>
      </c>
      <c r="BF63" s="511">
        <f t="shared" si="23"/>
        <v>0</v>
      </c>
      <c r="BG63" s="512">
        <f t="shared" si="14"/>
        <v>832000</v>
      </c>
      <c r="BH63" s="512">
        <f t="shared" si="15"/>
        <v>832000</v>
      </c>
    </row>
    <row r="64" spans="1:60" ht="25.5" x14ac:dyDescent="0.2">
      <c r="A64" s="498" t="s">
        <v>119</v>
      </c>
      <c r="B64" s="499" t="s">
        <v>256</v>
      </c>
      <c r="C64" s="500">
        <v>0</v>
      </c>
      <c r="D64" s="500">
        <v>0</v>
      </c>
      <c r="E64" s="501">
        <v>0</v>
      </c>
      <c r="F64" s="501">
        <v>0</v>
      </c>
      <c r="G64" s="501">
        <v>0</v>
      </c>
      <c r="H64" s="501">
        <v>0</v>
      </c>
      <c r="I64" s="501">
        <v>0</v>
      </c>
      <c r="J64" s="501">
        <v>0</v>
      </c>
      <c r="K64" s="501">
        <v>0</v>
      </c>
      <c r="L64" s="501">
        <v>0</v>
      </c>
      <c r="M64" s="501">
        <v>0</v>
      </c>
      <c r="N64" s="501">
        <v>0</v>
      </c>
      <c r="O64" s="501">
        <v>0</v>
      </c>
      <c r="P64" s="501">
        <v>0</v>
      </c>
      <c r="Q64" s="501">
        <v>0</v>
      </c>
      <c r="R64" s="501">
        <v>0</v>
      </c>
      <c r="S64" s="501">
        <v>0</v>
      </c>
      <c r="T64" s="501">
        <v>0</v>
      </c>
      <c r="U64" s="501">
        <v>0</v>
      </c>
      <c r="V64" s="501">
        <v>0</v>
      </c>
      <c r="W64" s="501">
        <v>0</v>
      </c>
      <c r="X64" s="501">
        <v>0</v>
      </c>
      <c r="Y64" s="501">
        <v>0</v>
      </c>
      <c r="Z64" s="501">
        <v>0</v>
      </c>
      <c r="AA64" s="501">
        <v>0</v>
      </c>
      <c r="AB64" s="501">
        <v>0</v>
      </c>
      <c r="AC64" s="501">
        <v>0</v>
      </c>
      <c r="AD64" s="501">
        <v>0</v>
      </c>
      <c r="AE64" s="501">
        <v>0</v>
      </c>
      <c r="AF64" s="501">
        <v>0</v>
      </c>
      <c r="AG64" s="501">
        <v>0</v>
      </c>
      <c r="AH64" s="501">
        <v>0</v>
      </c>
      <c r="AI64" s="501">
        <v>0</v>
      </c>
      <c r="AJ64" s="501">
        <v>0</v>
      </c>
      <c r="AK64" s="501">
        <v>0</v>
      </c>
      <c r="AL64" s="501">
        <v>0</v>
      </c>
      <c r="AM64" s="501">
        <v>0</v>
      </c>
      <c r="AN64" s="501">
        <v>0</v>
      </c>
      <c r="AO64" s="501">
        <v>0</v>
      </c>
      <c r="AP64" s="501">
        <v>0</v>
      </c>
      <c r="AQ64" s="501">
        <v>0</v>
      </c>
      <c r="AR64" s="501">
        <v>0</v>
      </c>
      <c r="AS64" s="501">
        <v>0</v>
      </c>
      <c r="AT64" s="501">
        <v>0</v>
      </c>
      <c r="AU64" s="502">
        <v>0</v>
      </c>
      <c r="AV64" s="502">
        <v>0</v>
      </c>
      <c r="AW64" s="500">
        <v>0</v>
      </c>
      <c r="AX64" s="503">
        <v>0</v>
      </c>
      <c r="AY64" s="504">
        <v>0</v>
      </c>
      <c r="AZ64" s="501">
        <v>0</v>
      </c>
      <c r="BA64" s="501">
        <v>0</v>
      </c>
      <c r="BB64" s="501">
        <v>0</v>
      </c>
      <c r="BC64" s="502">
        <v>0</v>
      </c>
      <c r="BD64" s="503">
        <v>0</v>
      </c>
      <c r="BE64" s="504">
        <v>0</v>
      </c>
      <c r="BF64" s="504">
        <v>0</v>
      </c>
      <c r="BG64" s="497">
        <f t="shared" si="14"/>
        <v>0</v>
      </c>
      <c r="BH64" s="497">
        <f t="shared" si="15"/>
        <v>0</v>
      </c>
    </row>
    <row r="65" spans="1:60" x14ac:dyDescent="0.2">
      <c r="A65" s="498" t="s">
        <v>121</v>
      </c>
      <c r="B65" s="499" t="s">
        <v>257</v>
      </c>
      <c r="C65" s="500">
        <v>0</v>
      </c>
      <c r="D65" s="500">
        <v>0</v>
      </c>
      <c r="E65" s="501">
        <v>0</v>
      </c>
      <c r="F65" s="501">
        <v>0</v>
      </c>
      <c r="G65" s="501">
        <v>0</v>
      </c>
      <c r="H65" s="501">
        <v>0</v>
      </c>
      <c r="I65" s="501">
        <v>0</v>
      </c>
      <c r="J65" s="501">
        <v>0</v>
      </c>
      <c r="K65" s="501">
        <v>0</v>
      </c>
      <c r="L65" s="501">
        <v>0</v>
      </c>
      <c r="M65" s="501">
        <v>0</v>
      </c>
      <c r="N65" s="501">
        <v>0</v>
      </c>
      <c r="O65" s="501">
        <v>0</v>
      </c>
      <c r="P65" s="501">
        <v>0</v>
      </c>
      <c r="Q65" s="501">
        <v>0</v>
      </c>
      <c r="R65" s="501">
        <v>0</v>
      </c>
      <c r="S65" s="501">
        <v>0</v>
      </c>
      <c r="T65" s="501">
        <v>0</v>
      </c>
      <c r="U65" s="501">
        <v>0</v>
      </c>
      <c r="V65" s="501">
        <v>0</v>
      </c>
      <c r="W65" s="501">
        <v>0</v>
      </c>
      <c r="X65" s="501">
        <v>0</v>
      </c>
      <c r="Y65" s="501">
        <v>0</v>
      </c>
      <c r="Z65" s="501">
        <v>0</v>
      </c>
      <c r="AA65" s="501">
        <v>0</v>
      </c>
      <c r="AB65" s="501">
        <v>0</v>
      </c>
      <c r="AC65" s="501">
        <v>0</v>
      </c>
      <c r="AD65" s="501">
        <v>0</v>
      </c>
      <c r="AE65" s="501">
        <v>0</v>
      </c>
      <c r="AF65" s="501">
        <v>0</v>
      </c>
      <c r="AG65" s="501">
        <v>0</v>
      </c>
      <c r="AH65" s="501">
        <v>0</v>
      </c>
      <c r="AI65" s="501">
        <v>0</v>
      </c>
      <c r="AJ65" s="501">
        <v>0</v>
      </c>
      <c r="AK65" s="501">
        <v>0</v>
      </c>
      <c r="AL65" s="501">
        <v>0</v>
      </c>
      <c r="AM65" s="501">
        <v>0</v>
      </c>
      <c r="AN65" s="501">
        <v>0</v>
      </c>
      <c r="AO65" s="501">
        <v>0</v>
      </c>
      <c r="AP65" s="501">
        <v>0</v>
      </c>
      <c r="AQ65" s="501">
        <v>0</v>
      </c>
      <c r="AR65" s="501">
        <v>0</v>
      </c>
      <c r="AS65" s="501">
        <v>0</v>
      </c>
      <c r="AT65" s="501">
        <v>0</v>
      </c>
      <c r="AU65" s="502">
        <v>0</v>
      </c>
      <c r="AV65" s="502">
        <v>0</v>
      </c>
      <c r="AW65" s="500">
        <v>0</v>
      </c>
      <c r="AX65" s="503">
        <v>0</v>
      </c>
      <c r="AY65" s="504">
        <v>0</v>
      </c>
      <c r="AZ65" s="501">
        <v>0</v>
      </c>
      <c r="BA65" s="501">
        <v>0</v>
      </c>
      <c r="BB65" s="501">
        <v>0</v>
      </c>
      <c r="BC65" s="502">
        <v>0</v>
      </c>
      <c r="BD65" s="503">
        <v>0</v>
      </c>
      <c r="BE65" s="504">
        <v>0</v>
      </c>
      <c r="BF65" s="504">
        <v>0</v>
      </c>
      <c r="BG65" s="497">
        <f t="shared" si="14"/>
        <v>0</v>
      </c>
      <c r="BH65" s="497">
        <f t="shared" si="15"/>
        <v>0</v>
      </c>
    </row>
    <row r="66" spans="1:60" ht="25.5" x14ac:dyDescent="0.2">
      <c r="A66" s="498"/>
      <c r="B66" s="499" t="s">
        <v>258</v>
      </c>
      <c r="C66" s="500">
        <v>0</v>
      </c>
      <c r="D66" s="500">
        <v>0</v>
      </c>
      <c r="E66" s="501">
        <v>0</v>
      </c>
      <c r="F66" s="501">
        <v>0</v>
      </c>
      <c r="G66" s="501">
        <v>0</v>
      </c>
      <c r="H66" s="501">
        <v>0</v>
      </c>
      <c r="I66" s="501">
        <v>0</v>
      </c>
      <c r="J66" s="501">
        <v>0</v>
      </c>
      <c r="K66" s="501">
        <v>0</v>
      </c>
      <c r="L66" s="501">
        <v>0</v>
      </c>
      <c r="M66" s="501">
        <v>0</v>
      </c>
      <c r="N66" s="501">
        <v>0</v>
      </c>
      <c r="O66" s="501">
        <v>0</v>
      </c>
      <c r="P66" s="501">
        <v>0</v>
      </c>
      <c r="Q66" s="501">
        <v>0</v>
      </c>
      <c r="R66" s="501">
        <v>0</v>
      </c>
      <c r="S66" s="501">
        <v>0</v>
      </c>
      <c r="T66" s="501">
        <v>0</v>
      </c>
      <c r="U66" s="501">
        <v>0</v>
      </c>
      <c r="V66" s="501">
        <v>0</v>
      </c>
      <c r="W66" s="501">
        <v>0</v>
      </c>
      <c r="X66" s="501">
        <v>0</v>
      </c>
      <c r="Y66" s="501">
        <v>0</v>
      </c>
      <c r="Z66" s="501">
        <v>0</v>
      </c>
      <c r="AA66" s="501">
        <v>0</v>
      </c>
      <c r="AB66" s="501">
        <v>0</v>
      </c>
      <c r="AC66" s="501">
        <v>0</v>
      </c>
      <c r="AD66" s="501">
        <v>0</v>
      </c>
      <c r="AE66" s="501">
        <v>0</v>
      </c>
      <c r="AF66" s="501">
        <v>0</v>
      </c>
      <c r="AG66" s="501">
        <v>0</v>
      </c>
      <c r="AH66" s="501">
        <v>0</v>
      </c>
      <c r="AI66" s="501">
        <v>0</v>
      </c>
      <c r="AJ66" s="501">
        <v>0</v>
      </c>
      <c r="AK66" s="501">
        <v>0</v>
      </c>
      <c r="AL66" s="501">
        <v>0</v>
      </c>
      <c r="AM66" s="501">
        <v>0</v>
      </c>
      <c r="AN66" s="501">
        <v>0</v>
      </c>
      <c r="AO66" s="501">
        <v>0</v>
      </c>
      <c r="AP66" s="501">
        <v>0</v>
      </c>
      <c r="AQ66" s="501">
        <v>0</v>
      </c>
      <c r="AR66" s="501">
        <v>0</v>
      </c>
      <c r="AS66" s="501">
        <v>0</v>
      </c>
      <c r="AT66" s="501">
        <v>0</v>
      </c>
      <c r="AU66" s="501">
        <v>0</v>
      </c>
      <c r="AV66" s="501">
        <v>0</v>
      </c>
      <c r="AW66" s="500">
        <v>0</v>
      </c>
      <c r="AX66" s="503">
        <v>0</v>
      </c>
      <c r="AY66" s="504">
        <v>0</v>
      </c>
      <c r="AZ66" s="504">
        <v>0</v>
      </c>
      <c r="BA66" s="504">
        <v>0</v>
      </c>
      <c r="BB66" s="504">
        <v>0</v>
      </c>
      <c r="BC66" s="504">
        <v>0</v>
      </c>
      <c r="BD66" s="503">
        <v>0</v>
      </c>
      <c r="BE66" s="504">
        <v>0</v>
      </c>
      <c r="BF66" s="504">
        <v>0</v>
      </c>
      <c r="BG66" s="497">
        <f t="shared" si="14"/>
        <v>0</v>
      </c>
      <c r="BH66" s="497">
        <f t="shared" si="15"/>
        <v>0</v>
      </c>
    </row>
    <row r="67" spans="1:60" ht="25.5" x14ac:dyDescent="0.2">
      <c r="A67" s="498">
        <v>56</v>
      </c>
      <c r="B67" s="499" t="s">
        <v>259</v>
      </c>
      <c r="C67" s="500">
        <v>0</v>
      </c>
      <c r="D67" s="500">
        <v>0</v>
      </c>
      <c r="E67" s="501">
        <v>0</v>
      </c>
      <c r="F67" s="501">
        <v>0</v>
      </c>
      <c r="G67" s="501">
        <v>0</v>
      </c>
      <c r="H67" s="501">
        <v>0</v>
      </c>
      <c r="I67" s="501">
        <v>0</v>
      </c>
      <c r="J67" s="501">
        <v>0</v>
      </c>
      <c r="K67" s="501">
        <v>0</v>
      </c>
      <c r="L67" s="501">
        <v>0</v>
      </c>
      <c r="M67" s="501">
        <v>0</v>
      </c>
      <c r="N67" s="501">
        <v>0</v>
      </c>
      <c r="O67" s="501">
        <v>0</v>
      </c>
      <c r="P67" s="501">
        <v>0</v>
      </c>
      <c r="Q67" s="501">
        <v>0</v>
      </c>
      <c r="R67" s="501">
        <v>0</v>
      </c>
      <c r="S67" s="501">
        <v>0</v>
      </c>
      <c r="T67" s="501">
        <v>0</v>
      </c>
      <c r="U67" s="501">
        <v>50000</v>
      </c>
      <c r="V67" s="501">
        <v>50000</v>
      </c>
      <c r="W67" s="501">
        <v>0</v>
      </c>
      <c r="X67" s="501">
        <v>0</v>
      </c>
      <c r="Y67" s="501">
        <v>0</v>
      </c>
      <c r="Z67" s="501">
        <v>0</v>
      </c>
      <c r="AA67" s="501">
        <v>0</v>
      </c>
      <c r="AB67" s="501">
        <v>0</v>
      </c>
      <c r="AC67" s="501">
        <v>0</v>
      </c>
      <c r="AD67" s="501">
        <v>0</v>
      </c>
      <c r="AE67" s="501">
        <v>0</v>
      </c>
      <c r="AF67" s="501">
        <v>0</v>
      </c>
      <c r="AG67" s="501">
        <v>0</v>
      </c>
      <c r="AH67" s="501">
        <v>0</v>
      </c>
      <c r="AI67" s="501">
        <v>0</v>
      </c>
      <c r="AJ67" s="501">
        <v>0</v>
      </c>
      <c r="AK67" s="501">
        <v>0</v>
      </c>
      <c r="AL67" s="501">
        <v>0</v>
      </c>
      <c r="AM67" s="501">
        <v>0</v>
      </c>
      <c r="AN67" s="501">
        <v>0</v>
      </c>
      <c r="AO67" s="501">
        <v>0</v>
      </c>
      <c r="AP67" s="501">
        <v>0</v>
      </c>
      <c r="AQ67" s="501">
        <v>0</v>
      </c>
      <c r="AR67" s="501">
        <v>0</v>
      </c>
      <c r="AS67" s="501">
        <v>0</v>
      </c>
      <c r="AT67" s="501">
        <v>0</v>
      </c>
      <c r="AU67" s="501">
        <v>0</v>
      </c>
      <c r="AV67" s="501">
        <v>0</v>
      </c>
      <c r="AW67" s="500">
        <v>0</v>
      </c>
      <c r="AX67" s="503">
        <v>0</v>
      </c>
      <c r="AY67" s="504">
        <v>0</v>
      </c>
      <c r="AZ67" s="504">
        <v>0</v>
      </c>
      <c r="BA67" s="504">
        <v>0</v>
      </c>
      <c r="BB67" s="504">
        <v>0</v>
      </c>
      <c r="BC67" s="504">
        <v>0</v>
      </c>
      <c r="BD67" s="503">
        <v>0</v>
      </c>
      <c r="BE67" s="504">
        <v>0</v>
      </c>
      <c r="BF67" s="504">
        <v>0</v>
      </c>
      <c r="BG67" s="497">
        <f t="shared" si="14"/>
        <v>50000</v>
      </c>
      <c r="BH67" s="497">
        <f t="shared" si="15"/>
        <v>50000</v>
      </c>
    </row>
    <row r="68" spans="1:60" x14ac:dyDescent="0.2">
      <c r="A68" s="498" t="s">
        <v>123</v>
      </c>
      <c r="B68" s="499" t="s">
        <v>260</v>
      </c>
      <c r="C68" s="500">
        <v>0</v>
      </c>
      <c r="D68" s="500">
        <v>0</v>
      </c>
      <c r="E68" s="501">
        <v>0</v>
      </c>
      <c r="F68" s="501">
        <v>0</v>
      </c>
      <c r="G68" s="501">
        <v>0</v>
      </c>
      <c r="H68" s="501">
        <v>0</v>
      </c>
      <c r="I68" s="501">
        <v>0</v>
      </c>
      <c r="J68" s="501">
        <v>0</v>
      </c>
      <c r="K68" s="501">
        <v>0</v>
      </c>
      <c r="L68" s="501">
        <v>0</v>
      </c>
      <c r="M68" s="501">
        <v>0</v>
      </c>
      <c r="N68" s="501">
        <v>0</v>
      </c>
      <c r="O68" s="501">
        <v>0</v>
      </c>
      <c r="P68" s="501">
        <v>0</v>
      </c>
      <c r="Q68" s="501">
        <v>0</v>
      </c>
      <c r="R68" s="501">
        <v>0</v>
      </c>
      <c r="S68" s="501">
        <v>100000</v>
      </c>
      <c r="T68" s="501">
        <v>100000</v>
      </c>
      <c r="U68" s="501">
        <v>0</v>
      </c>
      <c r="V68" s="501">
        <v>0</v>
      </c>
      <c r="W68" s="501">
        <v>0</v>
      </c>
      <c r="X68" s="501">
        <v>0</v>
      </c>
      <c r="Y68" s="501">
        <v>0</v>
      </c>
      <c r="Z68" s="501">
        <v>0</v>
      </c>
      <c r="AA68" s="501">
        <v>0</v>
      </c>
      <c r="AB68" s="501">
        <v>0</v>
      </c>
      <c r="AC68" s="501">
        <v>0</v>
      </c>
      <c r="AD68" s="501">
        <v>0</v>
      </c>
      <c r="AE68" s="501">
        <v>0</v>
      </c>
      <c r="AF68" s="501">
        <v>0</v>
      </c>
      <c r="AG68" s="501">
        <v>0</v>
      </c>
      <c r="AH68" s="501">
        <v>0</v>
      </c>
      <c r="AI68" s="501">
        <v>0</v>
      </c>
      <c r="AJ68" s="501">
        <v>0</v>
      </c>
      <c r="AK68" s="501">
        <v>0</v>
      </c>
      <c r="AL68" s="501">
        <v>0</v>
      </c>
      <c r="AM68" s="501">
        <v>0</v>
      </c>
      <c r="AN68" s="501">
        <v>0</v>
      </c>
      <c r="AO68" s="501">
        <v>0</v>
      </c>
      <c r="AP68" s="501">
        <v>0</v>
      </c>
      <c r="AQ68" s="501">
        <v>0</v>
      </c>
      <c r="AR68" s="501">
        <v>0</v>
      </c>
      <c r="AS68" s="501">
        <v>0</v>
      </c>
      <c r="AT68" s="501">
        <v>0</v>
      </c>
      <c r="AU68" s="502">
        <v>0</v>
      </c>
      <c r="AV68" s="502">
        <v>0</v>
      </c>
      <c r="AW68" s="500">
        <v>0</v>
      </c>
      <c r="AX68" s="503">
        <v>0</v>
      </c>
      <c r="AY68" s="504">
        <v>0</v>
      </c>
      <c r="AZ68" s="501">
        <v>0</v>
      </c>
      <c r="BA68" s="501">
        <v>0</v>
      </c>
      <c r="BB68" s="501">
        <v>0</v>
      </c>
      <c r="BC68" s="502">
        <v>0</v>
      </c>
      <c r="BD68" s="503">
        <v>0</v>
      </c>
      <c r="BE68" s="504">
        <v>0</v>
      </c>
      <c r="BF68" s="504">
        <v>0</v>
      </c>
      <c r="BG68" s="497">
        <f t="shared" si="14"/>
        <v>100000</v>
      </c>
      <c r="BH68" s="497">
        <f t="shared" si="15"/>
        <v>100000</v>
      </c>
    </row>
    <row r="69" spans="1:60" x14ac:dyDescent="0.2">
      <c r="A69" s="505" t="s">
        <v>125</v>
      </c>
      <c r="B69" s="506" t="s">
        <v>261</v>
      </c>
      <c r="C69" s="507">
        <f t="shared" ref="C69:AH69" si="24">SUM(C64:C68)</f>
        <v>0</v>
      </c>
      <c r="D69" s="507">
        <f t="shared" si="24"/>
        <v>0</v>
      </c>
      <c r="E69" s="508">
        <f t="shared" si="24"/>
        <v>0</v>
      </c>
      <c r="F69" s="508">
        <f t="shared" si="24"/>
        <v>0</v>
      </c>
      <c r="G69" s="508">
        <f t="shared" si="24"/>
        <v>0</v>
      </c>
      <c r="H69" s="508">
        <f t="shared" si="24"/>
        <v>0</v>
      </c>
      <c r="I69" s="508">
        <f t="shared" si="24"/>
        <v>0</v>
      </c>
      <c r="J69" s="508">
        <f t="shared" si="24"/>
        <v>0</v>
      </c>
      <c r="K69" s="508">
        <f t="shared" si="24"/>
        <v>0</v>
      </c>
      <c r="L69" s="508">
        <f t="shared" si="24"/>
        <v>0</v>
      </c>
      <c r="M69" s="508">
        <f t="shared" si="24"/>
        <v>0</v>
      </c>
      <c r="N69" s="508">
        <f t="shared" si="24"/>
        <v>0</v>
      </c>
      <c r="O69" s="508">
        <f t="shared" si="24"/>
        <v>0</v>
      </c>
      <c r="P69" s="508">
        <f t="shared" si="24"/>
        <v>0</v>
      </c>
      <c r="Q69" s="508">
        <f t="shared" si="24"/>
        <v>0</v>
      </c>
      <c r="R69" s="508">
        <f t="shared" si="24"/>
        <v>0</v>
      </c>
      <c r="S69" s="508">
        <f t="shared" si="24"/>
        <v>100000</v>
      </c>
      <c r="T69" s="508">
        <f t="shared" si="24"/>
        <v>100000</v>
      </c>
      <c r="U69" s="508">
        <f t="shared" si="24"/>
        <v>50000</v>
      </c>
      <c r="V69" s="508">
        <f t="shared" si="24"/>
        <v>50000</v>
      </c>
      <c r="W69" s="508">
        <f t="shared" si="24"/>
        <v>0</v>
      </c>
      <c r="X69" s="508">
        <f t="shared" si="24"/>
        <v>0</v>
      </c>
      <c r="Y69" s="508">
        <f t="shared" si="24"/>
        <v>0</v>
      </c>
      <c r="Z69" s="508">
        <f t="shared" si="24"/>
        <v>0</v>
      </c>
      <c r="AA69" s="508">
        <f t="shared" si="24"/>
        <v>0</v>
      </c>
      <c r="AB69" s="508">
        <f t="shared" si="24"/>
        <v>0</v>
      </c>
      <c r="AC69" s="508">
        <f t="shared" si="24"/>
        <v>0</v>
      </c>
      <c r="AD69" s="508">
        <f t="shared" si="24"/>
        <v>0</v>
      </c>
      <c r="AE69" s="508">
        <f t="shared" si="24"/>
        <v>0</v>
      </c>
      <c r="AF69" s="508">
        <f t="shared" si="24"/>
        <v>0</v>
      </c>
      <c r="AG69" s="508">
        <f t="shared" si="24"/>
        <v>0</v>
      </c>
      <c r="AH69" s="508">
        <f t="shared" si="24"/>
        <v>0</v>
      </c>
      <c r="AI69" s="508">
        <f t="shared" ref="AI69:BF69" si="25">SUM(AI64:AI68)</f>
        <v>0</v>
      </c>
      <c r="AJ69" s="508">
        <f t="shared" si="25"/>
        <v>0</v>
      </c>
      <c r="AK69" s="508">
        <f t="shared" si="25"/>
        <v>0</v>
      </c>
      <c r="AL69" s="508">
        <f t="shared" si="25"/>
        <v>0</v>
      </c>
      <c r="AM69" s="508">
        <f t="shared" si="25"/>
        <v>0</v>
      </c>
      <c r="AN69" s="508">
        <f t="shared" si="25"/>
        <v>0</v>
      </c>
      <c r="AO69" s="508">
        <f t="shared" si="25"/>
        <v>0</v>
      </c>
      <c r="AP69" s="508">
        <f t="shared" si="25"/>
        <v>0</v>
      </c>
      <c r="AQ69" s="508">
        <f t="shared" si="25"/>
        <v>0</v>
      </c>
      <c r="AR69" s="508">
        <f t="shared" si="25"/>
        <v>0</v>
      </c>
      <c r="AS69" s="508">
        <f t="shared" si="25"/>
        <v>0</v>
      </c>
      <c r="AT69" s="508">
        <f t="shared" si="25"/>
        <v>0</v>
      </c>
      <c r="AU69" s="508">
        <f t="shared" si="25"/>
        <v>0</v>
      </c>
      <c r="AV69" s="508">
        <f t="shared" si="25"/>
        <v>0</v>
      </c>
      <c r="AW69" s="507">
        <f t="shared" si="25"/>
        <v>0</v>
      </c>
      <c r="AX69" s="510">
        <f t="shared" si="25"/>
        <v>0</v>
      </c>
      <c r="AY69" s="511">
        <f t="shared" si="25"/>
        <v>0</v>
      </c>
      <c r="AZ69" s="511">
        <f t="shared" si="25"/>
        <v>0</v>
      </c>
      <c r="BA69" s="511">
        <f t="shared" si="25"/>
        <v>0</v>
      </c>
      <c r="BB69" s="511">
        <f t="shared" si="25"/>
        <v>0</v>
      </c>
      <c r="BC69" s="511">
        <f t="shared" si="25"/>
        <v>0</v>
      </c>
      <c r="BD69" s="510">
        <f t="shared" si="25"/>
        <v>0</v>
      </c>
      <c r="BE69" s="511">
        <f t="shared" si="25"/>
        <v>0</v>
      </c>
      <c r="BF69" s="511">
        <f t="shared" si="25"/>
        <v>0</v>
      </c>
      <c r="BG69" s="512">
        <f t="shared" ref="BG69:BG99" si="26">+C69+E69+G69+I69+K69+M69+O69+Q69+S69+U69+W69+Y69+AA69+AC69+AE69+AG69+AI69+AK69+AM69+AO69+AQ69+AS69+AU69+AW69+AY69+BA69+BC69+BE69</f>
        <v>150000</v>
      </c>
      <c r="BH69" s="512">
        <f t="shared" ref="BH69:BH99" si="27">+D69+F69+H69+J69+L69+N69+P69+R69+T69+V69+X69+Z69+AB69+AD69+AF69+AH69+AJ69+AL69+AN69+AP69+AR69+AT69+AV69+AX69+AZ69+BB69+BD69+BF69</f>
        <v>150000</v>
      </c>
    </row>
    <row r="70" spans="1:60" x14ac:dyDescent="0.2">
      <c r="A70" s="505" t="s">
        <v>127</v>
      </c>
      <c r="B70" s="506" t="s">
        <v>262</v>
      </c>
      <c r="C70" s="507">
        <f t="shared" ref="C70:AH70" si="28">+C17+C23+C39+C51+C57+C63+C69</f>
        <v>8226303</v>
      </c>
      <c r="D70" s="507">
        <f t="shared" si="28"/>
        <v>8226303</v>
      </c>
      <c r="E70" s="508">
        <f t="shared" si="28"/>
        <v>695000</v>
      </c>
      <c r="F70" s="508">
        <f t="shared" si="28"/>
        <v>695000</v>
      </c>
      <c r="G70" s="508">
        <f t="shared" si="28"/>
        <v>8200000</v>
      </c>
      <c r="H70" s="508">
        <f t="shared" si="28"/>
        <v>8200000</v>
      </c>
      <c r="I70" s="508">
        <f t="shared" si="28"/>
        <v>141430464</v>
      </c>
      <c r="J70" s="508">
        <f t="shared" si="28"/>
        <v>157398528</v>
      </c>
      <c r="K70" s="508">
        <f t="shared" si="28"/>
        <v>10636000</v>
      </c>
      <c r="L70" s="508">
        <f t="shared" si="28"/>
        <v>16722039</v>
      </c>
      <c r="M70" s="508">
        <f t="shared" si="28"/>
        <v>1080000</v>
      </c>
      <c r="N70" s="508">
        <f t="shared" si="28"/>
        <v>1080000</v>
      </c>
      <c r="O70" s="508">
        <f t="shared" si="28"/>
        <v>0</v>
      </c>
      <c r="P70" s="508">
        <f t="shared" si="28"/>
        <v>0</v>
      </c>
      <c r="Q70" s="508">
        <f t="shared" si="28"/>
        <v>2977500</v>
      </c>
      <c r="R70" s="508">
        <f t="shared" si="28"/>
        <v>5977486</v>
      </c>
      <c r="S70" s="508">
        <f t="shared" si="28"/>
        <v>932000</v>
      </c>
      <c r="T70" s="508">
        <f t="shared" si="28"/>
        <v>932000</v>
      </c>
      <c r="U70" s="508">
        <f t="shared" si="28"/>
        <v>50000</v>
      </c>
      <c r="V70" s="508">
        <f t="shared" si="28"/>
        <v>50000</v>
      </c>
      <c r="W70" s="508">
        <f t="shared" si="28"/>
        <v>0</v>
      </c>
      <c r="X70" s="508">
        <f t="shared" si="28"/>
        <v>0</v>
      </c>
      <c r="Y70" s="508">
        <f t="shared" si="28"/>
        <v>0</v>
      </c>
      <c r="Z70" s="508">
        <f t="shared" si="28"/>
        <v>0</v>
      </c>
      <c r="AA70" s="508">
        <f t="shared" si="28"/>
        <v>6942000</v>
      </c>
      <c r="AB70" s="508">
        <f t="shared" si="28"/>
        <v>7529000</v>
      </c>
      <c r="AC70" s="508">
        <f t="shared" si="28"/>
        <v>531000</v>
      </c>
      <c r="AD70" s="508">
        <f t="shared" si="28"/>
        <v>531000</v>
      </c>
      <c r="AE70" s="508">
        <f t="shared" si="28"/>
        <v>240000</v>
      </c>
      <c r="AF70" s="508">
        <f t="shared" si="28"/>
        <v>240000</v>
      </c>
      <c r="AG70" s="508">
        <f t="shared" si="28"/>
        <v>0</v>
      </c>
      <c r="AH70" s="508">
        <f t="shared" si="28"/>
        <v>0</v>
      </c>
      <c r="AI70" s="508">
        <f t="shared" ref="AI70:BF70" si="29">+AI17+AI23+AI39+AI51+AI57+AI63+AI69</f>
        <v>0</v>
      </c>
      <c r="AJ70" s="508">
        <f t="shared" si="29"/>
        <v>0</v>
      </c>
      <c r="AK70" s="508">
        <f t="shared" si="29"/>
        <v>0</v>
      </c>
      <c r="AL70" s="508">
        <f t="shared" si="29"/>
        <v>0</v>
      </c>
      <c r="AM70" s="508">
        <f t="shared" si="29"/>
        <v>0</v>
      </c>
      <c r="AN70" s="508">
        <f t="shared" si="29"/>
        <v>0</v>
      </c>
      <c r="AO70" s="508">
        <f t="shared" si="29"/>
        <v>3365500</v>
      </c>
      <c r="AP70" s="508">
        <f t="shared" si="29"/>
        <v>3365500</v>
      </c>
      <c r="AQ70" s="508">
        <f t="shared" si="29"/>
        <v>0</v>
      </c>
      <c r="AR70" s="508">
        <f t="shared" si="29"/>
        <v>0</v>
      </c>
      <c r="AS70" s="508">
        <f t="shared" si="29"/>
        <v>50400000</v>
      </c>
      <c r="AT70" s="508">
        <f t="shared" si="29"/>
        <v>40300000</v>
      </c>
      <c r="AU70" s="509">
        <f t="shared" si="29"/>
        <v>50000</v>
      </c>
      <c r="AV70" s="509">
        <f t="shared" si="29"/>
        <v>50000</v>
      </c>
      <c r="AW70" s="507">
        <f t="shared" si="29"/>
        <v>0</v>
      </c>
      <c r="AX70" s="510">
        <f t="shared" si="29"/>
        <v>0</v>
      </c>
      <c r="AY70" s="511">
        <f t="shared" si="29"/>
        <v>0</v>
      </c>
      <c r="AZ70" s="508">
        <f t="shared" si="29"/>
        <v>0</v>
      </c>
      <c r="BA70" s="508">
        <f t="shared" si="29"/>
        <v>0</v>
      </c>
      <c r="BB70" s="508">
        <f t="shared" si="29"/>
        <v>0</v>
      </c>
      <c r="BC70" s="509">
        <f t="shared" si="29"/>
        <v>0</v>
      </c>
      <c r="BD70" s="510">
        <f t="shared" si="29"/>
        <v>0</v>
      </c>
      <c r="BE70" s="511">
        <f t="shared" si="29"/>
        <v>0</v>
      </c>
      <c r="BF70" s="511">
        <f t="shared" si="29"/>
        <v>0</v>
      </c>
      <c r="BG70" s="512">
        <f t="shared" si="26"/>
        <v>235755767</v>
      </c>
      <c r="BH70" s="512">
        <f t="shared" si="27"/>
        <v>251296856</v>
      </c>
    </row>
    <row r="71" spans="1:60" x14ac:dyDescent="0.2">
      <c r="A71" s="498">
        <v>60</v>
      </c>
      <c r="B71" s="499" t="s">
        <v>611</v>
      </c>
      <c r="C71" s="515">
        <v>0</v>
      </c>
      <c r="D71" s="515">
        <v>0</v>
      </c>
      <c r="E71" s="516">
        <v>0</v>
      </c>
      <c r="F71" s="516">
        <v>0</v>
      </c>
      <c r="G71" s="516">
        <v>0</v>
      </c>
      <c r="H71" s="516">
        <v>0</v>
      </c>
      <c r="I71" s="516">
        <v>0</v>
      </c>
      <c r="J71" s="516">
        <v>0</v>
      </c>
      <c r="K71" s="516">
        <v>0</v>
      </c>
      <c r="L71" s="516">
        <v>0</v>
      </c>
      <c r="M71" s="516">
        <v>0</v>
      </c>
      <c r="N71" s="516">
        <v>0</v>
      </c>
      <c r="O71" s="516">
        <v>0</v>
      </c>
      <c r="P71" s="516">
        <v>0</v>
      </c>
      <c r="Q71" s="516">
        <v>0</v>
      </c>
      <c r="R71" s="516">
        <v>0</v>
      </c>
      <c r="S71" s="516">
        <v>0</v>
      </c>
      <c r="T71" s="516">
        <v>0</v>
      </c>
      <c r="U71" s="516">
        <v>0</v>
      </c>
      <c r="V71" s="516">
        <v>0</v>
      </c>
      <c r="W71" s="516">
        <v>0</v>
      </c>
      <c r="X71" s="516">
        <v>0</v>
      </c>
      <c r="Y71" s="516">
        <v>0</v>
      </c>
      <c r="Z71" s="516">
        <v>0</v>
      </c>
      <c r="AA71" s="516">
        <v>0</v>
      </c>
      <c r="AB71" s="516">
        <v>0</v>
      </c>
      <c r="AC71" s="516">
        <v>0</v>
      </c>
      <c r="AD71" s="516">
        <v>0</v>
      </c>
      <c r="AE71" s="516">
        <v>0</v>
      </c>
      <c r="AF71" s="516">
        <v>0</v>
      </c>
      <c r="AG71" s="516">
        <v>0</v>
      </c>
      <c r="AH71" s="516">
        <v>0</v>
      </c>
      <c r="AI71" s="516">
        <v>0</v>
      </c>
      <c r="AJ71" s="516">
        <v>0</v>
      </c>
      <c r="AK71" s="516">
        <v>0</v>
      </c>
      <c r="AL71" s="516">
        <v>0</v>
      </c>
      <c r="AM71" s="516">
        <v>0</v>
      </c>
      <c r="AN71" s="516">
        <v>0</v>
      </c>
      <c r="AO71" s="516">
        <v>0</v>
      </c>
      <c r="AP71" s="516">
        <v>0</v>
      </c>
      <c r="AQ71" s="516">
        <v>0</v>
      </c>
      <c r="AR71" s="516">
        <v>0</v>
      </c>
      <c r="AS71" s="516">
        <v>0</v>
      </c>
      <c r="AT71" s="516">
        <v>0</v>
      </c>
      <c r="AU71" s="517">
        <v>0</v>
      </c>
      <c r="AV71" s="517">
        <v>0</v>
      </c>
      <c r="AW71" s="515">
        <v>0</v>
      </c>
      <c r="AX71" s="518">
        <v>0</v>
      </c>
      <c r="AY71" s="519">
        <v>0</v>
      </c>
      <c r="AZ71" s="516">
        <v>0</v>
      </c>
      <c r="BA71" s="516">
        <v>0</v>
      </c>
      <c r="BB71" s="516">
        <v>0</v>
      </c>
      <c r="BC71" s="517">
        <v>0</v>
      </c>
      <c r="BD71" s="518">
        <v>0</v>
      </c>
      <c r="BE71" s="519">
        <v>0</v>
      </c>
      <c r="BF71" s="519">
        <v>0</v>
      </c>
      <c r="BG71" s="497">
        <f t="shared" si="26"/>
        <v>0</v>
      </c>
      <c r="BH71" s="497">
        <f t="shared" si="27"/>
        <v>0</v>
      </c>
    </row>
    <row r="72" spans="1:60" x14ac:dyDescent="0.2">
      <c r="A72" s="498">
        <v>61</v>
      </c>
      <c r="B72" s="499" t="s">
        <v>294</v>
      </c>
      <c r="C72" s="515">
        <v>0</v>
      </c>
      <c r="D72" s="515">
        <v>0</v>
      </c>
      <c r="E72" s="516">
        <v>0</v>
      </c>
      <c r="F72" s="516">
        <v>0</v>
      </c>
      <c r="G72" s="516">
        <v>0</v>
      </c>
      <c r="H72" s="516">
        <v>0</v>
      </c>
      <c r="I72" s="516">
        <v>0</v>
      </c>
      <c r="J72" s="516">
        <v>0</v>
      </c>
      <c r="K72" s="516">
        <v>0</v>
      </c>
      <c r="L72" s="516">
        <v>0</v>
      </c>
      <c r="M72" s="516">
        <v>0</v>
      </c>
      <c r="N72" s="516">
        <v>0</v>
      </c>
      <c r="O72" s="516">
        <v>0</v>
      </c>
      <c r="P72" s="516">
        <v>0</v>
      </c>
      <c r="Q72" s="516">
        <v>0</v>
      </c>
      <c r="R72" s="516">
        <v>0</v>
      </c>
      <c r="S72" s="516">
        <v>0</v>
      </c>
      <c r="T72" s="516">
        <v>0</v>
      </c>
      <c r="U72" s="516">
        <v>0</v>
      </c>
      <c r="V72" s="516">
        <v>0</v>
      </c>
      <c r="W72" s="516">
        <v>0</v>
      </c>
      <c r="X72" s="516">
        <v>0</v>
      </c>
      <c r="Y72" s="516">
        <v>0</v>
      </c>
      <c r="Z72" s="516">
        <v>0</v>
      </c>
      <c r="AA72" s="516">
        <v>0</v>
      </c>
      <c r="AB72" s="516">
        <v>0</v>
      </c>
      <c r="AC72" s="516">
        <v>0</v>
      </c>
      <c r="AD72" s="516">
        <v>0</v>
      </c>
      <c r="AE72" s="516">
        <v>0</v>
      </c>
      <c r="AF72" s="516">
        <v>0</v>
      </c>
      <c r="AG72" s="516">
        <v>0</v>
      </c>
      <c r="AH72" s="516">
        <v>0</v>
      </c>
      <c r="AI72" s="516">
        <v>0</v>
      </c>
      <c r="AJ72" s="516">
        <v>0</v>
      </c>
      <c r="AK72" s="516">
        <v>0</v>
      </c>
      <c r="AL72" s="516">
        <v>0</v>
      </c>
      <c r="AM72" s="516">
        <v>0</v>
      </c>
      <c r="AN72" s="516">
        <v>0</v>
      </c>
      <c r="AO72" s="516">
        <v>0</v>
      </c>
      <c r="AP72" s="516">
        <v>0</v>
      </c>
      <c r="AQ72" s="516">
        <v>0</v>
      </c>
      <c r="AR72" s="516">
        <v>0</v>
      </c>
      <c r="AS72" s="516">
        <v>0</v>
      </c>
      <c r="AT72" s="516">
        <v>0</v>
      </c>
      <c r="AU72" s="517">
        <v>0</v>
      </c>
      <c r="AV72" s="517">
        <v>0</v>
      </c>
      <c r="AW72" s="515">
        <v>0</v>
      </c>
      <c r="AX72" s="518">
        <v>0</v>
      </c>
      <c r="AY72" s="519">
        <v>0</v>
      </c>
      <c r="AZ72" s="516">
        <v>0</v>
      </c>
      <c r="BA72" s="516">
        <v>0</v>
      </c>
      <c r="BB72" s="516">
        <v>0</v>
      </c>
      <c r="BC72" s="517">
        <v>0</v>
      </c>
      <c r="BD72" s="518">
        <v>0</v>
      </c>
      <c r="BE72" s="519">
        <v>0</v>
      </c>
      <c r="BF72" s="519">
        <v>0</v>
      </c>
      <c r="BG72" s="497">
        <f t="shared" si="26"/>
        <v>0</v>
      </c>
      <c r="BH72" s="497">
        <f t="shared" si="27"/>
        <v>0</v>
      </c>
    </row>
    <row r="73" spans="1:60" x14ac:dyDescent="0.2">
      <c r="A73" s="498">
        <v>62</v>
      </c>
      <c r="B73" s="499" t="s">
        <v>612</v>
      </c>
      <c r="C73" s="515">
        <v>0</v>
      </c>
      <c r="D73" s="515">
        <v>0</v>
      </c>
      <c r="E73" s="516">
        <v>0</v>
      </c>
      <c r="F73" s="516">
        <v>0</v>
      </c>
      <c r="G73" s="516">
        <v>0</v>
      </c>
      <c r="H73" s="516">
        <v>0</v>
      </c>
      <c r="I73" s="516">
        <v>0</v>
      </c>
      <c r="J73" s="516">
        <v>0</v>
      </c>
      <c r="K73" s="516">
        <v>0</v>
      </c>
      <c r="L73" s="516">
        <v>0</v>
      </c>
      <c r="M73" s="516">
        <v>0</v>
      </c>
      <c r="N73" s="516">
        <v>0</v>
      </c>
      <c r="O73" s="516">
        <v>0</v>
      </c>
      <c r="P73" s="516">
        <v>0</v>
      </c>
      <c r="Q73" s="516">
        <v>0</v>
      </c>
      <c r="R73" s="516">
        <v>0</v>
      </c>
      <c r="S73" s="516">
        <v>0</v>
      </c>
      <c r="T73" s="516">
        <v>0</v>
      </c>
      <c r="U73" s="516">
        <v>0</v>
      </c>
      <c r="V73" s="516">
        <v>0</v>
      </c>
      <c r="W73" s="516">
        <v>0</v>
      </c>
      <c r="X73" s="516">
        <v>0</v>
      </c>
      <c r="Y73" s="516">
        <v>0</v>
      </c>
      <c r="Z73" s="516">
        <v>0</v>
      </c>
      <c r="AA73" s="516">
        <v>0</v>
      </c>
      <c r="AB73" s="516">
        <v>0</v>
      </c>
      <c r="AC73" s="516">
        <v>0</v>
      </c>
      <c r="AD73" s="516">
        <v>0</v>
      </c>
      <c r="AE73" s="516">
        <v>0</v>
      </c>
      <c r="AF73" s="516">
        <v>0</v>
      </c>
      <c r="AG73" s="516">
        <v>0</v>
      </c>
      <c r="AH73" s="516">
        <v>0</v>
      </c>
      <c r="AI73" s="516">
        <v>0</v>
      </c>
      <c r="AJ73" s="516">
        <v>0</v>
      </c>
      <c r="AK73" s="516">
        <v>0</v>
      </c>
      <c r="AL73" s="516">
        <v>0</v>
      </c>
      <c r="AM73" s="516">
        <v>0</v>
      </c>
      <c r="AN73" s="516">
        <v>0</v>
      </c>
      <c r="AO73" s="516">
        <v>0</v>
      </c>
      <c r="AP73" s="516">
        <v>0</v>
      </c>
      <c r="AQ73" s="516">
        <v>0</v>
      </c>
      <c r="AR73" s="516">
        <v>0</v>
      </c>
      <c r="AS73" s="516">
        <v>0</v>
      </c>
      <c r="AT73" s="516">
        <v>0</v>
      </c>
      <c r="AU73" s="517">
        <v>0</v>
      </c>
      <c r="AV73" s="517">
        <v>0</v>
      </c>
      <c r="AW73" s="515">
        <v>0</v>
      </c>
      <c r="AX73" s="518">
        <v>0</v>
      </c>
      <c r="AY73" s="519">
        <v>0</v>
      </c>
      <c r="AZ73" s="516">
        <v>0</v>
      </c>
      <c r="BA73" s="516">
        <v>0</v>
      </c>
      <c r="BB73" s="516">
        <v>0</v>
      </c>
      <c r="BC73" s="517">
        <v>0</v>
      </c>
      <c r="BD73" s="518">
        <v>0</v>
      </c>
      <c r="BE73" s="519">
        <v>0</v>
      </c>
      <c r="BF73" s="519">
        <v>0</v>
      </c>
      <c r="BG73" s="497">
        <f t="shared" si="26"/>
        <v>0</v>
      </c>
      <c r="BH73" s="497">
        <f t="shared" si="27"/>
        <v>0</v>
      </c>
    </row>
    <row r="74" spans="1:60" x14ac:dyDescent="0.2">
      <c r="A74" s="505">
        <v>63</v>
      </c>
      <c r="B74" s="506" t="s">
        <v>613</v>
      </c>
      <c r="C74" s="520">
        <f t="shared" ref="C74:AH74" si="30">SUM(C71:C73)</f>
        <v>0</v>
      </c>
      <c r="D74" s="520">
        <f t="shared" si="30"/>
        <v>0</v>
      </c>
      <c r="E74" s="521">
        <f t="shared" si="30"/>
        <v>0</v>
      </c>
      <c r="F74" s="521">
        <f t="shared" si="30"/>
        <v>0</v>
      </c>
      <c r="G74" s="521">
        <f t="shared" si="30"/>
        <v>0</v>
      </c>
      <c r="H74" s="521">
        <f t="shared" si="30"/>
        <v>0</v>
      </c>
      <c r="I74" s="521">
        <f t="shared" si="30"/>
        <v>0</v>
      </c>
      <c r="J74" s="521">
        <f t="shared" si="30"/>
        <v>0</v>
      </c>
      <c r="K74" s="521">
        <f t="shared" si="30"/>
        <v>0</v>
      </c>
      <c r="L74" s="521">
        <f t="shared" si="30"/>
        <v>0</v>
      </c>
      <c r="M74" s="521">
        <f t="shared" si="30"/>
        <v>0</v>
      </c>
      <c r="N74" s="521">
        <f t="shared" si="30"/>
        <v>0</v>
      </c>
      <c r="O74" s="521">
        <f t="shared" si="30"/>
        <v>0</v>
      </c>
      <c r="P74" s="521">
        <f t="shared" si="30"/>
        <v>0</v>
      </c>
      <c r="Q74" s="521">
        <f t="shared" si="30"/>
        <v>0</v>
      </c>
      <c r="R74" s="521">
        <f t="shared" si="30"/>
        <v>0</v>
      </c>
      <c r="S74" s="521">
        <f t="shared" si="30"/>
        <v>0</v>
      </c>
      <c r="T74" s="521">
        <f t="shared" si="30"/>
        <v>0</v>
      </c>
      <c r="U74" s="521">
        <f t="shared" si="30"/>
        <v>0</v>
      </c>
      <c r="V74" s="521">
        <f t="shared" si="30"/>
        <v>0</v>
      </c>
      <c r="W74" s="521">
        <f t="shared" si="30"/>
        <v>0</v>
      </c>
      <c r="X74" s="521">
        <f t="shared" si="30"/>
        <v>0</v>
      </c>
      <c r="Y74" s="521">
        <f t="shared" si="30"/>
        <v>0</v>
      </c>
      <c r="Z74" s="521">
        <f t="shared" si="30"/>
        <v>0</v>
      </c>
      <c r="AA74" s="521">
        <f t="shared" si="30"/>
        <v>0</v>
      </c>
      <c r="AB74" s="521">
        <f t="shared" si="30"/>
        <v>0</v>
      </c>
      <c r="AC74" s="521">
        <f t="shared" si="30"/>
        <v>0</v>
      </c>
      <c r="AD74" s="521">
        <f t="shared" si="30"/>
        <v>0</v>
      </c>
      <c r="AE74" s="521">
        <f t="shared" si="30"/>
        <v>0</v>
      </c>
      <c r="AF74" s="521">
        <f t="shared" si="30"/>
        <v>0</v>
      </c>
      <c r="AG74" s="521">
        <f t="shared" si="30"/>
        <v>0</v>
      </c>
      <c r="AH74" s="521">
        <f t="shared" si="30"/>
        <v>0</v>
      </c>
      <c r="AI74" s="521">
        <f t="shared" ref="AI74:BF74" si="31">SUM(AI71:AI73)</f>
        <v>0</v>
      </c>
      <c r="AJ74" s="521">
        <f t="shared" si="31"/>
        <v>0</v>
      </c>
      <c r="AK74" s="521">
        <f t="shared" si="31"/>
        <v>0</v>
      </c>
      <c r="AL74" s="521">
        <f t="shared" si="31"/>
        <v>0</v>
      </c>
      <c r="AM74" s="521">
        <f t="shared" si="31"/>
        <v>0</v>
      </c>
      <c r="AN74" s="521">
        <f t="shared" si="31"/>
        <v>0</v>
      </c>
      <c r="AO74" s="521">
        <f t="shared" si="31"/>
        <v>0</v>
      </c>
      <c r="AP74" s="521">
        <f t="shared" si="31"/>
        <v>0</v>
      </c>
      <c r="AQ74" s="521">
        <f t="shared" si="31"/>
        <v>0</v>
      </c>
      <c r="AR74" s="521">
        <f t="shared" si="31"/>
        <v>0</v>
      </c>
      <c r="AS74" s="521">
        <f t="shared" si="31"/>
        <v>0</v>
      </c>
      <c r="AT74" s="521">
        <f t="shared" si="31"/>
        <v>0</v>
      </c>
      <c r="AU74" s="522">
        <f t="shared" si="31"/>
        <v>0</v>
      </c>
      <c r="AV74" s="522">
        <f t="shared" si="31"/>
        <v>0</v>
      </c>
      <c r="AW74" s="520">
        <f t="shared" si="31"/>
        <v>0</v>
      </c>
      <c r="AX74" s="523">
        <f t="shared" si="31"/>
        <v>0</v>
      </c>
      <c r="AY74" s="524">
        <f t="shared" si="31"/>
        <v>0</v>
      </c>
      <c r="AZ74" s="521">
        <f t="shared" si="31"/>
        <v>0</v>
      </c>
      <c r="BA74" s="521">
        <f t="shared" si="31"/>
        <v>0</v>
      </c>
      <c r="BB74" s="521">
        <f t="shared" si="31"/>
        <v>0</v>
      </c>
      <c r="BC74" s="522">
        <f t="shared" si="31"/>
        <v>0</v>
      </c>
      <c r="BD74" s="523">
        <f t="shared" si="31"/>
        <v>0</v>
      </c>
      <c r="BE74" s="524">
        <f t="shared" si="31"/>
        <v>0</v>
      </c>
      <c r="BF74" s="524">
        <f t="shared" si="31"/>
        <v>0</v>
      </c>
      <c r="BG74" s="512">
        <f t="shared" si="26"/>
        <v>0</v>
      </c>
      <c r="BH74" s="497">
        <f t="shared" si="27"/>
        <v>0</v>
      </c>
    </row>
    <row r="75" spans="1:60" hidden="1" x14ac:dyDescent="0.2">
      <c r="A75" s="498">
        <v>64</v>
      </c>
      <c r="B75" s="499" t="s">
        <v>297</v>
      </c>
      <c r="C75" s="515">
        <v>0</v>
      </c>
      <c r="D75" s="515">
        <v>0</v>
      </c>
      <c r="E75" s="516">
        <v>0</v>
      </c>
      <c r="F75" s="516">
        <v>0</v>
      </c>
      <c r="G75" s="516">
        <v>0</v>
      </c>
      <c r="H75" s="516">
        <v>0</v>
      </c>
      <c r="I75" s="516">
        <v>0</v>
      </c>
      <c r="J75" s="516">
        <v>0</v>
      </c>
      <c r="K75" s="516">
        <v>0</v>
      </c>
      <c r="L75" s="516">
        <v>0</v>
      </c>
      <c r="M75" s="516">
        <v>0</v>
      </c>
      <c r="N75" s="516">
        <v>0</v>
      </c>
      <c r="O75" s="516">
        <v>0</v>
      </c>
      <c r="P75" s="516">
        <v>0</v>
      </c>
      <c r="Q75" s="516">
        <v>0</v>
      </c>
      <c r="R75" s="516">
        <v>0</v>
      </c>
      <c r="S75" s="516">
        <v>0</v>
      </c>
      <c r="T75" s="516">
        <v>0</v>
      </c>
      <c r="U75" s="516">
        <v>0</v>
      </c>
      <c r="V75" s="516">
        <v>0</v>
      </c>
      <c r="W75" s="516">
        <v>0</v>
      </c>
      <c r="X75" s="516">
        <v>0</v>
      </c>
      <c r="Y75" s="516">
        <v>0</v>
      </c>
      <c r="Z75" s="516">
        <v>0</v>
      </c>
      <c r="AA75" s="516">
        <v>0</v>
      </c>
      <c r="AB75" s="516">
        <v>0</v>
      </c>
      <c r="AC75" s="516">
        <v>0</v>
      </c>
      <c r="AD75" s="516">
        <v>0</v>
      </c>
      <c r="AE75" s="516">
        <v>0</v>
      </c>
      <c r="AF75" s="516">
        <v>0</v>
      </c>
      <c r="AG75" s="516">
        <v>0</v>
      </c>
      <c r="AH75" s="516">
        <v>0</v>
      </c>
      <c r="AI75" s="516">
        <v>0</v>
      </c>
      <c r="AJ75" s="516">
        <v>0</v>
      </c>
      <c r="AK75" s="516">
        <v>0</v>
      </c>
      <c r="AL75" s="516">
        <v>0</v>
      </c>
      <c r="AM75" s="516">
        <v>0</v>
      </c>
      <c r="AN75" s="516">
        <v>0</v>
      </c>
      <c r="AO75" s="516">
        <v>0</v>
      </c>
      <c r="AP75" s="516">
        <v>0</v>
      </c>
      <c r="AQ75" s="516">
        <v>0</v>
      </c>
      <c r="AR75" s="516">
        <v>0</v>
      </c>
      <c r="AS75" s="516">
        <v>0</v>
      </c>
      <c r="AT75" s="516">
        <v>0</v>
      </c>
      <c r="AU75" s="517">
        <v>0</v>
      </c>
      <c r="AV75" s="517">
        <v>0</v>
      </c>
      <c r="AW75" s="515">
        <v>0</v>
      </c>
      <c r="AX75" s="518">
        <v>0</v>
      </c>
      <c r="AY75" s="519">
        <v>0</v>
      </c>
      <c r="AZ75" s="516">
        <v>0</v>
      </c>
      <c r="BA75" s="516">
        <v>0</v>
      </c>
      <c r="BB75" s="516">
        <v>0</v>
      </c>
      <c r="BC75" s="517">
        <v>0</v>
      </c>
      <c r="BD75" s="518">
        <v>0</v>
      </c>
      <c r="BE75" s="519">
        <v>0</v>
      </c>
      <c r="BF75" s="519">
        <v>0</v>
      </c>
      <c r="BG75" s="497">
        <f t="shared" si="26"/>
        <v>0</v>
      </c>
      <c r="BH75" s="497">
        <f t="shared" si="27"/>
        <v>0</v>
      </c>
    </row>
    <row r="76" spans="1:60" hidden="1" x14ac:dyDescent="0.2">
      <c r="A76" s="498">
        <v>65</v>
      </c>
      <c r="B76" s="499" t="s">
        <v>298</v>
      </c>
      <c r="C76" s="515">
        <v>0</v>
      </c>
      <c r="D76" s="515">
        <v>0</v>
      </c>
      <c r="E76" s="516">
        <v>0</v>
      </c>
      <c r="F76" s="516">
        <v>0</v>
      </c>
      <c r="G76" s="516">
        <v>0</v>
      </c>
      <c r="H76" s="516">
        <v>0</v>
      </c>
      <c r="I76" s="516">
        <v>0</v>
      </c>
      <c r="J76" s="516">
        <v>0</v>
      </c>
      <c r="K76" s="516">
        <v>0</v>
      </c>
      <c r="L76" s="516">
        <v>0</v>
      </c>
      <c r="M76" s="516">
        <v>0</v>
      </c>
      <c r="N76" s="516">
        <v>0</v>
      </c>
      <c r="O76" s="516">
        <v>0</v>
      </c>
      <c r="P76" s="516">
        <v>0</v>
      </c>
      <c r="Q76" s="516">
        <v>0</v>
      </c>
      <c r="R76" s="516">
        <v>0</v>
      </c>
      <c r="S76" s="516">
        <v>0</v>
      </c>
      <c r="T76" s="516">
        <v>0</v>
      </c>
      <c r="U76" s="516">
        <v>0</v>
      </c>
      <c r="V76" s="516">
        <v>0</v>
      </c>
      <c r="W76" s="516">
        <v>0</v>
      </c>
      <c r="X76" s="516">
        <v>0</v>
      </c>
      <c r="Y76" s="516">
        <v>0</v>
      </c>
      <c r="Z76" s="516">
        <v>0</v>
      </c>
      <c r="AA76" s="516">
        <v>0</v>
      </c>
      <c r="AB76" s="516">
        <v>0</v>
      </c>
      <c r="AC76" s="516">
        <v>0</v>
      </c>
      <c r="AD76" s="516">
        <v>0</v>
      </c>
      <c r="AE76" s="516">
        <v>0</v>
      </c>
      <c r="AF76" s="516">
        <v>0</v>
      </c>
      <c r="AG76" s="516">
        <v>0</v>
      </c>
      <c r="AH76" s="516">
        <v>0</v>
      </c>
      <c r="AI76" s="516">
        <v>0</v>
      </c>
      <c r="AJ76" s="516">
        <v>0</v>
      </c>
      <c r="AK76" s="516">
        <v>0</v>
      </c>
      <c r="AL76" s="516">
        <v>0</v>
      </c>
      <c r="AM76" s="516">
        <v>0</v>
      </c>
      <c r="AN76" s="516">
        <v>0</v>
      </c>
      <c r="AO76" s="516">
        <v>0</v>
      </c>
      <c r="AP76" s="516">
        <v>0</v>
      </c>
      <c r="AQ76" s="516">
        <v>0</v>
      </c>
      <c r="AR76" s="516">
        <v>0</v>
      </c>
      <c r="AS76" s="516">
        <v>0</v>
      </c>
      <c r="AT76" s="516">
        <v>0</v>
      </c>
      <c r="AU76" s="517">
        <v>0</v>
      </c>
      <c r="AV76" s="517">
        <v>0</v>
      </c>
      <c r="AW76" s="515">
        <v>0</v>
      </c>
      <c r="AX76" s="518">
        <v>0</v>
      </c>
      <c r="AY76" s="519">
        <v>0</v>
      </c>
      <c r="AZ76" s="516">
        <v>0</v>
      </c>
      <c r="BA76" s="516">
        <v>0</v>
      </c>
      <c r="BB76" s="516">
        <v>0</v>
      </c>
      <c r="BC76" s="517">
        <v>0</v>
      </c>
      <c r="BD76" s="518">
        <v>0</v>
      </c>
      <c r="BE76" s="519">
        <v>0</v>
      </c>
      <c r="BF76" s="519">
        <v>0</v>
      </c>
      <c r="BG76" s="497">
        <f t="shared" si="26"/>
        <v>0</v>
      </c>
      <c r="BH76" s="497">
        <f t="shared" si="27"/>
        <v>0</v>
      </c>
    </row>
    <row r="77" spans="1:60" hidden="1" x14ac:dyDescent="0.2">
      <c r="A77" s="498">
        <v>66</v>
      </c>
      <c r="B77" s="499" t="s">
        <v>299</v>
      </c>
      <c r="C77" s="515">
        <v>0</v>
      </c>
      <c r="D77" s="515">
        <v>0</v>
      </c>
      <c r="E77" s="516">
        <v>0</v>
      </c>
      <c r="F77" s="516">
        <v>0</v>
      </c>
      <c r="G77" s="516">
        <v>0</v>
      </c>
      <c r="H77" s="516">
        <v>0</v>
      </c>
      <c r="I77" s="516">
        <v>0</v>
      </c>
      <c r="J77" s="516">
        <v>0</v>
      </c>
      <c r="K77" s="516">
        <v>0</v>
      </c>
      <c r="L77" s="516">
        <v>0</v>
      </c>
      <c r="M77" s="516">
        <v>0</v>
      </c>
      <c r="N77" s="516">
        <v>0</v>
      </c>
      <c r="O77" s="516">
        <v>0</v>
      </c>
      <c r="P77" s="516">
        <v>0</v>
      </c>
      <c r="Q77" s="516">
        <v>0</v>
      </c>
      <c r="R77" s="516">
        <v>0</v>
      </c>
      <c r="S77" s="516">
        <v>0</v>
      </c>
      <c r="T77" s="516">
        <v>0</v>
      </c>
      <c r="U77" s="516">
        <v>0</v>
      </c>
      <c r="V77" s="516">
        <v>0</v>
      </c>
      <c r="W77" s="516">
        <v>0</v>
      </c>
      <c r="X77" s="516">
        <v>0</v>
      </c>
      <c r="Y77" s="516">
        <v>0</v>
      </c>
      <c r="Z77" s="516">
        <v>0</v>
      </c>
      <c r="AA77" s="516">
        <v>0</v>
      </c>
      <c r="AB77" s="516">
        <v>0</v>
      </c>
      <c r="AC77" s="516">
        <v>0</v>
      </c>
      <c r="AD77" s="516">
        <v>0</v>
      </c>
      <c r="AE77" s="516">
        <v>0</v>
      </c>
      <c r="AF77" s="516">
        <v>0</v>
      </c>
      <c r="AG77" s="516">
        <v>0</v>
      </c>
      <c r="AH77" s="516">
        <v>0</v>
      </c>
      <c r="AI77" s="516">
        <v>0</v>
      </c>
      <c r="AJ77" s="516">
        <v>0</v>
      </c>
      <c r="AK77" s="516">
        <v>0</v>
      </c>
      <c r="AL77" s="516">
        <v>0</v>
      </c>
      <c r="AM77" s="516">
        <v>0</v>
      </c>
      <c r="AN77" s="516">
        <v>0</v>
      </c>
      <c r="AO77" s="516">
        <v>0</v>
      </c>
      <c r="AP77" s="516">
        <v>0</v>
      </c>
      <c r="AQ77" s="516">
        <v>0</v>
      </c>
      <c r="AR77" s="516">
        <v>0</v>
      </c>
      <c r="AS77" s="516">
        <v>0</v>
      </c>
      <c r="AT77" s="516">
        <v>0</v>
      </c>
      <c r="AU77" s="517">
        <v>0</v>
      </c>
      <c r="AV77" s="517">
        <v>0</v>
      </c>
      <c r="AW77" s="515">
        <v>0</v>
      </c>
      <c r="AX77" s="518">
        <v>0</v>
      </c>
      <c r="AY77" s="519">
        <v>0</v>
      </c>
      <c r="AZ77" s="516">
        <v>0</v>
      </c>
      <c r="BA77" s="516">
        <v>0</v>
      </c>
      <c r="BB77" s="516">
        <v>0</v>
      </c>
      <c r="BC77" s="517">
        <v>0</v>
      </c>
      <c r="BD77" s="518">
        <v>0</v>
      </c>
      <c r="BE77" s="519">
        <v>0</v>
      </c>
      <c r="BF77" s="519">
        <v>0</v>
      </c>
      <c r="BG77" s="497">
        <f t="shared" si="26"/>
        <v>0</v>
      </c>
      <c r="BH77" s="497">
        <f t="shared" si="27"/>
        <v>0</v>
      </c>
    </row>
    <row r="78" spans="1:60" hidden="1" x14ac:dyDescent="0.2">
      <c r="A78" s="498">
        <v>67</v>
      </c>
      <c r="B78" s="499" t="s">
        <v>614</v>
      </c>
      <c r="C78" s="515">
        <v>0</v>
      </c>
      <c r="D78" s="515">
        <v>0</v>
      </c>
      <c r="E78" s="516">
        <v>0</v>
      </c>
      <c r="F78" s="516">
        <v>0</v>
      </c>
      <c r="G78" s="516">
        <v>0</v>
      </c>
      <c r="H78" s="516">
        <v>0</v>
      </c>
      <c r="I78" s="516">
        <v>0</v>
      </c>
      <c r="J78" s="516">
        <v>0</v>
      </c>
      <c r="K78" s="516">
        <v>0</v>
      </c>
      <c r="L78" s="516">
        <v>0</v>
      </c>
      <c r="M78" s="516">
        <v>0</v>
      </c>
      <c r="N78" s="516">
        <v>0</v>
      </c>
      <c r="O78" s="516">
        <v>0</v>
      </c>
      <c r="P78" s="516">
        <v>0</v>
      </c>
      <c r="Q78" s="516">
        <v>0</v>
      </c>
      <c r="R78" s="516">
        <v>0</v>
      </c>
      <c r="S78" s="516">
        <v>0</v>
      </c>
      <c r="T78" s="516">
        <v>0</v>
      </c>
      <c r="U78" s="516">
        <v>0</v>
      </c>
      <c r="V78" s="516">
        <v>0</v>
      </c>
      <c r="W78" s="516">
        <v>0</v>
      </c>
      <c r="X78" s="516">
        <v>0</v>
      </c>
      <c r="Y78" s="516">
        <v>0</v>
      </c>
      <c r="Z78" s="516">
        <v>0</v>
      </c>
      <c r="AA78" s="516">
        <v>0</v>
      </c>
      <c r="AB78" s="516">
        <v>0</v>
      </c>
      <c r="AC78" s="516">
        <v>0</v>
      </c>
      <c r="AD78" s="516">
        <v>0</v>
      </c>
      <c r="AE78" s="516">
        <v>0</v>
      </c>
      <c r="AF78" s="516">
        <v>0</v>
      </c>
      <c r="AG78" s="516">
        <v>0</v>
      </c>
      <c r="AH78" s="516">
        <v>0</v>
      </c>
      <c r="AI78" s="516">
        <v>0</v>
      </c>
      <c r="AJ78" s="516">
        <v>0</v>
      </c>
      <c r="AK78" s="516">
        <v>0</v>
      </c>
      <c r="AL78" s="516">
        <v>0</v>
      </c>
      <c r="AM78" s="516">
        <v>0</v>
      </c>
      <c r="AN78" s="516">
        <v>0</v>
      </c>
      <c r="AO78" s="516">
        <v>0</v>
      </c>
      <c r="AP78" s="516">
        <v>0</v>
      </c>
      <c r="AQ78" s="516">
        <v>0</v>
      </c>
      <c r="AR78" s="516">
        <v>0</v>
      </c>
      <c r="AS78" s="516">
        <v>0</v>
      </c>
      <c r="AT78" s="516">
        <v>0</v>
      </c>
      <c r="AU78" s="517">
        <v>0</v>
      </c>
      <c r="AV78" s="517">
        <v>0</v>
      </c>
      <c r="AW78" s="515">
        <v>0</v>
      </c>
      <c r="AX78" s="518">
        <v>0</v>
      </c>
      <c r="AY78" s="519">
        <v>0</v>
      </c>
      <c r="AZ78" s="516">
        <v>0</v>
      </c>
      <c r="BA78" s="516">
        <v>0</v>
      </c>
      <c r="BB78" s="516">
        <v>0</v>
      </c>
      <c r="BC78" s="517">
        <v>0</v>
      </c>
      <c r="BD78" s="518">
        <v>0</v>
      </c>
      <c r="BE78" s="519">
        <v>0</v>
      </c>
      <c r="BF78" s="519">
        <v>0</v>
      </c>
      <c r="BG78" s="497">
        <f t="shared" si="26"/>
        <v>0</v>
      </c>
      <c r="BH78" s="497">
        <f t="shared" si="27"/>
        <v>0</v>
      </c>
    </row>
    <row r="79" spans="1:60" x14ac:dyDescent="0.2">
      <c r="A79" s="505">
        <v>68</v>
      </c>
      <c r="B79" s="506" t="s">
        <v>615</v>
      </c>
      <c r="C79" s="520">
        <f t="shared" ref="C79:AH79" si="32">SUM(C75:C78)</f>
        <v>0</v>
      </c>
      <c r="D79" s="520">
        <f t="shared" si="32"/>
        <v>0</v>
      </c>
      <c r="E79" s="521">
        <f t="shared" si="32"/>
        <v>0</v>
      </c>
      <c r="F79" s="521">
        <f t="shared" si="32"/>
        <v>0</v>
      </c>
      <c r="G79" s="521">
        <f t="shared" si="32"/>
        <v>0</v>
      </c>
      <c r="H79" s="521">
        <f t="shared" si="32"/>
        <v>0</v>
      </c>
      <c r="I79" s="521">
        <f t="shared" si="32"/>
        <v>0</v>
      </c>
      <c r="J79" s="521">
        <f t="shared" si="32"/>
        <v>0</v>
      </c>
      <c r="K79" s="521">
        <f t="shared" si="32"/>
        <v>0</v>
      </c>
      <c r="L79" s="521">
        <f t="shared" si="32"/>
        <v>0</v>
      </c>
      <c r="M79" s="521">
        <f t="shared" si="32"/>
        <v>0</v>
      </c>
      <c r="N79" s="521">
        <f t="shared" si="32"/>
        <v>0</v>
      </c>
      <c r="O79" s="521">
        <f t="shared" si="32"/>
        <v>0</v>
      </c>
      <c r="P79" s="521">
        <f t="shared" si="32"/>
        <v>0</v>
      </c>
      <c r="Q79" s="521">
        <f t="shared" si="32"/>
        <v>0</v>
      </c>
      <c r="R79" s="521">
        <f t="shared" si="32"/>
        <v>0</v>
      </c>
      <c r="S79" s="521">
        <f t="shared" si="32"/>
        <v>0</v>
      </c>
      <c r="T79" s="521">
        <f t="shared" si="32"/>
        <v>0</v>
      </c>
      <c r="U79" s="521">
        <f t="shared" si="32"/>
        <v>0</v>
      </c>
      <c r="V79" s="521">
        <f t="shared" si="32"/>
        <v>0</v>
      </c>
      <c r="W79" s="521">
        <f t="shared" si="32"/>
        <v>0</v>
      </c>
      <c r="X79" s="521">
        <f t="shared" si="32"/>
        <v>0</v>
      </c>
      <c r="Y79" s="521">
        <f t="shared" si="32"/>
        <v>0</v>
      </c>
      <c r="Z79" s="521">
        <f t="shared" si="32"/>
        <v>0</v>
      </c>
      <c r="AA79" s="521">
        <f t="shared" si="32"/>
        <v>0</v>
      </c>
      <c r="AB79" s="521">
        <f t="shared" si="32"/>
        <v>0</v>
      </c>
      <c r="AC79" s="521">
        <f t="shared" si="32"/>
        <v>0</v>
      </c>
      <c r="AD79" s="521">
        <f t="shared" si="32"/>
        <v>0</v>
      </c>
      <c r="AE79" s="521">
        <f t="shared" si="32"/>
        <v>0</v>
      </c>
      <c r="AF79" s="521">
        <f t="shared" si="32"/>
        <v>0</v>
      </c>
      <c r="AG79" s="521">
        <f t="shared" si="32"/>
        <v>0</v>
      </c>
      <c r="AH79" s="521">
        <f t="shared" si="32"/>
        <v>0</v>
      </c>
      <c r="AI79" s="521">
        <f t="shared" ref="AI79:BF79" si="33">SUM(AI75:AI78)</f>
        <v>0</v>
      </c>
      <c r="AJ79" s="521">
        <f t="shared" si="33"/>
        <v>0</v>
      </c>
      <c r="AK79" s="521">
        <f t="shared" si="33"/>
        <v>0</v>
      </c>
      <c r="AL79" s="521">
        <f t="shared" si="33"/>
        <v>0</v>
      </c>
      <c r="AM79" s="521">
        <f t="shared" si="33"/>
        <v>0</v>
      </c>
      <c r="AN79" s="521">
        <f t="shared" si="33"/>
        <v>0</v>
      </c>
      <c r="AO79" s="521">
        <f t="shared" si="33"/>
        <v>0</v>
      </c>
      <c r="AP79" s="521">
        <f t="shared" si="33"/>
        <v>0</v>
      </c>
      <c r="AQ79" s="521">
        <f t="shared" si="33"/>
        <v>0</v>
      </c>
      <c r="AR79" s="521">
        <f t="shared" si="33"/>
        <v>0</v>
      </c>
      <c r="AS79" s="521">
        <f t="shared" si="33"/>
        <v>0</v>
      </c>
      <c r="AT79" s="521">
        <f t="shared" si="33"/>
        <v>0</v>
      </c>
      <c r="AU79" s="522">
        <f t="shared" si="33"/>
        <v>0</v>
      </c>
      <c r="AV79" s="522">
        <f t="shared" si="33"/>
        <v>0</v>
      </c>
      <c r="AW79" s="520">
        <f t="shared" si="33"/>
        <v>0</v>
      </c>
      <c r="AX79" s="523">
        <f t="shared" si="33"/>
        <v>0</v>
      </c>
      <c r="AY79" s="524">
        <f t="shared" si="33"/>
        <v>0</v>
      </c>
      <c r="AZ79" s="521">
        <f t="shared" si="33"/>
        <v>0</v>
      </c>
      <c r="BA79" s="521">
        <f t="shared" si="33"/>
        <v>0</v>
      </c>
      <c r="BB79" s="521">
        <f t="shared" si="33"/>
        <v>0</v>
      </c>
      <c r="BC79" s="522">
        <f t="shared" si="33"/>
        <v>0</v>
      </c>
      <c r="BD79" s="523">
        <f t="shared" si="33"/>
        <v>0</v>
      </c>
      <c r="BE79" s="524">
        <f t="shared" si="33"/>
        <v>0</v>
      </c>
      <c r="BF79" s="524">
        <f t="shared" si="33"/>
        <v>0</v>
      </c>
      <c r="BG79" s="512">
        <f t="shared" si="26"/>
        <v>0</v>
      </c>
      <c r="BH79" s="497">
        <f t="shared" si="27"/>
        <v>0</v>
      </c>
    </row>
    <row r="80" spans="1:60" x14ac:dyDescent="0.2">
      <c r="A80" s="498">
        <v>69</v>
      </c>
      <c r="B80" s="499" t="s">
        <v>302</v>
      </c>
      <c r="C80" s="515">
        <v>0</v>
      </c>
      <c r="D80" s="515">
        <v>0</v>
      </c>
      <c r="E80" s="516">
        <v>0</v>
      </c>
      <c r="F80" s="516">
        <v>0</v>
      </c>
      <c r="G80" s="516">
        <v>0</v>
      </c>
      <c r="H80" s="516">
        <v>0</v>
      </c>
      <c r="I80" s="516">
        <v>0</v>
      </c>
      <c r="J80" s="516">
        <v>0</v>
      </c>
      <c r="K80" s="516">
        <v>445323000</v>
      </c>
      <c r="L80" s="516">
        <v>445323657</v>
      </c>
      <c r="M80" s="516">
        <v>0</v>
      </c>
      <c r="N80" s="516">
        <v>0</v>
      </c>
      <c r="O80" s="516">
        <v>0</v>
      </c>
      <c r="P80" s="516">
        <v>0</v>
      </c>
      <c r="Q80" s="516">
        <v>0</v>
      </c>
      <c r="R80" s="516">
        <v>0</v>
      </c>
      <c r="S80" s="516">
        <v>0</v>
      </c>
      <c r="T80" s="516">
        <v>0</v>
      </c>
      <c r="U80" s="516">
        <v>0</v>
      </c>
      <c r="V80" s="516">
        <v>0</v>
      </c>
      <c r="W80" s="516">
        <v>0</v>
      </c>
      <c r="X80" s="516">
        <v>0</v>
      </c>
      <c r="Y80" s="516">
        <v>0</v>
      </c>
      <c r="Z80" s="516">
        <v>0</v>
      </c>
      <c r="AA80" s="516">
        <v>0</v>
      </c>
      <c r="AB80" s="516">
        <v>0</v>
      </c>
      <c r="AC80" s="516">
        <v>0</v>
      </c>
      <c r="AD80" s="516">
        <v>0</v>
      </c>
      <c r="AE80" s="516">
        <v>0</v>
      </c>
      <c r="AF80" s="516">
        <v>0</v>
      </c>
      <c r="AG80" s="516">
        <v>0</v>
      </c>
      <c r="AH80" s="516">
        <v>0</v>
      </c>
      <c r="AI80" s="516">
        <v>0</v>
      </c>
      <c r="AJ80" s="516">
        <v>0</v>
      </c>
      <c r="AK80" s="516">
        <v>0</v>
      </c>
      <c r="AL80" s="516">
        <v>0</v>
      </c>
      <c r="AM80" s="516">
        <v>0</v>
      </c>
      <c r="AN80" s="516">
        <v>0</v>
      </c>
      <c r="AO80" s="516">
        <v>0</v>
      </c>
      <c r="AP80" s="516">
        <v>0</v>
      </c>
      <c r="AQ80" s="516">
        <v>0</v>
      </c>
      <c r="AR80" s="516">
        <v>0</v>
      </c>
      <c r="AS80" s="516">
        <v>0</v>
      </c>
      <c r="AT80" s="516">
        <v>0</v>
      </c>
      <c r="AU80" s="517">
        <v>0</v>
      </c>
      <c r="AV80" s="517">
        <v>0</v>
      </c>
      <c r="AW80" s="515">
        <v>3725000</v>
      </c>
      <c r="AX80" s="518">
        <v>3725106</v>
      </c>
      <c r="AY80" s="519">
        <v>0</v>
      </c>
      <c r="AZ80" s="516">
        <v>0</v>
      </c>
      <c r="BA80" s="516">
        <v>0</v>
      </c>
      <c r="BB80" s="516">
        <v>0</v>
      </c>
      <c r="BC80" s="517">
        <v>0</v>
      </c>
      <c r="BD80" s="518">
        <v>0</v>
      </c>
      <c r="BE80" s="519">
        <v>535000</v>
      </c>
      <c r="BF80" s="519">
        <v>535799</v>
      </c>
      <c r="BG80" s="497">
        <f t="shared" si="26"/>
        <v>449583000</v>
      </c>
      <c r="BH80" s="497">
        <f t="shared" si="27"/>
        <v>449584562</v>
      </c>
    </row>
    <row r="81" spans="1:60" x14ac:dyDescent="0.2">
      <c r="A81" s="498">
        <v>70</v>
      </c>
      <c r="B81" s="499" t="s">
        <v>303</v>
      </c>
      <c r="C81" s="515">
        <v>0</v>
      </c>
      <c r="D81" s="515">
        <v>0</v>
      </c>
      <c r="E81" s="516">
        <v>0</v>
      </c>
      <c r="F81" s="516">
        <v>0</v>
      </c>
      <c r="G81" s="516">
        <v>0</v>
      </c>
      <c r="H81" s="516">
        <v>0</v>
      </c>
      <c r="I81" s="516">
        <v>0</v>
      </c>
      <c r="J81" s="516">
        <v>0</v>
      </c>
      <c r="K81" s="516">
        <v>0</v>
      </c>
      <c r="L81" s="516">
        <v>0</v>
      </c>
      <c r="M81" s="516">
        <v>0</v>
      </c>
      <c r="N81" s="516">
        <v>0</v>
      </c>
      <c r="O81" s="516">
        <v>0</v>
      </c>
      <c r="P81" s="516">
        <v>0</v>
      </c>
      <c r="Q81" s="516">
        <v>0</v>
      </c>
      <c r="R81" s="516">
        <v>0</v>
      </c>
      <c r="S81" s="516">
        <v>0</v>
      </c>
      <c r="T81" s="516">
        <v>0</v>
      </c>
      <c r="U81" s="516">
        <v>0</v>
      </c>
      <c r="V81" s="516">
        <v>0</v>
      </c>
      <c r="W81" s="516">
        <v>0</v>
      </c>
      <c r="X81" s="516">
        <v>0</v>
      </c>
      <c r="Y81" s="516">
        <v>0</v>
      </c>
      <c r="Z81" s="516">
        <v>0</v>
      </c>
      <c r="AA81" s="516">
        <v>0</v>
      </c>
      <c r="AB81" s="516">
        <v>0</v>
      </c>
      <c r="AC81" s="516">
        <v>0</v>
      </c>
      <c r="AD81" s="516">
        <v>0</v>
      </c>
      <c r="AE81" s="516">
        <v>0</v>
      </c>
      <c r="AF81" s="516">
        <v>0</v>
      </c>
      <c r="AG81" s="516">
        <v>0</v>
      </c>
      <c r="AH81" s="516">
        <v>0</v>
      </c>
      <c r="AI81" s="516">
        <v>0</v>
      </c>
      <c r="AJ81" s="516">
        <v>0</v>
      </c>
      <c r="AK81" s="516">
        <v>0</v>
      </c>
      <c r="AL81" s="516">
        <v>0</v>
      </c>
      <c r="AM81" s="516">
        <v>0</v>
      </c>
      <c r="AN81" s="516">
        <v>0</v>
      </c>
      <c r="AO81" s="516">
        <v>0</v>
      </c>
      <c r="AP81" s="516">
        <v>0</v>
      </c>
      <c r="AQ81" s="516">
        <v>0</v>
      </c>
      <c r="AR81" s="516">
        <v>0</v>
      </c>
      <c r="AS81" s="516">
        <v>0</v>
      </c>
      <c r="AT81" s="516">
        <v>0</v>
      </c>
      <c r="AU81" s="517">
        <v>0</v>
      </c>
      <c r="AV81" s="517">
        <v>0</v>
      </c>
      <c r="AW81" s="515">
        <v>0</v>
      </c>
      <c r="AX81" s="518">
        <v>0</v>
      </c>
      <c r="AY81" s="519">
        <v>0</v>
      </c>
      <c r="AZ81" s="516">
        <v>0</v>
      </c>
      <c r="BA81" s="516">
        <v>0</v>
      </c>
      <c r="BB81" s="516">
        <v>0</v>
      </c>
      <c r="BC81" s="517">
        <v>0</v>
      </c>
      <c r="BD81" s="518">
        <v>0</v>
      </c>
      <c r="BE81" s="519">
        <v>0</v>
      </c>
      <c r="BF81" s="519">
        <v>0</v>
      </c>
      <c r="BG81" s="497">
        <f t="shared" si="26"/>
        <v>0</v>
      </c>
      <c r="BH81" s="497">
        <f t="shared" si="27"/>
        <v>0</v>
      </c>
    </row>
    <row r="82" spans="1:60" x14ac:dyDescent="0.2">
      <c r="A82" s="505">
        <v>71</v>
      </c>
      <c r="B82" s="506" t="s">
        <v>616</v>
      </c>
      <c r="C82" s="520">
        <f t="shared" ref="C82:AH82" si="34">+C80+C81</f>
        <v>0</v>
      </c>
      <c r="D82" s="520">
        <f t="shared" si="34"/>
        <v>0</v>
      </c>
      <c r="E82" s="521">
        <f t="shared" si="34"/>
        <v>0</v>
      </c>
      <c r="F82" s="521">
        <f t="shared" si="34"/>
        <v>0</v>
      </c>
      <c r="G82" s="521">
        <f t="shared" si="34"/>
        <v>0</v>
      </c>
      <c r="H82" s="521">
        <f t="shared" si="34"/>
        <v>0</v>
      </c>
      <c r="I82" s="521">
        <f t="shared" si="34"/>
        <v>0</v>
      </c>
      <c r="J82" s="521">
        <f t="shared" si="34"/>
        <v>0</v>
      </c>
      <c r="K82" s="521">
        <f t="shared" si="34"/>
        <v>445323000</v>
      </c>
      <c r="L82" s="521">
        <f t="shared" si="34"/>
        <v>445323657</v>
      </c>
      <c r="M82" s="521">
        <f t="shared" si="34"/>
        <v>0</v>
      </c>
      <c r="N82" s="521">
        <f t="shared" si="34"/>
        <v>0</v>
      </c>
      <c r="O82" s="521">
        <f t="shared" si="34"/>
        <v>0</v>
      </c>
      <c r="P82" s="521">
        <f t="shared" si="34"/>
        <v>0</v>
      </c>
      <c r="Q82" s="521">
        <f t="shared" si="34"/>
        <v>0</v>
      </c>
      <c r="R82" s="521">
        <f t="shared" si="34"/>
        <v>0</v>
      </c>
      <c r="S82" s="521">
        <f t="shared" si="34"/>
        <v>0</v>
      </c>
      <c r="T82" s="521">
        <f t="shared" si="34"/>
        <v>0</v>
      </c>
      <c r="U82" s="521">
        <f t="shared" si="34"/>
        <v>0</v>
      </c>
      <c r="V82" s="521">
        <f t="shared" si="34"/>
        <v>0</v>
      </c>
      <c r="W82" s="521">
        <f t="shared" si="34"/>
        <v>0</v>
      </c>
      <c r="X82" s="521">
        <f t="shared" si="34"/>
        <v>0</v>
      </c>
      <c r="Y82" s="521">
        <f t="shared" si="34"/>
        <v>0</v>
      </c>
      <c r="Z82" s="521">
        <f t="shared" si="34"/>
        <v>0</v>
      </c>
      <c r="AA82" s="521">
        <f t="shared" si="34"/>
        <v>0</v>
      </c>
      <c r="AB82" s="521">
        <f t="shared" si="34"/>
        <v>0</v>
      </c>
      <c r="AC82" s="521">
        <f t="shared" si="34"/>
        <v>0</v>
      </c>
      <c r="AD82" s="521">
        <f t="shared" si="34"/>
        <v>0</v>
      </c>
      <c r="AE82" s="521">
        <f t="shared" si="34"/>
        <v>0</v>
      </c>
      <c r="AF82" s="521">
        <f t="shared" si="34"/>
        <v>0</v>
      </c>
      <c r="AG82" s="521">
        <f t="shared" si="34"/>
        <v>0</v>
      </c>
      <c r="AH82" s="521">
        <f t="shared" si="34"/>
        <v>0</v>
      </c>
      <c r="AI82" s="521">
        <f t="shared" ref="AI82:BF82" si="35">+AI80+AI81</f>
        <v>0</v>
      </c>
      <c r="AJ82" s="521">
        <f t="shared" si="35"/>
        <v>0</v>
      </c>
      <c r="AK82" s="521">
        <f t="shared" si="35"/>
        <v>0</v>
      </c>
      <c r="AL82" s="521">
        <f t="shared" si="35"/>
        <v>0</v>
      </c>
      <c r="AM82" s="521">
        <f t="shared" si="35"/>
        <v>0</v>
      </c>
      <c r="AN82" s="521">
        <f t="shared" si="35"/>
        <v>0</v>
      </c>
      <c r="AO82" s="521">
        <f t="shared" si="35"/>
        <v>0</v>
      </c>
      <c r="AP82" s="521">
        <f t="shared" si="35"/>
        <v>0</v>
      </c>
      <c r="AQ82" s="521">
        <f t="shared" si="35"/>
        <v>0</v>
      </c>
      <c r="AR82" s="521">
        <f t="shared" si="35"/>
        <v>0</v>
      </c>
      <c r="AS82" s="521">
        <f t="shared" si="35"/>
        <v>0</v>
      </c>
      <c r="AT82" s="521">
        <f t="shared" si="35"/>
        <v>0</v>
      </c>
      <c r="AU82" s="522">
        <f t="shared" si="35"/>
        <v>0</v>
      </c>
      <c r="AV82" s="522">
        <f t="shared" si="35"/>
        <v>0</v>
      </c>
      <c r="AW82" s="520">
        <f t="shared" si="35"/>
        <v>3725000</v>
      </c>
      <c r="AX82" s="523">
        <f t="shared" si="35"/>
        <v>3725106</v>
      </c>
      <c r="AY82" s="524">
        <f t="shared" si="35"/>
        <v>0</v>
      </c>
      <c r="AZ82" s="521">
        <f t="shared" si="35"/>
        <v>0</v>
      </c>
      <c r="BA82" s="521">
        <f t="shared" si="35"/>
        <v>0</v>
      </c>
      <c r="BB82" s="521">
        <f t="shared" si="35"/>
        <v>0</v>
      </c>
      <c r="BC82" s="522">
        <f t="shared" si="35"/>
        <v>0</v>
      </c>
      <c r="BD82" s="523">
        <f t="shared" si="35"/>
        <v>0</v>
      </c>
      <c r="BE82" s="524">
        <f t="shared" si="35"/>
        <v>535000</v>
      </c>
      <c r="BF82" s="524">
        <f t="shared" si="35"/>
        <v>535799</v>
      </c>
      <c r="BG82" s="512">
        <f t="shared" si="26"/>
        <v>449583000</v>
      </c>
      <c r="BH82" s="512">
        <f t="shared" si="27"/>
        <v>449584562</v>
      </c>
    </row>
    <row r="83" spans="1:60" x14ac:dyDescent="0.2">
      <c r="A83" s="498">
        <v>72</v>
      </c>
      <c r="B83" s="499" t="s">
        <v>305</v>
      </c>
      <c r="C83" s="515">
        <v>0</v>
      </c>
      <c r="D83" s="515">
        <v>0</v>
      </c>
      <c r="E83" s="516">
        <v>0</v>
      </c>
      <c r="F83" s="516">
        <v>0</v>
      </c>
      <c r="G83" s="516">
        <v>0</v>
      </c>
      <c r="H83" s="516">
        <v>0</v>
      </c>
      <c r="I83" s="516">
        <v>0</v>
      </c>
      <c r="J83" s="516">
        <v>0</v>
      </c>
      <c r="K83" s="516">
        <v>0</v>
      </c>
      <c r="L83" s="550">
        <v>5560073</v>
      </c>
      <c r="M83" s="516">
        <v>0</v>
      </c>
      <c r="N83" s="516">
        <v>0</v>
      </c>
      <c r="O83" s="516">
        <v>0</v>
      </c>
      <c r="P83" s="516">
        <v>0</v>
      </c>
      <c r="Q83" s="516">
        <v>0</v>
      </c>
      <c r="R83" s="516">
        <v>0</v>
      </c>
      <c r="S83" s="516">
        <v>0</v>
      </c>
      <c r="T83" s="516">
        <v>0</v>
      </c>
      <c r="U83" s="516">
        <v>0</v>
      </c>
      <c r="V83" s="516">
        <v>0</v>
      </c>
      <c r="W83" s="516">
        <v>0</v>
      </c>
      <c r="X83" s="516">
        <v>0</v>
      </c>
      <c r="Y83" s="516">
        <v>0</v>
      </c>
      <c r="Z83" s="516">
        <v>0</v>
      </c>
      <c r="AA83" s="516">
        <v>0</v>
      </c>
      <c r="AB83" s="516">
        <v>0</v>
      </c>
      <c r="AC83" s="516">
        <v>0</v>
      </c>
      <c r="AD83" s="516">
        <v>0</v>
      </c>
      <c r="AE83" s="516">
        <v>0</v>
      </c>
      <c r="AF83" s="516">
        <v>0</v>
      </c>
      <c r="AG83" s="516">
        <v>0</v>
      </c>
      <c r="AH83" s="516">
        <v>0</v>
      </c>
      <c r="AI83" s="516">
        <v>0</v>
      </c>
      <c r="AJ83" s="516">
        <v>0</v>
      </c>
      <c r="AK83" s="516">
        <v>0</v>
      </c>
      <c r="AL83" s="516">
        <v>0</v>
      </c>
      <c r="AM83" s="516">
        <v>0</v>
      </c>
      <c r="AN83" s="516">
        <v>0</v>
      </c>
      <c r="AO83" s="516">
        <v>0</v>
      </c>
      <c r="AP83" s="516">
        <v>0</v>
      </c>
      <c r="AQ83" s="516">
        <v>0</v>
      </c>
      <c r="AR83" s="516">
        <v>0</v>
      </c>
      <c r="AS83" s="516">
        <v>0</v>
      </c>
      <c r="AT83" s="516">
        <v>0</v>
      </c>
      <c r="AU83" s="517">
        <v>0</v>
      </c>
      <c r="AV83" s="517">
        <v>0</v>
      </c>
      <c r="AW83" s="515">
        <v>0</v>
      </c>
      <c r="AX83" s="518">
        <v>0</v>
      </c>
      <c r="AY83" s="519">
        <v>0</v>
      </c>
      <c r="AZ83" s="516">
        <v>0</v>
      </c>
      <c r="BA83" s="516">
        <v>0</v>
      </c>
      <c r="BB83" s="516">
        <v>0</v>
      </c>
      <c r="BC83" s="517">
        <v>0</v>
      </c>
      <c r="BD83" s="518">
        <v>0</v>
      </c>
      <c r="BE83" s="519">
        <v>0</v>
      </c>
      <c r="BF83" s="519">
        <v>0</v>
      </c>
      <c r="BG83" s="497">
        <f t="shared" si="26"/>
        <v>0</v>
      </c>
      <c r="BH83" s="497">
        <f t="shared" si="27"/>
        <v>5560073</v>
      </c>
    </row>
    <row r="84" spans="1:60" x14ac:dyDescent="0.2">
      <c r="A84" s="498">
        <v>73</v>
      </c>
      <c r="B84" s="499" t="s">
        <v>306</v>
      </c>
      <c r="C84" s="515">
        <v>0</v>
      </c>
      <c r="D84" s="515">
        <v>0</v>
      </c>
      <c r="E84" s="516">
        <v>0</v>
      </c>
      <c r="F84" s="516">
        <v>0</v>
      </c>
      <c r="G84" s="516">
        <v>0</v>
      </c>
      <c r="H84" s="516">
        <v>0</v>
      </c>
      <c r="I84" s="516">
        <v>0</v>
      </c>
      <c r="J84" s="516">
        <v>0</v>
      </c>
      <c r="K84" s="516">
        <v>0</v>
      </c>
      <c r="L84" s="516">
        <v>0</v>
      </c>
      <c r="M84" s="516">
        <v>0</v>
      </c>
      <c r="N84" s="516">
        <v>0</v>
      </c>
      <c r="O84" s="516">
        <v>0</v>
      </c>
      <c r="P84" s="516">
        <v>0</v>
      </c>
      <c r="Q84" s="516">
        <v>0</v>
      </c>
      <c r="R84" s="516">
        <v>0</v>
      </c>
      <c r="S84" s="516">
        <v>0</v>
      </c>
      <c r="T84" s="516">
        <v>0</v>
      </c>
      <c r="U84" s="516">
        <v>0</v>
      </c>
      <c r="V84" s="516">
        <v>0</v>
      </c>
      <c r="W84" s="516">
        <v>0</v>
      </c>
      <c r="X84" s="516">
        <v>0</v>
      </c>
      <c r="Y84" s="516">
        <v>0</v>
      </c>
      <c r="Z84" s="516">
        <v>0</v>
      </c>
      <c r="AA84" s="516">
        <v>0</v>
      </c>
      <c r="AB84" s="516">
        <v>0</v>
      </c>
      <c r="AC84" s="516">
        <v>0</v>
      </c>
      <c r="AD84" s="516">
        <v>0</v>
      </c>
      <c r="AE84" s="516">
        <v>0</v>
      </c>
      <c r="AF84" s="516">
        <v>0</v>
      </c>
      <c r="AG84" s="516">
        <v>0</v>
      </c>
      <c r="AH84" s="516">
        <v>0</v>
      </c>
      <c r="AI84" s="516">
        <v>0</v>
      </c>
      <c r="AJ84" s="516">
        <v>0</v>
      </c>
      <c r="AK84" s="516">
        <v>0</v>
      </c>
      <c r="AL84" s="516">
        <v>0</v>
      </c>
      <c r="AM84" s="516">
        <v>0</v>
      </c>
      <c r="AN84" s="516">
        <v>0</v>
      </c>
      <c r="AO84" s="516">
        <v>0</v>
      </c>
      <c r="AP84" s="516">
        <v>0</v>
      </c>
      <c r="AQ84" s="516">
        <v>0</v>
      </c>
      <c r="AR84" s="516">
        <v>0</v>
      </c>
      <c r="AS84" s="516">
        <v>0</v>
      </c>
      <c r="AT84" s="516">
        <v>0</v>
      </c>
      <c r="AU84" s="517">
        <v>0</v>
      </c>
      <c r="AV84" s="517">
        <v>0</v>
      </c>
      <c r="AW84" s="515">
        <v>0</v>
      </c>
      <c r="AX84" s="518">
        <v>0</v>
      </c>
      <c r="AY84" s="519">
        <v>0</v>
      </c>
      <c r="AZ84" s="516">
        <v>0</v>
      </c>
      <c r="BA84" s="516">
        <v>0</v>
      </c>
      <c r="BB84" s="516">
        <v>0</v>
      </c>
      <c r="BC84" s="517">
        <v>0</v>
      </c>
      <c r="BD84" s="518">
        <v>0</v>
      </c>
      <c r="BE84" s="519">
        <v>0</v>
      </c>
      <c r="BF84" s="519">
        <v>0</v>
      </c>
      <c r="BG84" s="497">
        <f t="shared" si="26"/>
        <v>0</v>
      </c>
      <c r="BH84" s="497">
        <f t="shared" si="27"/>
        <v>0</v>
      </c>
    </row>
    <row r="85" spans="1:60" x14ac:dyDescent="0.2">
      <c r="A85" s="498">
        <v>74</v>
      </c>
      <c r="B85" s="499" t="s">
        <v>307</v>
      </c>
      <c r="C85" s="515">
        <v>0</v>
      </c>
      <c r="D85" s="515">
        <v>0</v>
      </c>
      <c r="E85" s="516">
        <v>0</v>
      </c>
      <c r="F85" s="516">
        <v>0</v>
      </c>
      <c r="G85" s="516">
        <v>0</v>
      </c>
      <c r="H85" s="516">
        <v>0</v>
      </c>
      <c r="I85" s="516">
        <v>0</v>
      </c>
      <c r="J85" s="516">
        <v>0</v>
      </c>
      <c r="K85" s="516">
        <v>0</v>
      </c>
      <c r="L85" s="516">
        <v>0</v>
      </c>
      <c r="M85" s="516">
        <v>0</v>
      </c>
      <c r="N85" s="516">
        <v>0</v>
      </c>
      <c r="O85" s="516">
        <v>0</v>
      </c>
      <c r="P85" s="516">
        <v>0</v>
      </c>
      <c r="Q85" s="516">
        <v>0</v>
      </c>
      <c r="R85" s="516">
        <v>0</v>
      </c>
      <c r="S85" s="516">
        <v>0</v>
      </c>
      <c r="T85" s="516">
        <v>0</v>
      </c>
      <c r="U85" s="516">
        <v>0</v>
      </c>
      <c r="V85" s="516">
        <v>0</v>
      </c>
      <c r="W85" s="516">
        <v>0</v>
      </c>
      <c r="X85" s="516">
        <v>0</v>
      </c>
      <c r="Y85" s="516">
        <v>0</v>
      </c>
      <c r="Z85" s="516">
        <v>0</v>
      </c>
      <c r="AA85" s="516">
        <v>0</v>
      </c>
      <c r="AB85" s="516">
        <v>0</v>
      </c>
      <c r="AC85" s="516">
        <v>0</v>
      </c>
      <c r="AD85" s="516">
        <v>0</v>
      </c>
      <c r="AE85" s="516">
        <v>0</v>
      </c>
      <c r="AF85" s="516">
        <v>0</v>
      </c>
      <c r="AG85" s="516">
        <v>0</v>
      </c>
      <c r="AH85" s="516">
        <v>0</v>
      </c>
      <c r="AI85" s="516">
        <v>0</v>
      </c>
      <c r="AJ85" s="516">
        <v>0</v>
      </c>
      <c r="AK85" s="516">
        <v>0</v>
      </c>
      <c r="AL85" s="516">
        <v>0</v>
      </c>
      <c r="AM85" s="516">
        <v>0</v>
      </c>
      <c r="AN85" s="516">
        <v>0</v>
      </c>
      <c r="AO85" s="516">
        <v>0</v>
      </c>
      <c r="AP85" s="516">
        <v>0</v>
      </c>
      <c r="AQ85" s="516">
        <v>0</v>
      </c>
      <c r="AR85" s="516">
        <v>0</v>
      </c>
      <c r="AS85" s="516">
        <v>0</v>
      </c>
      <c r="AT85" s="516">
        <v>0</v>
      </c>
      <c r="AU85" s="517">
        <v>0</v>
      </c>
      <c r="AV85" s="517">
        <v>0</v>
      </c>
      <c r="AW85" s="515">
        <v>0</v>
      </c>
      <c r="AX85" s="518">
        <v>0</v>
      </c>
      <c r="AY85" s="519">
        <v>0</v>
      </c>
      <c r="AZ85" s="516">
        <v>0</v>
      </c>
      <c r="BA85" s="516">
        <v>0</v>
      </c>
      <c r="BB85" s="516">
        <v>0</v>
      </c>
      <c r="BC85" s="517">
        <v>0</v>
      </c>
      <c r="BD85" s="518">
        <v>0</v>
      </c>
      <c r="BE85" s="519">
        <v>0</v>
      </c>
      <c r="BF85" s="519">
        <v>0</v>
      </c>
      <c r="BG85" s="497">
        <f t="shared" si="26"/>
        <v>0</v>
      </c>
      <c r="BH85" s="497">
        <f t="shared" si="27"/>
        <v>0</v>
      </c>
    </row>
    <row r="86" spans="1:60" x14ac:dyDescent="0.2">
      <c r="A86" s="498">
        <v>75</v>
      </c>
      <c r="B86" s="499" t="s">
        <v>308</v>
      </c>
      <c r="C86" s="515">
        <v>0</v>
      </c>
      <c r="D86" s="515">
        <v>0</v>
      </c>
      <c r="E86" s="516">
        <v>0</v>
      </c>
      <c r="F86" s="516">
        <v>0</v>
      </c>
      <c r="G86" s="516">
        <v>0</v>
      </c>
      <c r="H86" s="516">
        <v>0</v>
      </c>
      <c r="I86" s="516">
        <v>0</v>
      </c>
      <c r="J86" s="516">
        <v>0</v>
      </c>
      <c r="K86" s="516">
        <v>0</v>
      </c>
      <c r="L86" s="516">
        <v>0</v>
      </c>
      <c r="M86" s="516">
        <v>0</v>
      </c>
      <c r="N86" s="516">
        <v>0</v>
      </c>
      <c r="O86" s="516">
        <v>0</v>
      </c>
      <c r="P86" s="516">
        <v>0</v>
      </c>
      <c r="Q86" s="516">
        <v>0</v>
      </c>
      <c r="R86" s="516">
        <v>0</v>
      </c>
      <c r="S86" s="516">
        <v>0</v>
      </c>
      <c r="T86" s="516">
        <v>0</v>
      </c>
      <c r="U86" s="516">
        <v>0</v>
      </c>
      <c r="V86" s="516">
        <v>0</v>
      </c>
      <c r="W86" s="516">
        <v>0</v>
      </c>
      <c r="X86" s="516">
        <v>0</v>
      </c>
      <c r="Y86" s="516">
        <v>0</v>
      </c>
      <c r="Z86" s="516">
        <v>0</v>
      </c>
      <c r="AA86" s="516">
        <v>0</v>
      </c>
      <c r="AB86" s="516">
        <v>0</v>
      </c>
      <c r="AC86" s="516">
        <v>0</v>
      </c>
      <c r="AD86" s="516">
        <v>0</v>
      </c>
      <c r="AE86" s="516">
        <v>0</v>
      </c>
      <c r="AF86" s="516">
        <v>0</v>
      </c>
      <c r="AG86" s="516">
        <v>0</v>
      </c>
      <c r="AH86" s="516">
        <v>0</v>
      </c>
      <c r="AI86" s="516">
        <v>0</v>
      </c>
      <c r="AJ86" s="516">
        <v>0</v>
      </c>
      <c r="AK86" s="516">
        <v>0</v>
      </c>
      <c r="AL86" s="516">
        <v>0</v>
      </c>
      <c r="AM86" s="516">
        <v>0</v>
      </c>
      <c r="AN86" s="516">
        <v>0</v>
      </c>
      <c r="AO86" s="516">
        <v>0</v>
      </c>
      <c r="AP86" s="516">
        <v>0</v>
      </c>
      <c r="AQ86" s="516">
        <v>0</v>
      </c>
      <c r="AR86" s="516">
        <v>0</v>
      </c>
      <c r="AS86" s="516">
        <v>0</v>
      </c>
      <c r="AT86" s="516">
        <v>0</v>
      </c>
      <c r="AU86" s="517">
        <v>0</v>
      </c>
      <c r="AV86" s="517">
        <v>0</v>
      </c>
      <c r="AW86" s="515">
        <v>0</v>
      </c>
      <c r="AX86" s="518">
        <v>0</v>
      </c>
      <c r="AY86" s="519">
        <v>0</v>
      </c>
      <c r="AZ86" s="516">
        <v>0</v>
      </c>
      <c r="BA86" s="516">
        <v>0</v>
      </c>
      <c r="BB86" s="516">
        <v>0</v>
      </c>
      <c r="BC86" s="517">
        <v>0</v>
      </c>
      <c r="BD86" s="518">
        <v>0</v>
      </c>
      <c r="BE86" s="519">
        <v>0</v>
      </c>
      <c r="BF86" s="519">
        <v>0</v>
      </c>
      <c r="BG86" s="497">
        <f t="shared" si="26"/>
        <v>0</v>
      </c>
      <c r="BH86" s="497">
        <f t="shared" si="27"/>
        <v>0</v>
      </c>
    </row>
    <row r="87" spans="1:60" x14ac:dyDescent="0.2">
      <c r="A87" s="498">
        <v>76</v>
      </c>
      <c r="B87" s="499" t="s">
        <v>309</v>
      </c>
      <c r="C87" s="515">
        <v>0</v>
      </c>
      <c r="D87" s="515">
        <v>0</v>
      </c>
      <c r="E87" s="516">
        <v>0</v>
      </c>
      <c r="F87" s="516">
        <v>0</v>
      </c>
      <c r="G87" s="516">
        <v>0</v>
      </c>
      <c r="H87" s="516">
        <v>0</v>
      </c>
      <c r="I87" s="516">
        <v>0</v>
      </c>
      <c r="J87" s="516">
        <v>0</v>
      </c>
      <c r="K87" s="516">
        <v>0</v>
      </c>
      <c r="L87" s="516">
        <v>0</v>
      </c>
      <c r="M87" s="516">
        <v>0</v>
      </c>
      <c r="N87" s="516">
        <v>0</v>
      </c>
      <c r="O87" s="516">
        <v>0</v>
      </c>
      <c r="P87" s="516">
        <v>0</v>
      </c>
      <c r="Q87" s="516">
        <v>0</v>
      </c>
      <c r="R87" s="516">
        <v>0</v>
      </c>
      <c r="S87" s="516">
        <v>0</v>
      </c>
      <c r="T87" s="516">
        <v>0</v>
      </c>
      <c r="U87" s="516">
        <v>0</v>
      </c>
      <c r="V87" s="516">
        <v>0</v>
      </c>
      <c r="W87" s="516">
        <v>0</v>
      </c>
      <c r="X87" s="516">
        <v>0</v>
      </c>
      <c r="Y87" s="516">
        <v>0</v>
      </c>
      <c r="Z87" s="516">
        <v>0</v>
      </c>
      <c r="AA87" s="516">
        <v>0</v>
      </c>
      <c r="AB87" s="516">
        <v>0</v>
      </c>
      <c r="AC87" s="516">
        <v>0</v>
      </c>
      <c r="AD87" s="516">
        <v>0</v>
      </c>
      <c r="AE87" s="516">
        <v>0</v>
      </c>
      <c r="AF87" s="516">
        <v>0</v>
      </c>
      <c r="AG87" s="516">
        <v>0</v>
      </c>
      <c r="AH87" s="516">
        <v>0</v>
      </c>
      <c r="AI87" s="516">
        <v>0</v>
      </c>
      <c r="AJ87" s="516">
        <v>0</v>
      </c>
      <c r="AK87" s="516">
        <v>0</v>
      </c>
      <c r="AL87" s="516">
        <v>0</v>
      </c>
      <c r="AM87" s="516">
        <v>0</v>
      </c>
      <c r="AN87" s="516">
        <v>0</v>
      </c>
      <c r="AO87" s="516">
        <v>0</v>
      </c>
      <c r="AP87" s="516">
        <v>0</v>
      </c>
      <c r="AQ87" s="516">
        <v>0</v>
      </c>
      <c r="AR87" s="516">
        <v>0</v>
      </c>
      <c r="AS87" s="516">
        <v>0</v>
      </c>
      <c r="AT87" s="516">
        <v>0</v>
      </c>
      <c r="AU87" s="517">
        <v>0</v>
      </c>
      <c r="AV87" s="517">
        <v>0</v>
      </c>
      <c r="AW87" s="515">
        <v>0</v>
      </c>
      <c r="AX87" s="518">
        <v>0</v>
      </c>
      <c r="AY87" s="519">
        <v>0</v>
      </c>
      <c r="AZ87" s="516">
        <v>0</v>
      </c>
      <c r="BA87" s="516">
        <v>0</v>
      </c>
      <c r="BB87" s="516">
        <v>0</v>
      </c>
      <c r="BC87" s="517">
        <v>0</v>
      </c>
      <c r="BD87" s="518">
        <v>0</v>
      </c>
      <c r="BE87" s="519">
        <v>0</v>
      </c>
      <c r="BF87" s="519">
        <v>0</v>
      </c>
      <c r="BG87" s="497">
        <f t="shared" si="26"/>
        <v>0</v>
      </c>
      <c r="BH87" s="497">
        <f t="shared" si="27"/>
        <v>0</v>
      </c>
    </row>
    <row r="88" spans="1:60" x14ac:dyDescent="0.2">
      <c r="A88" s="498"/>
      <c r="B88" s="499" t="s">
        <v>310</v>
      </c>
      <c r="C88" s="515">
        <v>0</v>
      </c>
      <c r="D88" s="515">
        <v>0</v>
      </c>
      <c r="E88" s="516">
        <v>0</v>
      </c>
      <c r="F88" s="516">
        <v>0</v>
      </c>
      <c r="G88" s="516">
        <v>0</v>
      </c>
      <c r="H88" s="516">
        <v>0</v>
      </c>
      <c r="I88" s="516">
        <v>0</v>
      </c>
      <c r="J88" s="516">
        <v>0</v>
      </c>
      <c r="K88" s="516">
        <v>0</v>
      </c>
      <c r="L88" s="516">
        <v>0</v>
      </c>
      <c r="M88" s="516">
        <v>0</v>
      </c>
      <c r="N88" s="516">
        <v>0</v>
      </c>
      <c r="O88" s="516">
        <v>0</v>
      </c>
      <c r="P88" s="516">
        <v>0</v>
      </c>
      <c r="Q88" s="516">
        <v>0</v>
      </c>
      <c r="R88" s="516">
        <v>0</v>
      </c>
      <c r="S88" s="516">
        <v>0</v>
      </c>
      <c r="T88" s="516">
        <v>0</v>
      </c>
      <c r="U88" s="516">
        <v>0</v>
      </c>
      <c r="V88" s="516">
        <v>0</v>
      </c>
      <c r="W88" s="516">
        <v>0</v>
      </c>
      <c r="X88" s="516">
        <v>0</v>
      </c>
      <c r="Y88" s="516">
        <v>0</v>
      </c>
      <c r="Z88" s="516">
        <v>0</v>
      </c>
      <c r="AA88" s="516">
        <v>0</v>
      </c>
      <c r="AB88" s="516">
        <v>0</v>
      </c>
      <c r="AC88" s="516">
        <v>0</v>
      </c>
      <c r="AD88" s="516">
        <v>0</v>
      </c>
      <c r="AE88" s="516">
        <v>0</v>
      </c>
      <c r="AF88" s="516">
        <v>0</v>
      </c>
      <c r="AG88" s="516">
        <v>0</v>
      </c>
      <c r="AH88" s="516">
        <v>0</v>
      </c>
      <c r="AI88" s="516">
        <v>0</v>
      </c>
      <c r="AJ88" s="516">
        <v>0</v>
      </c>
      <c r="AK88" s="516">
        <v>0</v>
      </c>
      <c r="AL88" s="516">
        <v>0</v>
      </c>
      <c r="AM88" s="516">
        <v>0</v>
      </c>
      <c r="AN88" s="516">
        <v>0</v>
      </c>
      <c r="AO88" s="516">
        <v>0</v>
      </c>
      <c r="AP88" s="516">
        <v>0</v>
      </c>
      <c r="AQ88" s="516">
        <v>0</v>
      </c>
      <c r="AR88" s="516">
        <v>0</v>
      </c>
      <c r="AS88" s="516">
        <v>0</v>
      </c>
      <c r="AT88" s="516">
        <v>0</v>
      </c>
      <c r="AU88" s="516">
        <v>0</v>
      </c>
      <c r="AV88" s="516">
        <v>0</v>
      </c>
      <c r="AW88" s="515">
        <v>0</v>
      </c>
      <c r="AX88" s="518">
        <v>0</v>
      </c>
      <c r="AY88" s="519">
        <v>0</v>
      </c>
      <c r="AZ88" s="516">
        <v>0</v>
      </c>
      <c r="BA88" s="516">
        <v>0</v>
      </c>
      <c r="BB88" s="516">
        <v>0</v>
      </c>
      <c r="BC88" s="517">
        <v>0</v>
      </c>
      <c r="BD88" s="518">
        <v>0</v>
      </c>
      <c r="BE88" s="519">
        <v>0</v>
      </c>
      <c r="BF88" s="519">
        <v>0</v>
      </c>
      <c r="BG88" s="497">
        <f t="shared" si="26"/>
        <v>0</v>
      </c>
      <c r="BH88" s="497">
        <f t="shared" si="27"/>
        <v>0</v>
      </c>
    </row>
    <row r="89" spans="1:60" x14ac:dyDescent="0.2">
      <c r="A89" s="505">
        <v>77</v>
      </c>
      <c r="B89" s="506" t="s">
        <v>617</v>
      </c>
      <c r="C89" s="520">
        <f t="shared" ref="C89:AH89" si="36">+C74+C79+C82+C83+C84+C85+C86+C87+C88</f>
        <v>0</v>
      </c>
      <c r="D89" s="520">
        <f t="shared" si="36"/>
        <v>0</v>
      </c>
      <c r="E89" s="521">
        <f t="shared" si="36"/>
        <v>0</v>
      </c>
      <c r="F89" s="521">
        <f t="shared" si="36"/>
        <v>0</v>
      </c>
      <c r="G89" s="521">
        <f t="shared" si="36"/>
        <v>0</v>
      </c>
      <c r="H89" s="521">
        <f t="shared" si="36"/>
        <v>0</v>
      </c>
      <c r="I89" s="521">
        <f t="shared" si="36"/>
        <v>0</v>
      </c>
      <c r="J89" s="521">
        <f t="shared" si="36"/>
        <v>0</v>
      </c>
      <c r="K89" s="521">
        <f t="shared" si="36"/>
        <v>445323000</v>
      </c>
      <c r="L89" s="521">
        <f t="shared" si="36"/>
        <v>450883730</v>
      </c>
      <c r="M89" s="521">
        <f t="shared" si="36"/>
        <v>0</v>
      </c>
      <c r="N89" s="521">
        <f t="shared" si="36"/>
        <v>0</v>
      </c>
      <c r="O89" s="521">
        <f t="shared" si="36"/>
        <v>0</v>
      </c>
      <c r="P89" s="521">
        <f t="shared" si="36"/>
        <v>0</v>
      </c>
      <c r="Q89" s="521">
        <f t="shared" si="36"/>
        <v>0</v>
      </c>
      <c r="R89" s="521">
        <f t="shared" si="36"/>
        <v>0</v>
      </c>
      <c r="S89" s="521">
        <f t="shared" si="36"/>
        <v>0</v>
      </c>
      <c r="T89" s="521">
        <f t="shared" si="36"/>
        <v>0</v>
      </c>
      <c r="U89" s="521">
        <f t="shared" si="36"/>
        <v>0</v>
      </c>
      <c r="V89" s="521">
        <f t="shared" si="36"/>
        <v>0</v>
      </c>
      <c r="W89" s="521">
        <f t="shared" si="36"/>
        <v>0</v>
      </c>
      <c r="X89" s="521">
        <f t="shared" si="36"/>
        <v>0</v>
      </c>
      <c r="Y89" s="521">
        <f t="shared" si="36"/>
        <v>0</v>
      </c>
      <c r="Z89" s="521">
        <f t="shared" si="36"/>
        <v>0</v>
      </c>
      <c r="AA89" s="521">
        <f t="shared" si="36"/>
        <v>0</v>
      </c>
      <c r="AB89" s="521">
        <f t="shared" si="36"/>
        <v>0</v>
      </c>
      <c r="AC89" s="521">
        <f t="shared" si="36"/>
        <v>0</v>
      </c>
      <c r="AD89" s="521">
        <f t="shared" si="36"/>
        <v>0</v>
      </c>
      <c r="AE89" s="521">
        <f t="shared" si="36"/>
        <v>0</v>
      </c>
      <c r="AF89" s="521">
        <f t="shared" si="36"/>
        <v>0</v>
      </c>
      <c r="AG89" s="521">
        <f t="shared" si="36"/>
        <v>0</v>
      </c>
      <c r="AH89" s="521">
        <f t="shared" si="36"/>
        <v>0</v>
      </c>
      <c r="AI89" s="521">
        <f t="shared" ref="AI89:BF89" si="37">+AI74+AI79+AI82+AI83+AI84+AI85+AI86+AI87+AI88</f>
        <v>0</v>
      </c>
      <c r="AJ89" s="521">
        <f t="shared" si="37"/>
        <v>0</v>
      </c>
      <c r="AK89" s="521">
        <f t="shared" si="37"/>
        <v>0</v>
      </c>
      <c r="AL89" s="521">
        <f t="shared" si="37"/>
        <v>0</v>
      </c>
      <c r="AM89" s="521">
        <f t="shared" si="37"/>
        <v>0</v>
      </c>
      <c r="AN89" s="521">
        <f t="shared" si="37"/>
        <v>0</v>
      </c>
      <c r="AO89" s="521">
        <f t="shared" si="37"/>
        <v>0</v>
      </c>
      <c r="AP89" s="521">
        <f t="shared" si="37"/>
        <v>0</v>
      </c>
      <c r="AQ89" s="521">
        <f t="shared" si="37"/>
        <v>0</v>
      </c>
      <c r="AR89" s="521">
        <f t="shared" si="37"/>
        <v>0</v>
      </c>
      <c r="AS89" s="521">
        <f t="shared" si="37"/>
        <v>0</v>
      </c>
      <c r="AT89" s="521">
        <f t="shared" si="37"/>
        <v>0</v>
      </c>
      <c r="AU89" s="521">
        <f t="shared" si="37"/>
        <v>0</v>
      </c>
      <c r="AV89" s="521">
        <f t="shared" si="37"/>
        <v>0</v>
      </c>
      <c r="AW89" s="520">
        <f t="shared" si="37"/>
        <v>3725000</v>
      </c>
      <c r="AX89" s="523">
        <f t="shared" si="37"/>
        <v>3725106</v>
      </c>
      <c r="AY89" s="524">
        <f t="shared" si="37"/>
        <v>0</v>
      </c>
      <c r="AZ89" s="524">
        <f t="shared" si="37"/>
        <v>0</v>
      </c>
      <c r="BA89" s="524">
        <f t="shared" si="37"/>
        <v>0</v>
      </c>
      <c r="BB89" s="524">
        <f t="shared" si="37"/>
        <v>0</v>
      </c>
      <c r="BC89" s="524">
        <f t="shared" si="37"/>
        <v>0</v>
      </c>
      <c r="BD89" s="524">
        <f t="shared" si="37"/>
        <v>0</v>
      </c>
      <c r="BE89" s="524">
        <f t="shared" si="37"/>
        <v>535000</v>
      </c>
      <c r="BF89" s="524">
        <f t="shared" si="37"/>
        <v>535799</v>
      </c>
      <c r="BG89" s="512">
        <f t="shared" si="26"/>
        <v>449583000</v>
      </c>
      <c r="BH89" s="512">
        <f t="shared" si="27"/>
        <v>455144635</v>
      </c>
    </row>
    <row r="90" spans="1:60" hidden="1" x14ac:dyDescent="0.2">
      <c r="A90" s="498">
        <v>78</v>
      </c>
      <c r="B90" s="499" t="s">
        <v>312</v>
      </c>
      <c r="C90" s="515">
        <v>0</v>
      </c>
      <c r="D90" s="515">
        <v>0</v>
      </c>
      <c r="E90" s="516">
        <v>0</v>
      </c>
      <c r="F90" s="516">
        <v>0</v>
      </c>
      <c r="G90" s="516">
        <v>0</v>
      </c>
      <c r="H90" s="516">
        <v>0</v>
      </c>
      <c r="I90" s="516">
        <v>0</v>
      </c>
      <c r="J90" s="516">
        <v>0</v>
      </c>
      <c r="K90" s="516">
        <v>0</v>
      </c>
      <c r="L90" s="516">
        <v>0</v>
      </c>
      <c r="M90" s="516">
        <v>0</v>
      </c>
      <c r="N90" s="516">
        <v>0</v>
      </c>
      <c r="O90" s="516">
        <v>0</v>
      </c>
      <c r="P90" s="516">
        <v>0</v>
      </c>
      <c r="Q90" s="516">
        <v>0</v>
      </c>
      <c r="R90" s="516">
        <v>0</v>
      </c>
      <c r="S90" s="516">
        <v>0</v>
      </c>
      <c r="T90" s="516">
        <v>0</v>
      </c>
      <c r="U90" s="516">
        <v>0</v>
      </c>
      <c r="V90" s="516">
        <v>0</v>
      </c>
      <c r="W90" s="516">
        <v>0</v>
      </c>
      <c r="X90" s="516">
        <v>0</v>
      </c>
      <c r="Y90" s="516">
        <v>0</v>
      </c>
      <c r="Z90" s="516">
        <v>0</v>
      </c>
      <c r="AA90" s="516">
        <v>0</v>
      </c>
      <c r="AB90" s="516">
        <v>0</v>
      </c>
      <c r="AC90" s="516">
        <v>0</v>
      </c>
      <c r="AD90" s="516">
        <v>0</v>
      </c>
      <c r="AE90" s="516">
        <v>0</v>
      </c>
      <c r="AF90" s="516">
        <v>0</v>
      </c>
      <c r="AG90" s="516">
        <v>0</v>
      </c>
      <c r="AH90" s="516">
        <v>0</v>
      </c>
      <c r="AI90" s="516">
        <v>0</v>
      </c>
      <c r="AJ90" s="516">
        <v>0</v>
      </c>
      <c r="AK90" s="516">
        <v>0</v>
      </c>
      <c r="AL90" s="516">
        <v>0</v>
      </c>
      <c r="AM90" s="516">
        <v>0</v>
      </c>
      <c r="AN90" s="516">
        <v>0</v>
      </c>
      <c r="AO90" s="516">
        <v>0</v>
      </c>
      <c r="AP90" s="516">
        <v>0</v>
      </c>
      <c r="AQ90" s="516">
        <v>0</v>
      </c>
      <c r="AR90" s="516">
        <v>0</v>
      </c>
      <c r="AS90" s="516">
        <v>0</v>
      </c>
      <c r="AT90" s="516">
        <v>0</v>
      </c>
      <c r="AU90" s="517">
        <v>0</v>
      </c>
      <c r="AV90" s="517">
        <v>0</v>
      </c>
      <c r="AW90" s="515">
        <v>0</v>
      </c>
      <c r="AX90" s="518">
        <v>0</v>
      </c>
      <c r="AY90" s="519">
        <v>0</v>
      </c>
      <c r="AZ90" s="516">
        <v>0</v>
      </c>
      <c r="BA90" s="516">
        <v>0</v>
      </c>
      <c r="BB90" s="516">
        <v>0</v>
      </c>
      <c r="BC90" s="517">
        <v>0</v>
      </c>
      <c r="BD90" s="518">
        <v>0</v>
      </c>
      <c r="BE90" s="519">
        <v>0</v>
      </c>
      <c r="BF90" s="519">
        <v>0</v>
      </c>
      <c r="BG90" s="497">
        <f t="shared" si="26"/>
        <v>0</v>
      </c>
      <c r="BH90" s="497">
        <f t="shared" si="27"/>
        <v>0</v>
      </c>
    </row>
    <row r="91" spans="1:60" hidden="1" x14ac:dyDescent="0.2">
      <c r="A91" s="498">
        <v>79</v>
      </c>
      <c r="B91" s="499" t="s">
        <v>313</v>
      </c>
      <c r="C91" s="515">
        <v>0</v>
      </c>
      <c r="D91" s="515">
        <v>0</v>
      </c>
      <c r="E91" s="516">
        <v>0</v>
      </c>
      <c r="F91" s="516">
        <v>0</v>
      </c>
      <c r="G91" s="516">
        <v>0</v>
      </c>
      <c r="H91" s="516">
        <v>0</v>
      </c>
      <c r="I91" s="516">
        <v>0</v>
      </c>
      <c r="J91" s="516">
        <v>0</v>
      </c>
      <c r="K91" s="516">
        <v>0</v>
      </c>
      <c r="L91" s="516">
        <v>0</v>
      </c>
      <c r="M91" s="516">
        <v>0</v>
      </c>
      <c r="N91" s="516">
        <v>0</v>
      </c>
      <c r="O91" s="516">
        <v>0</v>
      </c>
      <c r="P91" s="516">
        <v>0</v>
      </c>
      <c r="Q91" s="516">
        <v>0</v>
      </c>
      <c r="R91" s="516">
        <v>0</v>
      </c>
      <c r="S91" s="516">
        <v>0</v>
      </c>
      <c r="T91" s="516">
        <v>0</v>
      </c>
      <c r="U91" s="516">
        <v>0</v>
      </c>
      <c r="V91" s="516">
        <v>0</v>
      </c>
      <c r="W91" s="516">
        <v>0</v>
      </c>
      <c r="X91" s="516">
        <v>0</v>
      </c>
      <c r="Y91" s="516">
        <v>0</v>
      </c>
      <c r="Z91" s="516">
        <v>0</v>
      </c>
      <c r="AA91" s="516">
        <v>0</v>
      </c>
      <c r="AB91" s="516">
        <v>0</v>
      </c>
      <c r="AC91" s="516">
        <v>0</v>
      </c>
      <c r="AD91" s="516">
        <v>0</v>
      </c>
      <c r="AE91" s="516">
        <v>0</v>
      </c>
      <c r="AF91" s="516">
        <v>0</v>
      </c>
      <c r="AG91" s="516">
        <v>0</v>
      </c>
      <c r="AH91" s="516">
        <v>0</v>
      </c>
      <c r="AI91" s="516">
        <v>0</v>
      </c>
      <c r="AJ91" s="516">
        <v>0</v>
      </c>
      <c r="AK91" s="516">
        <v>0</v>
      </c>
      <c r="AL91" s="516">
        <v>0</v>
      </c>
      <c r="AM91" s="516">
        <v>0</v>
      </c>
      <c r="AN91" s="516">
        <v>0</v>
      </c>
      <c r="AO91" s="516">
        <v>0</v>
      </c>
      <c r="AP91" s="516">
        <v>0</v>
      </c>
      <c r="AQ91" s="516">
        <v>0</v>
      </c>
      <c r="AR91" s="516">
        <v>0</v>
      </c>
      <c r="AS91" s="516">
        <v>0</v>
      </c>
      <c r="AT91" s="516">
        <v>0</v>
      </c>
      <c r="AU91" s="517">
        <v>0</v>
      </c>
      <c r="AV91" s="517">
        <v>0</v>
      </c>
      <c r="AW91" s="515">
        <v>0</v>
      </c>
      <c r="AX91" s="518">
        <v>0</v>
      </c>
      <c r="AY91" s="519">
        <v>0</v>
      </c>
      <c r="AZ91" s="516">
        <v>0</v>
      </c>
      <c r="BA91" s="516">
        <v>0</v>
      </c>
      <c r="BB91" s="516">
        <v>0</v>
      </c>
      <c r="BC91" s="517">
        <v>0</v>
      </c>
      <c r="BD91" s="518">
        <v>0</v>
      </c>
      <c r="BE91" s="519">
        <v>0</v>
      </c>
      <c r="BF91" s="519">
        <v>0</v>
      </c>
      <c r="BG91" s="497">
        <f t="shared" si="26"/>
        <v>0</v>
      </c>
      <c r="BH91" s="497">
        <f t="shared" si="27"/>
        <v>0</v>
      </c>
    </row>
    <row r="92" spans="1:60" hidden="1" x14ac:dyDescent="0.2">
      <c r="A92" s="498">
        <v>80</v>
      </c>
      <c r="B92" s="499" t="s">
        <v>314</v>
      </c>
      <c r="C92" s="515">
        <v>0</v>
      </c>
      <c r="D92" s="515">
        <v>0</v>
      </c>
      <c r="E92" s="516">
        <v>0</v>
      </c>
      <c r="F92" s="516">
        <v>0</v>
      </c>
      <c r="G92" s="516">
        <v>0</v>
      </c>
      <c r="H92" s="516">
        <v>0</v>
      </c>
      <c r="I92" s="516">
        <v>0</v>
      </c>
      <c r="J92" s="516">
        <v>0</v>
      </c>
      <c r="K92" s="516">
        <v>0</v>
      </c>
      <c r="L92" s="516">
        <v>0</v>
      </c>
      <c r="M92" s="516">
        <v>0</v>
      </c>
      <c r="N92" s="516">
        <v>0</v>
      </c>
      <c r="O92" s="516">
        <v>0</v>
      </c>
      <c r="P92" s="516">
        <v>0</v>
      </c>
      <c r="Q92" s="516">
        <v>0</v>
      </c>
      <c r="R92" s="516">
        <v>0</v>
      </c>
      <c r="S92" s="516">
        <v>0</v>
      </c>
      <c r="T92" s="516">
        <v>0</v>
      </c>
      <c r="U92" s="516">
        <v>0</v>
      </c>
      <c r="V92" s="516">
        <v>0</v>
      </c>
      <c r="W92" s="516">
        <v>0</v>
      </c>
      <c r="X92" s="516">
        <v>0</v>
      </c>
      <c r="Y92" s="516">
        <v>0</v>
      </c>
      <c r="Z92" s="516">
        <v>0</v>
      </c>
      <c r="AA92" s="516">
        <v>0</v>
      </c>
      <c r="AB92" s="516">
        <v>0</v>
      </c>
      <c r="AC92" s="516">
        <v>0</v>
      </c>
      <c r="AD92" s="516">
        <v>0</v>
      </c>
      <c r="AE92" s="516">
        <v>0</v>
      </c>
      <c r="AF92" s="516">
        <v>0</v>
      </c>
      <c r="AG92" s="516">
        <v>0</v>
      </c>
      <c r="AH92" s="516">
        <v>0</v>
      </c>
      <c r="AI92" s="516">
        <v>0</v>
      </c>
      <c r="AJ92" s="516">
        <v>0</v>
      </c>
      <c r="AK92" s="516">
        <v>0</v>
      </c>
      <c r="AL92" s="516">
        <v>0</v>
      </c>
      <c r="AM92" s="516">
        <v>0</v>
      </c>
      <c r="AN92" s="516">
        <v>0</v>
      </c>
      <c r="AO92" s="516">
        <v>0</v>
      </c>
      <c r="AP92" s="516">
        <v>0</v>
      </c>
      <c r="AQ92" s="516">
        <v>0</v>
      </c>
      <c r="AR92" s="516">
        <v>0</v>
      </c>
      <c r="AS92" s="516">
        <v>0</v>
      </c>
      <c r="AT92" s="516">
        <v>0</v>
      </c>
      <c r="AU92" s="517">
        <v>0</v>
      </c>
      <c r="AV92" s="517">
        <v>0</v>
      </c>
      <c r="AW92" s="515">
        <v>0</v>
      </c>
      <c r="AX92" s="518">
        <v>0</v>
      </c>
      <c r="AY92" s="519">
        <v>0</v>
      </c>
      <c r="AZ92" s="516">
        <v>0</v>
      </c>
      <c r="BA92" s="516">
        <v>0</v>
      </c>
      <c r="BB92" s="516">
        <v>0</v>
      </c>
      <c r="BC92" s="517">
        <v>0</v>
      </c>
      <c r="BD92" s="518">
        <v>0</v>
      </c>
      <c r="BE92" s="519">
        <v>0</v>
      </c>
      <c r="BF92" s="519">
        <v>0</v>
      </c>
      <c r="BG92" s="497">
        <f t="shared" si="26"/>
        <v>0</v>
      </c>
      <c r="BH92" s="497">
        <f t="shared" si="27"/>
        <v>0</v>
      </c>
    </row>
    <row r="93" spans="1:60" hidden="1" x14ac:dyDescent="0.2">
      <c r="A93" s="498">
        <v>81</v>
      </c>
      <c r="B93" s="499" t="s">
        <v>315</v>
      </c>
      <c r="C93" s="515">
        <v>0</v>
      </c>
      <c r="D93" s="515">
        <v>0</v>
      </c>
      <c r="E93" s="516">
        <v>0</v>
      </c>
      <c r="F93" s="516">
        <v>0</v>
      </c>
      <c r="G93" s="516">
        <v>0</v>
      </c>
      <c r="H93" s="516">
        <v>0</v>
      </c>
      <c r="I93" s="516">
        <v>0</v>
      </c>
      <c r="J93" s="516">
        <v>0</v>
      </c>
      <c r="K93" s="516">
        <v>0</v>
      </c>
      <c r="L93" s="516">
        <v>0</v>
      </c>
      <c r="M93" s="516">
        <v>0</v>
      </c>
      <c r="N93" s="516">
        <v>0</v>
      </c>
      <c r="O93" s="516">
        <v>0</v>
      </c>
      <c r="P93" s="516">
        <v>0</v>
      </c>
      <c r="Q93" s="516">
        <v>0</v>
      </c>
      <c r="R93" s="516">
        <v>0</v>
      </c>
      <c r="S93" s="516">
        <v>0</v>
      </c>
      <c r="T93" s="516">
        <v>0</v>
      </c>
      <c r="U93" s="516">
        <v>0</v>
      </c>
      <c r="V93" s="516">
        <v>0</v>
      </c>
      <c r="W93" s="516">
        <v>0</v>
      </c>
      <c r="X93" s="516">
        <v>0</v>
      </c>
      <c r="Y93" s="516">
        <v>0</v>
      </c>
      <c r="Z93" s="516">
        <v>0</v>
      </c>
      <c r="AA93" s="516">
        <v>0</v>
      </c>
      <c r="AB93" s="516">
        <v>0</v>
      </c>
      <c r="AC93" s="516">
        <v>0</v>
      </c>
      <c r="AD93" s="516">
        <v>0</v>
      </c>
      <c r="AE93" s="516">
        <v>0</v>
      </c>
      <c r="AF93" s="516">
        <v>0</v>
      </c>
      <c r="AG93" s="516">
        <v>0</v>
      </c>
      <c r="AH93" s="516">
        <v>0</v>
      </c>
      <c r="AI93" s="516">
        <v>0</v>
      </c>
      <c r="AJ93" s="516">
        <v>0</v>
      </c>
      <c r="AK93" s="516">
        <v>0</v>
      </c>
      <c r="AL93" s="516">
        <v>0</v>
      </c>
      <c r="AM93" s="516">
        <v>0</v>
      </c>
      <c r="AN93" s="516">
        <v>0</v>
      </c>
      <c r="AO93" s="516">
        <v>0</v>
      </c>
      <c r="AP93" s="516">
        <v>0</v>
      </c>
      <c r="AQ93" s="516">
        <v>0</v>
      </c>
      <c r="AR93" s="516">
        <v>0</v>
      </c>
      <c r="AS93" s="516">
        <v>0</v>
      </c>
      <c r="AT93" s="516">
        <v>0</v>
      </c>
      <c r="AU93" s="517">
        <v>0</v>
      </c>
      <c r="AV93" s="517">
        <v>0</v>
      </c>
      <c r="AW93" s="515">
        <v>0</v>
      </c>
      <c r="AX93" s="518">
        <v>0</v>
      </c>
      <c r="AY93" s="519">
        <v>0</v>
      </c>
      <c r="AZ93" s="516">
        <v>0</v>
      </c>
      <c r="BA93" s="516">
        <v>0</v>
      </c>
      <c r="BB93" s="516">
        <v>0</v>
      </c>
      <c r="BC93" s="517">
        <v>0</v>
      </c>
      <c r="BD93" s="518">
        <v>0</v>
      </c>
      <c r="BE93" s="519">
        <v>0</v>
      </c>
      <c r="BF93" s="519">
        <v>0</v>
      </c>
      <c r="BG93" s="497">
        <f t="shared" si="26"/>
        <v>0</v>
      </c>
      <c r="BH93" s="497">
        <f t="shared" si="27"/>
        <v>0</v>
      </c>
    </row>
    <row r="94" spans="1:60" hidden="1" x14ac:dyDescent="0.2">
      <c r="A94" s="498"/>
      <c r="B94" s="499" t="s">
        <v>316</v>
      </c>
      <c r="C94" s="515">
        <v>0</v>
      </c>
      <c r="D94" s="515">
        <v>0</v>
      </c>
      <c r="E94" s="516">
        <v>0</v>
      </c>
      <c r="F94" s="516">
        <v>0</v>
      </c>
      <c r="G94" s="516">
        <v>0</v>
      </c>
      <c r="H94" s="516">
        <v>0</v>
      </c>
      <c r="I94" s="516">
        <v>0</v>
      </c>
      <c r="J94" s="516">
        <v>0</v>
      </c>
      <c r="K94" s="516">
        <v>0</v>
      </c>
      <c r="L94" s="516">
        <v>0</v>
      </c>
      <c r="M94" s="516">
        <v>0</v>
      </c>
      <c r="N94" s="516">
        <v>0</v>
      </c>
      <c r="O94" s="516">
        <v>0</v>
      </c>
      <c r="P94" s="516">
        <v>0</v>
      </c>
      <c r="Q94" s="516">
        <v>0</v>
      </c>
      <c r="R94" s="516">
        <v>0</v>
      </c>
      <c r="S94" s="516">
        <v>0</v>
      </c>
      <c r="T94" s="516">
        <v>0</v>
      </c>
      <c r="U94" s="516">
        <v>0</v>
      </c>
      <c r="V94" s="516">
        <v>0</v>
      </c>
      <c r="W94" s="516">
        <v>0</v>
      </c>
      <c r="X94" s="516">
        <v>0</v>
      </c>
      <c r="Y94" s="516">
        <v>0</v>
      </c>
      <c r="Z94" s="516">
        <v>0</v>
      </c>
      <c r="AA94" s="516">
        <v>0</v>
      </c>
      <c r="AB94" s="516">
        <v>0</v>
      </c>
      <c r="AC94" s="516">
        <v>0</v>
      </c>
      <c r="AD94" s="516">
        <v>0</v>
      </c>
      <c r="AE94" s="516">
        <v>0</v>
      </c>
      <c r="AF94" s="516">
        <v>0</v>
      </c>
      <c r="AG94" s="516">
        <v>0</v>
      </c>
      <c r="AH94" s="516">
        <v>0</v>
      </c>
      <c r="AI94" s="516">
        <v>0</v>
      </c>
      <c r="AJ94" s="516">
        <v>0</v>
      </c>
      <c r="AK94" s="516">
        <v>0</v>
      </c>
      <c r="AL94" s="516">
        <v>0</v>
      </c>
      <c r="AM94" s="516">
        <v>0</v>
      </c>
      <c r="AN94" s="516">
        <v>0</v>
      </c>
      <c r="AO94" s="516">
        <v>0</v>
      </c>
      <c r="AP94" s="516">
        <v>0</v>
      </c>
      <c r="AQ94" s="516">
        <v>0</v>
      </c>
      <c r="AR94" s="516">
        <v>0</v>
      </c>
      <c r="AS94" s="516">
        <v>0</v>
      </c>
      <c r="AT94" s="516">
        <v>0</v>
      </c>
      <c r="AU94" s="516">
        <v>0</v>
      </c>
      <c r="AV94" s="516">
        <v>0</v>
      </c>
      <c r="AW94" s="515">
        <v>0</v>
      </c>
      <c r="AX94" s="518">
        <v>0</v>
      </c>
      <c r="AY94" s="519">
        <v>0</v>
      </c>
      <c r="AZ94" s="516">
        <v>0</v>
      </c>
      <c r="BA94" s="516">
        <v>0</v>
      </c>
      <c r="BB94" s="516">
        <v>0</v>
      </c>
      <c r="BC94" s="516">
        <v>0</v>
      </c>
      <c r="BD94" s="516">
        <v>0</v>
      </c>
      <c r="BE94" s="516">
        <v>0</v>
      </c>
      <c r="BF94" s="516">
        <v>0</v>
      </c>
      <c r="BG94" s="497">
        <f t="shared" si="26"/>
        <v>0</v>
      </c>
      <c r="BH94" s="497">
        <f t="shared" si="27"/>
        <v>0</v>
      </c>
    </row>
    <row r="95" spans="1:60" x14ac:dyDescent="0.2">
      <c r="A95" s="505">
        <v>82</v>
      </c>
      <c r="B95" s="506" t="s">
        <v>618</v>
      </c>
      <c r="C95" s="520">
        <f t="shared" ref="C95:AH95" si="38">SUM(C90:C94)</f>
        <v>0</v>
      </c>
      <c r="D95" s="520">
        <f t="shared" si="38"/>
        <v>0</v>
      </c>
      <c r="E95" s="521">
        <f t="shared" si="38"/>
        <v>0</v>
      </c>
      <c r="F95" s="521">
        <f t="shared" si="38"/>
        <v>0</v>
      </c>
      <c r="G95" s="521">
        <f t="shared" si="38"/>
        <v>0</v>
      </c>
      <c r="H95" s="521">
        <f t="shared" si="38"/>
        <v>0</v>
      </c>
      <c r="I95" s="521">
        <f t="shared" si="38"/>
        <v>0</v>
      </c>
      <c r="J95" s="521">
        <f t="shared" si="38"/>
        <v>0</v>
      </c>
      <c r="K95" s="521">
        <f t="shared" si="38"/>
        <v>0</v>
      </c>
      <c r="L95" s="521">
        <f t="shared" si="38"/>
        <v>0</v>
      </c>
      <c r="M95" s="521">
        <f t="shared" si="38"/>
        <v>0</v>
      </c>
      <c r="N95" s="521">
        <f t="shared" si="38"/>
        <v>0</v>
      </c>
      <c r="O95" s="521">
        <f t="shared" si="38"/>
        <v>0</v>
      </c>
      <c r="P95" s="521">
        <f t="shared" si="38"/>
        <v>0</v>
      </c>
      <c r="Q95" s="521">
        <f t="shared" si="38"/>
        <v>0</v>
      </c>
      <c r="R95" s="521">
        <f t="shared" si="38"/>
        <v>0</v>
      </c>
      <c r="S95" s="521">
        <f t="shared" si="38"/>
        <v>0</v>
      </c>
      <c r="T95" s="521">
        <f t="shared" si="38"/>
        <v>0</v>
      </c>
      <c r="U95" s="521">
        <f t="shared" si="38"/>
        <v>0</v>
      </c>
      <c r="V95" s="521">
        <f t="shared" si="38"/>
        <v>0</v>
      </c>
      <c r="W95" s="521">
        <f t="shared" si="38"/>
        <v>0</v>
      </c>
      <c r="X95" s="521">
        <f t="shared" si="38"/>
        <v>0</v>
      </c>
      <c r="Y95" s="521">
        <f t="shared" si="38"/>
        <v>0</v>
      </c>
      <c r="Z95" s="521">
        <f t="shared" si="38"/>
        <v>0</v>
      </c>
      <c r="AA95" s="521">
        <f t="shared" si="38"/>
        <v>0</v>
      </c>
      <c r="AB95" s="521">
        <f t="shared" si="38"/>
        <v>0</v>
      </c>
      <c r="AC95" s="521">
        <f t="shared" si="38"/>
        <v>0</v>
      </c>
      <c r="AD95" s="521">
        <f t="shared" si="38"/>
        <v>0</v>
      </c>
      <c r="AE95" s="521">
        <f t="shared" si="38"/>
        <v>0</v>
      </c>
      <c r="AF95" s="521">
        <f t="shared" si="38"/>
        <v>0</v>
      </c>
      <c r="AG95" s="521">
        <f t="shared" si="38"/>
        <v>0</v>
      </c>
      <c r="AH95" s="521">
        <f t="shared" si="38"/>
        <v>0</v>
      </c>
      <c r="AI95" s="521">
        <f t="shared" ref="AI95:BF95" si="39">SUM(AI90:AI94)</f>
        <v>0</v>
      </c>
      <c r="AJ95" s="521">
        <f t="shared" si="39"/>
        <v>0</v>
      </c>
      <c r="AK95" s="521">
        <f t="shared" si="39"/>
        <v>0</v>
      </c>
      <c r="AL95" s="521">
        <f t="shared" si="39"/>
        <v>0</v>
      </c>
      <c r="AM95" s="521">
        <f t="shared" si="39"/>
        <v>0</v>
      </c>
      <c r="AN95" s="521">
        <f t="shared" si="39"/>
        <v>0</v>
      </c>
      <c r="AO95" s="521">
        <f t="shared" si="39"/>
        <v>0</v>
      </c>
      <c r="AP95" s="521">
        <f t="shared" si="39"/>
        <v>0</v>
      </c>
      <c r="AQ95" s="521">
        <f t="shared" si="39"/>
        <v>0</v>
      </c>
      <c r="AR95" s="521">
        <f t="shared" si="39"/>
        <v>0</v>
      </c>
      <c r="AS95" s="521">
        <f t="shared" si="39"/>
        <v>0</v>
      </c>
      <c r="AT95" s="521">
        <f t="shared" si="39"/>
        <v>0</v>
      </c>
      <c r="AU95" s="521">
        <f t="shared" si="39"/>
        <v>0</v>
      </c>
      <c r="AV95" s="521">
        <f t="shared" si="39"/>
        <v>0</v>
      </c>
      <c r="AW95" s="520">
        <f t="shared" si="39"/>
        <v>0</v>
      </c>
      <c r="AX95" s="523">
        <f t="shared" si="39"/>
        <v>0</v>
      </c>
      <c r="AY95" s="524">
        <f t="shared" si="39"/>
        <v>0</v>
      </c>
      <c r="AZ95" s="521">
        <f t="shared" si="39"/>
        <v>0</v>
      </c>
      <c r="BA95" s="521">
        <f t="shared" si="39"/>
        <v>0</v>
      </c>
      <c r="BB95" s="521">
        <f t="shared" si="39"/>
        <v>0</v>
      </c>
      <c r="BC95" s="521">
        <f t="shared" si="39"/>
        <v>0</v>
      </c>
      <c r="BD95" s="521">
        <f t="shared" si="39"/>
        <v>0</v>
      </c>
      <c r="BE95" s="521">
        <f t="shared" si="39"/>
        <v>0</v>
      </c>
      <c r="BF95" s="521">
        <f t="shared" si="39"/>
        <v>0</v>
      </c>
      <c r="BG95" s="512">
        <f t="shared" si="26"/>
        <v>0</v>
      </c>
      <c r="BH95" s="497">
        <f t="shared" si="27"/>
        <v>0</v>
      </c>
    </row>
    <row r="96" spans="1:60" hidden="1" x14ac:dyDescent="0.2">
      <c r="A96" s="498">
        <v>83</v>
      </c>
      <c r="B96" s="499" t="s">
        <v>318</v>
      </c>
      <c r="C96" s="515">
        <v>0</v>
      </c>
      <c r="D96" s="515">
        <v>0</v>
      </c>
      <c r="E96" s="516">
        <v>0</v>
      </c>
      <c r="F96" s="516">
        <v>0</v>
      </c>
      <c r="G96" s="516">
        <v>0</v>
      </c>
      <c r="H96" s="516">
        <v>0</v>
      </c>
      <c r="I96" s="516">
        <v>0</v>
      </c>
      <c r="J96" s="516">
        <v>0</v>
      </c>
      <c r="K96" s="516">
        <v>0</v>
      </c>
      <c r="L96" s="516">
        <v>0</v>
      </c>
      <c r="M96" s="516">
        <v>0</v>
      </c>
      <c r="N96" s="516">
        <v>0</v>
      </c>
      <c r="O96" s="516">
        <v>0</v>
      </c>
      <c r="P96" s="516">
        <v>0</v>
      </c>
      <c r="Q96" s="516">
        <v>0</v>
      </c>
      <c r="R96" s="516">
        <v>0</v>
      </c>
      <c r="S96" s="516">
        <v>0</v>
      </c>
      <c r="T96" s="516">
        <v>0</v>
      </c>
      <c r="U96" s="516">
        <v>0</v>
      </c>
      <c r="V96" s="516">
        <v>0</v>
      </c>
      <c r="W96" s="516">
        <v>0</v>
      </c>
      <c r="X96" s="516">
        <v>0</v>
      </c>
      <c r="Y96" s="516">
        <v>0</v>
      </c>
      <c r="Z96" s="516">
        <v>0</v>
      </c>
      <c r="AA96" s="516">
        <v>0</v>
      </c>
      <c r="AB96" s="516">
        <v>0</v>
      </c>
      <c r="AC96" s="516">
        <v>0</v>
      </c>
      <c r="AD96" s="516">
        <v>0</v>
      </c>
      <c r="AE96" s="516">
        <v>0</v>
      </c>
      <c r="AF96" s="516">
        <v>0</v>
      </c>
      <c r="AG96" s="516">
        <v>0</v>
      </c>
      <c r="AH96" s="516">
        <v>0</v>
      </c>
      <c r="AI96" s="516">
        <v>0</v>
      </c>
      <c r="AJ96" s="516">
        <v>0</v>
      </c>
      <c r="AK96" s="516">
        <v>0</v>
      </c>
      <c r="AL96" s="516">
        <v>0</v>
      </c>
      <c r="AM96" s="516">
        <v>0</v>
      </c>
      <c r="AN96" s="516">
        <v>0</v>
      </c>
      <c r="AO96" s="516">
        <v>0</v>
      </c>
      <c r="AP96" s="516">
        <v>0</v>
      </c>
      <c r="AQ96" s="516">
        <v>0</v>
      </c>
      <c r="AR96" s="516">
        <v>0</v>
      </c>
      <c r="AS96" s="516">
        <v>0</v>
      </c>
      <c r="AT96" s="516">
        <v>0</v>
      </c>
      <c r="AU96" s="517">
        <v>0</v>
      </c>
      <c r="AV96" s="517">
        <v>0</v>
      </c>
      <c r="AW96" s="515">
        <v>0</v>
      </c>
      <c r="AX96" s="518">
        <v>0</v>
      </c>
      <c r="AY96" s="519">
        <v>0</v>
      </c>
      <c r="AZ96" s="516">
        <v>0</v>
      </c>
      <c r="BA96" s="516">
        <v>0</v>
      </c>
      <c r="BB96" s="516">
        <v>0</v>
      </c>
      <c r="BC96" s="517">
        <v>0</v>
      </c>
      <c r="BD96" s="518">
        <v>0</v>
      </c>
      <c r="BE96" s="519">
        <v>0</v>
      </c>
      <c r="BF96" s="519">
        <v>0</v>
      </c>
      <c r="BG96" s="497">
        <f t="shared" si="26"/>
        <v>0</v>
      </c>
      <c r="BH96" s="497">
        <f t="shared" si="27"/>
        <v>0</v>
      </c>
    </row>
    <row r="97" spans="1:60" hidden="1" x14ac:dyDescent="0.2">
      <c r="A97" s="525"/>
      <c r="B97" s="526" t="s">
        <v>319</v>
      </c>
      <c r="C97" s="527">
        <v>0</v>
      </c>
      <c r="D97" s="527">
        <v>0</v>
      </c>
      <c r="E97" s="528">
        <v>0</v>
      </c>
      <c r="F97" s="528">
        <v>0</v>
      </c>
      <c r="G97" s="528">
        <v>0</v>
      </c>
      <c r="H97" s="528">
        <v>0</v>
      </c>
      <c r="I97" s="528">
        <v>0</v>
      </c>
      <c r="J97" s="528">
        <v>0</v>
      </c>
      <c r="K97" s="528">
        <v>0</v>
      </c>
      <c r="L97" s="528">
        <v>0</v>
      </c>
      <c r="M97" s="528">
        <v>0</v>
      </c>
      <c r="N97" s="528">
        <v>0</v>
      </c>
      <c r="O97" s="528">
        <v>0</v>
      </c>
      <c r="P97" s="528">
        <v>0</v>
      </c>
      <c r="Q97" s="528">
        <v>0</v>
      </c>
      <c r="R97" s="528">
        <v>0</v>
      </c>
      <c r="S97" s="528">
        <v>0</v>
      </c>
      <c r="T97" s="528">
        <v>0</v>
      </c>
      <c r="U97" s="528">
        <v>0</v>
      </c>
      <c r="V97" s="528">
        <v>0</v>
      </c>
      <c r="W97" s="528">
        <v>0</v>
      </c>
      <c r="X97" s="528">
        <v>0</v>
      </c>
      <c r="Y97" s="528">
        <v>0</v>
      </c>
      <c r="Z97" s="528">
        <v>0</v>
      </c>
      <c r="AA97" s="528">
        <v>0</v>
      </c>
      <c r="AB97" s="528">
        <v>0</v>
      </c>
      <c r="AC97" s="528">
        <v>0</v>
      </c>
      <c r="AD97" s="528">
        <v>0</v>
      </c>
      <c r="AE97" s="528">
        <v>0</v>
      </c>
      <c r="AF97" s="528">
        <v>0</v>
      </c>
      <c r="AG97" s="528">
        <v>0</v>
      </c>
      <c r="AH97" s="528">
        <v>0</v>
      </c>
      <c r="AI97" s="528">
        <v>0</v>
      </c>
      <c r="AJ97" s="528">
        <v>0</v>
      </c>
      <c r="AK97" s="528">
        <v>0</v>
      </c>
      <c r="AL97" s="528">
        <v>0</v>
      </c>
      <c r="AM97" s="528">
        <v>0</v>
      </c>
      <c r="AN97" s="528">
        <v>0</v>
      </c>
      <c r="AO97" s="528">
        <v>0</v>
      </c>
      <c r="AP97" s="528">
        <v>0</v>
      </c>
      <c r="AQ97" s="528">
        <v>0</v>
      </c>
      <c r="AR97" s="528">
        <v>0</v>
      </c>
      <c r="AS97" s="528">
        <v>0</v>
      </c>
      <c r="AT97" s="528">
        <v>0</v>
      </c>
      <c r="AU97" s="528">
        <v>0</v>
      </c>
      <c r="AV97" s="528">
        <v>0</v>
      </c>
      <c r="AW97" s="527">
        <v>0</v>
      </c>
      <c r="AX97" s="529">
        <v>0</v>
      </c>
      <c r="AY97" s="530">
        <v>0</v>
      </c>
      <c r="AZ97" s="528">
        <v>0</v>
      </c>
      <c r="BA97" s="528">
        <v>0</v>
      </c>
      <c r="BB97" s="528">
        <v>0</v>
      </c>
      <c r="BC97" s="528">
        <v>0</v>
      </c>
      <c r="BD97" s="528">
        <v>0</v>
      </c>
      <c r="BE97" s="528">
        <v>0</v>
      </c>
      <c r="BF97" s="528">
        <v>0</v>
      </c>
      <c r="BG97" s="497">
        <f t="shared" si="26"/>
        <v>0</v>
      </c>
      <c r="BH97" s="497">
        <f t="shared" si="27"/>
        <v>0</v>
      </c>
    </row>
    <row r="98" spans="1:60" x14ac:dyDescent="0.2">
      <c r="A98" s="531">
        <v>84</v>
      </c>
      <c r="B98" s="506" t="s">
        <v>619</v>
      </c>
      <c r="C98" s="532">
        <f t="shared" ref="C98:AH98" si="40">+C89+C95+C96+C97</f>
        <v>0</v>
      </c>
      <c r="D98" s="532">
        <f t="shared" si="40"/>
        <v>0</v>
      </c>
      <c r="E98" s="533">
        <f t="shared" si="40"/>
        <v>0</v>
      </c>
      <c r="F98" s="534">
        <f t="shared" si="40"/>
        <v>0</v>
      </c>
      <c r="G98" s="533">
        <f t="shared" si="40"/>
        <v>0</v>
      </c>
      <c r="H98" s="533">
        <f t="shared" si="40"/>
        <v>0</v>
      </c>
      <c r="I98" s="533">
        <f t="shared" si="40"/>
        <v>0</v>
      </c>
      <c r="J98" s="533">
        <f t="shared" si="40"/>
        <v>0</v>
      </c>
      <c r="K98" s="533">
        <f t="shared" si="40"/>
        <v>445323000</v>
      </c>
      <c r="L98" s="533">
        <f t="shared" si="40"/>
        <v>450883730</v>
      </c>
      <c r="M98" s="533">
        <f t="shared" si="40"/>
        <v>0</v>
      </c>
      <c r="N98" s="533">
        <f t="shared" si="40"/>
        <v>0</v>
      </c>
      <c r="O98" s="533">
        <f t="shared" si="40"/>
        <v>0</v>
      </c>
      <c r="P98" s="533">
        <f t="shared" si="40"/>
        <v>0</v>
      </c>
      <c r="Q98" s="533">
        <f t="shared" si="40"/>
        <v>0</v>
      </c>
      <c r="R98" s="533">
        <f t="shared" si="40"/>
        <v>0</v>
      </c>
      <c r="S98" s="533">
        <f t="shared" si="40"/>
        <v>0</v>
      </c>
      <c r="T98" s="533">
        <f t="shared" si="40"/>
        <v>0</v>
      </c>
      <c r="U98" s="533">
        <f t="shared" si="40"/>
        <v>0</v>
      </c>
      <c r="V98" s="533">
        <f t="shared" si="40"/>
        <v>0</v>
      </c>
      <c r="W98" s="533">
        <f t="shared" si="40"/>
        <v>0</v>
      </c>
      <c r="X98" s="533">
        <f t="shared" si="40"/>
        <v>0</v>
      </c>
      <c r="Y98" s="533">
        <f t="shared" si="40"/>
        <v>0</v>
      </c>
      <c r="Z98" s="533">
        <f t="shared" si="40"/>
        <v>0</v>
      </c>
      <c r="AA98" s="533">
        <f t="shared" si="40"/>
        <v>0</v>
      </c>
      <c r="AB98" s="533">
        <f t="shared" si="40"/>
        <v>0</v>
      </c>
      <c r="AC98" s="533">
        <f t="shared" si="40"/>
        <v>0</v>
      </c>
      <c r="AD98" s="533">
        <f t="shared" si="40"/>
        <v>0</v>
      </c>
      <c r="AE98" s="533">
        <f t="shared" si="40"/>
        <v>0</v>
      </c>
      <c r="AF98" s="533">
        <f t="shared" si="40"/>
        <v>0</v>
      </c>
      <c r="AG98" s="533">
        <f t="shared" si="40"/>
        <v>0</v>
      </c>
      <c r="AH98" s="533">
        <f t="shared" si="40"/>
        <v>0</v>
      </c>
      <c r="AI98" s="533">
        <f t="shared" ref="AI98:BF98" si="41">+AI89+AI95+AI96+AI97</f>
        <v>0</v>
      </c>
      <c r="AJ98" s="533">
        <f t="shared" si="41"/>
        <v>0</v>
      </c>
      <c r="AK98" s="533">
        <f t="shared" si="41"/>
        <v>0</v>
      </c>
      <c r="AL98" s="533">
        <f t="shared" si="41"/>
        <v>0</v>
      </c>
      <c r="AM98" s="533">
        <f t="shared" si="41"/>
        <v>0</v>
      </c>
      <c r="AN98" s="533">
        <f t="shared" si="41"/>
        <v>0</v>
      </c>
      <c r="AO98" s="533">
        <f t="shared" si="41"/>
        <v>0</v>
      </c>
      <c r="AP98" s="533">
        <f t="shared" si="41"/>
        <v>0</v>
      </c>
      <c r="AQ98" s="533">
        <f t="shared" si="41"/>
        <v>0</v>
      </c>
      <c r="AR98" s="533">
        <f t="shared" si="41"/>
        <v>0</v>
      </c>
      <c r="AS98" s="533">
        <f t="shared" si="41"/>
        <v>0</v>
      </c>
      <c r="AT98" s="533">
        <f t="shared" si="41"/>
        <v>0</v>
      </c>
      <c r="AU98" s="535">
        <f t="shared" si="41"/>
        <v>0</v>
      </c>
      <c r="AV98" s="535">
        <f t="shared" si="41"/>
        <v>0</v>
      </c>
      <c r="AW98" s="532">
        <f t="shared" si="41"/>
        <v>3725000</v>
      </c>
      <c r="AX98" s="535">
        <f t="shared" si="41"/>
        <v>3725106</v>
      </c>
      <c r="AY98" s="534">
        <f t="shared" si="41"/>
        <v>0</v>
      </c>
      <c r="AZ98" s="532">
        <f t="shared" si="41"/>
        <v>0</v>
      </c>
      <c r="BA98" s="532">
        <f t="shared" si="41"/>
        <v>0</v>
      </c>
      <c r="BB98" s="532">
        <f t="shared" si="41"/>
        <v>0</v>
      </c>
      <c r="BC98" s="532">
        <f t="shared" si="41"/>
        <v>0</v>
      </c>
      <c r="BD98" s="532">
        <f t="shared" si="41"/>
        <v>0</v>
      </c>
      <c r="BE98" s="532">
        <f t="shared" si="41"/>
        <v>535000</v>
      </c>
      <c r="BF98" s="532">
        <f t="shared" si="41"/>
        <v>535799</v>
      </c>
      <c r="BG98" s="536">
        <f t="shared" si="26"/>
        <v>449583000</v>
      </c>
      <c r="BH98" s="536">
        <f t="shared" si="27"/>
        <v>455144635</v>
      </c>
    </row>
    <row r="99" spans="1:60" x14ac:dyDescent="0.2">
      <c r="A99" s="537">
        <v>85</v>
      </c>
      <c r="B99" s="538" t="s">
        <v>649</v>
      </c>
      <c r="C99" s="539">
        <f t="shared" ref="C99:AH99" si="42">+C70+C98</f>
        <v>8226303</v>
      </c>
      <c r="D99" s="539">
        <f t="shared" si="42"/>
        <v>8226303</v>
      </c>
      <c r="E99" s="540">
        <f t="shared" si="42"/>
        <v>695000</v>
      </c>
      <c r="F99" s="540">
        <f t="shared" si="42"/>
        <v>695000</v>
      </c>
      <c r="G99" s="540">
        <f t="shared" si="42"/>
        <v>8200000</v>
      </c>
      <c r="H99" s="540">
        <f t="shared" si="42"/>
        <v>8200000</v>
      </c>
      <c r="I99" s="540">
        <f t="shared" si="42"/>
        <v>141430464</v>
      </c>
      <c r="J99" s="540">
        <f t="shared" si="42"/>
        <v>157398528</v>
      </c>
      <c r="K99" s="540">
        <f t="shared" si="42"/>
        <v>455959000</v>
      </c>
      <c r="L99" s="540">
        <f t="shared" si="42"/>
        <v>467605769</v>
      </c>
      <c r="M99" s="540">
        <f t="shared" si="42"/>
        <v>1080000</v>
      </c>
      <c r="N99" s="540">
        <f t="shared" si="42"/>
        <v>1080000</v>
      </c>
      <c r="O99" s="540">
        <f t="shared" si="42"/>
        <v>0</v>
      </c>
      <c r="P99" s="540">
        <f t="shared" si="42"/>
        <v>0</v>
      </c>
      <c r="Q99" s="540">
        <f t="shared" si="42"/>
        <v>2977500</v>
      </c>
      <c r="R99" s="540">
        <f t="shared" si="42"/>
        <v>5977486</v>
      </c>
      <c r="S99" s="540">
        <f t="shared" si="42"/>
        <v>932000</v>
      </c>
      <c r="T99" s="540">
        <f t="shared" si="42"/>
        <v>932000</v>
      </c>
      <c r="U99" s="540">
        <f t="shared" si="42"/>
        <v>50000</v>
      </c>
      <c r="V99" s="540">
        <f t="shared" si="42"/>
        <v>50000</v>
      </c>
      <c r="W99" s="540">
        <f t="shared" si="42"/>
        <v>0</v>
      </c>
      <c r="X99" s="540">
        <f t="shared" si="42"/>
        <v>0</v>
      </c>
      <c r="Y99" s="540">
        <f t="shared" si="42"/>
        <v>0</v>
      </c>
      <c r="Z99" s="540">
        <f t="shared" si="42"/>
        <v>0</v>
      </c>
      <c r="AA99" s="540">
        <f t="shared" si="42"/>
        <v>6942000</v>
      </c>
      <c r="AB99" s="540">
        <f t="shared" si="42"/>
        <v>7529000</v>
      </c>
      <c r="AC99" s="540">
        <f t="shared" si="42"/>
        <v>531000</v>
      </c>
      <c r="AD99" s="540">
        <f t="shared" si="42"/>
        <v>531000</v>
      </c>
      <c r="AE99" s="540">
        <f t="shared" si="42"/>
        <v>240000</v>
      </c>
      <c r="AF99" s="540">
        <f t="shared" si="42"/>
        <v>240000</v>
      </c>
      <c r="AG99" s="540">
        <f t="shared" si="42"/>
        <v>0</v>
      </c>
      <c r="AH99" s="540">
        <f t="shared" si="42"/>
        <v>0</v>
      </c>
      <c r="AI99" s="540">
        <f t="shared" ref="AI99:BF99" si="43">+AI70+AI98</f>
        <v>0</v>
      </c>
      <c r="AJ99" s="540">
        <f t="shared" si="43"/>
        <v>0</v>
      </c>
      <c r="AK99" s="540">
        <f t="shared" si="43"/>
        <v>0</v>
      </c>
      <c r="AL99" s="540">
        <f t="shared" si="43"/>
        <v>0</v>
      </c>
      <c r="AM99" s="540">
        <f t="shared" si="43"/>
        <v>0</v>
      </c>
      <c r="AN99" s="540">
        <f t="shared" si="43"/>
        <v>0</v>
      </c>
      <c r="AO99" s="540">
        <f t="shared" si="43"/>
        <v>3365500</v>
      </c>
      <c r="AP99" s="540">
        <f t="shared" si="43"/>
        <v>3365500</v>
      </c>
      <c r="AQ99" s="540">
        <f t="shared" si="43"/>
        <v>0</v>
      </c>
      <c r="AR99" s="540">
        <f t="shared" si="43"/>
        <v>0</v>
      </c>
      <c r="AS99" s="540">
        <f t="shared" si="43"/>
        <v>50400000</v>
      </c>
      <c r="AT99" s="540">
        <f t="shared" si="43"/>
        <v>40300000</v>
      </c>
      <c r="AU99" s="541">
        <f t="shared" si="43"/>
        <v>50000</v>
      </c>
      <c r="AV99" s="541">
        <f t="shared" si="43"/>
        <v>50000</v>
      </c>
      <c r="AW99" s="542">
        <f t="shared" si="43"/>
        <v>3725000</v>
      </c>
      <c r="AX99" s="543">
        <f t="shared" si="43"/>
        <v>3725106</v>
      </c>
      <c r="AY99" s="544">
        <f t="shared" si="43"/>
        <v>0</v>
      </c>
      <c r="AZ99" s="540">
        <f t="shared" si="43"/>
        <v>0</v>
      </c>
      <c r="BA99" s="540">
        <f t="shared" si="43"/>
        <v>0</v>
      </c>
      <c r="BB99" s="540">
        <f t="shared" si="43"/>
        <v>0</v>
      </c>
      <c r="BC99" s="541">
        <f t="shared" si="43"/>
        <v>0</v>
      </c>
      <c r="BD99" s="543">
        <f t="shared" si="43"/>
        <v>0</v>
      </c>
      <c r="BE99" s="545">
        <f t="shared" si="43"/>
        <v>535000</v>
      </c>
      <c r="BF99" s="546">
        <f t="shared" si="43"/>
        <v>535799</v>
      </c>
      <c r="BG99" s="547">
        <f t="shared" si="26"/>
        <v>685338767</v>
      </c>
      <c r="BH99" s="547">
        <f t="shared" si="27"/>
        <v>706441491</v>
      </c>
    </row>
  </sheetData>
  <mergeCells count="33">
    <mergeCell ref="BC3:BD3"/>
    <mergeCell ref="BE3:BF3"/>
    <mergeCell ref="AS3:AT3"/>
    <mergeCell ref="AU3:AV3"/>
    <mergeCell ref="AW3:AX3"/>
    <mergeCell ref="AY3:AZ3"/>
    <mergeCell ref="BA3:BB3"/>
    <mergeCell ref="AI3:AJ3"/>
    <mergeCell ref="AK3:AL3"/>
    <mergeCell ref="AM3:AN3"/>
    <mergeCell ref="AO3:AP3"/>
    <mergeCell ref="AQ3:AR3"/>
    <mergeCell ref="Y3:Z3"/>
    <mergeCell ref="AA3:AB3"/>
    <mergeCell ref="AC3:AD3"/>
    <mergeCell ref="AE3:AF3"/>
    <mergeCell ref="AG3:AH3"/>
    <mergeCell ref="A1:C1"/>
    <mergeCell ref="B2:B3"/>
    <mergeCell ref="C2:AU2"/>
    <mergeCell ref="AW2:BC2"/>
    <mergeCell ref="BE2:BF2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</mergeCells>
  <pageMargins left="0.25972222222222202" right="0.23611111111111099" top="0.47222222222222199" bottom="0.23611111111111099" header="0.15763888888888899" footer="0.51180555555555496"/>
  <pageSetup paperSize="8" firstPageNumber="0" orientation="landscape" horizontalDpi="300" verticalDpi="300"/>
  <headerFooter>
    <oddHeader>&amp;L&amp;"Times New Roman,Normál"&amp;12Kőröshegy Község Önkormányzatának 2016. évi költségvetése&amp;R&amp;"Arial,Normál"19. sz. melléklet a 2/2016. (II.17.)
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MJ123"/>
  <sheetViews>
    <sheetView zoomScaleNormal="100" workbookViewId="0">
      <pane xSplit="2" ySplit="3" topLeftCell="C105" activePane="bottomRight" state="frozen"/>
      <selection pane="topRight" activeCell="C1" sqref="C1"/>
      <selection pane="bottomLeft" activeCell="A45" sqref="A45"/>
      <selection pane="bottomRight" activeCell="AP102" sqref="AP102"/>
    </sheetView>
  </sheetViews>
  <sheetFormatPr defaultColWidth="9.140625" defaultRowHeight="12.75" x14ac:dyDescent="0.2"/>
  <cols>
    <col min="1" max="1" width="3.42578125" style="302" customWidth="1"/>
    <col min="2" max="2" width="52.28515625" style="302" customWidth="1"/>
    <col min="3" max="3" width="11.28515625" style="302" customWidth="1"/>
    <col min="4" max="4" width="8.42578125" style="302" hidden="1" customWidth="1"/>
    <col min="5" max="5" width="9.7109375" style="302" hidden="1" customWidth="1"/>
    <col min="6" max="7" width="6.140625" style="302" hidden="1" customWidth="1"/>
    <col min="8" max="10" width="7.7109375" style="302" hidden="1" customWidth="1"/>
    <col min="11" max="11" width="7.28515625" style="302" hidden="1" customWidth="1"/>
    <col min="12" max="12" width="8.7109375" style="302" hidden="1" customWidth="1"/>
    <col min="13" max="13" width="7.7109375" style="302" hidden="1" customWidth="1"/>
    <col min="14" max="15" width="6.85546875" style="302" hidden="1" customWidth="1"/>
    <col min="16" max="16" width="9.28515625" style="302" hidden="1" customWidth="1"/>
    <col min="17" max="17" width="7.28515625" style="302" hidden="1" customWidth="1"/>
    <col min="18" max="19" width="7" style="302" hidden="1" customWidth="1"/>
    <col min="20" max="20" width="11.140625" style="302" hidden="1" customWidth="1"/>
    <col min="21" max="21" width="8.42578125" style="302" hidden="1" customWidth="1"/>
    <col min="22" max="22" width="7.85546875" style="302" hidden="1" customWidth="1"/>
    <col min="23" max="23" width="8" style="302" hidden="1" customWidth="1"/>
    <col min="24" max="24" width="8.42578125" style="302" hidden="1" customWidth="1"/>
    <col min="25" max="26" width="7" style="302" hidden="1" customWidth="1"/>
    <col min="27" max="27" width="7.5703125" style="302" hidden="1" customWidth="1"/>
    <col min="28" max="29" width="7" style="302" hidden="1" customWidth="1"/>
    <col min="30" max="30" width="9.5703125" style="302" hidden="1" customWidth="1"/>
    <col min="31" max="31" width="7.28515625" style="302" hidden="1" customWidth="1"/>
    <col min="32" max="32" width="8.140625" style="302" hidden="1" customWidth="1"/>
    <col min="33" max="33" width="11.140625" style="302" customWidth="1"/>
    <col min="34" max="34" width="7.7109375" style="302" hidden="1" customWidth="1"/>
    <col min="35" max="36" width="9.85546875" style="302" hidden="1" customWidth="1"/>
    <col min="37" max="37" width="8.42578125" style="302" customWidth="1"/>
    <col min="38" max="39" width="7.7109375" style="302" hidden="1" customWidth="1"/>
    <col min="40" max="40" width="8.7109375" style="302" hidden="1" customWidth="1"/>
    <col min="41" max="41" width="9.42578125" style="302" customWidth="1"/>
    <col min="42" max="1024" width="9.140625" style="302"/>
  </cols>
  <sheetData>
    <row r="1" spans="1:53" ht="15.6" customHeight="1" x14ac:dyDescent="0.2">
      <c r="A1" s="878" t="s">
        <v>511</v>
      </c>
      <c r="B1" s="878"/>
      <c r="C1" s="878"/>
    </row>
    <row r="2" spans="1:53" ht="24.6" customHeight="1" x14ac:dyDescent="0.2">
      <c r="A2" s="303"/>
      <c r="B2" s="304" t="s">
        <v>7</v>
      </c>
      <c r="C2" s="879" t="s">
        <v>335</v>
      </c>
      <c r="D2" s="879"/>
      <c r="E2" s="879"/>
      <c r="F2" s="879"/>
      <c r="G2" s="879"/>
      <c r="H2" s="879"/>
      <c r="I2" s="879"/>
      <c r="J2" s="879"/>
      <c r="K2" s="879"/>
      <c r="L2" s="879"/>
      <c r="M2" s="879"/>
      <c r="N2" s="879"/>
      <c r="O2" s="879"/>
      <c r="P2" s="879"/>
      <c r="Q2" s="879"/>
      <c r="R2" s="879"/>
      <c r="S2" s="879"/>
      <c r="T2" s="879"/>
      <c r="U2" s="879"/>
      <c r="V2" s="879"/>
      <c r="W2" s="879"/>
      <c r="X2" s="879"/>
      <c r="Y2" s="879"/>
      <c r="Z2" s="879"/>
      <c r="AA2" s="879"/>
      <c r="AB2" s="879"/>
      <c r="AC2" s="879"/>
      <c r="AD2" s="879"/>
      <c r="AE2" s="879"/>
      <c r="AF2" s="879"/>
      <c r="AG2" s="880" t="s">
        <v>368</v>
      </c>
      <c r="AH2" s="880"/>
      <c r="AI2" s="880"/>
      <c r="AJ2" s="880"/>
      <c r="AK2" s="881" t="s">
        <v>620</v>
      </c>
      <c r="AL2" s="881"/>
      <c r="AM2" s="881"/>
      <c r="AN2" s="881"/>
    </row>
    <row r="3" spans="1:53" ht="31.5" customHeight="1" x14ac:dyDescent="0.2">
      <c r="A3" s="305"/>
      <c r="B3" s="305"/>
      <c r="C3" s="306" t="s">
        <v>621</v>
      </c>
      <c r="D3" s="307" t="s">
        <v>513</v>
      </c>
      <c r="E3" s="307" t="s">
        <v>514</v>
      </c>
      <c r="F3" s="307" t="s">
        <v>622</v>
      </c>
      <c r="G3" s="307" t="s">
        <v>623</v>
      </c>
      <c r="H3" s="307" t="s">
        <v>624</v>
      </c>
      <c r="I3" s="307" t="s">
        <v>520</v>
      </c>
      <c r="J3" s="307" t="s">
        <v>625</v>
      </c>
      <c r="K3" s="307" t="s">
        <v>626</v>
      </c>
      <c r="L3" s="307" t="s">
        <v>522</v>
      </c>
      <c r="M3" s="307" t="s">
        <v>524</v>
      </c>
      <c r="N3" s="307" t="s">
        <v>627</v>
      </c>
      <c r="O3" s="307" t="s">
        <v>628</v>
      </c>
      <c r="P3" s="307" t="s">
        <v>629</v>
      </c>
      <c r="Q3" s="307" t="s">
        <v>529</v>
      </c>
      <c r="R3" s="307" t="s">
        <v>530</v>
      </c>
      <c r="S3" s="307" t="s">
        <v>630</v>
      </c>
      <c r="T3" s="307" t="s">
        <v>533</v>
      </c>
      <c r="U3" s="307" t="s">
        <v>534</v>
      </c>
      <c r="V3" s="307" t="s">
        <v>535</v>
      </c>
      <c r="W3" s="307" t="s">
        <v>631</v>
      </c>
      <c r="X3" s="307" t="s">
        <v>632</v>
      </c>
      <c r="Y3" s="307" t="s">
        <v>538</v>
      </c>
      <c r="Z3" s="307" t="s">
        <v>633</v>
      </c>
      <c r="AA3" s="307" t="s">
        <v>634</v>
      </c>
      <c r="AB3" s="307" t="s">
        <v>542</v>
      </c>
      <c r="AC3" s="307" t="s">
        <v>544</v>
      </c>
      <c r="AD3" s="307" t="s">
        <v>545</v>
      </c>
      <c r="AE3" s="307" t="s">
        <v>635</v>
      </c>
      <c r="AF3" s="308" t="s">
        <v>547</v>
      </c>
      <c r="AG3" s="309" t="s">
        <v>621</v>
      </c>
      <c r="AH3" s="307" t="s">
        <v>606</v>
      </c>
      <c r="AI3" s="307" t="s">
        <v>541</v>
      </c>
      <c r="AJ3" s="310" t="s">
        <v>635</v>
      </c>
      <c r="AK3" s="306" t="s">
        <v>550</v>
      </c>
      <c r="AL3" s="307" t="s">
        <v>551</v>
      </c>
      <c r="AM3" s="307" t="s">
        <v>538</v>
      </c>
      <c r="AN3" s="310" t="s">
        <v>635</v>
      </c>
      <c r="AO3" s="311" t="s">
        <v>364</v>
      </c>
      <c r="AP3" s="312"/>
      <c r="AQ3" s="312"/>
      <c r="AR3" s="312"/>
      <c r="AS3" s="312"/>
      <c r="AT3" s="312"/>
      <c r="AU3" s="312"/>
      <c r="AV3" s="312"/>
      <c r="AW3" s="312"/>
      <c r="AX3" s="312"/>
      <c r="AY3" s="312"/>
      <c r="AZ3" s="312"/>
      <c r="BA3" s="312"/>
    </row>
    <row r="4" spans="1:53" ht="10.15" customHeight="1" x14ac:dyDescent="0.2">
      <c r="A4" s="313" t="s">
        <v>11</v>
      </c>
      <c r="B4" s="314" t="s">
        <v>12</v>
      </c>
      <c r="C4" s="315">
        <v>28320502</v>
      </c>
      <c r="D4" s="315">
        <v>0</v>
      </c>
      <c r="E4" s="315">
        <v>0</v>
      </c>
      <c r="F4" s="315">
        <v>0</v>
      </c>
      <c r="G4" s="315">
        <v>0</v>
      </c>
      <c r="H4" s="315">
        <v>0</v>
      </c>
      <c r="I4" s="315">
        <v>0</v>
      </c>
      <c r="J4" s="315">
        <v>0</v>
      </c>
      <c r="K4" s="315">
        <v>0</v>
      </c>
      <c r="L4" s="315">
        <v>0</v>
      </c>
      <c r="M4" s="315">
        <v>0</v>
      </c>
      <c r="N4" s="315">
        <v>0</v>
      </c>
      <c r="O4" s="315">
        <v>0</v>
      </c>
      <c r="P4" s="315">
        <v>0</v>
      </c>
      <c r="Q4" s="315">
        <v>0</v>
      </c>
      <c r="R4" s="315">
        <v>0</v>
      </c>
      <c r="S4" s="315">
        <v>0</v>
      </c>
      <c r="T4" s="315">
        <v>0</v>
      </c>
      <c r="U4" s="315">
        <v>0</v>
      </c>
      <c r="V4" s="315">
        <v>0</v>
      </c>
      <c r="W4" s="315">
        <v>0</v>
      </c>
      <c r="X4" s="315">
        <v>0</v>
      </c>
      <c r="Y4" s="315">
        <v>0</v>
      </c>
      <c r="Z4" s="315">
        <v>0</v>
      </c>
      <c r="AA4" s="315">
        <v>0</v>
      </c>
      <c r="AB4" s="315">
        <v>0</v>
      </c>
      <c r="AC4" s="315">
        <v>0</v>
      </c>
      <c r="AD4" s="315">
        <v>0</v>
      </c>
      <c r="AE4" s="315">
        <v>0</v>
      </c>
      <c r="AF4" s="316">
        <v>0</v>
      </c>
      <c r="AG4" s="317">
        <v>43335204</v>
      </c>
      <c r="AH4" s="315">
        <v>0</v>
      </c>
      <c r="AI4" s="315">
        <v>0</v>
      </c>
      <c r="AJ4" s="318">
        <v>0</v>
      </c>
      <c r="AK4" s="319">
        <v>33285735</v>
      </c>
      <c r="AL4" s="319">
        <v>0</v>
      </c>
      <c r="AM4" s="319">
        <v>0</v>
      </c>
      <c r="AN4" s="320">
        <v>0</v>
      </c>
      <c r="AO4" s="321">
        <f t="shared" ref="AO4:AO35" si="0">SUM(C4:AN4)</f>
        <v>104941441</v>
      </c>
    </row>
    <row r="5" spans="1:53" ht="10.15" customHeight="1" x14ac:dyDescent="0.2">
      <c r="A5" s="313" t="s">
        <v>13</v>
      </c>
      <c r="B5" s="322" t="s">
        <v>14</v>
      </c>
      <c r="C5" s="319">
        <v>0</v>
      </c>
      <c r="D5" s="319">
        <v>0</v>
      </c>
      <c r="E5" s="319">
        <v>0</v>
      </c>
      <c r="F5" s="319">
        <v>0</v>
      </c>
      <c r="G5" s="319">
        <v>0</v>
      </c>
      <c r="H5" s="319">
        <v>0</v>
      </c>
      <c r="I5" s="319">
        <v>0</v>
      </c>
      <c r="J5" s="319">
        <v>0</v>
      </c>
      <c r="K5" s="319">
        <v>0</v>
      </c>
      <c r="L5" s="319">
        <v>0</v>
      </c>
      <c r="M5" s="319">
        <v>0</v>
      </c>
      <c r="N5" s="319">
        <v>0</v>
      </c>
      <c r="O5" s="319">
        <v>0</v>
      </c>
      <c r="P5" s="319">
        <v>0</v>
      </c>
      <c r="Q5" s="319">
        <v>0</v>
      </c>
      <c r="R5" s="319">
        <v>0</v>
      </c>
      <c r="S5" s="319">
        <v>0</v>
      </c>
      <c r="T5" s="319">
        <v>0</v>
      </c>
      <c r="U5" s="319">
        <v>0</v>
      </c>
      <c r="V5" s="319">
        <v>0</v>
      </c>
      <c r="W5" s="319">
        <v>0</v>
      </c>
      <c r="X5" s="319">
        <v>0</v>
      </c>
      <c r="Y5" s="319">
        <v>0</v>
      </c>
      <c r="Z5" s="319">
        <v>0</v>
      </c>
      <c r="AA5" s="319">
        <v>0</v>
      </c>
      <c r="AB5" s="319">
        <v>0</v>
      </c>
      <c r="AC5" s="319">
        <v>0</v>
      </c>
      <c r="AD5" s="319">
        <v>0</v>
      </c>
      <c r="AE5" s="319">
        <v>0</v>
      </c>
      <c r="AF5" s="323">
        <v>0</v>
      </c>
      <c r="AG5" s="324">
        <v>450000</v>
      </c>
      <c r="AH5" s="319">
        <v>0</v>
      </c>
      <c r="AI5" s="319">
        <v>0</v>
      </c>
      <c r="AJ5" s="325">
        <v>0</v>
      </c>
      <c r="AK5" s="319">
        <v>0</v>
      </c>
      <c r="AL5" s="319">
        <v>0</v>
      </c>
      <c r="AM5" s="319">
        <v>0</v>
      </c>
      <c r="AN5" s="320">
        <v>0</v>
      </c>
      <c r="AO5" s="326">
        <f t="shared" si="0"/>
        <v>450000</v>
      </c>
    </row>
    <row r="6" spans="1:53" x14ac:dyDescent="0.2">
      <c r="A6" s="313" t="s">
        <v>15</v>
      </c>
      <c r="B6" s="322" t="s">
        <v>16</v>
      </c>
      <c r="C6" s="319">
        <v>0</v>
      </c>
      <c r="D6" s="319">
        <v>0</v>
      </c>
      <c r="E6" s="319">
        <v>0</v>
      </c>
      <c r="F6" s="319">
        <v>0</v>
      </c>
      <c r="G6" s="319">
        <v>0</v>
      </c>
      <c r="H6" s="319">
        <v>0</v>
      </c>
      <c r="I6" s="319">
        <v>0</v>
      </c>
      <c r="J6" s="319">
        <v>0</v>
      </c>
      <c r="K6" s="319">
        <v>0</v>
      </c>
      <c r="L6" s="319">
        <v>0</v>
      </c>
      <c r="M6" s="319">
        <v>0</v>
      </c>
      <c r="N6" s="319">
        <v>0</v>
      </c>
      <c r="O6" s="319">
        <v>0</v>
      </c>
      <c r="P6" s="319">
        <v>0</v>
      </c>
      <c r="Q6" s="319">
        <v>0</v>
      </c>
      <c r="R6" s="319">
        <v>0</v>
      </c>
      <c r="S6" s="319">
        <v>0</v>
      </c>
      <c r="T6" s="319">
        <v>0</v>
      </c>
      <c r="U6" s="319">
        <v>0</v>
      </c>
      <c r="V6" s="319">
        <v>0</v>
      </c>
      <c r="W6" s="319">
        <v>0</v>
      </c>
      <c r="X6" s="319">
        <v>0</v>
      </c>
      <c r="Y6" s="319">
        <v>0</v>
      </c>
      <c r="Z6" s="319">
        <v>0</v>
      </c>
      <c r="AA6" s="319">
        <v>0</v>
      </c>
      <c r="AB6" s="319">
        <v>0</v>
      </c>
      <c r="AC6" s="319">
        <v>0</v>
      </c>
      <c r="AD6" s="319">
        <v>0</v>
      </c>
      <c r="AE6" s="319">
        <v>0</v>
      </c>
      <c r="AF6" s="323">
        <v>0</v>
      </c>
      <c r="AG6" s="324">
        <v>0</v>
      </c>
      <c r="AH6" s="319">
        <v>0</v>
      </c>
      <c r="AI6" s="319">
        <v>0</v>
      </c>
      <c r="AJ6" s="325">
        <v>0</v>
      </c>
      <c r="AK6" s="319">
        <v>0</v>
      </c>
      <c r="AL6" s="319">
        <v>0</v>
      </c>
      <c r="AM6" s="319">
        <v>0</v>
      </c>
      <c r="AN6" s="320">
        <v>0</v>
      </c>
      <c r="AO6" s="326">
        <f t="shared" si="0"/>
        <v>0</v>
      </c>
    </row>
    <row r="7" spans="1:53" ht="10.15" customHeight="1" x14ac:dyDescent="0.2">
      <c r="A7" s="313" t="s">
        <v>17</v>
      </c>
      <c r="B7" s="322" t="s">
        <v>18</v>
      </c>
      <c r="C7" s="319">
        <v>0</v>
      </c>
      <c r="D7" s="319">
        <v>0</v>
      </c>
      <c r="E7" s="319">
        <v>0</v>
      </c>
      <c r="F7" s="319">
        <v>0</v>
      </c>
      <c r="G7" s="319">
        <v>0</v>
      </c>
      <c r="H7" s="319">
        <v>0</v>
      </c>
      <c r="I7" s="319">
        <v>0</v>
      </c>
      <c r="J7" s="319">
        <v>0</v>
      </c>
      <c r="K7" s="319">
        <v>0</v>
      </c>
      <c r="L7" s="319">
        <v>0</v>
      </c>
      <c r="M7" s="319">
        <v>0</v>
      </c>
      <c r="N7" s="319">
        <v>0</v>
      </c>
      <c r="O7" s="319">
        <v>0</v>
      </c>
      <c r="P7" s="319">
        <v>0</v>
      </c>
      <c r="Q7" s="319">
        <v>0</v>
      </c>
      <c r="R7" s="319">
        <v>0</v>
      </c>
      <c r="S7" s="319">
        <v>0</v>
      </c>
      <c r="T7" s="319">
        <v>0</v>
      </c>
      <c r="U7" s="319">
        <v>0</v>
      </c>
      <c r="V7" s="319">
        <v>0</v>
      </c>
      <c r="W7" s="319">
        <v>0</v>
      </c>
      <c r="X7" s="319">
        <v>0</v>
      </c>
      <c r="Y7" s="319">
        <v>0</v>
      </c>
      <c r="Z7" s="319">
        <v>0</v>
      </c>
      <c r="AA7" s="319">
        <v>0</v>
      </c>
      <c r="AB7" s="319">
        <v>0</v>
      </c>
      <c r="AC7" s="319">
        <v>0</v>
      </c>
      <c r="AD7" s="319">
        <v>0</v>
      </c>
      <c r="AE7" s="319">
        <v>0</v>
      </c>
      <c r="AF7" s="323">
        <v>0</v>
      </c>
      <c r="AG7" s="324">
        <v>0</v>
      </c>
      <c r="AH7" s="319">
        <v>0</v>
      </c>
      <c r="AI7" s="319">
        <v>0</v>
      </c>
      <c r="AJ7" s="325">
        <v>0</v>
      </c>
      <c r="AK7" s="319">
        <v>0</v>
      </c>
      <c r="AL7" s="319">
        <v>0</v>
      </c>
      <c r="AM7" s="319">
        <v>0</v>
      </c>
      <c r="AN7" s="320">
        <v>0</v>
      </c>
      <c r="AO7" s="326">
        <f t="shared" si="0"/>
        <v>0</v>
      </c>
    </row>
    <row r="8" spans="1:53" ht="10.15" customHeight="1" x14ac:dyDescent="0.2">
      <c r="A8" s="313" t="s">
        <v>19</v>
      </c>
      <c r="B8" s="322" t="s">
        <v>20</v>
      </c>
      <c r="C8" s="319">
        <v>0</v>
      </c>
      <c r="D8" s="319">
        <v>0</v>
      </c>
      <c r="E8" s="319">
        <v>0</v>
      </c>
      <c r="F8" s="319">
        <v>0</v>
      </c>
      <c r="G8" s="319">
        <v>0</v>
      </c>
      <c r="H8" s="319">
        <v>0</v>
      </c>
      <c r="I8" s="319">
        <v>0</v>
      </c>
      <c r="J8" s="319">
        <v>0</v>
      </c>
      <c r="K8" s="319">
        <v>0</v>
      </c>
      <c r="L8" s="319">
        <v>0</v>
      </c>
      <c r="M8" s="319">
        <v>0</v>
      </c>
      <c r="N8" s="319">
        <v>0</v>
      </c>
      <c r="O8" s="319">
        <v>0</v>
      </c>
      <c r="P8" s="319">
        <v>0</v>
      </c>
      <c r="Q8" s="319">
        <v>0</v>
      </c>
      <c r="R8" s="319">
        <v>0</v>
      </c>
      <c r="S8" s="319">
        <v>0</v>
      </c>
      <c r="T8" s="319">
        <v>0</v>
      </c>
      <c r="U8" s="319">
        <v>0</v>
      </c>
      <c r="V8" s="319">
        <v>0</v>
      </c>
      <c r="W8" s="319">
        <v>0</v>
      </c>
      <c r="X8" s="319">
        <v>0</v>
      </c>
      <c r="Y8" s="319">
        <v>0</v>
      </c>
      <c r="Z8" s="319">
        <v>0</v>
      </c>
      <c r="AA8" s="319">
        <v>0</v>
      </c>
      <c r="AB8" s="319">
        <v>0</v>
      </c>
      <c r="AC8" s="319">
        <v>0</v>
      </c>
      <c r="AD8" s="319">
        <v>0</v>
      </c>
      <c r="AE8" s="319">
        <v>0</v>
      </c>
      <c r="AF8" s="323">
        <v>0</v>
      </c>
      <c r="AG8" s="324">
        <v>0</v>
      </c>
      <c r="AH8" s="319">
        <v>0</v>
      </c>
      <c r="AI8" s="319">
        <v>0</v>
      </c>
      <c r="AJ8" s="325">
        <v>0</v>
      </c>
      <c r="AK8" s="319">
        <v>0</v>
      </c>
      <c r="AL8" s="319">
        <v>0</v>
      </c>
      <c r="AM8" s="319">
        <v>0</v>
      </c>
      <c r="AN8" s="320">
        <v>0</v>
      </c>
      <c r="AO8" s="326">
        <f t="shared" si="0"/>
        <v>0</v>
      </c>
    </row>
    <row r="9" spans="1:53" ht="10.15" customHeight="1" x14ac:dyDescent="0.2">
      <c r="A9" s="313" t="s">
        <v>21</v>
      </c>
      <c r="B9" s="322" t="s">
        <v>22</v>
      </c>
      <c r="C9" s="319">
        <v>0</v>
      </c>
      <c r="D9" s="319">
        <v>0</v>
      </c>
      <c r="E9" s="319">
        <v>0</v>
      </c>
      <c r="F9" s="319">
        <v>0</v>
      </c>
      <c r="G9" s="319">
        <v>0</v>
      </c>
      <c r="H9" s="319">
        <v>0</v>
      </c>
      <c r="I9" s="319">
        <v>0</v>
      </c>
      <c r="J9" s="319">
        <v>0</v>
      </c>
      <c r="K9" s="319">
        <v>0</v>
      </c>
      <c r="L9" s="319">
        <v>0</v>
      </c>
      <c r="M9" s="319">
        <v>0</v>
      </c>
      <c r="N9" s="319">
        <v>0</v>
      </c>
      <c r="O9" s="319">
        <v>0</v>
      </c>
      <c r="P9" s="319">
        <v>0</v>
      </c>
      <c r="Q9" s="319">
        <v>0</v>
      </c>
      <c r="R9" s="319">
        <v>0</v>
      </c>
      <c r="S9" s="319">
        <v>0</v>
      </c>
      <c r="T9" s="319">
        <v>0</v>
      </c>
      <c r="U9" s="319">
        <v>0</v>
      </c>
      <c r="V9" s="319">
        <v>0</v>
      </c>
      <c r="W9" s="319">
        <v>0</v>
      </c>
      <c r="X9" s="319">
        <v>0</v>
      </c>
      <c r="Y9" s="319">
        <v>0</v>
      </c>
      <c r="Z9" s="319">
        <v>0</v>
      </c>
      <c r="AA9" s="319">
        <v>0</v>
      </c>
      <c r="AB9" s="319">
        <v>0</v>
      </c>
      <c r="AC9" s="319">
        <v>0</v>
      </c>
      <c r="AD9" s="319">
        <v>0</v>
      </c>
      <c r="AE9" s="319">
        <v>0</v>
      </c>
      <c r="AF9" s="323">
        <v>0</v>
      </c>
      <c r="AG9" s="324">
        <v>1310375</v>
      </c>
      <c r="AH9" s="319">
        <v>0</v>
      </c>
      <c r="AI9" s="319">
        <v>0</v>
      </c>
      <c r="AJ9" s="325">
        <v>0</v>
      </c>
      <c r="AK9" s="319">
        <v>0</v>
      </c>
      <c r="AL9" s="319">
        <v>0</v>
      </c>
      <c r="AM9" s="319">
        <v>0</v>
      </c>
      <c r="AN9" s="320">
        <v>0</v>
      </c>
      <c r="AO9" s="326">
        <f t="shared" si="0"/>
        <v>1310375</v>
      </c>
    </row>
    <row r="10" spans="1:53" ht="10.15" customHeight="1" x14ac:dyDescent="0.2">
      <c r="A10" s="313" t="s">
        <v>23</v>
      </c>
      <c r="B10" s="322" t="s">
        <v>24</v>
      </c>
      <c r="C10" s="319">
        <v>759925</v>
      </c>
      <c r="D10" s="319">
        <v>0</v>
      </c>
      <c r="E10" s="319">
        <v>0</v>
      </c>
      <c r="F10" s="319">
        <v>0</v>
      </c>
      <c r="G10" s="319">
        <v>0</v>
      </c>
      <c r="H10" s="319">
        <v>0</v>
      </c>
      <c r="I10" s="319">
        <v>0</v>
      </c>
      <c r="J10" s="319">
        <v>0</v>
      </c>
      <c r="K10" s="319">
        <v>0</v>
      </c>
      <c r="L10" s="319">
        <v>0</v>
      </c>
      <c r="M10" s="319">
        <v>0</v>
      </c>
      <c r="N10" s="319">
        <v>0</v>
      </c>
      <c r="O10" s="319">
        <v>0</v>
      </c>
      <c r="P10" s="319">
        <v>0</v>
      </c>
      <c r="Q10" s="319">
        <v>0</v>
      </c>
      <c r="R10" s="319">
        <v>0</v>
      </c>
      <c r="S10" s="319">
        <v>0</v>
      </c>
      <c r="T10" s="319">
        <v>0</v>
      </c>
      <c r="U10" s="319">
        <v>0</v>
      </c>
      <c r="V10" s="319">
        <v>0</v>
      </c>
      <c r="W10" s="319">
        <v>0</v>
      </c>
      <c r="X10" s="319">
        <v>0</v>
      </c>
      <c r="Y10" s="319">
        <v>0</v>
      </c>
      <c r="Z10" s="319">
        <v>0</v>
      </c>
      <c r="AA10" s="319">
        <v>0</v>
      </c>
      <c r="AB10" s="319">
        <v>0</v>
      </c>
      <c r="AC10" s="319">
        <v>0</v>
      </c>
      <c r="AD10" s="319">
        <v>0</v>
      </c>
      <c r="AE10" s="319">
        <v>0</v>
      </c>
      <c r="AF10" s="323">
        <v>0</v>
      </c>
      <c r="AG10" s="324">
        <v>1916035</v>
      </c>
      <c r="AH10" s="319">
        <v>0</v>
      </c>
      <c r="AI10" s="319">
        <v>0</v>
      </c>
      <c r="AJ10" s="325">
        <v>0</v>
      </c>
      <c r="AK10" s="319">
        <v>1152170</v>
      </c>
      <c r="AL10" s="319">
        <v>0</v>
      </c>
      <c r="AM10" s="319">
        <v>0</v>
      </c>
      <c r="AN10" s="320">
        <v>0</v>
      </c>
      <c r="AO10" s="326">
        <f t="shared" si="0"/>
        <v>3828130</v>
      </c>
    </row>
    <row r="11" spans="1:53" ht="10.15" customHeight="1" x14ac:dyDescent="0.2">
      <c r="A11" s="313" t="s">
        <v>25</v>
      </c>
      <c r="B11" s="322" t="s">
        <v>26</v>
      </c>
      <c r="C11" s="319">
        <v>0</v>
      </c>
      <c r="D11" s="319">
        <v>0</v>
      </c>
      <c r="E11" s="319">
        <v>0</v>
      </c>
      <c r="F11" s="319">
        <v>0</v>
      </c>
      <c r="G11" s="319">
        <v>0</v>
      </c>
      <c r="H11" s="319">
        <v>0</v>
      </c>
      <c r="I11" s="319">
        <v>0</v>
      </c>
      <c r="J11" s="319">
        <v>0</v>
      </c>
      <c r="K11" s="319">
        <v>0</v>
      </c>
      <c r="L11" s="319">
        <v>0</v>
      </c>
      <c r="M11" s="319">
        <v>0</v>
      </c>
      <c r="N11" s="319">
        <v>0</v>
      </c>
      <c r="O11" s="319">
        <v>0</v>
      </c>
      <c r="P11" s="319">
        <v>0</v>
      </c>
      <c r="Q11" s="319">
        <v>0</v>
      </c>
      <c r="R11" s="319">
        <v>0</v>
      </c>
      <c r="S11" s="319">
        <v>0</v>
      </c>
      <c r="T11" s="319">
        <v>0</v>
      </c>
      <c r="U11" s="319">
        <v>0</v>
      </c>
      <c r="V11" s="319">
        <v>0</v>
      </c>
      <c r="W11" s="319">
        <v>0</v>
      </c>
      <c r="X11" s="319">
        <v>0</v>
      </c>
      <c r="Y11" s="319">
        <v>0</v>
      </c>
      <c r="Z11" s="319">
        <v>0</v>
      </c>
      <c r="AA11" s="319">
        <v>0</v>
      </c>
      <c r="AB11" s="319">
        <v>0</v>
      </c>
      <c r="AC11" s="319">
        <v>0</v>
      </c>
      <c r="AD11" s="319">
        <v>0</v>
      </c>
      <c r="AE11" s="319">
        <v>0</v>
      </c>
      <c r="AF11" s="323">
        <v>0</v>
      </c>
      <c r="AG11" s="324">
        <v>0</v>
      </c>
      <c r="AH11" s="319">
        <v>0</v>
      </c>
      <c r="AI11" s="319">
        <v>0</v>
      </c>
      <c r="AJ11" s="325">
        <v>0</v>
      </c>
      <c r="AK11" s="319">
        <v>0</v>
      </c>
      <c r="AL11" s="319">
        <v>0</v>
      </c>
      <c r="AM11" s="319">
        <v>0</v>
      </c>
      <c r="AN11" s="320">
        <v>0</v>
      </c>
      <c r="AO11" s="326">
        <f t="shared" si="0"/>
        <v>0</v>
      </c>
    </row>
    <row r="12" spans="1:53" ht="10.15" customHeight="1" x14ac:dyDescent="0.2">
      <c r="A12" s="313" t="s">
        <v>27</v>
      </c>
      <c r="B12" s="322" t="s">
        <v>28</v>
      </c>
      <c r="C12" s="319">
        <v>39325</v>
      </c>
      <c r="D12" s="319">
        <v>0</v>
      </c>
      <c r="E12" s="319">
        <v>0</v>
      </c>
      <c r="F12" s="319">
        <v>0</v>
      </c>
      <c r="G12" s="319">
        <v>0</v>
      </c>
      <c r="H12" s="319">
        <v>0</v>
      </c>
      <c r="I12" s="319">
        <v>0</v>
      </c>
      <c r="J12" s="319">
        <v>0</v>
      </c>
      <c r="K12" s="319">
        <v>0</v>
      </c>
      <c r="L12" s="319">
        <v>0</v>
      </c>
      <c r="M12" s="319">
        <v>0</v>
      </c>
      <c r="N12" s="319">
        <v>0</v>
      </c>
      <c r="O12" s="319">
        <v>0</v>
      </c>
      <c r="P12" s="319">
        <v>0</v>
      </c>
      <c r="Q12" s="319">
        <v>0</v>
      </c>
      <c r="R12" s="319">
        <v>0</v>
      </c>
      <c r="S12" s="319">
        <v>0</v>
      </c>
      <c r="T12" s="319">
        <v>0</v>
      </c>
      <c r="U12" s="319">
        <v>0</v>
      </c>
      <c r="V12" s="319">
        <v>0</v>
      </c>
      <c r="W12" s="319">
        <v>0</v>
      </c>
      <c r="X12" s="319">
        <v>0</v>
      </c>
      <c r="Y12" s="319">
        <v>0</v>
      </c>
      <c r="Z12" s="319">
        <v>0</v>
      </c>
      <c r="AA12" s="319">
        <v>0</v>
      </c>
      <c r="AB12" s="319">
        <v>0</v>
      </c>
      <c r="AC12" s="319">
        <v>0</v>
      </c>
      <c r="AD12" s="319">
        <v>0</v>
      </c>
      <c r="AE12" s="319">
        <v>0</v>
      </c>
      <c r="AF12" s="323">
        <v>0</v>
      </c>
      <c r="AG12" s="324">
        <v>233100</v>
      </c>
      <c r="AH12" s="319">
        <v>0</v>
      </c>
      <c r="AI12" s="319">
        <v>0</v>
      </c>
      <c r="AJ12" s="325">
        <v>0</v>
      </c>
      <c r="AK12" s="319">
        <v>228090</v>
      </c>
      <c r="AL12" s="319">
        <v>0</v>
      </c>
      <c r="AM12" s="319">
        <v>0</v>
      </c>
      <c r="AN12" s="320">
        <v>0</v>
      </c>
      <c r="AO12" s="326">
        <f t="shared" si="0"/>
        <v>500515</v>
      </c>
    </row>
    <row r="13" spans="1:53" ht="10.15" customHeight="1" x14ac:dyDescent="0.2">
      <c r="A13" s="313" t="s">
        <v>29</v>
      </c>
      <c r="B13" s="322" t="s">
        <v>30</v>
      </c>
      <c r="C13" s="319">
        <v>0</v>
      </c>
      <c r="D13" s="319">
        <v>0</v>
      </c>
      <c r="E13" s="319">
        <v>0</v>
      </c>
      <c r="F13" s="319">
        <v>0</v>
      </c>
      <c r="G13" s="319">
        <v>0</v>
      </c>
      <c r="H13" s="319">
        <v>0</v>
      </c>
      <c r="I13" s="319">
        <v>0</v>
      </c>
      <c r="J13" s="319">
        <v>0</v>
      </c>
      <c r="K13" s="319">
        <v>0</v>
      </c>
      <c r="L13" s="319">
        <v>0</v>
      </c>
      <c r="M13" s="319">
        <v>0</v>
      </c>
      <c r="N13" s="319">
        <v>0</v>
      </c>
      <c r="O13" s="319">
        <v>0</v>
      </c>
      <c r="P13" s="319">
        <v>0</v>
      </c>
      <c r="Q13" s="319">
        <v>0</v>
      </c>
      <c r="R13" s="319">
        <v>0</v>
      </c>
      <c r="S13" s="319">
        <v>0</v>
      </c>
      <c r="T13" s="319">
        <v>0</v>
      </c>
      <c r="U13" s="319">
        <v>0</v>
      </c>
      <c r="V13" s="319">
        <v>0</v>
      </c>
      <c r="W13" s="319">
        <v>0</v>
      </c>
      <c r="X13" s="319">
        <v>0</v>
      </c>
      <c r="Y13" s="319">
        <v>0</v>
      </c>
      <c r="Z13" s="319">
        <v>0</v>
      </c>
      <c r="AA13" s="319">
        <v>0</v>
      </c>
      <c r="AB13" s="319">
        <v>0</v>
      </c>
      <c r="AC13" s="319">
        <v>0</v>
      </c>
      <c r="AD13" s="319">
        <v>0</v>
      </c>
      <c r="AE13" s="319">
        <v>0</v>
      </c>
      <c r="AF13" s="323">
        <v>0</v>
      </c>
      <c r="AG13" s="324">
        <v>0</v>
      </c>
      <c r="AH13" s="319">
        <v>0</v>
      </c>
      <c r="AI13" s="319">
        <v>0</v>
      </c>
      <c r="AJ13" s="325">
        <v>0</v>
      </c>
      <c r="AK13" s="319">
        <v>0</v>
      </c>
      <c r="AL13" s="319">
        <v>0</v>
      </c>
      <c r="AM13" s="319">
        <v>0</v>
      </c>
      <c r="AN13" s="320">
        <v>0</v>
      </c>
      <c r="AO13" s="326">
        <f t="shared" si="0"/>
        <v>0</v>
      </c>
    </row>
    <row r="14" spans="1:53" x14ac:dyDescent="0.2">
      <c r="A14" s="313" t="s">
        <v>31</v>
      </c>
      <c r="B14" s="322" t="s">
        <v>32</v>
      </c>
      <c r="C14" s="319">
        <v>0</v>
      </c>
      <c r="D14" s="319">
        <v>0</v>
      </c>
      <c r="E14" s="319">
        <v>0</v>
      </c>
      <c r="F14" s="319">
        <v>0</v>
      </c>
      <c r="G14" s="319">
        <v>0</v>
      </c>
      <c r="H14" s="319">
        <v>0</v>
      </c>
      <c r="I14" s="319">
        <v>0</v>
      </c>
      <c r="J14" s="319">
        <v>0</v>
      </c>
      <c r="K14" s="319">
        <v>0</v>
      </c>
      <c r="L14" s="319">
        <v>0</v>
      </c>
      <c r="M14" s="319">
        <v>0</v>
      </c>
      <c r="N14" s="319">
        <v>0</v>
      </c>
      <c r="O14" s="319">
        <v>0</v>
      </c>
      <c r="P14" s="319">
        <v>0</v>
      </c>
      <c r="Q14" s="319">
        <v>0</v>
      </c>
      <c r="R14" s="319">
        <v>0</v>
      </c>
      <c r="S14" s="319">
        <v>0</v>
      </c>
      <c r="T14" s="319">
        <v>0</v>
      </c>
      <c r="U14" s="319">
        <v>0</v>
      </c>
      <c r="V14" s="319">
        <v>0</v>
      </c>
      <c r="W14" s="319">
        <v>0</v>
      </c>
      <c r="X14" s="319">
        <v>0</v>
      </c>
      <c r="Y14" s="319">
        <v>0</v>
      </c>
      <c r="Z14" s="319">
        <v>0</v>
      </c>
      <c r="AA14" s="319">
        <v>0</v>
      </c>
      <c r="AB14" s="319">
        <v>0</v>
      </c>
      <c r="AC14" s="319">
        <v>0</v>
      </c>
      <c r="AD14" s="319">
        <v>0</v>
      </c>
      <c r="AE14" s="319">
        <v>0</v>
      </c>
      <c r="AF14" s="323">
        <v>0</v>
      </c>
      <c r="AG14" s="324">
        <v>0</v>
      </c>
      <c r="AH14" s="319">
        <v>0</v>
      </c>
      <c r="AI14" s="319">
        <v>0</v>
      </c>
      <c r="AJ14" s="325">
        <v>0</v>
      </c>
      <c r="AK14" s="319">
        <v>0</v>
      </c>
      <c r="AL14" s="319">
        <v>0</v>
      </c>
      <c r="AM14" s="319">
        <v>0</v>
      </c>
      <c r="AN14" s="320">
        <v>0</v>
      </c>
      <c r="AO14" s="326">
        <f t="shared" si="0"/>
        <v>0</v>
      </c>
    </row>
    <row r="15" spans="1:53" x14ac:dyDescent="0.2">
      <c r="A15" s="313" t="s">
        <v>33</v>
      </c>
      <c r="B15" s="322" t="s">
        <v>34</v>
      </c>
      <c r="C15" s="319">
        <v>0</v>
      </c>
      <c r="D15" s="319">
        <v>0</v>
      </c>
      <c r="E15" s="319">
        <v>0</v>
      </c>
      <c r="F15" s="319">
        <v>0</v>
      </c>
      <c r="G15" s="319">
        <v>0</v>
      </c>
      <c r="H15" s="319">
        <v>0</v>
      </c>
      <c r="I15" s="319">
        <v>0</v>
      </c>
      <c r="J15" s="319">
        <v>0</v>
      </c>
      <c r="K15" s="319">
        <v>0</v>
      </c>
      <c r="L15" s="319">
        <v>0</v>
      </c>
      <c r="M15" s="319">
        <v>0</v>
      </c>
      <c r="N15" s="319">
        <v>0</v>
      </c>
      <c r="O15" s="319">
        <v>0</v>
      </c>
      <c r="P15" s="319">
        <v>0</v>
      </c>
      <c r="Q15" s="319">
        <v>0</v>
      </c>
      <c r="R15" s="319">
        <v>0</v>
      </c>
      <c r="S15" s="319">
        <v>0</v>
      </c>
      <c r="T15" s="319">
        <v>0</v>
      </c>
      <c r="U15" s="319">
        <v>0</v>
      </c>
      <c r="V15" s="319">
        <v>0</v>
      </c>
      <c r="W15" s="319">
        <v>0</v>
      </c>
      <c r="X15" s="319">
        <v>0</v>
      </c>
      <c r="Y15" s="319">
        <v>0</v>
      </c>
      <c r="Z15" s="319">
        <v>0</v>
      </c>
      <c r="AA15" s="319">
        <v>0</v>
      </c>
      <c r="AB15" s="319">
        <v>0</v>
      </c>
      <c r="AC15" s="319">
        <v>0</v>
      </c>
      <c r="AD15" s="319">
        <v>0</v>
      </c>
      <c r="AE15" s="319">
        <v>0</v>
      </c>
      <c r="AF15" s="323">
        <v>0</v>
      </c>
      <c r="AG15" s="324">
        <v>0</v>
      </c>
      <c r="AH15" s="319">
        <v>0</v>
      </c>
      <c r="AI15" s="319">
        <v>0</v>
      </c>
      <c r="AJ15" s="325">
        <v>0</v>
      </c>
      <c r="AK15" s="319">
        <v>0</v>
      </c>
      <c r="AL15" s="319">
        <v>0</v>
      </c>
      <c r="AM15" s="319">
        <v>0</v>
      </c>
      <c r="AN15" s="320">
        <v>0</v>
      </c>
      <c r="AO15" s="326">
        <f t="shared" si="0"/>
        <v>0</v>
      </c>
    </row>
    <row r="16" spans="1:53" ht="10.15" customHeight="1" x14ac:dyDescent="0.2">
      <c r="A16" s="313" t="s">
        <v>35</v>
      </c>
      <c r="B16" s="322" t="s">
        <v>36</v>
      </c>
      <c r="C16" s="319">
        <v>1233619</v>
      </c>
      <c r="D16" s="319">
        <v>0</v>
      </c>
      <c r="E16" s="319">
        <v>0</v>
      </c>
      <c r="F16" s="319">
        <v>0</v>
      </c>
      <c r="G16" s="319">
        <v>0</v>
      </c>
      <c r="H16" s="319">
        <v>0</v>
      </c>
      <c r="I16" s="319">
        <v>0</v>
      </c>
      <c r="J16" s="319">
        <v>0</v>
      </c>
      <c r="K16" s="319">
        <v>0</v>
      </c>
      <c r="L16" s="319">
        <v>0</v>
      </c>
      <c r="M16" s="319">
        <v>0</v>
      </c>
      <c r="N16" s="319">
        <v>0</v>
      </c>
      <c r="O16" s="319">
        <v>0</v>
      </c>
      <c r="P16" s="319">
        <v>0</v>
      </c>
      <c r="Q16" s="319">
        <v>0</v>
      </c>
      <c r="R16" s="319">
        <v>0</v>
      </c>
      <c r="S16" s="319">
        <v>0</v>
      </c>
      <c r="T16" s="319">
        <v>0</v>
      </c>
      <c r="U16" s="319">
        <v>0</v>
      </c>
      <c r="V16" s="319">
        <v>0</v>
      </c>
      <c r="W16" s="319">
        <v>0</v>
      </c>
      <c r="X16" s="319">
        <v>0</v>
      </c>
      <c r="Y16" s="319">
        <v>0</v>
      </c>
      <c r="Z16" s="319">
        <v>0</v>
      </c>
      <c r="AA16" s="319">
        <v>0</v>
      </c>
      <c r="AB16" s="319">
        <v>0</v>
      </c>
      <c r="AC16" s="319">
        <v>0</v>
      </c>
      <c r="AD16" s="319">
        <v>0</v>
      </c>
      <c r="AE16" s="319">
        <v>0</v>
      </c>
      <c r="AF16" s="323">
        <v>0</v>
      </c>
      <c r="AG16" s="324">
        <v>1660549</v>
      </c>
      <c r="AH16" s="319">
        <v>0</v>
      </c>
      <c r="AI16" s="319">
        <v>0</v>
      </c>
      <c r="AJ16" s="325">
        <v>0</v>
      </c>
      <c r="AK16" s="319">
        <v>374910</v>
      </c>
      <c r="AL16" s="319">
        <v>0</v>
      </c>
      <c r="AM16" s="319">
        <v>0</v>
      </c>
      <c r="AN16" s="320">
        <v>0</v>
      </c>
      <c r="AO16" s="326">
        <f t="shared" si="0"/>
        <v>3269078</v>
      </c>
    </row>
    <row r="17" spans="1:41" ht="10.15" customHeight="1" x14ac:dyDescent="0.2">
      <c r="A17" s="327" t="s">
        <v>37</v>
      </c>
      <c r="B17" s="328" t="s">
        <v>38</v>
      </c>
      <c r="C17" s="329">
        <f t="shared" ref="C17:AN17" si="1">SUM(C4:C16)</f>
        <v>30353371</v>
      </c>
      <c r="D17" s="329">
        <f t="shared" si="1"/>
        <v>0</v>
      </c>
      <c r="E17" s="329">
        <f t="shared" si="1"/>
        <v>0</v>
      </c>
      <c r="F17" s="329">
        <f t="shared" si="1"/>
        <v>0</v>
      </c>
      <c r="G17" s="329">
        <f t="shared" si="1"/>
        <v>0</v>
      </c>
      <c r="H17" s="329">
        <f t="shared" si="1"/>
        <v>0</v>
      </c>
      <c r="I17" s="329">
        <f t="shared" si="1"/>
        <v>0</v>
      </c>
      <c r="J17" s="329">
        <f t="shared" si="1"/>
        <v>0</v>
      </c>
      <c r="K17" s="329">
        <f t="shared" si="1"/>
        <v>0</v>
      </c>
      <c r="L17" s="329">
        <f t="shared" si="1"/>
        <v>0</v>
      </c>
      <c r="M17" s="329">
        <f t="shared" si="1"/>
        <v>0</v>
      </c>
      <c r="N17" s="329">
        <f t="shared" si="1"/>
        <v>0</v>
      </c>
      <c r="O17" s="329">
        <f t="shared" si="1"/>
        <v>0</v>
      </c>
      <c r="P17" s="329">
        <f t="shared" si="1"/>
        <v>0</v>
      </c>
      <c r="Q17" s="329">
        <f t="shared" si="1"/>
        <v>0</v>
      </c>
      <c r="R17" s="329">
        <f t="shared" si="1"/>
        <v>0</v>
      </c>
      <c r="S17" s="329">
        <f t="shared" si="1"/>
        <v>0</v>
      </c>
      <c r="T17" s="329">
        <f t="shared" si="1"/>
        <v>0</v>
      </c>
      <c r="U17" s="329">
        <f t="shared" si="1"/>
        <v>0</v>
      </c>
      <c r="V17" s="329">
        <f t="shared" si="1"/>
        <v>0</v>
      </c>
      <c r="W17" s="329">
        <f t="shared" si="1"/>
        <v>0</v>
      </c>
      <c r="X17" s="329">
        <f t="shared" si="1"/>
        <v>0</v>
      </c>
      <c r="Y17" s="329">
        <f t="shared" si="1"/>
        <v>0</v>
      </c>
      <c r="Z17" s="329">
        <f t="shared" si="1"/>
        <v>0</v>
      </c>
      <c r="AA17" s="329">
        <f t="shared" si="1"/>
        <v>0</v>
      </c>
      <c r="AB17" s="329">
        <f t="shared" si="1"/>
        <v>0</v>
      </c>
      <c r="AC17" s="329">
        <f t="shared" si="1"/>
        <v>0</v>
      </c>
      <c r="AD17" s="329">
        <f t="shared" si="1"/>
        <v>0</v>
      </c>
      <c r="AE17" s="329">
        <f t="shared" si="1"/>
        <v>0</v>
      </c>
      <c r="AF17" s="330">
        <f t="shared" si="1"/>
        <v>0</v>
      </c>
      <c r="AG17" s="331">
        <f t="shared" si="1"/>
        <v>48905263</v>
      </c>
      <c r="AH17" s="329">
        <f t="shared" si="1"/>
        <v>0</v>
      </c>
      <c r="AI17" s="329">
        <f t="shared" si="1"/>
        <v>0</v>
      </c>
      <c r="AJ17" s="332">
        <f t="shared" si="1"/>
        <v>0</v>
      </c>
      <c r="AK17" s="329">
        <f t="shared" si="1"/>
        <v>35040905</v>
      </c>
      <c r="AL17" s="329">
        <f t="shared" si="1"/>
        <v>0</v>
      </c>
      <c r="AM17" s="329">
        <f t="shared" si="1"/>
        <v>0</v>
      </c>
      <c r="AN17" s="333">
        <f t="shared" si="1"/>
        <v>0</v>
      </c>
      <c r="AO17" s="326">
        <f t="shared" si="0"/>
        <v>114299539</v>
      </c>
    </row>
    <row r="18" spans="1:41" ht="10.15" customHeight="1" x14ac:dyDescent="0.2">
      <c r="A18" s="313" t="s">
        <v>39</v>
      </c>
      <c r="B18" s="322" t="s">
        <v>40</v>
      </c>
      <c r="C18" s="319">
        <v>5706473</v>
      </c>
      <c r="D18" s="319">
        <v>0</v>
      </c>
      <c r="E18" s="319">
        <v>0</v>
      </c>
      <c r="F18" s="319">
        <v>0</v>
      </c>
      <c r="G18" s="319">
        <v>0</v>
      </c>
      <c r="H18" s="319">
        <v>0</v>
      </c>
      <c r="I18" s="319">
        <v>0</v>
      </c>
      <c r="J18" s="319">
        <v>0</v>
      </c>
      <c r="K18" s="319">
        <v>0</v>
      </c>
      <c r="L18" s="319">
        <v>0</v>
      </c>
      <c r="M18" s="319">
        <v>0</v>
      </c>
      <c r="N18" s="319">
        <v>0</v>
      </c>
      <c r="O18" s="319">
        <v>0</v>
      </c>
      <c r="P18" s="319">
        <v>0</v>
      </c>
      <c r="Q18" s="319">
        <v>0</v>
      </c>
      <c r="R18" s="319">
        <v>0</v>
      </c>
      <c r="S18" s="319">
        <v>0</v>
      </c>
      <c r="T18" s="319">
        <v>0</v>
      </c>
      <c r="U18" s="319">
        <v>0</v>
      </c>
      <c r="V18" s="319">
        <v>0</v>
      </c>
      <c r="W18" s="319">
        <v>0</v>
      </c>
      <c r="X18" s="319">
        <v>0</v>
      </c>
      <c r="Y18" s="319">
        <v>0</v>
      </c>
      <c r="Z18" s="319">
        <v>0</v>
      </c>
      <c r="AA18" s="319">
        <v>0</v>
      </c>
      <c r="AB18" s="319">
        <v>0</v>
      </c>
      <c r="AC18" s="319">
        <v>0</v>
      </c>
      <c r="AD18" s="319">
        <v>0</v>
      </c>
      <c r="AE18" s="319">
        <v>0</v>
      </c>
      <c r="AF18" s="323">
        <v>0</v>
      </c>
      <c r="AG18" s="324">
        <v>0</v>
      </c>
      <c r="AH18" s="319">
        <v>0</v>
      </c>
      <c r="AI18" s="319">
        <v>0</v>
      </c>
      <c r="AJ18" s="325">
        <v>0</v>
      </c>
      <c r="AK18" s="319">
        <v>0</v>
      </c>
      <c r="AL18" s="319">
        <v>0</v>
      </c>
      <c r="AM18" s="319">
        <v>0</v>
      </c>
      <c r="AN18" s="320">
        <v>0</v>
      </c>
      <c r="AO18" s="326">
        <f t="shared" si="0"/>
        <v>5706473</v>
      </c>
    </row>
    <row r="19" spans="1:41" ht="10.15" customHeight="1" x14ac:dyDescent="0.2">
      <c r="A19" s="313" t="s">
        <v>41</v>
      </c>
      <c r="B19" s="322" t="s">
        <v>636</v>
      </c>
      <c r="C19" s="319">
        <v>5876400</v>
      </c>
      <c r="D19" s="319">
        <v>0</v>
      </c>
      <c r="E19" s="319">
        <v>0</v>
      </c>
      <c r="F19" s="319">
        <v>0</v>
      </c>
      <c r="G19" s="319">
        <v>0</v>
      </c>
      <c r="H19" s="319">
        <v>0</v>
      </c>
      <c r="I19" s="319">
        <v>0</v>
      </c>
      <c r="J19" s="319">
        <v>0</v>
      </c>
      <c r="K19" s="319">
        <v>0</v>
      </c>
      <c r="L19" s="319">
        <v>0</v>
      </c>
      <c r="M19" s="319">
        <v>0</v>
      </c>
      <c r="N19" s="319">
        <v>0</v>
      </c>
      <c r="O19" s="319">
        <v>0</v>
      </c>
      <c r="P19" s="319">
        <v>0</v>
      </c>
      <c r="Q19" s="319">
        <v>0</v>
      </c>
      <c r="R19" s="319">
        <v>0</v>
      </c>
      <c r="S19" s="319">
        <v>0</v>
      </c>
      <c r="T19" s="319">
        <v>0</v>
      </c>
      <c r="U19" s="319">
        <v>0</v>
      </c>
      <c r="V19" s="319">
        <v>0</v>
      </c>
      <c r="W19" s="319">
        <v>0</v>
      </c>
      <c r="X19" s="319">
        <v>0</v>
      </c>
      <c r="Y19" s="319">
        <v>0</v>
      </c>
      <c r="Z19" s="319">
        <v>0</v>
      </c>
      <c r="AA19" s="319">
        <v>0</v>
      </c>
      <c r="AB19" s="319">
        <v>0</v>
      </c>
      <c r="AC19" s="319">
        <v>0</v>
      </c>
      <c r="AD19" s="319">
        <v>0</v>
      </c>
      <c r="AE19" s="319">
        <v>0</v>
      </c>
      <c r="AF19" s="323">
        <v>0</v>
      </c>
      <c r="AG19" s="324">
        <v>0</v>
      </c>
      <c r="AH19" s="319">
        <v>0</v>
      </c>
      <c r="AI19" s="319">
        <v>0</v>
      </c>
      <c r="AJ19" s="325">
        <v>0</v>
      </c>
      <c r="AK19" s="319">
        <v>236133</v>
      </c>
      <c r="AL19" s="319">
        <v>0</v>
      </c>
      <c r="AM19" s="319">
        <v>0</v>
      </c>
      <c r="AN19" s="320">
        <v>0</v>
      </c>
      <c r="AO19" s="326">
        <f t="shared" si="0"/>
        <v>6112533</v>
      </c>
    </row>
    <row r="20" spans="1:41" ht="10.15" customHeight="1" x14ac:dyDescent="0.2">
      <c r="A20" s="313" t="s">
        <v>43</v>
      </c>
      <c r="B20" s="322" t="s">
        <v>44</v>
      </c>
      <c r="C20" s="319">
        <v>105031</v>
      </c>
      <c r="D20" s="319">
        <v>0</v>
      </c>
      <c r="E20" s="319">
        <v>0</v>
      </c>
      <c r="F20" s="319">
        <v>0</v>
      </c>
      <c r="G20" s="319">
        <v>0</v>
      </c>
      <c r="H20" s="319">
        <v>0</v>
      </c>
      <c r="I20" s="319">
        <v>0</v>
      </c>
      <c r="J20" s="319">
        <v>0</v>
      </c>
      <c r="K20" s="319">
        <v>0</v>
      </c>
      <c r="L20" s="319">
        <v>0</v>
      </c>
      <c r="M20" s="319">
        <v>0</v>
      </c>
      <c r="N20" s="319">
        <v>0</v>
      </c>
      <c r="O20" s="319">
        <v>0</v>
      </c>
      <c r="P20" s="319">
        <v>0</v>
      </c>
      <c r="Q20" s="319">
        <v>0</v>
      </c>
      <c r="R20" s="319">
        <v>0</v>
      </c>
      <c r="S20" s="319">
        <v>0</v>
      </c>
      <c r="T20" s="319">
        <v>0</v>
      </c>
      <c r="U20" s="319">
        <v>0</v>
      </c>
      <c r="V20" s="319">
        <v>0</v>
      </c>
      <c r="W20" s="319">
        <v>0</v>
      </c>
      <c r="X20" s="319">
        <v>0</v>
      </c>
      <c r="Y20" s="319">
        <v>0</v>
      </c>
      <c r="Z20" s="319">
        <v>0</v>
      </c>
      <c r="AA20" s="319">
        <v>0</v>
      </c>
      <c r="AB20" s="319">
        <v>0</v>
      </c>
      <c r="AC20" s="319">
        <v>0</v>
      </c>
      <c r="AD20" s="319">
        <v>0</v>
      </c>
      <c r="AE20" s="319">
        <v>0</v>
      </c>
      <c r="AF20" s="323">
        <v>0</v>
      </c>
      <c r="AG20" s="324">
        <v>78197</v>
      </c>
      <c r="AH20" s="319">
        <v>0</v>
      </c>
      <c r="AI20" s="319">
        <v>0</v>
      </c>
      <c r="AJ20" s="325">
        <v>0</v>
      </c>
      <c r="AK20" s="319">
        <v>20080</v>
      </c>
      <c r="AL20" s="319">
        <v>0</v>
      </c>
      <c r="AM20" s="319">
        <v>0</v>
      </c>
      <c r="AN20" s="320">
        <v>0</v>
      </c>
      <c r="AO20" s="326">
        <f t="shared" si="0"/>
        <v>203308</v>
      </c>
    </row>
    <row r="21" spans="1:41" ht="10.15" customHeight="1" x14ac:dyDescent="0.2">
      <c r="A21" s="327" t="s">
        <v>45</v>
      </c>
      <c r="B21" s="328" t="s">
        <v>46</v>
      </c>
      <c r="C21" s="329">
        <f t="shared" ref="C21:AN21" si="2">SUM(C18:C20)</f>
        <v>11687904</v>
      </c>
      <c r="D21" s="329">
        <f t="shared" si="2"/>
        <v>0</v>
      </c>
      <c r="E21" s="329">
        <f t="shared" si="2"/>
        <v>0</v>
      </c>
      <c r="F21" s="329">
        <f t="shared" si="2"/>
        <v>0</v>
      </c>
      <c r="G21" s="329">
        <f t="shared" si="2"/>
        <v>0</v>
      </c>
      <c r="H21" s="329">
        <f t="shared" si="2"/>
        <v>0</v>
      </c>
      <c r="I21" s="329">
        <f t="shared" si="2"/>
        <v>0</v>
      </c>
      <c r="J21" s="329">
        <f t="shared" si="2"/>
        <v>0</v>
      </c>
      <c r="K21" s="329">
        <f t="shared" si="2"/>
        <v>0</v>
      </c>
      <c r="L21" s="329">
        <f t="shared" si="2"/>
        <v>0</v>
      </c>
      <c r="M21" s="329">
        <f t="shared" si="2"/>
        <v>0</v>
      </c>
      <c r="N21" s="329">
        <f t="shared" si="2"/>
        <v>0</v>
      </c>
      <c r="O21" s="329">
        <f t="shared" si="2"/>
        <v>0</v>
      </c>
      <c r="P21" s="329">
        <f t="shared" si="2"/>
        <v>0</v>
      </c>
      <c r="Q21" s="329">
        <f t="shared" si="2"/>
        <v>0</v>
      </c>
      <c r="R21" s="329">
        <f t="shared" si="2"/>
        <v>0</v>
      </c>
      <c r="S21" s="329">
        <f t="shared" si="2"/>
        <v>0</v>
      </c>
      <c r="T21" s="329">
        <f t="shared" si="2"/>
        <v>0</v>
      </c>
      <c r="U21" s="329">
        <f t="shared" si="2"/>
        <v>0</v>
      </c>
      <c r="V21" s="329">
        <f t="shared" si="2"/>
        <v>0</v>
      </c>
      <c r="W21" s="329">
        <f t="shared" si="2"/>
        <v>0</v>
      </c>
      <c r="X21" s="329">
        <f t="shared" si="2"/>
        <v>0</v>
      </c>
      <c r="Y21" s="329">
        <f t="shared" si="2"/>
        <v>0</v>
      </c>
      <c r="Z21" s="329">
        <f t="shared" si="2"/>
        <v>0</v>
      </c>
      <c r="AA21" s="329">
        <f t="shared" si="2"/>
        <v>0</v>
      </c>
      <c r="AB21" s="329">
        <f t="shared" si="2"/>
        <v>0</v>
      </c>
      <c r="AC21" s="329">
        <f t="shared" si="2"/>
        <v>0</v>
      </c>
      <c r="AD21" s="329">
        <f t="shared" si="2"/>
        <v>0</v>
      </c>
      <c r="AE21" s="329">
        <f t="shared" si="2"/>
        <v>0</v>
      </c>
      <c r="AF21" s="330">
        <f t="shared" si="2"/>
        <v>0</v>
      </c>
      <c r="AG21" s="331">
        <f t="shared" si="2"/>
        <v>78197</v>
      </c>
      <c r="AH21" s="329">
        <f t="shared" si="2"/>
        <v>0</v>
      </c>
      <c r="AI21" s="329">
        <f t="shared" si="2"/>
        <v>0</v>
      </c>
      <c r="AJ21" s="332">
        <f t="shared" si="2"/>
        <v>0</v>
      </c>
      <c r="AK21" s="329">
        <f t="shared" si="2"/>
        <v>256213</v>
      </c>
      <c r="AL21" s="329">
        <f t="shared" si="2"/>
        <v>0</v>
      </c>
      <c r="AM21" s="329">
        <f t="shared" si="2"/>
        <v>0</v>
      </c>
      <c r="AN21" s="333">
        <f t="shared" si="2"/>
        <v>0</v>
      </c>
      <c r="AO21" s="326">
        <f t="shared" si="0"/>
        <v>12022314</v>
      </c>
    </row>
    <row r="22" spans="1:41" ht="10.15" customHeight="1" x14ac:dyDescent="0.2">
      <c r="A22" s="327" t="s">
        <v>47</v>
      </c>
      <c r="B22" s="328" t="s">
        <v>48</v>
      </c>
      <c r="C22" s="329">
        <f t="shared" ref="C22:AN22" si="3">+C17+C21</f>
        <v>42041275</v>
      </c>
      <c r="D22" s="329">
        <f t="shared" si="3"/>
        <v>0</v>
      </c>
      <c r="E22" s="329">
        <f t="shared" si="3"/>
        <v>0</v>
      </c>
      <c r="F22" s="329">
        <f t="shared" si="3"/>
        <v>0</v>
      </c>
      <c r="G22" s="329">
        <f t="shared" si="3"/>
        <v>0</v>
      </c>
      <c r="H22" s="329">
        <f t="shared" si="3"/>
        <v>0</v>
      </c>
      <c r="I22" s="329">
        <f t="shared" si="3"/>
        <v>0</v>
      </c>
      <c r="J22" s="329">
        <f t="shared" si="3"/>
        <v>0</v>
      </c>
      <c r="K22" s="329">
        <f t="shared" si="3"/>
        <v>0</v>
      </c>
      <c r="L22" s="329">
        <f t="shared" si="3"/>
        <v>0</v>
      </c>
      <c r="M22" s="329">
        <f t="shared" si="3"/>
        <v>0</v>
      </c>
      <c r="N22" s="329">
        <f t="shared" si="3"/>
        <v>0</v>
      </c>
      <c r="O22" s="329">
        <f t="shared" si="3"/>
        <v>0</v>
      </c>
      <c r="P22" s="329">
        <f t="shared" si="3"/>
        <v>0</v>
      </c>
      <c r="Q22" s="329">
        <f t="shared" si="3"/>
        <v>0</v>
      </c>
      <c r="R22" s="329">
        <f t="shared" si="3"/>
        <v>0</v>
      </c>
      <c r="S22" s="329">
        <f t="shared" si="3"/>
        <v>0</v>
      </c>
      <c r="T22" s="329">
        <f t="shared" si="3"/>
        <v>0</v>
      </c>
      <c r="U22" s="329">
        <f t="shared" si="3"/>
        <v>0</v>
      </c>
      <c r="V22" s="329">
        <f t="shared" si="3"/>
        <v>0</v>
      </c>
      <c r="W22" s="329">
        <f t="shared" si="3"/>
        <v>0</v>
      </c>
      <c r="X22" s="329">
        <f t="shared" si="3"/>
        <v>0</v>
      </c>
      <c r="Y22" s="329">
        <f t="shared" si="3"/>
        <v>0</v>
      </c>
      <c r="Z22" s="329">
        <f t="shared" si="3"/>
        <v>0</v>
      </c>
      <c r="AA22" s="329">
        <f t="shared" si="3"/>
        <v>0</v>
      </c>
      <c r="AB22" s="329">
        <f t="shared" si="3"/>
        <v>0</v>
      </c>
      <c r="AC22" s="329">
        <f t="shared" si="3"/>
        <v>0</v>
      </c>
      <c r="AD22" s="329">
        <f t="shared" si="3"/>
        <v>0</v>
      </c>
      <c r="AE22" s="329">
        <f t="shared" si="3"/>
        <v>0</v>
      </c>
      <c r="AF22" s="330">
        <f t="shared" si="3"/>
        <v>0</v>
      </c>
      <c r="AG22" s="331">
        <f t="shared" si="3"/>
        <v>48983460</v>
      </c>
      <c r="AH22" s="329">
        <f t="shared" si="3"/>
        <v>0</v>
      </c>
      <c r="AI22" s="329">
        <f t="shared" si="3"/>
        <v>0</v>
      </c>
      <c r="AJ22" s="332">
        <f t="shared" si="3"/>
        <v>0</v>
      </c>
      <c r="AK22" s="329">
        <f t="shared" si="3"/>
        <v>35297118</v>
      </c>
      <c r="AL22" s="329">
        <f t="shared" si="3"/>
        <v>0</v>
      </c>
      <c r="AM22" s="329">
        <f t="shared" si="3"/>
        <v>0</v>
      </c>
      <c r="AN22" s="333">
        <f t="shared" si="3"/>
        <v>0</v>
      </c>
      <c r="AO22" s="326">
        <f t="shared" si="0"/>
        <v>126321853</v>
      </c>
    </row>
    <row r="23" spans="1:41" ht="10.15" customHeight="1" x14ac:dyDescent="0.2">
      <c r="A23" s="327" t="s">
        <v>49</v>
      </c>
      <c r="B23" s="328" t="s">
        <v>50</v>
      </c>
      <c r="C23" s="329">
        <v>6658318</v>
      </c>
      <c r="D23" s="329">
        <v>0</v>
      </c>
      <c r="E23" s="329">
        <v>0</v>
      </c>
      <c r="F23" s="329">
        <v>0</v>
      </c>
      <c r="G23" s="329">
        <v>0</v>
      </c>
      <c r="H23" s="329">
        <v>0</v>
      </c>
      <c r="I23" s="329">
        <v>0</v>
      </c>
      <c r="J23" s="329">
        <v>0</v>
      </c>
      <c r="K23" s="329">
        <v>0</v>
      </c>
      <c r="L23" s="329">
        <v>0</v>
      </c>
      <c r="M23" s="329">
        <v>0</v>
      </c>
      <c r="N23" s="329">
        <v>0</v>
      </c>
      <c r="O23" s="329">
        <v>0</v>
      </c>
      <c r="P23" s="329">
        <v>0</v>
      </c>
      <c r="Q23" s="329">
        <v>0</v>
      </c>
      <c r="R23" s="329">
        <v>0</v>
      </c>
      <c r="S23" s="329">
        <v>0</v>
      </c>
      <c r="T23" s="329">
        <v>0</v>
      </c>
      <c r="U23" s="329">
        <v>0</v>
      </c>
      <c r="V23" s="329">
        <v>0</v>
      </c>
      <c r="W23" s="329">
        <v>0</v>
      </c>
      <c r="X23" s="329">
        <v>0</v>
      </c>
      <c r="Y23" s="329">
        <v>0</v>
      </c>
      <c r="Z23" s="329">
        <v>0</v>
      </c>
      <c r="AA23" s="329">
        <v>0</v>
      </c>
      <c r="AB23" s="329">
        <v>0</v>
      </c>
      <c r="AC23" s="329">
        <v>0</v>
      </c>
      <c r="AD23" s="329">
        <v>0</v>
      </c>
      <c r="AE23" s="329">
        <v>0</v>
      </c>
      <c r="AF23" s="330">
        <v>0</v>
      </c>
      <c r="AG23" s="331">
        <v>8163947</v>
      </c>
      <c r="AH23" s="329">
        <v>0</v>
      </c>
      <c r="AI23" s="329">
        <v>0</v>
      </c>
      <c r="AJ23" s="332">
        <v>0</v>
      </c>
      <c r="AK23" s="329">
        <v>5806704</v>
      </c>
      <c r="AL23" s="329">
        <v>0</v>
      </c>
      <c r="AM23" s="329">
        <v>0</v>
      </c>
      <c r="AN23" s="333">
        <v>0</v>
      </c>
      <c r="AO23" s="326">
        <f t="shared" si="0"/>
        <v>20628969</v>
      </c>
    </row>
    <row r="24" spans="1:41" ht="10.15" customHeight="1" x14ac:dyDescent="0.2">
      <c r="A24" s="313" t="s">
        <v>51</v>
      </c>
      <c r="B24" s="322" t="s">
        <v>52</v>
      </c>
      <c r="C24" s="319">
        <v>30000</v>
      </c>
      <c r="D24" s="319">
        <v>0</v>
      </c>
      <c r="E24" s="319">
        <v>0</v>
      </c>
      <c r="F24" s="319">
        <v>0</v>
      </c>
      <c r="G24" s="319">
        <v>0</v>
      </c>
      <c r="H24" s="319">
        <v>0</v>
      </c>
      <c r="I24" s="319">
        <v>0</v>
      </c>
      <c r="J24" s="319">
        <v>0</v>
      </c>
      <c r="K24" s="319">
        <v>0</v>
      </c>
      <c r="L24" s="319">
        <v>0</v>
      </c>
      <c r="M24" s="319">
        <v>0</v>
      </c>
      <c r="N24" s="319">
        <v>0</v>
      </c>
      <c r="O24" s="319">
        <v>0</v>
      </c>
      <c r="P24" s="319">
        <v>0</v>
      </c>
      <c r="Q24" s="319">
        <v>0</v>
      </c>
      <c r="R24" s="319">
        <v>0</v>
      </c>
      <c r="S24" s="319">
        <v>0</v>
      </c>
      <c r="T24" s="319">
        <v>0</v>
      </c>
      <c r="U24" s="319">
        <v>0</v>
      </c>
      <c r="V24" s="319">
        <v>0</v>
      </c>
      <c r="W24" s="319">
        <v>0</v>
      </c>
      <c r="X24" s="319">
        <v>0</v>
      </c>
      <c r="Y24" s="319">
        <v>0</v>
      </c>
      <c r="Z24" s="319">
        <v>0</v>
      </c>
      <c r="AA24" s="319">
        <v>0</v>
      </c>
      <c r="AB24" s="319">
        <v>0</v>
      </c>
      <c r="AC24" s="319">
        <v>0</v>
      </c>
      <c r="AD24" s="319">
        <v>0</v>
      </c>
      <c r="AE24" s="319">
        <v>0</v>
      </c>
      <c r="AF24" s="323">
        <v>0</v>
      </c>
      <c r="AG24" s="324">
        <v>168449</v>
      </c>
      <c r="AH24" s="319">
        <v>0</v>
      </c>
      <c r="AI24" s="319">
        <v>0</v>
      </c>
      <c r="AJ24" s="325">
        <v>0</v>
      </c>
      <c r="AK24" s="319">
        <v>23544</v>
      </c>
      <c r="AL24" s="319">
        <v>0</v>
      </c>
      <c r="AM24" s="319">
        <v>0</v>
      </c>
      <c r="AN24" s="320">
        <v>0</v>
      </c>
      <c r="AO24" s="326">
        <f t="shared" si="0"/>
        <v>221993</v>
      </c>
    </row>
    <row r="25" spans="1:41" ht="10.15" customHeight="1" x14ac:dyDescent="0.2">
      <c r="A25" s="313" t="s">
        <v>53</v>
      </c>
      <c r="B25" s="322" t="s">
        <v>54</v>
      </c>
      <c r="C25" s="319">
        <v>1914002</v>
      </c>
      <c r="D25" s="319">
        <v>0</v>
      </c>
      <c r="E25" s="319">
        <v>0</v>
      </c>
      <c r="F25" s="319">
        <v>0</v>
      </c>
      <c r="G25" s="319">
        <v>0</v>
      </c>
      <c r="H25" s="319">
        <v>0</v>
      </c>
      <c r="I25" s="319">
        <v>0</v>
      </c>
      <c r="J25" s="319">
        <v>0</v>
      </c>
      <c r="K25" s="319">
        <v>0</v>
      </c>
      <c r="L25" s="319">
        <v>0</v>
      </c>
      <c r="M25" s="319">
        <v>0</v>
      </c>
      <c r="N25" s="319">
        <v>0</v>
      </c>
      <c r="O25" s="319">
        <v>0</v>
      </c>
      <c r="P25" s="319">
        <v>0</v>
      </c>
      <c r="Q25" s="319">
        <v>0</v>
      </c>
      <c r="R25" s="319">
        <v>0</v>
      </c>
      <c r="S25" s="319">
        <v>0</v>
      </c>
      <c r="T25" s="319">
        <v>0</v>
      </c>
      <c r="U25" s="319">
        <v>0</v>
      </c>
      <c r="V25" s="319">
        <v>0</v>
      </c>
      <c r="W25" s="319">
        <v>0</v>
      </c>
      <c r="X25" s="319">
        <v>0</v>
      </c>
      <c r="Y25" s="319">
        <v>0</v>
      </c>
      <c r="Z25" s="319">
        <v>0</v>
      </c>
      <c r="AA25" s="319">
        <v>0</v>
      </c>
      <c r="AB25" s="319">
        <v>0</v>
      </c>
      <c r="AC25" s="319">
        <v>0</v>
      </c>
      <c r="AD25" s="319">
        <v>0</v>
      </c>
      <c r="AE25" s="319">
        <v>0</v>
      </c>
      <c r="AF25" s="323">
        <v>0</v>
      </c>
      <c r="AG25" s="324">
        <v>849811</v>
      </c>
      <c r="AH25" s="319">
        <v>0</v>
      </c>
      <c r="AI25" s="319">
        <v>0</v>
      </c>
      <c r="AJ25" s="325">
        <v>0</v>
      </c>
      <c r="AK25" s="319">
        <v>880159</v>
      </c>
      <c r="AL25" s="319">
        <v>0</v>
      </c>
      <c r="AM25" s="319">
        <v>0</v>
      </c>
      <c r="AN25" s="320">
        <v>0</v>
      </c>
      <c r="AO25" s="326">
        <f t="shared" si="0"/>
        <v>3643972</v>
      </c>
    </row>
    <row r="26" spans="1:41" ht="10.15" hidden="1" customHeight="1" x14ac:dyDescent="0.2">
      <c r="A26" s="313" t="s">
        <v>55</v>
      </c>
      <c r="B26" s="322" t="s">
        <v>56</v>
      </c>
      <c r="C26" s="319">
        <v>0</v>
      </c>
      <c r="D26" s="319">
        <v>0</v>
      </c>
      <c r="E26" s="319">
        <v>0</v>
      </c>
      <c r="F26" s="319">
        <v>0</v>
      </c>
      <c r="G26" s="319">
        <v>0</v>
      </c>
      <c r="H26" s="319">
        <v>0</v>
      </c>
      <c r="I26" s="319">
        <v>0</v>
      </c>
      <c r="J26" s="319">
        <v>0</v>
      </c>
      <c r="K26" s="319">
        <v>0</v>
      </c>
      <c r="L26" s="319">
        <v>0</v>
      </c>
      <c r="M26" s="319">
        <v>0</v>
      </c>
      <c r="N26" s="319">
        <v>0</v>
      </c>
      <c r="O26" s="319">
        <v>0</v>
      </c>
      <c r="P26" s="319">
        <v>0</v>
      </c>
      <c r="Q26" s="319">
        <v>0</v>
      </c>
      <c r="R26" s="319">
        <v>0</v>
      </c>
      <c r="S26" s="319">
        <v>0</v>
      </c>
      <c r="T26" s="319">
        <v>0</v>
      </c>
      <c r="U26" s="319"/>
      <c r="V26" s="319">
        <v>0</v>
      </c>
      <c r="W26" s="319">
        <v>0</v>
      </c>
      <c r="X26" s="319">
        <v>0</v>
      </c>
      <c r="Y26" s="319">
        <v>0</v>
      </c>
      <c r="Z26" s="319">
        <v>0</v>
      </c>
      <c r="AA26" s="319">
        <v>0</v>
      </c>
      <c r="AB26" s="319">
        <v>0</v>
      </c>
      <c r="AC26" s="319">
        <v>0</v>
      </c>
      <c r="AD26" s="319">
        <v>0</v>
      </c>
      <c r="AE26" s="319">
        <v>0</v>
      </c>
      <c r="AF26" s="323">
        <v>0</v>
      </c>
      <c r="AG26" s="324">
        <v>0</v>
      </c>
      <c r="AH26" s="319">
        <v>0</v>
      </c>
      <c r="AI26" s="319">
        <v>0</v>
      </c>
      <c r="AJ26" s="325">
        <v>0</v>
      </c>
      <c r="AK26" s="319">
        <v>0</v>
      </c>
      <c r="AL26" s="319">
        <v>0</v>
      </c>
      <c r="AM26" s="319">
        <v>0</v>
      </c>
      <c r="AN26" s="320">
        <v>0</v>
      </c>
      <c r="AO26" s="326">
        <f t="shared" si="0"/>
        <v>0</v>
      </c>
    </row>
    <row r="27" spans="1:41" ht="10.15" customHeight="1" x14ac:dyDescent="0.2">
      <c r="A27" s="327" t="s">
        <v>57</v>
      </c>
      <c r="B27" s="328" t="s">
        <v>58</v>
      </c>
      <c r="C27" s="329">
        <f t="shared" ref="C27:AN27" si="4">SUM(C24:C26)</f>
        <v>1944002</v>
      </c>
      <c r="D27" s="329">
        <f t="shared" si="4"/>
        <v>0</v>
      </c>
      <c r="E27" s="329">
        <f t="shared" si="4"/>
        <v>0</v>
      </c>
      <c r="F27" s="329">
        <f t="shared" si="4"/>
        <v>0</v>
      </c>
      <c r="G27" s="329">
        <f t="shared" si="4"/>
        <v>0</v>
      </c>
      <c r="H27" s="329">
        <f t="shared" si="4"/>
        <v>0</v>
      </c>
      <c r="I27" s="329">
        <f t="shared" si="4"/>
        <v>0</v>
      </c>
      <c r="J27" s="329">
        <f t="shared" si="4"/>
        <v>0</v>
      </c>
      <c r="K27" s="329">
        <f t="shared" si="4"/>
        <v>0</v>
      </c>
      <c r="L27" s="329">
        <f t="shared" si="4"/>
        <v>0</v>
      </c>
      <c r="M27" s="329">
        <f t="shared" si="4"/>
        <v>0</v>
      </c>
      <c r="N27" s="329">
        <f t="shared" si="4"/>
        <v>0</v>
      </c>
      <c r="O27" s="329">
        <f t="shared" si="4"/>
        <v>0</v>
      </c>
      <c r="P27" s="329">
        <f t="shared" si="4"/>
        <v>0</v>
      </c>
      <c r="Q27" s="329">
        <f t="shared" si="4"/>
        <v>0</v>
      </c>
      <c r="R27" s="329">
        <f t="shared" si="4"/>
        <v>0</v>
      </c>
      <c r="S27" s="329">
        <f t="shared" si="4"/>
        <v>0</v>
      </c>
      <c r="T27" s="329">
        <f t="shared" si="4"/>
        <v>0</v>
      </c>
      <c r="U27" s="329">
        <f t="shared" si="4"/>
        <v>0</v>
      </c>
      <c r="V27" s="329">
        <f t="shared" si="4"/>
        <v>0</v>
      </c>
      <c r="W27" s="329">
        <f t="shared" si="4"/>
        <v>0</v>
      </c>
      <c r="X27" s="329">
        <f t="shared" si="4"/>
        <v>0</v>
      </c>
      <c r="Y27" s="329">
        <f t="shared" si="4"/>
        <v>0</v>
      </c>
      <c r="Z27" s="329">
        <f t="shared" si="4"/>
        <v>0</v>
      </c>
      <c r="AA27" s="329">
        <f t="shared" si="4"/>
        <v>0</v>
      </c>
      <c r="AB27" s="329">
        <f t="shared" si="4"/>
        <v>0</v>
      </c>
      <c r="AC27" s="329">
        <f t="shared" si="4"/>
        <v>0</v>
      </c>
      <c r="AD27" s="329">
        <f t="shared" si="4"/>
        <v>0</v>
      </c>
      <c r="AE27" s="329">
        <f t="shared" si="4"/>
        <v>0</v>
      </c>
      <c r="AF27" s="330">
        <f t="shared" si="4"/>
        <v>0</v>
      </c>
      <c r="AG27" s="331">
        <f t="shared" si="4"/>
        <v>1018260</v>
      </c>
      <c r="AH27" s="329">
        <f t="shared" si="4"/>
        <v>0</v>
      </c>
      <c r="AI27" s="329">
        <f t="shared" si="4"/>
        <v>0</v>
      </c>
      <c r="AJ27" s="332">
        <f t="shared" si="4"/>
        <v>0</v>
      </c>
      <c r="AK27" s="329">
        <f t="shared" si="4"/>
        <v>903703</v>
      </c>
      <c r="AL27" s="329">
        <f t="shared" si="4"/>
        <v>0</v>
      </c>
      <c r="AM27" s="329">
        <f t="shared" si="4"/>
        <v>0</v>
      </c>
      <c r="AN27" s="333">
        <f t="shared" si="4"/>
        <v>0</v>
      </c>
      <c r="AO27" s="326">
        <f t="shared" si="0"/>
        <v>3865965</v>
      </c>
    </row>
    <row r="28" spans="1:41" ht="10.15" customHeight="1" x14ac:dyDescent="0.2">
      <c r="A28" s="313" t="s">
        <v>59</v>
      </c>
      <c r="B28" s="322" t="s">
        <v>60</v>
      </c>
      <c r="C28" s="319">
        <v>379535</v>
      </c>
      <c r="D28" s="319">
        <v>0</v>
      </c>
      <c r="E28" s="319">
        <v>0</v>
      </c>
      <c r="F28" s="319">
        <v>0</v>
      </c>
      <c r="G28" s="319">
        <v>0</v>
      </c>
      <c r="H28" s="319">
        <v>0</v>
      </c>
      <c r="I28" s="319">
        <v>0</v>
      </c>
      <c r="J28" s="319">
        <v>0</v>
      </c>
      <c r="K28" s="319">
        <v>0</v>
      </c>
      <c r="L28" s="319">
        <v>0</v>
      </c>
      <c r="M28" s="319">
        <v>0</v>
      </c>
      <c r="N28" s="319">
        <v>0</v>
      </c>
      <c r="O28" s="319">
        <v>0</v>
      </c>
      <c r="P28" s="319">
        <v>0</v>
      </c>
      <c r="Q28" s="319">
        <v>0</v>
      </c>
      <c r="R28" s="319">
        <v>0</v>
      </c>
      <c r="S28" s="319">
        <v>0</v>
      </c>
      <c r="T28" s="319">
        <v>0</v>
      </c>
      <c r="U28" s="319">
        <v>0</v>
      </c>
      <c r="V28" s="319">
        <v>0</v>
      </c>
      <c r="W28" s="319">
        <v>0</v>
      </c>
      <c r="X28" s="319">
        <v>0</v>
      </c>
      <c r="Y28" s="319">
        <v>0</v>
      </c>
      <c r="Z28" s="319">
        <v>0</v>
      </c>
      <c r="AA28" s="319">
        <v>0</v>
      </c>
      <c r="AB28" s="319">
        <v>0</v>
      </c>
      <c r="AC28" s="319">
        <v>0</v>
      </c>
      <c r="AD28" s="319">
        <v>0</v>
      </c>
      <c r="AE28" s="319">
        <v>0</v>
      </c>
      <c r="AF28" s="323">
        <v>0</v>
      </c>
      <c r="AG28" s="324">
        <v>836610</v>
      </c>
      <c r="AH28" s="319">
        <v>0</v>
      </c>
      <c r="AI28" s="319">
        <v>0</v>
      </c>
      <c r="AJ28" s="325">
        <v>0</v>
      </c>
      <c r="AK28" s="319">
        <v>33745</v>
      </c>
      <c r="AL28" s="319">
        <v>0</v>
      </c>
      <c r="AM28" s="319">
        <v>0</v>
      </c>
      <c r="AN28" s="320">
        <v>0</v>
      </c>
      <c r="AO28" s="326">
        <f t="shared" si="0"/>
        <v>1249890</v>
      </c>
    </row>
    <row r="29" spans="1:41" ht="10.15" customHeight="1" x14ac:dyDescent="0.2">
      <c r="A29" s="313" t="s">
        <v>61</v>
      </c>
      <c r="B29" s="322" t="s">
        <v>62</v>
      </c>
      <c r="C29" s="319">
        <v>161905</v>
      </c>
      <c r="D29" s="319">
        <v>0</v>
      </c>
      <c r="E29" s="319">
        <v>0</v>
      </c>
      <c r="F29" s="319">
        <v>0</v>
      </c>
      <c r="G29" s="319">
        <v>0</v>
      </c>
      <c r="H29" s="319">
        <v>0</v>
      </c>
      <c r="I29" s="319">
        <v>0</v>
      </c>
      <c r="J29" s="319">
        <v>0</v>
      </c>
      <c r="K29" s="319">
        <v>0</v>
      </c>
      <c r="L29" s="319">
        <v>0</v>
      </c>
      <c r="M29" s="319">
        <v>0</v>
      </c>
      <c r="N29" s="319">
        <v>0</v>
      </c>
      <c r="O29" s="319">
        <v>0</v>
      </c>
      <c r="P29" s="319">
        <v>0</v>
      </c>
      <c r="Q29" s="319">
        <v>0</v>
      </c>
      <c r="R29" s="319">
        <v>0</v>
      </c>
      <c r="S29" s="319">
        <v>0</v>
      </c>
      <c r="T29" s="319">
        <v>0</v>
      </c>
      <c r="U29" s="319">
        <v>0</v>
      </c>
      <c r="V29" s="319">
        <v>0</v>
      </c>
      <c r="W29" s="319">
        <v>0</v>
      </c>
      <c r="X29" s="319">
        <v>0</v>
      </c>
      <c r="Y29" s="319">
        <v>0</v>
      </c>
      <c r="Z29" s="319">
        <v>0</v>
      </c>
      <c r="AA29" s="319">
        <v>0</v>
      </c>
      <c r="AB29" s="319">
        <v>0</v>
      </c>
      <c r="AC29" s="319">
        <v>0</v>
      </c>
      <c r="AD29" s="319">
        <v>0</v>
      </c>
      <c r="AE29" s="319">
        <v>0</v>
      </c>
      <c r="AF29" s="323">
        <v>0</v>
      </c>
      <c r="AG29" s="324">
        <v>497728</v>
      </c>
      <c r="AH29" s="319">
        <v>0</v>
      </c>
      <c r="AI29" s="319">
        <v>0</v>
      </c>
      <c r="AJ29" s="325">
        <v>0</v>
      </c>
      <c r="AK29" s="319">
        <v>23826</v>
      </c>
      <c r="AL29" s="319">
        <v>0</v>
      </c>
      <c r="AM29" s="319">
        <v>0</v>
      </c>
      <c r="AN29" s="320">
        <v>0</v>
      </c>
      <c r="AO29" s="326">
        <f t="shared" si="0"/>
        <v>683459</v>
      </c>
    </row>
    <row r="30" spans="1:41" ht="10.15" customHeight="1" x14ac:dyDescent="0.2">
      <c r="A30" s="327" t="s">
        <v>63</v>
      </c>
      <c r="B30" s="328" t="s">
        <v>64</v>
      </c>
      <c r="C30" s="329">
        <f t="shared" ref="C30:AN30" si="5">+C28+C29</f>
        <v>541440</v>
      </c>
      <c r="D30" s="329">
        <f t="shared" si="5"/>
        <v>0</v>
      </c>
      <c r="E30" s="329">
        <f t="shared" si="5"/>
        <v>0</v>
      </c>
      <c r="F30" s="329">
        <f t="shared" si="5"/>
        <v>0</v>
      </c>
      <c r="G30" s="329">
        <f t="shared" si="5"/>
        <v>0</v>
      </c>
      <c r="H30" s="329">
        <f t="shared" si="5"/>
        <v>0</v>
      </c>
      <c r="I30" s="329">
        <f t="shared" si="5"/>
        <v>0</v>
      </c>
      <c r="J30" s="329">
        <f t="shared" si="5"/>
        <v>0</v>
      </c>
      <c r="K30" s="329">
        <f t="shared" si="5"/>
        <v>0</v>
      </c>
      <c r="L30" s="329">
        <f t="shared" si="5"/>
        <v>0</v>
      </c>
      <c r="M30" s="329">
        <f t="shared" si="5"/>
        <v>0</v>
      </c>
      <c r="N30" s="329">
        <f t="shared" si="5"/>
        <v>0</v>
      </c>
      <c r="O30" s="329">
        <f t="shared" si="5"/>
        <v>0</v>
      </c>
      <c r="P30" s="329">
        <f t="shared" si="5"/>
        <v>0</v>
      </c>
      <c r="Q30" s="329">
        <f t="shared" si="5"/>
        <v>0</v>
      </c>
      <c r="R30" s="329">
        <f t="shared" si="5"/>
        <v>0</v>
      </c>
      <c r="S30" s="329">
        <f t="shared" si="5"/>
        <v>0</v>
      </c>
      <c r="T30" s="329">
        <f t="shared" si="5"/>
        <v>0</v>
      </c>
      <c r="U30" s="329">
        <f t="shared" si="5"/>
        <v>0</v>
      </c>
      <c r="V30" s="329">
        <f t="shared" si="5"/>
        <v>0</v>
      </c>
      <c r="W30" s="329">
        <f t="shared" si="5"/>
        <v>0</v>
      </c>
      <c r="X30" s="329">
        <f t="shared" si="5"/>
        <v>0</v>
      </c>
      <c r="Y30" s="329">
        <f t="shared" si="5"/>
        <v>0</v>
      </c>
      <c r="Z30" s="329">
        <f t="shared" si="5"/>
        <v>0</v>
      </c>
      <c r="AA30" s="329">
        <f t="shared" si="5"/>
        <v>0</v>
      </c>
      <c r="AB30" s="329">
        <f t="shared" si="5"/>
        <v>0</v>
      </c>
      <c r="AC30" s="329">
        <f t="shared" si="5"/>
        <v>0</v>
      </c>
      <c r="AD30" s="329">
        <f t="shared" si="5"/>
        <v>0</v>
      </c>
      <c r="AE30" s="329">
        <f t="shared" si="5"/>
        <v>0</v>
      </c>
      <c r="AF30" s="330">
        <f t="shared" si="5"/>
        <v>0</v>
      </c>
      <c r="AG30" s="331">
        <f t="shared" si="5"/>
        <v>1334338</v>
      </c>
      <c r="AH30" s="329">
        <f t="shared" si="5"/>
        <v>0</v>
      </c>
      <c r="AI30" s="329">
        <f t="shared" si="5"/>
        <v>0</v>
      </c>
      <c r="AJ30" s="332">
        <f t="shared" si="5"/>
        <v>0</v>
      </c>
      <c r="AK30" s="329">
        <f t="shared" si="5"/>
        <v>57571</v>
      </c>
      <c r="AL30" s="329">
        <f t="shared" si="5"/>
        <v>0</v>
      </c>
      <c r="AM30" s="329">
        <f t="shared" si="5"/>
        <v>0</v>
      </c>
      <c r="AN30" s="333">
        <f t="shared" si="5"/>
        <v>0</v>
      </c>
      <c r="AO30" s="326">
        <f t="shared" si="0"/>
        <v>1933349</v>
      </c>
    </row>
    <row r="31" spans="1:41" ht="10.15" customHeight="1" x14ac:dyDescent="0.2">
      <c r="A31" s="313" t="s">
        <v>65</v>
      </c>
      <c r="B31" s="322" t="s">
        <v>66</v>
      </c>
      <c r="C31" s="319">
        <v>4098953</v>
      </c>
      <c r="D31" s="319">
        <v>0</v>
      </c>
      <c r="E31" s="334">
        <v>0</v>
      </c>
      <c r="F31" s="319">
        <v>0</v>
      </c>
      <c r="G31" s="319">
        <v>0</v>
      </c>
      <c r="H31" s="319">
        <v>0</v>
      </c>
      <c r="I31" s="319">
        <v>0</v>
      </c>
      <c r="J31" s="319">
        <v>0</v>
      </c>
      <c r="K31" s="319">
        <v>0</v>
      </c>
      <c r="L31" s="319">
        <v>0</v>
      </c>
      <c r="M31" s="319">
        <v>0</v>
      </c>
      <c r="N31" s="334">
        <v>0</v>
      </c>
      <c r="O31" s="334">
        <v>0</v>
      </c>
      <c r="P31" s="319">
        <v>0</v>
      </c>
      <c r="Q31" s="319">
        <v>0</v>
      </c>
      <c r="R31" s="319">
        <v>0</v>
      </c>
      <c r="S31" s="319">
        <v>0</v>
      </c>
      <c r="T31" s="319">
        <v>0</v>
      </c>
      <c r="U31" s="319">
        <v>0</v>
      </c>
      <c r="V31" s="319">
        <v>0</v>
      </c>
      <c r="W31" s="319">
        <v>0</v>
      </c>
      <c r="X31" s="319">
        <v>0</v>
      </c>
      <c r="Y31" s="319">
        <v>0</v>
      </c>
      <c r="Z31" s="319">
        <v>0</v>
      </c>
      <c r="AA31" s="319">
        <v>0</v>
      </c>
      <c r="AB31" s="319">
        <v>0</v>
      </c>
      <c r="AC31" s="319">
        <v>0</v>
      </c>
      <c r="AD31" s="319">
        <v>0</v>
      </c>
      <c r="AE31" s="319">
        <v>0</v>
      </c>
      <c r="AF31" s="323">
        <v>0</v>
      </c>
      <c r="AG31" s="324">
        <v>1469265</v>
      </c>
      <c r="AH31" s="319">
        <v>0</v>
      </c>
      <c r="AI31" s="319">
        <v>0</v>
      </c>
      <c r="AJ31" s="325">
        <v>0</v>
      </c>
      <c r="AK31" s="319">
        <v>1263476</v>
      </c>
      <c r="AL31" s="319">
        <v>0</v>
      </c>
      <c r="AM31" s="319">
        <v>0</v>
      </c>
      <c r="AN31" s="320">
        <v>0</v>
      </c>
      <c r="AO31" s="326">
        <f t="shared" si="0"/>
        <v>6831694</v>
      </c>
    </row>
    <row r="32" spans="1:41" ht="10.15" customHeight="1" x14ac:dyDescent="0.2">
      <c r="A32" s="313" t="s">
        <v>67</v>
      </c>
      <c r="B32" s="322" t="s">
        <v>68</v>
      </c>
      <c r="C32" s="319">
        <v>3029245</v>
      </c>
      <c r="D32" s="319">
        <v>0</v>
      </c>
      <c r="E32" s="319">
        <v>0</v>
      </c>
      <c r="F32" s="319">
        <v>0</v>
      </c>
      <c r="G32" s="319">
        <v>0</v>
      </c>
      <c r="H32" s="319">
        <v>0</v>
      </c>
      <c r="I32" s="319">
        <v>0</v>
      </c>
      <c r="J32" s="319">
        <v>0</v>
      </c>
      <c r="K32" s="319">
        <v>0</v>
      </c>
      <c r="L32" s="319">
        <v>0</v>
      </c>
      <c r="M32" s="319">
        <v>0</v>
      </c>
      <c r="N32" s="319">
        <v>0</v>
      </c>
      <c r="O32" s="319">
        <v>0</v>
      </c>
      <c r="P32" s="319">
        <v>0</v>
      </c>
      <c r="Q32" s="319">
        <v>0</v>
      </c>
      <c r="R32" s="319">
        <v>0</v>
      </c>
      <c r="S32" s="319">
        <v>0</v>
      </c>
      <c r="T32" s="319">
        <v>0</v>
      </c>
      <c r="U32" s="319">
        <v>0</v>
      </c>
      <c r="V32" s="319">
        <v>0</v>
      </c>
      <c r="W32" s="319">
        <v>0</v>
      </c>
      <c r="X32" s="319">
        <v>0</v>
      </c>
      <c r="Y32" s="319">
        <v>0</v>
      </c>
      <c r="Z32" s="319">
        <v>0</v>
      </c>
      <c r="AA32" s="319">
        <v>0</v>
      </c>
      <c r="AB32" s="319">
        <v>0</v>
      </c>
      <c r="AC32" s="319">
        <v>0</v>
      </c>
      <c r="AD32" s="319">
        <v>0</v>
      </c>
      <c r="AE32" s="319">
        <v>0</v>
      </c>
      <c r="AF32" s="323">
        <v>0</v>
      </c>
      <c r="AG32" s="324">
        <v>0</v>
      </c>
      <c r="AH32" s="319">
        <v>0</v>
      </c>
      <c r="AI32" s="319">
        <v>0</v>
      </c>
      <c r="AJ32" s="325">
        <v>0</v>
      </c>
      <c r="AK32" s="319">
        <v>0</v>
      </c>
      <c r="AL32" s="319">
        <v>0</v>
      </c>
      <c r="AM32" s="319">
        <v>0</v>
      </c>
      <c r="AN32" s="320">
        <v>0</v>
      </c>
      <c r="AO32" s="326">
        <f t="shared" si="0"/>
        <v>3029245</v>
      </c>
    </row>
    <row r="33" spans="1:41" ht="10.15" customHeight="1" x14ac:dyDescent="0.2">
      <c r="A33" s="313" t="s">
        <v>69</v>
      </c>
      <c r="B33" s="322" t="s">
        <v>70</v>
      </c>
      <c r="C33" s="319">
        <v>2066836</v>
      </c>
      <c r="D33" s="319">
        <v>0</v>
      </c>
      <c r="E33" s="319">
        <v>0</v>
      </c>
      <c r="F33" s="319">
        <v>0</v>
      </c>
      <c r="G33" s="319">
        <v>0</v>
      </c>
      <c r="H33" s="319">
        <v>0</v>
      </c>
      <c r="I33" s="319">
        <v>0</v>
      </c>
      <c r="J33" s="319">
        <v>0</v>
      </c>
      <c r="K33" s="319">
        <v>0</v>
      </c>
      <c r="L33" s="319">
        <v>0</v>
      </c>
      <c r="M33" s="319">
        <v>0</v>
      </c>
      <c r="N33" s="319">
        <v>0</v>
      </c>
      <c r="O33" s="319">
        <v>0</v>
      </c>
      <c r="P33" s="319">
        <v>0</v>
      </c>
      <c r="Q33" s="319">
        <v>0</v>
      </c>
      <c r="R33" s="319">
        <v>0</v>
      </c>
      <c r="S33" s="319">
        <v>0</v>
      </c>
      <c r="T33" s="319">
        <v>0</v>
      </c>
      <c r="U33" s="319">
        <v>0</v>
      </c>
      <c r="V33" s="319">
        <v>0</v>
      </c>
      <c r="W33" s="319">
        <v>0</v>
      </c>
      <c r="X33" s="319">
        <v>0</v>
      </c>
      <c r="Y33" s="319">
        <v>0</v>
      </c>
      <c r="Z33" s="319">
        <v>0</v>
      </c>
      <c r="AA33" s="319">
        <v>0</v>
      </c>
      <c r="AB33" s="319">
        <v>0</v>
      </c>
      <c r="AC33" s="319">
        <v>0</v>
      </c>
      <c r="AD33" s="319">
        <v>0</v>
      </c>
      <c r="AE33" s="319">
        <v>0</v>
      </c>
      <c r="AF33" s="323">
        <v>0</v>
      </c>
      <c r="AG33" s="324">
        <v>0</v>
      </c>
      <c r="AH33" s="319">
        <v>0</v>
      </c>
      <c r="AI33" s="319">
        <v>0</v>
      </c>
      <c r="AJ33" s="325">
        <v>0</v>
      </c>
      <c r="AK33" s="319">
        <v>0</v>
      </c>
      <c r="AL33" s="319">
        <v>0</v>
      </c>
      <c r="AM33" s="319">
        <v>0</v>
      </c>
      <c r="AN33" s="320">
        <v>0</v>
      </c>
      <c r="AO33" s="326">
        <f t="shared" si="0"/>
        <v>2066836</v>
      </c>
    </row>
    <row r="34" spans="1:41" ht="10.15" customHeight="1" x14ac:dyDescent="0.2">
      <c r="A34" s="313" t="s">
        <v>71</v>
      </c>
      <c r="B34" s="322" t="s">
        <v>72</v>
      </c>
      <c r="C34" s="319">
        <v>246986</v>
      </c>
      <c r="D34" s="319">
        <v>0</v>
      </c>
      <c r="E34" s="319">
        <v>0</v>
      </c>
      <c r="F34" s="319">
        <v>0</v>
      </c>
      <c r="G34" s="319">
        <v>0</v>
      </c>
      <c r="H34" s="319">
        <v>0</v>
      </c>
      <c r="I34" s="319">
        <v>0</v>
      </c>
      <c r="J34" s="319">
        <v>0</v>
      </c>
      <c r="K34" s="319">
        <v>0</v>
      </c>
      <c r="L34" s="319">
        <v>0</v>
      </c>
      <c r="M34" s="319">
        <v>0</v>
      </c>
      <c r="N34" s="319">
        <v>0</v>
      </c>
      <c r="O34" s="319">
        <v>0</v>
      </c>
      <c r="P34" s="319">
        <v>0</v>
      </c>
      <c r="Q34" s="319">
        <v>0</v>
      </c>
      <c r="R34" s="319">
        <v>0</v>
      </c>
      <c r="S34" s="319">
        <v>0</v>
      </c>
      <c r="T34" s="319">
        <v>0</v>
      </c>
      <c r="U34" s="319">
        <v>0</v>
      </c>
      <c r="V34" s="319">
        <v>0</v>
      </c>
      <c r="W34" s="319">
        <v>0</v>
      </c>
      <c r="X34" s="319">
        <v>0</v>
      </c>
      <c r="Y34" s="319">
        <v>0</v>
      </c>
      <c r="Z34" s="319">
        <v>0</v>
      </c>
      <c r="AA34" s="319">
        <v>0</v>
      </c>
      <c r="AB34" s="319">
        <v>0</v>
      </c>
      <c r="AC34" s="319">
        <v>0</v>
      </c>
      <c r="AD34" s="319">
        <v>0</v>
      </c>
      <c r="AE34" s="319">
        <v>0</v>
      </c>
      <c r="AF34" s="323">
        <v>0</v>
      </c>
      <c r="AG34" s="324">
        <v>0</v>
      </c>
      <c r="AH34" s="319">
        <v>0</v>
      </c>
      <c r="AI34" s="319">
        <v>0</v>
      </c>
      <c r="AJ34" s="325">
        <v>0</v>
      </c>
      <c r="AK34" s="319">
        <v>21400</v>
      </c>
      <c r="AL34" s="319">
        <v>0</v>
      </c>
      <c r="AM34" s="319">
        <v>0</v>
      </c>
      <c r="AN34" s="320">
        <v>0</v>
      </c>
      <c r="AO34" s="326">
        <f t="shared" si="0"/>
        <v>268386</v>
      </c>
    </row>
    <row r="35" spans="1:41" ht="10.15" customHeight="1" x14ac:dyDescent="0.2">
      <c r="A35" s="313" t="s">
        <v>73</v>
      </c>
      <c r="B35" s="322" t="s">
        <v>74</v>
      </c>
      <c r="C35" s="319">
        <v>260593</v>
      </c>
      <c r="D35" s="319">
        <v>0</v>
      </c>
      <c r="E35" s="319">
        <v>0</v>
      </c>
      <c r="F35" s="319">
        <v>0</v>
      </c>
      <c r="G35" s="319">
        <v>0</v>
      </c>
      <c r="H35" s="319">
        <v>0</v>
      </c>
      <c r="I35" s="319">
        <v>0</v>
      </c>
      <c r="J35" s="319">
        <v>0</v>
      </c>
      <c r="K35" s="319">
        <v>0</v>
      </c>
      <c r="L35" s="319">
        <v>0</v>
      </c>
      <c r="M35" s="319">
        <v>0</v>
      </c>
      <c r="N35" s="319">
        <v>0</v>
      </c>
      <c r="O35" s="319">
        <v>0</v>
      </c>
      <c r="P35" s="319">
        <v>0</v>
      </c>
      <c r="Q35" s="319">
        <v>0</v>
      </c>
      <c r="R35" s="319">
        <v>0</v>
      </c>
      <c r="S35" s="319">
        <v>0</v>
      </c>
      <c r="T35" s="319">
        <v>0</v>
      </c>
      <c r="U35" s="319">
        <v>0</v>
      </c>
      <c r="V35" s="319">
        <v>0</v>
      </c>
      <c r="W35" s="319">
        <v>0</v>
      </c>
      <c r="X35" s="319">
        <v>0</v>
      </c>
      <c r="Y35" s="319">
        <v>0</v>
      </c>
      <c r="Z35" s="319">
        <v>0</v>
      </c>
      <c r="AA35" s="319">
        <v>0</v>
      </c>
      <c r="AB35" s="319">
        <v>0</v>
      </c>
      <c r="AC35" s="319">
        <v>0</v>
      </c>
      <c r="AD35" s="319">
        <v>0</v>
      </c>
      <c r="AE35" s="319">
        <v>0</v>
      </c>
      <c r="AF35" s="323">
        <v>0</v>
      </c>
      <c r="AG35" s="324">
        <v>0</v>
      </c>
      <c r="AH35" s="319">
        <v>0</v>
      </c>
      <c r="AI35" s="319">
        <v>0</v>
      </c>
      <c r="AJ35" s="325">
        <v>0</v>
      </c>
      <c r="AK35" s="319">
        <v>0</v>
      </c>
      <c r="AL35" s="319">
        <v>0</v>
      </c>
      <c r="AM35" s="319">
        <v>0</v>
      </c>
      <c r="AN35" s="320">
        <v>0</v>
      </c>
      <c r="AO35" s="326">
        <f t="shared" si="0"/>
        <v>260593</v>
      </c>
    </row>
    <row r="36" spans="1:41" ht="10.15" customHeight="1" x14ac:dyDescent="0.2">
      <c r="A36" s="313" t="s">
        <v>75</v>
      </c>
      <c r="B36" s="322" t="s">
        <v>76</v>
      </c>
      <c r="C36" s="319">
        <v>1855220</v>
      </c>
      <c r="D36" s="319">
        <v>0</v>
      </c>
      <c r="E36" s="319">
        <v>0</v>
      </c>
      <c r="F36" s="319">
        <v>0</v>
      </c>
      <c r="G36" s="319">
        <v>0</v>
      </c>
      <c r="H36" s="319">
        <v>0</v>
      </c>
      <c r="I36" s="319">
        <v>0</v>
      </c>
      <c r="J36" s="319">
        <v>0</v>
      </c>
      <c r="K36" s="319">
        <v>0</v>
      </c>
      <c r="L36" s="319">
        <v>0</v>
      </c>
      <c r="M36" s="319">
        <v>0</v>
      </c>
      <c r="N36" s="319">
        <v>0</v>
      </c>
      <c r="O36" s="319">
        <v>0</v>
      </c>
      <c r="P36" s="319">
        <v>0</v>
      </c>
      <c r="Q36" s="319">
        <v>0</v>
      </c>
      <c r="R36" s="319">
        <v>0</v>
      </c>
      <c r="S36" s="319">
        <v>0</v>
      </c>
      <c r="T36" s="319">
        <v>0</v>
      </c>
      <c r="U36" s="319">
        <v>0</v>
      </c>
      <c r="V36" s="319">
        <v>0</v>
      </c>
      <c r="W36" s="319">
        <v>0</v>
      </c>
      <c r="X36" s="319">
        <v>0</v>
      </c>
      <c r="Y36" s="319">
        <v>0</v>
      </c>
      <c r="Z36" s="319">
        <v>0</v>
      </c>
      <c r="AA36" s="319">
        <v>0</v>
      </c>
      <c r="AB36" s="319">
        <v>0</v>
      </c>
      <c r="AC36" s="319">
        <v>0</v>
      </c>
      <c r="AD36" s="319">
        <v>0</v>
      </c>
      <c r="AE36" s="319">
        <v>0</v>
      </c>
      <c r="AF36" s="323">
        <v>0</v>
      </c>
      <c r="AG36" s="324">
        <v>322000</v>
      </c>
      <c r="AH36" s="319">
        <v>0</v>
      </c>
      <c r="AI36" s="319">
        <v>0</v>
      </c>
      <c r="AJ36" s="325">
        <v>0</v>
      </c>
      <c r="AK36" s="319">
        <v>80000</v>
      </c>
      <c r="AL36" s="319">
        <v>0</v>
      </c>
      <c r="AM36" s="319">
        <v>0</v>
      </c>
      <c r="AN36" s="320">
        <v>0</v>
      </c>
      <c r="AO36" s="326">
        <f t="shared" ref="AO36:AO67" si="6">SUM(C36:AN36)</f>
        <v>2257220</v>
      </c>
    </row>
    <row r="37" spans="1:41" ht="10.15" customHeight="1" x14ac:dyDescent="0.2">
      <c r="A37" s="313" t="s">
        <v>77</v>
      </c>
      <c r="B37" s="322" t="s">
        <v>78</v>
      </c>
      <c r="C37" s="319">
        <v>7562447</v>
      </c>
      <c r="D37" s="319">
        <v>0</v>
      </c>
      <c r="E37" s="319">
        <v>0</v>
      </c>
      <c r="F37" s="319">
        <v>0</v>
      </c>
      <c r="G37" s="319">
        <v>0</v>
      </c>
      <c r="H37" s="319">
        <v>0</v>
      </c>
      <c r="I37" s="319">
        <v>0</v>
      </c>
      <c r="J37" s="319">
        <v>0</v>
      </c>
      <c r="K37" s="319">
        <v>0</v>
      </c>
      <c r="L37" s="319">
        <v>0</v>
      </c>
      <c r="M37" s="319">
        <v>0</v>
      </c>
      <c r="N37" s="319">
        <v>0</v>
      </c>
      <c r="O37" s="319">
        <v>0</v>
      </c>
      <c r="P37" s="319">
        <v>0</v>
      </c>
      <c r="Q37" s="319">
        <v>0</v>
      </c>
      <c r="R37" s="319">
        <v>0</v>
      </c>
      <c r="S37" s="319">
        <v>0</v>
      </c>
      <c r="T37" s="319">
        <v>0</v>
      </c>
      <c r="U37" s="319">
        <v>0</v>
      </c>
      <c r="V37" s="319">
        <v>0</v>
      </c>
      <c r="W37" s="319">
        <v>0</v>
      </c>
      <c r="X37" s="319">
        <v>0</v>
      </c>
      <c r="Y37" s="319">
        <v>0</v>
      </c>
      <c r="Z37" s="319">
        <v>0</v>
      </c>
      <c r="AA37" s="319">
        <v>0</v>
      </c>
      <c r="AB37" s="319">
        <v>0</v>
      </c>
      <c r="AC37" s="319">
        <v>0</v>
      </c>
      <c r="AD37" s="319">
        <v>0</v>
      </c>
      <c r="AE37" s="319">
        <v>0</v>
      </c>
      <c r="AF37" s="323">
        <v>0</v>
      </c>
      <c r="AG37" s="324">
        <v>1743405</v>
      </c>
      <c r="AH37" s="319">
        <v>0</v>
      </c>
      <c r="AI37" s="319">
        <v>0</v>
      </c>
      <c r="AJ37" s="325">
        <v>0</v>
      </c>
      <c r="AK37" s="319">
        <v>865504</v>
      </c>
      <c r="AL37" s="319">
        <v>0</v>
      </c>
      <c r="AM37" s="319">
        <v>0</v>
      </c>
      <c r="AN37" s="320">
        <v>0</v>
      </c>
      <c r="AO37" s="326">
        <f t="shared" si="6"/>
        <v>10171356</v>
      </c>
    </row>
    <row r="38" spans="1:41" ht="10.15" customHeight="1" x14ac:dyDescent="0.2">
      <c r="A38" s="327" t="s">
        <v>79</v>
      </c>
      <c r="B38" s="328" t="s">
        <v>80</v>
      </c>
      <c r="C38" s="329">
        <f t="shared" ref="C38:AN38" si="7">SUM(C31:C37)</f>
        <v>19120280</v>
      </c>
      <c r="D38" s="329">
        <f t="shared" si="7"/>
        <v>0</v>
      </c>
      <c r="E38" s="329">
        <f t="shared" si="7"/>
        <v>0</v>
      </c>
      <c r="F38" s="329">
        <f t="shared" si="7"/>
        <v>0</v>
      </c>
      <c r="G38" s="329">
        <f t="shared" si="7"/>
        <v>0</v>
      </c>
      <c r="H38" s="329">
        <f t="shared" si="7"/>
        <v>0</v>
      </c>
      <c r="I38" s="329">
        <f t="shared" si="7"/>
        <v>0</v>
      </c>
      <c r="J38" s="329">
        <f t="shared" si="7"/>
        <v>0</v>
      </c>
      <c r="K38" s="329">
        <f t="shared" si="7"/>
        <v>0</v>
      </c>
      <c r="L38" s="329">
        <f t="shared" si="7"/>
        <v>0</v>
      </c>
      <c r="M38" s="329">
        <f t="shared" si="7"/>
        <v>0</v>
      </c>
      <c r="N38" s="329">
        <f t="shared" si="7"/>
        <v>0</v>
      </c>
      <c r="O38" s="329">
        <f t="shared" si="7"/>
        <v>0</v>
      </c>
      <c r="P38" s="329">
        <f t="shared" si="7"/>
        <v>0</v>
      </c>
      <c r="Q38" s="329">
        <f t="shared" si="7"/>
        <v>0</v>
      </c>
      <c r="R38" s="329">
        <f t="shared" si="7"/>
        <v>0</v>
      </c>
      <c r="S38" s="329">
        <f t="shared" si="7"/>
        <v>0</v>
      </c>
      <c r="T38" s="329">
        <f t="shared" si="7"/>
        <v>0</v>
      </c>
      <c r="U38" s="329">
        <f t="shared" si="7"/>
        <v>0</v>
      </c>
      <c r="V38" s="329">
        <f t="shared" si="7"/>
        <v>0</v>
      </c>
      <c r="W38" s="329">
        <f t="shared" si="7"/>
        <v>0</v>
      </c>
      <c r="X38" s="329">
        <f t="shared" si="7"/>
        <v>0</v>
      </c>
      <c r="Y38" s="329">
        <f t="shared" si="7"/>
        <v>0</v>
      </c>
      <c r="Z38" s="329">
        <f t="shared" si="7"/>
        <v>0</v>
      </c>
      <c r="AA38" s="329">
        <f t="shared" si="7"/>
        <v>0</v>
      </c>
      <c r="AB38" s="329">
        <f t="shared" si="7"/>
        <v>0</v>
      </c>
      <c r="AC38" s="329">
        <f t="shared" si="7"/>
        <v>0</v>
      </c>
      <c r="AD38" s="329">
        <f t="shared" si="7"/>
        <v>0</v>
      </c>
      <c r="AE38" s="329">
        <f t="shared" si="7"/>
        <v>0</v>
      </c>
      <c r="AF38" s="330">
        <f t="shared" si="7"/>
        <v>0</v>
      </c>
      <c r="AG38" s="331">
        <f t="shared" si="7"/>
        <v>3534670</v>
      </c>
      <c r="AH38" s="329">
        <f t="shared" si="7"/>
        <v>0</v>
      </c>
      <c r="AI38" s="329">
        <f t="shared" si="7"/>
        <v>0</v>
      </c>
      <c r="AJ38" s="332">
        <f t="shared" si="7"/>
        <v>0</v>
      </c>
      <c r="AK38" s="329">
        <f t="shared" si="7"/>
        <v>2230380</v>
      </c>
      <c r="AL38" s="329">
        <f t="shared" si="7"/>
        <v>0</v>
      </c>
      <c r="AM38" s="329">
        <f t="shared" si="7"/>
        <v>0</v>
      </c>
      <c r="AN38" s="333">
        <f t="shared" si="7"/>
        <v>0</v>
      </c>
      <c r="AO38" s="326">
        <f t="shared" si="6"/>
        <v>24885330</v>
      </c>
    </row>
    <row r="39" spans="1:41" ht="10.15" customHeight="1" x14ac:dyDescent="0.2">
      <c r="A39" s="313" t="s">
        <v>81</v>
      </c>
      <c r="B39" s="322" t="s">
        <v>82</v>
      </c>
      <c r="C39" s="319">
        <v>523390</v>
      </c>
      <c r="D39" s="319">
        <v>0</v>
      </c>
      <c r="E39" s="319">
        <v>0</v>
      </c>
      <c r="F39" s="319">
        <v>0</v>
      </c>
      <c r="G39" s="319">
        <v>0</v>
      </c>
      <c r="H39" s="319">
        <v>0</v>
      </c>
      <c r="I39" s="319">
        <v>0</v>
      </c>
      <c r="J39" s="319">
        <v>0</v>
      </c>
      <c r="K39" s="319">
        <v>0</v>
      </c>
      <c r="L39" s="319">
        <v>0</v>
      </c>
      <c r="M39" s="319">
        <v>0</v>
      </c>
      <c r="N39" s="319">
        <v>0</v>
      </c>
      <c r="O39" s="319">
        <v>0</v>
      </c>
      <c r="P39" s="319">
        <v>0</v>
      </c>
      <c r="Q39" s="319">
        <v>0</v>
      </c>
      <c r="R39" s="319">
        <v>0</v>
      </c>
      <c r="S39" s="319">
        <v>0</v>
      </c>
      <c r="T39" s="319">
        <v>0</v>
      </c>
      <c r="U39" s="319">
        <v>0</v>
      </c>
      <c r="V39" s="319">
        <v>0</v>
      </c>
      <c r="W39" s="319">
        <v>0</v>
      </c>
      <c r="X39" s="319">
        <v>0</v>
      </c>
      <c r="Y39" s="319">
        <v>0</v>
      </c>
      <c r="Z39" s="319">
        <v>0</v>
      </c>
      <c r="AA39" s="319">
        <v>0</v>
      </c>
      <c r="AB39" s="319">
        <v>0</v>
      </c>
      <c r="AC39" s="319">
        <v>0</v>
      </c>
      <c r="AD39" s="319">
        <v>0</v>
      </c>
      <c r="AE39" s="319">
        <v>0</v>
      </c>
      <c r="AF39" s="323">
        <v>0</v>
      </c>
      <c r="AG39" s="324">
        <v>66245</v>
      </c>
      <c r="AH39" s="319">
        <v>0</v>
      </c>
      <c r="AI39" s="319">
        <v>0</v>
      </c>
      <c r="AJ39" s="325">
        <v>0</v>
      </c>
      <c r="AK39" s="319">
        <v>5075</v>
      </c>
      <c r="AL39" s="319">
        <v>0</v>
      </c>
      <c r="AM39" s="319">
        <v>0</v>
      </c>
      <c r="AN39" s="320">
        <v>0</v>
      </c>
      <c r="AO39" s="326">
        <f t="shared" si="6"/>
        <v>594710</v>
      </c>
    </row>
    <row r="40" spans="1:41" ht="10.15" customHeight="1" x14ac:dyDescent="0.2">
      <c r="A40" s="313" t="s">
        <v>83</v>
      </c>
      <c r="B40" s="322" t="s">
        <v>84</v>
      </c>
      <c r="C40" s="319">
        <v>0</v>
      </c>
      <c r="D40" s="319">
        <v>0</v>
      </c>
      <c r="E40" s="319">
        <v>0</v>
      </c>
      <c r="F40" s="319">
        <v>0</v>
      </c>
      <c r="G40" s="319">
        <v>0</v>
      </c>
      <c r="H40" s="319">
        <v>0</v>
      </c>
      <c r="I40" s="319">
        <v>0</v>
      </c>
      <c r="J40" s="319">
        <v>0</v>
      </c>
      <c r="K40" s="319">
        <v>0</v>
      </c>
      <c r="L40" s="319">
        <v>0</v>
      </c>
      <c r="M40" s="319">
        <v>0</v>
      </c>
      <c r="N40" s="319">
        <v>0</v>
      </c>
      <c r="O40" s="319">
        <v>0</v>
      </c>
      <c r="P40" s="319">
        <v>0</v>
      </c>
      <c r="Q40" s="319">
        <v>0</v>
      </c>
      <c r="R40" s="319">
        <v>0</v>
      </c>
      <c r="S40" s="319">
        <v>0</v>
      </c>
      <c r="T40" s="319">
        <v>0</v>
      </c>
      <c r="U40" s="319">
        <v>0</v>
      </c>
      <c r="V40" s="319">
        <v>0</v>
      </c>
      <c r="W40" s="319">
        <v>0</v>
      </c>
      <c r="X40" s="319">
        <v>0</v>
      </c>
      <c r="Y40" s="319">
        <v>0</v>
      </c>
      <c r="Z40" s="319">
        <v>0</v>
      </c>
      <c r="AA40" s="319">
        <v>0</v>
      </c>
      <c r="AB40" s="319">
        <v>0</v>
      </c>
      <c r="AC40" s="319">
        <v>0</v>
      </c>
      <c r="AD40" s="319">
        <v>0</v>
      </c>
      <c r="AE40" s="319">
        <v>0</v>
      </c>
      <c r="AF40" s="323">
        <v>0</v>
      </c>
      <c r="AG40" s="324">
        <v>0</v>
      </c>
      <c r="AH40" s="319">
        <v>0</v>
      </c>
      <c r="AI40" s="319">
        <v>0</v>
      </c>
      <c r="AJ40" s="325">
        <v>0</v>
      </c>
      <c r="AK40" s="319">
        <v>0</v>
      </c>
      <c r="AL40" s="319">
        <v>0</v>
      </c>
      <c r="AM40" s="319">
        <v>0</v>
      </c>
      <c r="AN40" s="320">
        <v>0</v>
      </c>
      <c r="AO40" s="326">
        <f t="shared" si="6"/>
        <v>0</v>
      </c>
    </row>
    <row r="41" spans="1:41" ht="10.15" customHeight="1" x14ac:dyDescent="0.2">
      <c r="A41" s="327" t="s">
        <v>85</v>
      </c>
      <c r="B41" s="328" t="s">
        <v>86</v>
      </c>
      <c r="C41" s="329">
        <f t="shared" ref="C41:AN41" si="8">+C39+C40</f>
        <v>523390</v>
      </c>
      <c r="D41" s="329">
        <f t="shared" si="8"/>
        <v>0</v>
      </c>
      <c r="E41" s="329">
        <f t="shared" si="8"/>
        <v>0</v>
      </c>
      <c r="F41" s="329">
        <f t="shared" si="8"/>
        <v>0</v>
      </c>
      <c r="G41" s="329">
        <f t="shared" si="8"/>
        <v>0</v>
      </c>
      <c r="H41" s="329">
        <f t="shared" si="8"/>
        <v>0</v>
      </c>
      <c r="I41" s="329">
        <f t="shared" si="8"/>
        <v>0</v>
      </c>
      <c r="J41" s="329">
        <f t="shared" si="8"/>
        <v>0</v>
      </c>
      <c r="K41" s="329">
        <f t="shared" si="8"/>
        <v>0</v>
      </c>
      <c r="L41" s="329">
        <f t="shared" si="8"/>
        <v>0</v>
      </c>
      <c r="M41" s="329">
        <f t="shared" si="8"/>
        <v>0</v>
      </c>
      <c r="N41" s="329">
        <f t="shared" si="8"/>
        <v>0</v>
      </c>
      <c r="O41" s="329">
        <f t="shared" si="8"/>
        <v>0</v>
      </c>
      <c r="P41" s="329">
        <f t="shared" si="8"/>
        <v>0</v>
      </c>
      <c r="Q41" s="329">
        <f t="shared" si="8"/>
        <v>0</v>
      </c>
      <c r="R41" s="329">
        <f t="shared" si="8"/>
        <v>0</v>
      </c>
      <c r="S41" s="329">
        <f t="shared" si="8"/>
        <v>0</v>
      </c>
      <c r="T41" s="329">
        <f t="shared" si="8"/>
        <v>0</v>
      </c>
      <c r="U41" s="329">
        <f t="shared" si="8"/>
        <v>0</v>
      </c>
      <c r="V41" s="329">
        <f t="shared" si="8"/>
        <v>0</v>
      </c>
      <c r="W41" s="329">
        <f t="shared" si="8"/>
        <v>0</v>
      </c>
      <c r="X41" s="329">
        <f t="shared" si="8"/>
        <v>0</v>
      </c>
      <c r="Y41" s="329">
        <f t="shared" si="8"/>
        <v>0</v>
      </c>
      <c r="Z41" s="329">
        <f t="shared" si="8"/>
        <v>0</v>
      </c>
      <c r="AA41" s="329">
        <f t="shared" si="8"/>
        <v>0</v>
      </c>
      <c r="AB41" s="329">
        <f t="shared" si="8"/>
        <v>0</v>
      </c>
      <c r="AC41" s="329">
        <f t="shared" si="8"/>
        <v>0</v>
      </c>
      <c r="AD41" s="329">
        <f t="shared" si="8"/>
        <v>0</v>
      </c>
      <c r="AE41" s="329">
        <f t="shared" si="8"/>
        <v>0</v>
      </c>
      <c r="AF41" s="330">
        <f t="shared" si="8"/>
        <v>0</v>
      </c>
      <c r="AG41" s="331">
        <f t="shared" si="8"/>
        <v>66245</v>
      </c>
      <c r="AH41" s="329">
        <f t="shared" si="8"/>
        <v>0</v>
      </c>
      <c r="AI41" s="329">
        <f t="shared" si="8"/>
        <v>0</v>
      </c>
      <c r="AJ41" s="332">
        <f t="shared" si="8"/>
        <v>0</v>
      </c>
      <c r="AK41" s="329">
        <f t="shared" si="8"/>
        <v>5075</v>
      </c>
      <c r="AL41" s="329">
        <f t="shared" si="8"/>
        <v>0</v>
      </c>
      <c r="AM41" s="329">
        <f t="shared" si="8"/>
        <v>0</v>
      </c>
      <c r="AN41" s="333">
        <f t="shared" si="8"/>
        <v>0</v>
      </c>
      <c r="AO41" s="326">
        <f t="shared" si="6"/>
        <v>594710</v>
      </c>
    </row>
    <row r="42" spans="1:41" ht="10.15" customHeight="1" x14ac:dyDescent="0.2">
      <c r="A42" s="313" t="s">
        <v>87</v>
      </c>
      <c r="B42" s="322" t="s">
        <v>88</v>
      </c>
      <c r="C42" s="319">
        <v>4066689</v>
      </c>
      <c r="D42" s="319">
        <v>0</v>
      </c>
      <c r="E42" s="319">
        <v>0</v>
      </c>
      <c r="F42" s="319">
        <v>0</v>
      </c>
      <c r="G42" s="319">
        <v>0</v>
      </c>
      <c r="H42" s="319">
        <v>0</v>
      </c>
      <c r="I42" s="319">
        <v>0</v>
      </c>
      <c r="J42" s="319">
        <v>0</v>
      </c>
      <c r="K42" s="319">
        <v>0</v>
      </c>
      <c r="L42" s="319">
        <v>0</v>
      </c>
      <c r="M42" s="319">
        <v>0</v>
      </c>
      <c r="N42" s="319">
        <v>0</v>
      </c>
      <c r="O42" s="319">
        <v>0</v>
      </c>
      <c r="P42" s="319">
        <v>0</v>
      </c>
      <c r="Q42" s="319">
        <v>0</v>
      </c>
      <c r="R42" s="319">
        <v>0</v>
      </c>
      <c r="S42" s="319">
        <v>0</v>
      </c>
      <c r="T42" s="319">
        <v>0</v>
      </c>
      <c r="U42" s="319">
        <v>0</v>
      </c>
      <c r="V42" s="319">
        <v>0</v>
      </c>
      <c r="W42" s="319">
        <v>0</v>
      </c>
      <c r="X42" s="319">
        <v>0</v>
      </c>
      <c r="Y42" s="319">
        <v>0</v>
      </c>
      <c r="Z42" s="319">
        <v>0</v>
      </c>
      <c r="AA42" s="319">
        <v>0</v>
      </c>
      <c r="AB42" s="319">
        <v>0</v>
      </c>
      <c r="AC42" s="319">
        <v>0</v>
      </c>
      <c r="AD42" s="319">
        <v>0</v>
      </c>
      <c r="AE42" s="319">
        <v>0</v>
      </c>
      <c r="AF42" s="323">
        <v>0</v>
      </c>
      <c r="AG42" s="324">
        <v>1066087</v>
      </c>
      <c r="AH42" s="319">
        <v>0</v>
      </c>
      <c r="AI42" s="319">
        <v>0</v>
      </c>
      <c r="AJ42" s="325">
        <v>0</v>
      </c>
      <c r="AK42" s="319">
        <v>757977</v>
      </c>
      <c r="AL42" s="319">
        <v>0</v>
      </c>
      <c r="AM42" s="319">
        <v>0</v>
      </c>
      <c r="AN42" s="320">
        <v>0</v>
      </c>
      <c r="AO42" s="326">
        <f t="shared" si="6"/>
        <v>5890753</v>
      </c>
    </row>
    <row r="43" spans="1:41" ht="10.15" customHeight="1" x14ac:dyDescent="0.2">
      <c r="A43" s="313" t="s">
        <v>89</v>
      </c>
      <c r="B43" s="322" t="s">
        <v>90</v>
      </c>
      <c r="C43" s="319">
        <v>11000</v>
      </c>
      <c r="D43" s="319">
        <v>0</v>
      </c>
      <c r="E43" s="319">
        <v>0</v>
      </c>
      <c r="F43" s="319">
        <v>0</v>
      </c>
      <c r="G43" s="319">
        <v>0</v>
      </c>
      <c r="H43" s="319">
        <v>0</v>
      </c>
      <c r="I43" s="319">
        <v>0</v>
      </c>
      <c r="J43" s="319">
        <v>0</v>
      </c>
      <c r="K43" s="319">
        <v>0</v>
      </c>
      <c r="L43" s="319">
        <v>0</v>
      </c>
      <c r="M43" s="335">
        <v>0</v>
      </c>
      <c r="N43" s="319">
        <v>0</v>
      </c>
      <c r="O43" s="319">
        <v>0</v>
      </c>
      <c r="P43" s="319">
        <v>0</v>
      </c>
      <c r="Q43" s="319">
        <v>0</v>
      </c>
      <c r="R43" s="319">
        <v>0</v>
      </c>
      <c r="S43" s="319">
        <v>0</v>
      </c>
      <c r="T43" s="319">
        <v>0</v>
      </c>
      <c r="U43" s="319">
        <v>0</v>
      </c>
      <c r="V43" s="319">
        <v>0</v>
      </c>
      <c r="W43" s="319">
        <v>0</v>
      </c>
      <c r="X43" s="319">
        <v>0</v>
      </c>
      <c r="Y43" s="319">
        <v>0</v>
      </c>
      <c r="Z43" s="319">
        <v>0</v>
      </c>
      <c r="AA43" s="319">
        <v>0</v>
      </c>
      <c r="AB43" s="319">
        <v>0</v>
      </c>
      <c r="AC43" s="319">
        <v>0</v>
      </c>
      <c r="AD43" s="319">
        <v>0</v>
      </c>
      <c r="AE43" s="319">
        <v>0</v>
      </c>
      <c r="AF43" s="323">
        <v>0</v>
      </c>
      <c r="AG43" s="324">
        <v>0</v>
      </c>
      <c r="AH43" s="319">
        <v>0</v>
      </c>
      <c r="AI43" s="319">
        <v>0</v>
      </c>
      <c r="AJ43" s="325">
        <v>0</v>
      </c>
      <c r="AK43" s="319">
        <v>0</v>
      </c>
      <c r="AL43" s="319">
        <v>0</v>
      </c>
      <c r="AM43" s="319">
        <v>0</v>
      </c>
      <c r="AN43" s="320">
        <v>0</v>
      </c>
      <c r="AO43" s="326">
        <f t="shared" si="6"/>
        <v>11000</v>
      </c>
    </row>
    <row r="44" spans="1:41" ht="10.15" customHeight="1" x14ac:dyDescent="0.2">
      <c r="A44" s="313" t="s">
        <v>91</v>
      </c>
      <c r="B44" s="322" t="s">
        <v>92</v>
      </c>
      <c r="C44" s="319">
        <v>584118</v>
      </c>
      <c r="D44" s="319">
        <v>0</v>
      </c>
      <c r="E44" s="319">
        <v>0</v>
      </c>
      <c r="F44" s="319">
        <v>0</v>
      </c>
      <c r="G44" s="319">
        <v>0</v>
      </c>
      <c r="H44" s="319">
        <v>0</v>
      </c>
      <c r="I44" s="319">
        <v>0</v>
      </c>
      <c r="J44" s="319">
        <v>0</v>
      </c>
      <c r="K44" s="319">
        <v>0</v>
      </c>
      <c r="L44" s="319">
        <v>0</v>
      </c>
      <c r="M44" s="319">
        <v>0</v>
      </c>
      <c r="N44" s="319">
        <v>0</v>
      </c>
      <c r="O44" s="319">
        <v>0</v>
      </c>
      <c r="P44" s="319">
        <v>0</v>
      </c>
      <c r="Q44" s="319">
        <v>0</v>
      </c>
      <c r="R44" s="319">
        <v>0</v>
      </c>
      <c r="S44" s="319">
        <v>0</v>
      </c>
      <c r="T44" s="319">
        <v>0</v>
      </c>
      <c r="U44" s="319">
        <v>0</v>
      </c>
      <c r="V44" s="319">
        <v>0</v>
      </c>
      <c r="W44" s="319">
        <v>0</v>
      </c>
      <c r="X44" s="319">
        <v>0</v>
      </c>
      <c r="Y44" s="319">
        <v>0</v>
      </c>
      <c r="Z44" s="319">
        <v>0</v>
      </c>
      <c r="AA44" s="319">
        <v>0</v>
      </c>
      <c r="AB44" s="319">
        <v>0</v>
      </c>
      <c r="AC44" s="319">
        <v>0</v>
      </c>
      <c r="AD44" s="319">
        <v>0</v>
      </c>
      <c r="AE44" s="334">
        <v>0</v>
      </c>
      <c r="AF44" s="323">
        <v>0</v>
      </c>
      <c r="AG44" s="324">
        <v>0</v>
      </c>
      <c r="AH44" s="319">
        <v>0</v>
      </c>
      <c r="AI44" s="319">
        <v>0</v>
      </c>
      <c r="AJ44" s="325">
        <v>0</v>
      </c>
      <c r="AK44" s="319">
        <v>0</v>
      </c>
      <c r="AL44" s="319">
        <v>0</v>
      </c>
      <c r="AM44" s="319">
        <v>0</v>
      </c>
      <c r="AN44" s="320">
        <v>0</v>
      </c>
      <c r="AO44" s="326">
        <f t="shared" si="6"/>
        <v>584118</v>
      </c>
    </row>
    <row r="45" spans="1:41" ht="10.15" customHeight="1" x14ac:dyDescent="0.2">
      <c r="A45" s="313" t="s">
        <v>93</v>
      </c>
      <c r="B45" s="322" t="s">
        <v>94</v>
      </c>
      <c r="C45" s="319">
        <v>0</v>
      </c>
      <c r="D45" s="319">
        <v>0</v>
      </c>
      <c r="E45" s="319">
        <v>0</v>
      </c>
      <c r="F45" s="319">
        <v>0</v>
      </c>
      <c r="G45" s="319">
        <v>0</v>
      </c>
      <c r="H45" s="319">
        <v>0</v>
      </c>
      <c r="I45" s="319">
        <v>0</v>
      </c>
      <c r="J45" s="319">
        <v>0</v>
      </c>
      <c r="K45" s="319">
        <v>0</v>
      </c>
      <c r="L45" s="319">
        <v>0</v>
      </c>
      <c r="M45" s="319">
        <v>0</v>
      </c>
      <c r="N45" s="319">
        <v>0</v>
      </c>
      <c r="O45" s="319">
        <v>0</v>
      </c>
      <c r="P45" s="319">
        <v>0</v>
      </c>
      <c r="Q45" s="319">
        <v>0</v>
      </c>
      <c r="R45" s="319">
        <v>0</v>
      </c>
      <c r="S45" s="319">
        <v>0</v>
      </c>
      <c r="T45" s="319">
        <v>0</v>
      </c>
      <c r="U45" s="319">
        <v>0</v>
      </c>
      <c r="V45" s="319">
        <v>0</v>
      </c>
      <c r="W45" s="319">
        <v>0</v>
      </c>
      <c r="X45" s="319">
        <v>0</v>
      </c>
      <c r="Y45" s="319">
        <v>0</v>
      </c>
      <c r="Z45" s="319">
        <v>0</v>
      </c>
      <c r="AA45" s="319">
        <v>0</v>
      </c>
      <c r="AB45" s="319">
        <v>0</v>
      </c>
      <c r="AC45" s="319">
        <v>0</v>
      </c>
      <c r="AD45" s="319">
        <v>0</v>
      </c>
      <c r="AE45" s="319">
        <v>0</v>
      </c>
      <c r="AF45" s="323">
        <v>0</v>
      </c>
      <c r="AG45" s="324">
        <v>0</v>
      </c>
      <c r="AH45" s="319">
        <v>0</v>
      </c>
      <c r="AI45" s="319">
        <v>0</v>
      </c>
      <c r="AJ45" s="325">
        <v>0</v>
      </c>
      <c r="AK45" s="319">
        <v>0</v>
      </c>
      <c r="AL45" s="319">
        <v>0</v>
      </c>
      <c r="AM45" s="319">
        <v>0</v>
      </c>
      <c r="AN45" s="320">
        <v>0</v>
      </c>
      <c r="AO45" s="326">
        <f t="shared" si="6"/>
        <v>0</v>
      </c>
    </row>
    <row r="46" spans="1:41" ht="10.15" customHeight="1" x14ac:dyDescent="0.2">
      <c r="A46" s="313" t="s">
        <v>95</v>
      </c>
      <c r="B46" s="322" t="s">
        <v>96</v>
      </c>
      <c r="C46" s="319">
        <v>714081</v>
      </c>
      <c r="D46" s="319">
        <v>0</v>
      </c>
      <c r="E46" s="319">
        <v>0</v>
      </c>
      <c r="F46" s="319">
        <v>0</v>
      </c>
      <c r="G46" s="319">
        <v>0</v>
      </c>
      <c r="H46" s="319">
        <v>0</v>
      </c>
      <c r="I46" s="319">
        <v>0</v>
      </c>
      <c r="J46" s="319">
        <v>0</v>
      </c>
      <c r="K46" s="319">
        <v>0</v>
      </c>
      <c r="L46" s="319">
        <v>0</v>
      </c>
      <c r="M46" s="319">
        <v>0</v>
      </c>
      <c r="N46" s="319">
        <v>0</v>
      </c>
      <c r="O46" s="319">
        <v>0</v>
      </c>
      <c r="P46" s="319">
        <v>0</v>
      </c>
      <c r="Q46" s="319">
        <v>0</v>
      </c>
      <c r="R46" s="319">
        <v>0</v>
      </c>
      <c r="S46" s="319">
        <v>0</v>
      </c>
      <c r="T46" s="319">
        <v>0</v>
      </c>
      <c r="U46" s="319">
        <v>0</v>
      </c>
      <c r="V46" s="319">
        <v>0</v>
      </c>
      <c r="W46" s="319">
        <v>0</v>
      </c>
      <c r="X46" s="319">
        <v>0</v>
      </c>
      <c r="Y46" s="319">
        <v>0</v>
      </c>
      <c r="Z46" s="319">
        <v>0</v>
      </c>
      <c r="AA46" s="319">
        <v>0</v>
      </c>
      <c r="AB46" s="319">
        <v>0</v>
      </c>
      <c r="AC46" s="319">
        <v>0</v>
      </c>
      <c r="AD46" s="319">
        <v>0</v>
      </c>
      <c r="AE46" s="319">
        <v>0</v>
      </c>
      <c r="AF46" s="323">
        <v>0</v>
      </c>
      <c r="AG46" s="324">
        <v>10</v>
      </c>
      <c r="AH46" s="319">
        <v>0</v>
      </c>
      <c r="AI46" s="319">
        <v>0</v>
      </c>
      <c r="AJ46" s="325">
        <v>0</v>
      </c>
      <c r="AK46" s="319">
        <v>33</v>
      </c>
      <c r="AL46" s="319">
        <v>0</v>
      </c>
      <c r="AM46" s="319">
        <v>0</v>
      </c>
      <c r="AN46" s="320">
        <v>0</v>
      </c>
      <c r="AO46" s="326">
        <f t="shared" si="6"/>
        <v>714124</v>
      </c>
    </row>
    <row r="47" spans="1:41" ht="10.15" customHeight="1" x14ac:dyDescent="0.2">
      <c r="A47" s="327" t="s">
        <v>97</v>
      </c>
      <c r="B47" s="328" t="s">
        <v>98</v>
      </c>
      <c r="C47" s="329">
        <f t="shared" ref="C47:AN47" si="9">SUM(C42:C46)</f>
        <v>5375888</v>
      </c>
      <c r="D47" s="329">
        <f t="shared" si="9"/>
        <v>0</v>
      </c>
      <c r="E47" s="329">
        <f t="shared" si="9"/>
        <v>0</v>
      </c>
      <c r="F47" s="329">
        <f t="shared" si="9"/>
        <v>0</v>
      </c>
      <c r="G47" s="329">
        <f t="shared" si="9"/>
        <v>0</v>
      </c>
      <c r="H47" s="329">
        <f t="shared" si="9"/>
        <v>0</v>
      </c>
      <c r="I47" s="329">
        <f t="shared" si="9"/>
        <v>0</v>
      </c>
      <c r="J47" s="329">
        <f t="shared" si="9"/>
        <v>0</v>
      </c>
      <c r="K47" s="329">
        <f t="shared" si="9"/>
        <v>0</v>
      </c>
      <c r="L47" s="329">
        <f t="shared" si="9"/>
        <v>0</v>
      </c>
      <c r="M47" s="329">
        <f t="shared" si="9"/>
        <v>0</v>
      </c>
      <c r="N47" s="329">
        <f t="shared" si="9"/>
        <v>0</v>
      </c>
      <c r="O47" s="329">
        <f t="shared" si="9"/>
        <v>0</v>
      </c>
      <c r="P47" s="329">
        <f t="shared" si="9"/>
        <v>0</v>
      </c>
      <c r="Q47" s="329">
        <f t="shared" si="9"/>
        <v>0</v>
      </c>
      <c r="R47" s="329">
        <f t="shared" si="9"/>
        <v>0</v>
      </c>
      <c r="S47" s="329">
        <f t="shared" si="9"/>
        <v>0</v>
      </c>
      <c r="T47" s="329">
        <f t="shared" si="9"/>
        <v>0</v>
      </c>
      <c r="U47" s="329">
        <f t="shared" si="9"/>
        <v>0</v>
      </c>
      <c r="V47" s="329">
        <f t="shared" si="9"/>
        <v>0</v>
      </c>
      <c r="W47" s="329">
        <f t="shared" si="9"/>
        <v>0</v>
      </c>
      <c r="X47" s="329">
        <f t="shared" si="9"/>
        <v>0</v>
      </c>
      <c r="Y47" s="329">
        <f t="shared" si="9"/>
        <v>0</v>
      </c>
      <c r="Z47" s="329">
        <f t="shared" si="9"/>
        <v>0</v>
      </c>
      <c r="AA47" s="329">
        <f t="shared" si="9"/>
        <v>0</v>
      </c>
      <c r="AB47" s="329">
        <f t="shared" si="9"/>
        <v>0</v>
      </c>
      <c r="AC47" s="329">
        <f t="shared" si="9"/>
        <v>0</v>
      </c>
      <c r="AD47" s="329">
        <f t="shared" si="9"/>
        <v>0</v>
      </c>
      <c r="AE47" s="329">
        <f t="shared" si="9"/>
        <v>0</v>
      </c>
      <c r="AF47" s="330">
        <f t="shared" si="9"/>
        <v>0</v>
      </c>
      <c r="AG47" s="331">
        <f t="shared" si="9"/>
        <v>1066097</v>
      </c>
      <c r="AH47" s="329">
        <f t="shared" si="9"/>
        <v>0</v>
      </c>
      <c r="AI47" s="329">
        <f t="shared" si="9"/>
        <v>0</v>
      </c>
      <c r="AJ47" s="332">
        <f t="shared" si="9"/>
        <v>0</v>
      </c>
      <c r="AK47" s="329">
        <f t="shared" si="9"/>
        <v>758010</v>
      </c>
      <c r="AL47" s="329">
        <f t="shared" si="9"/>
        <v>0</v>
      </c>
      <c r="AM47" s="329">
        <f t="shared" si="9"/>
        <v>0</v>
      </c>
      <c r="AN47" s="333">
        <f t="shared" si="9"/>
        <v>0</v>
      </c>
      <c r="AO47" s="326">
        <f t="shared" si="6"/>
        <v>7199995</v>
      </c>
    </row>
    <row r="48" spans="1:41" x14ac:dyDescent="0.2">
      <c r="A48" s="327" t="s">
        <v>99</v>
      </c>
      <c r="B48" s="328" t="s">
        <v>100</v>
      </c>
      <c r="C48" s="329">
        <f t="shared" ref="C48:AN48" si="10">+C27+C30+C38+C41+C47</f>
        <v>27505000</v>
      </c>
      <c r="D48" s="329">
        <f t="shared" si="10"/>
        <v>0</v>
      </c>
      <c r="E48" s="329">
        <f t="shared" si="10"/>
        <v>0</v>
      </c>
      <c r="F48" s="329">
        <f t="shared" si="10"/>
        <v>0</v>
      </c>
      <c r="G48" s="329">
        <f t="shared" si="10"/>
        <v>0</v>
      </c>
      <c r="H48" s="329">
        <f t="shared" si="10"/>
        <v>0</v>
      </c>
      <c r="I48" s="329">
        <f t="shared" si="10"/>
        <v>0</v>
      </c>
      <c r="J48" s="329">
        <f t="shared" si="10"/>
        <v>0</v>
      </c>
      <c r="K48" s="329">
        <f t="shared" si="10"/>
        <v>0</v>
      </c>
      <c r="L48" s="329">
        <f t="shared" si="10"/>
        <v>0</v>
      </c>
      <c r="M48" s="329">
        <f t="shared" si="10"/>
        <v>0</v>
      </c>
      <c r="N48" s="329">
        <f t="shared" si="10"/>
        <v>0</v>
      </c>
      <c r="O48" s="329">
        <f t="shared" si="10"/>
        <v>0</v>
      </c>
      <c r="P48" s="329">
        <f t="shared" si="10"/>
        <v>0</v>
      </c>
      <c r="Q48" s="329">
        <f t="shared" si="10"/>
        <v>0</v>
      </c>
      <c r="R48" s="329">
        <f t="shared" si="10"/>
        <v>0</v>
      </c>
      <c r="S48" s="329">
        <f t="shared" si="10"/>
        <v>0</v>
      </c>
      <c r="T48" s="329">
        <f t="shared" si="10"/>
        <v>0</v>
      </c>
      <c r="U48" s="329">
        <f t="shared" si="10"/>
        <v>0</v>
      </c>
      <c r="V48" s="329">
        <f t="shared" si="10"/>
        <v>0</v>
      </c>
      <c r="W48" s="329">
        <f t="shared" si="10"/>
        <v>0</v>
      </c>
      <c r="X48" s="329">
        <f t="shared" si="10"/>
        <v>0</v>
      </c>
      <c r="Y48" s="329">
        <f t="shared" si="10"/>
        <v>0</v>
      </c>
      <c r="Z48" s="329">
        <f t="shared" si="10"/>
        <v>0</v>
      </c>
      <c r="AA48" s="329">
        <f t="shared" si="10"/>
        <v>0</v>
      </c>
      <c r="AB48" s="329">
        <f t="shared" si="10"/>
        <v>0</v>
      </c>
      <c r="AC48" s="329">
        <f t="shared" si="10"/>
        <v>0</v>
      </c>
      <c r="AD48" s="329">
        <f t="shared" si="10"/>
        <v>0</v>
      </c>
      <c r="AE48" s="329">
        <f t="shared" si="10"/>
        <v>0</v>
      </c>
      <c r="AF48" s="330">
        <f t="shared" si="10"/>
        <v>0</v>
      </c>
      <c r="AG48" s="331">
        <f t="shared" si="10"/>
        <v>7019610</v>
      </c>
      <c r="AH48" s="329">
        <f t="shared" si="10"/>
        <v>0</v>
      </c>
      <c r="AI48" s="329">
        <f t="shared" si="10"/>
        <v>0</v>
      </c>
      <c r="AJ48" s="332">
        <f t="shared" si="10"/>
        <v>0</v>
      </c>
      <c r="AK48" s="329">
        <f t="shared" si="10"/>
        <v>3954739</v>
      </c>
      <c r="AL48" s="329">
        <f t="shared" si="10"/>
        <v>0</v>
      </c>
      <c r="AM48" s="329">
        <f t="shared" si="10"/>
        <v>0</v>
      </c>
      <c r="AN48" s="333">
        <f t="shared" si="10"/>
        <v>0</v>
      </c>
      <c r="AO48" s="326">
        <f t="shared" si="6"/>
        <v>38479349</v>
      </c>
    </row>
    <row r="49" spans="1:41" x14ac:dyDescent="0.2">
      <c r="A49" s="313" t="s">
        <v>101</v>
      </c>
      <c r="B49" s="322" t="s">
        <v>102</v>
      </c>
      <c r="C49" s="319">
        <v>0</v>
      </c>
      <c r="D49" s="319">
        <v>0</v>
      </c>
      <c r="E49" s="319">
        <v>0</v>
      </c>
      <c r="F49" s="319">
        <v>0</v>
      </c>
      <c r="G49" s="319">
        <v>0</v>
      </c>
      <c r="H49" s="319">
        <v>0</v>
      </c>
      <c r="I49" s="319">
        <v>0</v>
      </c>
      <c r="J49" s="319">
        <v>0</v>
      </c>
      <c r="K49" s="319">
        <v>0</v>
      </c>
      <c r="L49" s="319">
        <v>0</v>
      </c>
      <c r="M49" s="319">
        <v>0</v>
      </c>
      <c r="N49" s="319">
        <v>0</v>
      </c>
      <c r="O49" s="319">
        <v>0</v>
      </c>
      <c r="P49" s="319">
        <v>0</v>
      </c>
      <c r="Q49" s="319">
        <v>0</v>
      </c>
      <c r="R49" s="319">
        <v>0</v>
      </c>
      <c r="S49" s="319">
        <v>0</v>
      </c>
      <c r="T49" s="319">
        <v>0</v>
      </c>
      <c r="U49" s="319">
        <v>0</v>
      </c>
      <c r="V49" s="319">
        <v>0</v>
      </c>
      <c r="W49" s="319">
        <v>0</v>
      </c>
      <c r="X49" s="319">
        <v>0</v>
      </c>
      <c r="Y49" s="319">
        <v>0</v>
      </c>
      <c r="Z49" s="319">
        <v>0</v>
      </c>
      <c r="AA49" s="319">
        <v>0</v>
      </c>
      <c r="AB49" s="319">
        <v>0</v>
      </c>
      <c r="AC49" s="319">
        <v>0</v>
      </c>
      <c r="AD49" s="319">
        <v>0</v>
      </c>
      <c r="AE49" s="319">
        <v>0</v>
      </c>
      <c r="AF49" s="323">
        <v>0</v>
      </c>
      <c r="AG49" s="324">
        <v>0</v>
      </c>
      <c r="AH49" s="319">
        <v>0</v>
      </c>
      <c r="AI49" s="319">
        <v>0</v>
      </c>
      <c r="AJ49" s="325">
        <v>0</v>
      </c>
      <c r="AK49" s="319">
        <v>0</v>
      </c>
      <c r="AL49" s="319">
        <v>0</v>
      </c>
      <c r="AM49" s="319">
        <v>0</v>
      </c>
      <c r="AN49" s="320">
        <v>0</v>
      </c>
      <c r="AO49" s="326">
        <f t="shared" si="6"/>
        <v>0</v>
      </c>
    </row>
    <row r="50" spans="1:41" x14ac:dyDescent="0.2">
      <c r="A50" s="313" t="s">
        <v>103</v>
      </c>
      <c r="B50" s="322" t="s">
        <v>104</v>
      </c>
      <c r="C50" s="319">
        <v>0</v>
      </c>
      <c r="D50" s="319">
        <v>0</v>
      </c>
      <c r="E50" s="319">
        <v>0</v>
      </c>
      <c r="F50" s="319">
        <v>0</v>
      </c>
      <c r="G50" s="319">
        <v>0</v>
      </c>
      <c r="H50" s="319">
        <v>0</v>
      </c>
      <c r="I50" s="319">
        <v>0</v>
      </c>
      <c r="J50" s="319">
        <v>0</v>
      </c>
      <c r="K50" s="319">
        <v>0</v>
      </c>
      <c r="L50" s="319">
        <v>0</v>
      </c>
      <c r="M50" s="319">
        <v>0</v>
      </c>
      <c r="N50" s="319">
        <v>0</v>
      </c>
      <c r="O50" s="319">
        <v>0</v>
      </c>
      <c r="P50" s="319">
        <v>0</v>
      </c>
      <c r="Q50" s="319">
        <v>0</v>
      </c>
      <c r="R50" s="319">
        <v>0</v>
      </c>
      <c r="S50" s="319">
        <v>0</v>
      </c>
      <c r="T50" s="319">
        <v>0</v>
      </c>
      <c r="U50" s="319">
        <v>0</v>
      </c>
      <c r="V50" s="319">
        <v>0</v>
      </c>
      <c r="W50" s="319">
        <v>0</v>
      </c>
      <c r="X50" s="319">
        <v>0</v>
      </c>
      <c r="Y50" s="319">
        <v>0</v>
      </c>
      <c r="Z50" s="319">
        <v>0</v>
      </c>
      <c r="AA50" s="319">
        <v>0</v>
      </c>
      <c r="AB50" s="319">
        <v>0</v>
      </c>
      <c r="AC50" s="319">
        <v>0</v>
      </c>
      <c r="AD50" s="319">
        <v>0</v>
      </c>
      <c r="AE50" s="319">
        <v>0</v>
      </c>
      <c r="AF50" s="323">
        <v>0</v>
      </c>
      <c r="AG50" s="324">
        <v>0</v>
      </c>
      <c r="AH50" s="319">
        <v>0</v>
      </c>
      <c r="AI50" s="319">
        <v>0</v>
      </c>
      <c r="AJ50" s="325">
        <v>0</v>
      </c>
      <c r="AK50" s="319">
        <v>0</v>
      </c>
      <c r="AL50" s="319">
        <v>0</v>
      </c>
      <c r="AM50" s="319">
        <v>0</v>
      </c>
      <c r="AN50" s="320">
        <v>0</v>
      </c>
      <c r="AO50" s="326">
        <f t="shared" si="6"/>
        <v>0</v>
      </c>
    </row>
    <row r="51" spans="1:41" x14ac:dyDescent="0.2">
      <c r="A51" s="313" t="s">
        <v>105</v>
      </c>
      <c r="B51" s="322" t="s">
        <v>106</v>
      </c>
      <c r="C51" s="319">
        <v>0</v>
      </c>
      <c r="D51" s="319">
        <v>0</v>
      </c>
      <c r="E51" s="319">
        <v>0</v>
      </c>
      <c r="F51" s="319">
        <v>0</v>
      </c>
      <c r="G51" s="319">
        <v>0</v>
      </c>
      <c r="H51" s="319">
        <v>0</v>
      </c>
      <c r="I51" s="319">
        <v>0</v>
      </c>
      <c r="J51" s="319">
        <v>0</v>
      </c>
      <c r="K51" s="319">
        <v>0</v>
      </c>
      <c r="L51" s="319">
        <v>0</v>
      </c>
      <c r="M51" s="319">
        <v>0</v>
      </c>
      <c r="N51" s="319">
        <v>0</v>
      </c>
      <c r="O51" s="319">
        <v>0</v>
      </c>
      <c r="P51" s="319">
        <v>0</v>
      </c>
      <c r="Q51" s="319">
        <v>0</v>
      </c>
      <c r="R51" s="319">
        <v>0</v>
      </c>
      <c r="S51" s="319">
        <v>0</v>
      </c>
      <c r="T51" s="319">
        <v>0</v>
      </c>
      <c r="U51" s="319">
        <v>0</v>
      </c>
      <c r="V51" s="319">
        <v>0</v>
      </c>
      <c r="W51" s="319">
        <v>0</v>
      </c>
      <c r="X51" s="319">
        <v>0</v>
      </c>
      <c r="Y51" s="319">
        <v>0</v>
      </c>
      <c r="Z51" s="319">
        <v>0</v>
      </c>
      <c r="AA51" s="319">
        <v>0</v>
      </c>
      <c r="AB51" s="319">
        <v>0</v>
      </c>
      <c r="AC51" s="319">
        <v>0</v>
      </c>
      <c r="AD51" s="319">
        <v>0</v>
      </c>
      <c r="AE51" s="319">
        <v>0</v>
      </c>
      <c r="AF51" s="323">
        <v>0</v>
      </c>
      <c r="AG51" s="324">
        <v>0</v>
      </c>
      <c r="AH51" s="319">
        <v>0</v>
      </c>
      <c r="AI51" s="319">
        <v>0</v>
      </c>
      <c r="AJ51" s="325">
        <v>0</v>
      </c>
      <c r="AK51" s="319">
        <v>0</v>
      </c>
      <c r="AL51" s="319">
        <v>0</v>
      </c>
      <c r="AM51" s="319">
        <v>0</v>
      </c>
      <c r="AN51" s="320">
        <v>0</v>
      </c>
      <c r="AO51" s="326">
        <f t="shared" si="6"/>
        <v>0</v>
      </c>
    </row>
    <row r="52" spans="1:41" x14ac:dyDescent="0.2">
      <c r="A52" s="313" t="s">
        <v>107</v>
      </c>
      <c r="B52" s="322" t="s">
        <v>108</v>
      </c>
      <c r="C52" s="319">
        <v>0</v>
      </c>
      <c r="D52" s="319">
        <v>0</v>
      </c>
      <c r="E52" s="319">
        <v>0</v>
      </c>
      <c r="F52" s="319">
        <v>0</v>
      </c>
      <c r="G52" s="319">
        <v>0</v>
      </c>
      <c r="H52" s="319">
        <v>0</v>
      </c>
      <c r="I52" s="319">
        <v>0</v>
      </c>
      <c r="J52" s="319">
        <v>0</v>
      </c>
      <c r="K52" s="319">
        <v>0</v>
      </c>
      <c r="L52" s="319">
        <v>0</v>
      </c>
      <c r="M52" s="319">
        <v>0</v>
      </c>
      <c r="N52" s="319">
        <v>0</v>
      </c>
      <c r="O52" s="319">
        <v>0</v>
      </c>
      <c r="P52" s="319">
        <v>0</v>
      </c>
      <c r="Q52" s="319">
        <v>0</v>
      </c>
      <c r="R52" s="319">
        <v>0</v>
      </c>
      <c r="S52" s="319">
        <v>0</v>
      </c>
      <c r="T52" s="319">
        <v>0</v>
      </c>
      <c r="U52" s="319">
        <v>0</v>
      </c>
      <c r="V52" s="319">
        <v>0</v>
      </c>
      <c r="W52" s="319">
        <v>0</v>
      </c>
      <c r="X52" s="319">
        <v>0</v>
      </c>
      <c r="Y52" s="319">
        <v>0</v>
      </c>
      <c r="Z52" s="319">
        <v>0</v>
      </c>
      <c r="AA52" s="319">
        <v>0</v>
      </c>
      <c r="AB52" s="319">
        <v>0</v>
      </c>
      <c r="AC52" s="319">
        <v>0</v>
      </c>
      <c r="AD52" s="319">
        <v>0</v>
      </c>
      <c r="AE52" s="319">
        <v>0</v>
      </c>
      <c r="AF52" s="323">
        <v>0</v>
      </c>
      <c r="AG52" s="324">
        <v>0</v>
      </c>
      <c r="AH52" s="319">
        <v>0</v>
      </c>
      <c r="AI52" s="319">
        <v>0</v>
      </c>
      <c r="AJ52" s="325">
        <v>0</v>
      </c>
      <c r="AK52" s="319">
        <v>0</v>
      </c>
      <c r="AL52" s="319">
        <v>0</v>
      </c>
      <c r="AM52" s="319">
        <v>0</v>
      </c>
      <c r="AN52" s="320">
        <v>0</v>
      </c>
      <c r="AO52" s="326">
        <f t="shared" si="6"/>
        <v>0</v>
      </c>
    </row>
    <row r="53" spans="1:41" x14ac:dyDescent="0.2">
      <c r="A53" s="313" t="s">
        <v>109</v>
      </c>
      <c r="B53" s="322" t="s">
        <v>110</v>
      </c>
      <c r="C53" s="319">
        <v>0</v>
      </c>
      <c r="D53" s="319">
        <v>0</v>
      </c>
      <c r="E53" s="319">
        <v>0</v>
      </c>
      <c r="F53" s="319">
        <v>0</v>
      </c>
      <c r="G53" s="319">
        <v>0</v>
      </c>
      <c r="H53" s="319">
        <v>0</v>
      </c>
      <c r="I53" s="319">
        <v>0</v>
      </c>
      <c r="J53" s="319">
        <v>0</v>
      </c>
      <c r="K53" s="319">
        <v>0</v>
      </c>
      <c r="L53" s="319">
        <v>0</v>
      </c>
      <c r="M53" s="319">
        <v>0</v>
      </c>
      <c r="N53" s="319">
        <v>0</v>
      </c>
      <c r="O53" s="319">
        <v>0</v>
      </c>
      <c r="P53" s="319">
        <v>0</v>
      </c>
      <c r="Q53" s="319">
        <v>0</v>
      </c>
      <c r="R53" s="319">
        <v>0</v>
      </c>
      <c r="S53" s="319">
        <v>0</v>
      </c>
      <c r="T53" s="319">
        <v>0</v>
      </c>
      <c r="U53" s="319">
        <v>0</v>
      </c>
      <c r="V53" s="319">
        <v>0</v>
      </c>
      <c r="W53" s="319">
        <v>0</v>
      </c>
      <c r="X53" s="319">
        <v>0</v>
      </c>
      <c r="Y53" s="319">
        <v>0</v>
      </c>
      <c r="Z53" s="319">
        <v>0</v>
      </c>
      <c r="AA53" s="319">
        <v>0</v>
      </c>
      <c r="AB53" s="319">
        <v>0</v>
      </c>
      <c r="AC53" s="319">
        <v>0</v>
      </c>
      <c r="AD53" s="319">
        <v>0</v>
      </c>
      <c r="AE53" s="319">
        <v>0</v>
      </c>
      <c r="AF53" s="323">
        <v>0</v>
      </c>
      <c r="AG53" s="324">
        <v>0</v>
      </c>
      <c r="AH53" s="319">
        <v>0</v>
      </c>
      <c r="AI53" s="319">
        <v>0</v>
      </c>
      <c r="AJ53" s="325">
        <v>0</v>
      </c>
      <c r="AK53" s="319">
        <v>0</v>
      </c>
      <c r="AL53" s="319">
        <v>0</v>
      </c>
      <c r="AM53" s="319">
        <v>0</v>
      </c>
      <c r="AN53" s="320">
        <v>0</v>
      </c>
      <c r="AO53" s="326">
        <f t="shared" si="6"/>
        <v>0</v>
      </c>
    </row>
    <row r="54" spans="1:41" x14ac:dyDescent="0.2">
      <c r="A54" s="313" t="s">
        <v>111</v>
      </c>
      <c r="B54" s="322" t="s">
        <v>112</v>
      </c>
      <c r="C54" s="319">
        <v>0</v>
      </c>
      <c r="D54" s="319">
        <v>0</v>
      </c>
      <c r="E54" s="319">
        <v>0</v>
      </c>
      <c r="F54" s="319">
        <v>0</v>
      </c>
      <c r="G54" s="319">
        <v>0</v>
      </c>
      <c r="H54" s="319">
        <v>0</v>
      </c>
      <c r="I54" s="319">
        <v>0</v>
      </c>
      <c r="J54" s="319">
        <v>0</v>
      </c>
      <c r="K54" s="319">
        <v>0</v>
      </c>
      <c r="L54" s="319">
        <v>0</v>
      </c>
      <c r="M54" s="319">
        <v>0</v>
      </c>
      <c r="N54" s="319">
        <v>0</v>
      </c>
      <c r="O54" s="319">
        <v>0</v>
      </c>
      <c r="P54" s="319">
        <v>0</v>
      </c>
      <c r="Q54" s="319">
        <v>0</v>
      </c>
      <c r="R54" s="319">
        <v>0</v>
      </c>
      <c r="S54" s="319">
        <v>0</v>
      </c>
      <c r="T54" s="319">
        <v>0</v>
      </c>
      <c r="U54" s="319">
        <v>0</v>
      </c>
      <c r="V54" s="319">
        <v>0</v>
      </c>
      <c r="W54" s="319">
        <v>0</v>
      </c>
      <c r="X54" s="319">
        <v>0</v>
      </c>
      <c r="Y54" s="319">
        <v>0</v>
      </c>
      <c r="Z54" s="319">
        <v>0</v>
      </c>
      <c r="AA54" s="319">
        <v>0</v>
      </c>
      <c r="AB54" s="319">
        <v>0</v>
      </c>
      <c r="AC54" s="319">
        <v>0</v>
      </c>
      <c r="AD54" s="319">
        <v>0</v>
      </c>
      <c r="AE54" s="319">
        <v>0</v>
      </c>
      <c r="AF54" s="323">
        <v>0</v>
      </c>
      <c r="AG54" s="324">
        <v>0</v>
      </c>
      <c r="AH54" s="319">
        <v>0</v>
      </c>
      <c r="AI54" s="319">
        <v>0</v>
      </c>
      <c r="AJ54" s="325">
        <v>0</v>
      </c>
      <c r="AK54" s="319">
        <v>0</v>
      </c>
      <c r="AL54" s="319">
        <v>0</v>
      </c>
      <c r="AM54" s="319">
        <v>0</v>
      </c>
      <c r="AN54" s="320">
        <v>0</v>
      </c>
      <c r="AO54" s="326">
        <f t="shared" si="6"/>
        <v>0</v>
      </c>
    </row>
    <row r="55" spans="1:41" x14ac:dyDescent="0.2">
      <c r="A55" s="313" t="s">
        <v>113</v>
      </c>
      <c r="B55" s="322" t="s">
        <v>114</v>
      </c>
      <c r="C55" s="319">
        <v>80000</v>
      </c>
      <c r="D55" s="319">
        <v>0</v>
      </c>
      <c r="E55" s="319">
        <v>0</v>
      </c>
      <c r="F55" s="319">
        <v>0</v>
      </c>
      <c r="G55" s="319">
        <v>0</v>
      </c>
      <c r="H55" s="319">
        <v>0</v>
      </c>
      <c r="I55" s="319">
        <v>0</v>
      </c>
      <c r="J55" s="319">
        <v>0</v>
      </c>
      <c r="K55" s="319">
        <v>0</v>
      </c>
      <c r="L55" s="319">
        <v>0</v>
      </c>
      <c r="M55" s="319">
        <v>0</v>
      </c>
      <c r="N55" s="319">
        <v>0</v>
      </c>
      <c r="O55" s="319">
        <v>0</v>
      </c>
      <c r="P55" s="319">
        <v>0</v>
      </c>
      <c r="Q55" s="319">
        <v>0</v>
      </c>
      <c r="R55" s="319">
        <v>0</v>
      </c>
      <c r="S55" s="319">
        <v>0</v>
      </c>
      <c r="T55" s="319">
        <v>0</v>
      </c>
      <c r="U55" s="319">
        <v>0</v>
      </c>
      <c r="V55" s="319">
        <v>0</v>
      </c>
      <c r="W55" s="319">
        <v>0</v>
      </c>
      <c r="X55" s="319">
        <v>0</v>
      </c>
      <c r="Y55" s="319">
        <v>0</v>
      </c>
      <c r="Z55" s="319">
        <v>0</v>
      </c>
      <c r="AA55" s="319">
        <v>0</v>
      </c>
      <c r="AB55" s="319">
        <v>0</v>
      </c>
      <c r="AC55" s="319">
        <v>0</v>
      </c>
      <c r="AD55" s="319">
        <v>0</v>
      </c>
      <c r="AE55" s="319">
        <v>0</v>
      </c>
      <c r="AF55" s="323">
        <v>0</v>
      </c>
      <c r="AG55" s="324">
        <v>0</v>
      </c>
      <c r="AH55" s="319">
        <v>0</v>
      </c>
      <c r="AI55" s="319">
        <v>0</v>
      </c>
      <c r="AJ55" s="325">
        <v>0</v>
      </c>
      <c r="AK55" s="319">
        <v>0</v>
      </c>
      <c r="AL55" s="319">
        <v>0</v>
      </c>
      <c r="AM55" s="319">
        <v>0</v>
      </c>
      <c r="AN55" s="320">
        <v>0</v>
      </c>
      <c r="AO55" s="326">
        <f t="shared" si="6"/>
        <v>80000</v>
      </c>
    </row>
    <row r="56" spans="1:41" x14ac:dyDescent="0.2">
      <c r="A56" s="313" t="s">
        <v>115</v>
      </c>
      <c r="B56" s="322" t="s">
        <v>116</v>
      </c>
      <c r="C56" s="319">
        <v>5383770</v>
      </c>
      <c r="D56" s="319">
        <v>0</v>
      </c>
      <c r="E56" s="319">
        <v>0</v>
      </c>
      <c r="F56" s="319">
        <v>0</v>
      </c>
      <c r="G56" s="319">
        <v>0</v>
      </c>
      <c r="H56" s="319">
        <v>0</v>
      </c>
      <c r="I56" s="319">
        <v>0</v>
      </c>
      <c r="J56" s="319">
        <v>0</v>
      </c>
      <c r="K56" s="319">
        <v>0</v>
      </c>
      <c r="L56" s="319">
        <v>0</v>
      </c>
      <c r="M56" s="319">
        <v>0</v>
      </c>
      <c r="N56" s="319">
        <v>0</v>
      </c>
      <c r="O56" s="319">
        <v>0</v>
      </c>
      <c r="P56" s="319">
        <v>0</v>
      </c>
      <c r="Q56" s="319">
        <v>0</v>
      </c>
      <c r="R56" s="319">
        <v>0</v>
      </c>
      <c r="S56" s="319">
        <v>0</v>
      </c>
      <c r="T56" s="319">
        <v>0</v>
      </c>
      <c r="U56" s="319">
        <v>0</v>
      </c>
      <c r="V56" s="319">
        <v>0</v>
      </c>
      <c r="W56" s="319">
        <v>0</v>
      </c>
      <c r="X56" s="319">
        <v>0</v>
      </c>
      <c r="Y56" s="319">
        <v>0</v>
      </c>
      <c r="Z56" s="319">
        <v>0</v>
      </c>
      <c r="AA56" s="319">
        <v>0</v>
      </c>
      <c r="AB56" s="319">
        <v>0</v>
      </c>
      <c r="AC56" s="319">
        <v>0</v>
      </c>
      <c r="AD56" s="319">
        <v>0</v>
      </c>
      <c r="AE56" s="319">
        <v>0</v>
      </c>
      <c r="AF56" s="323">
        <v>0</v>
      </c>
      <c r="AG56" s="324">
        <v>0</v>
      </c>
      <c r="AH56" s="319">
        <v>0</v>
      </c>
      <c r="AI56" s="319">
        <v>0</v>
      </c>
      <c r="AJ56" s="325">
        <v>0</v>
      </c>
      <c r="AK56" s="319">
        <v>0</v>
      </c>
      <c r="AL56" s="319">
        <v>0</v>
      </c>
      <c r="AM56" s="319">
        <v>0</v>
      </c>
      <c r="AN56" s="320">
        <v>0</v>
      </c>
      <c r="AO56" s="326">
        <f t="shared" si="6"/>
        <v>5383770</v>
      </c>
    </row>
    <row r="57" spans="1:41" ht="10.15" customHeight="1" x14ac:dyDescent="0.2">
      <c r="A57" s="327" t="s">
        <v>117</v>
      </c>
      <c r="B57" s="328" t="s">
        <v>118</v>
      </c>
      <c r="C57" s="329">
        <f t="shared" ref="C57:AN57" si="11">SUM(C49:C56)</f>
        <v>5463770</v>
      </c>
      <c r="D57" s="329">
        <f t="shared" si="11"/>
        <v>0</v>
      </c>
      <c r="E57" s="329">
        <f t="shared" si="11"/>
        <v>0</v>
      </c>
      <c r="F57" s="329">
        <f t="shared" si="11"/>
        <v>0</v>
      </c>
      <c r="G57" s="329">
        <f t="shared" si="11"/>
        <v>0</v>
      </c>
      <c r="H57" s="329">
        <f t="shared" si="11"/>
        <v>0</v>
      </c>
      <c r="I57" s="329">
        <f t="shared" si="11"/>
        <v>0</v>
      </c>
      <c r="J57" s="329">
        <f t="shared" si="11"/>
        <v>0</v>
      </c>
      <c r="K57" s="329">
        <f t="shared" si="11"/>
        <v>0</v>
      </c>
      <c r="L57" s="329">
        <f t="shared" si="11"/>
        <v>0</v>
      </c>
      <c r="M57" s="329">
        <f t="shared" si="11"/>
        <v>0</v>
      </c>
      <c r="N57" s="329">
        <f t="shared" si="11"/>
        <v>0</v>
      </c>
      <c r="O57" s="329">
        <f t="shared" si="11"/>
        <v>0</v>
      </c>
      <c r="P57" s="329">
        <f t="shared" si="11"/>
        <v>0</v>
      </c>
      <c r="Q57" s="329">
        <f t="shared" si="11"/>
        <v>0</v>
      </c>
      <c r="R57" s="329">
        <f t="shared" si="11"/>
        <v>0</v>
      </c>
      <c r="S57" s="329">
        <f t="shared" si="11"/>
        <v>0</v>
      </c>
      <c r="T57" s="329">
        <f t="shared" si="11"/>
        <v>0</v>
      </c>
      <c r="U57" s="329">
        <f t="shared" si="11"/>
        <v>0</v>
      </c>
      <c r="V57" s="329">
        <f t="shared" si="11"/>
        <v>0</v>
      </c>
      <c r="W57" s="329">
        <f t="shared" si="11"/>
        <v>0</v>
      </c>
      <c r="X57" s="329">
        <f t="shared" si="11"/>
        <v>0</v>
      </c>
      <c r="Y57" s="329">
        <f t="shared" si="11"/>
        <v>0</v>
      </c>
      <c r="Z57" s="329">
        <f t="shared" si="11"/>
        <v>0</v>
      </c>
      <c r="AA57" s="329">
        <f t="shared" si="11"/>
        <v>0</v>
      </c>
      <c r="AB57" s="329">
        <f t="shared" si="11"/>
        <v>0</v>
      </c>
      <c r="AC57" s="329">
        <f t="shared" si="11"/>
        <v>0</v>
      </c>
      <c r="AD57" s="329">
        <f t="shared" si="11"/>
        <v>0</v>
      </c>
      <c r="AE57" s="329">
        <f t="shared" si="11"/>
        <v>0</v>
      </c>
      <c r="AF57" s="330">
        <f t="shared" si="11"/>
        <v>0</v>
      </c>
      <c r="AG57" s="331">
        <f t="shared" si="11"/>
        <v>0</v>
      </c>
      <c r="AH57" s="329">
        <f t="shared" si="11"/>
        <v>0</v>
      </c>
      <c r="AI57" s="329">
        <f t="shared" si="11"/>
        <v>0</v>
      </c>
      <c r="AJ57" s="332">
        <f t="shared" si="11"/>
        <v>0</v>
      </c>
      <c r="AK57" s="329">
        <f t="shared" si="11"/>
        <v>0</v>
      </c>
      <c r="AL57" s="329">
        <f t="shared" si="11"/>
        <v>0</v>
      </c>
      <c r="AM57" s="329">
        <f t="shared" si="11"/>
        <v>0</v>
      </c>
      <c r="AN57" s="333">
        <f t="shared" si="11"/>
        <v>0</v>
      </c>
      <c r="AO57" s="326">
        <f t="shared" si="6"/>
        <v>5463770</v>
      </c>
    </row>
    <row r="58" spans="1:41" x14ac:dyDescent="0.2">
      <c r="A58" s="313" t="s">
        <v>119</v>
      </c>
      <c r="B58" s="322" t="s">
        <v>120</v>
      </c>
      <c r="C58" s="319">
        <v>0</v>
      </c>
      <c r="D58" s="319">
        <v>0</v>
      </c>
      <c r="E58" s="319">
        <v>0</v>
      </c>
      <c r="F58" s="319">
        <v>0</v>
      </c>
      <c r="G58" s="319">
        <v>0</v>
      </c>
      <c r="H58" s="319">
        <v>0</v>
      </c>
      <c r="I58" s="319">
        <v>0</v>
      </c>
      <c r="J58" s="319">
        <v>0</v>
      </c>
      <c r="K58" s="319">
        <v>0</v>
      </c>
      <c r="L58" s="319">
        <v>0</v>
      </c>
      <c r="M58" s="319">
        <v>0</v>
      </c>
      <c r="N58" s="319">
        <v>0</v>
      </c>
      <c r="O58" s="319">
        <v>0</v>
      </c>
      <c r="P58" s="319">
        <v>0</v>
      </c>
      <c r="Q58" s="319">
        <v>0</v>
      </c>
      <c r="R58" s="319">
        <v>0</v>
      </c>
      <c r="S58" s="319">
        <v>0</v>
      </c>
      <c r="T58" s="319">
        <v>0</v>
      </c>
      <c r="U58" s="319">
        <v>0</v>
      </c>
      <c r="V58" s="319">
        <v>0</v>
      </c>
      <c r="W58" s="319">
        <v>0</v>
      </c>
      <c r="X58" s="319">
        <v>0</v>
      </c>
      <c r="Y58" s="319">
        <v>0</v>
      </c>
      <c r="Z58" s="319">
        <v>0</v>
      </c>
      <c r="AA58" s="319">
        <v>0</v>
      </c>
      <c r="AB58" s="319">
        <v>0</v>
      </c>
      <c r="AC58" s="319">
        <v>0</v>
      </c>
      <c r="AD58" s="319">
        <v>0</v>
      </c>
      <c r="AE58" s="319">
        <v>0</v>
      </c>
      <c r="AF58" s="323">
        <v>0</v>
      </c>
      <c r="AG58" s="324">
        <v>0</v>
      </c>
      <c r="AH58" s="319">
        <v>0</v>
      </c>
      <c r="AI58" s="319">
        <v>0</v>
      </c>
      <c r="AJ58" s="325">
        <v>0</v>
      </c>
      <c r="AK58" s="319">
        <v>0</v>
      </c>
      <c r="AL58" s="319">
        <v>0</v>
      </c>
      <c r="AM58" s="319">
        <v>0</v>
      </c>
      <c r="AN58" s="320">
        <v>0</v>
      </c>
      <c r="AO58" s="326">
        <f t="shared" si="6"/>
        <v>0</v>
      </c>
    </row>
    <row r="59" spans="1:41" x14ac:dyDescent="0.2">
      <c r="A59" s="313" t="s">
        <v>121</v>
      </c>
      <c r="B59" s="322" t="s">
        <v>122</v>
      </c>
      <c r="C59" s="319">
        <v>1410467</v>
      </c>
      <c r="D59" s="319">
        <v>0</v>
      </c>
      <c r="E59" s="319">
        <v>0</v>
      </c>
      <c r="F59" s="319">
        <v>0</v>
      </c>
      <c r="G59" s="319">
        <v>0</v>
      </c>
      <c r="H59" s="319">
        <v>0</v>
      </c>
      <c r="I59" s="319">
        <v>0</v>
      </c>
      <c r="J59" s="319">
        <v>0</v>
      </c>
      <c r="K59" s="319">
        <v>0</v>
      </c>
      <c r="L59" s="319">
        <v>0</v>
      </c>
      <c r="M59" s="319">
        <v>0</v>
      </c>
      <c r="N59" s="319">
        <v>0</v>
      </c>
      <c r="O59" s="319">
        <v>0</v>
      </c>
      <c r="P59" s="319">
        <v>0</v>
      </c>
      <c r="Q59" s="319">
        <v>0</v>
      </c>
      <c r="R59" s="319">
        <v>0</v>
      </c>
      <c r="S59" s="319">
        <v>0</v>
      </c>
      <c r="T59" s="319">
        <v>0</v>
      </c>
      <c r="U59" s="319">
        <v>0</v>
      </c>
      <c r="V59" s="319">
        <v>0</v>
      </c>
      <c r="W59" s="319">
        <v>0</v>
      </c>
      <c r="X59" s="319">
        <v>0</v>
      </c>
      <c r="Y59" s="319">
        <v>0</v>
      </c>
      <c r="Z59" s="319">
        <v>0</v>
      </c>
      <c r="AA59" s="319">
        <v>0</v>
      </c>
      <c r="AB59" s="319">
        <v>0</v>
      </c>
      <c r="AC59" s="319">
        <v>0</v>
      </c>
      <c r="AD59" s="319">
        <v>0</v>
      </c>
      <c r="AE59" s="319">
        <v>0</v>
      </c>
      <c r="AF59" s="323">
        <v>0</v>
      </c>
      <c r="AG59" s="324">
        <v>0</v>
      </c>
      <c r="AH59" s="319">
        <v>0</v>
      </c>
      <c r="AI59" s="319">
        <v>0</v>
      </c>
      <c r="AJ59" s="325">
        <v>0</v>
      </c>
      <c r="AK59" s="319">
        <v>0</v>
      </c>
      <c r="AL59" s="319">
        <v>0</v>
      </c>
      <c r="AM59" s="319">
        <v>0</v>
      </c>
      <c r="AN59" s="320">
        <v>0</v>
      </c>
      <c r="AO59" s="326">
        <f t="shared" si="6"/>
        <v>1410467</v>
      </c>
    </row>
    <row r="60" spans="1:41" ht="21" x14ac:dyDescent="0.2">
      <c r="A60" s="313" t="s">
        <v>123</v>
      </c>
      <c r="B60" s="322" t="s">
        <v>124</v>
      </c>
      <c r="C60" s="319">
        <v>0</v>
      </c>
      <c r="D60" s="319">
        <v>0</v>
      </c>
      <c r="E60" s="319">
        <v>0</v>
      </c>
      <c r="F60" s="319">
        <v>0</v>
      </c>
      <c r="G60" s="319">
        <v>0</v>
      </c>
      <c r="H60" s="319">
        <v>0</v>
      </c>
      <c r="I60" s="319">
        <v>0</v>
      </c>
      <c r="J60" s="319">
        <v>0</v>
      </c>
      <c r="K60" s="319">
        <v>0</v>
      </c>
      <c r="L60" s="319">
        <v>0</v>
      </c>
      <c r="M60" s="319">
        <v>0</v>
      </c>
      <c r="N60" s="319">
        <v>0</v>
      </c>
      <c r="O60" s="319">
        <v>0</v>
      </c>
      <c r="P60" s="319">
        <v>0</v>
      </c>
      <c r="Q60" s="319">
        <v>0</v>
      </c>
      <c r="R60" s="319">
        <v>0</v>
      </c>
      <c r="S60" s="319">
        <v>0</v>
      </c>
      <c r="T60" s="319">
        <v>0</v>
      </c>
      <c r="U60" s="319">
        <v>0</v>
      </c>
      <c r="V60" s="319">
        <v>0</v>
      </c>
      <c r="W60" s="319">
        <v>0</v>
      </c>
      <c r="X60" s="319">
        <v>0</v>
      </c>
      <c r="Y60" s="319">
        <v>0</v>
      </c>
      <c r="Z60" s="319">
        <v>0</v>
      </c>
      <c r="AA60" s="319">
        <v>0</v>
      </c>
      <c r="AB60" s="319">
        <v>0</v>
      </c>
      <c r="AC60" s="319">
        <v>0</v>
      </c>
      <c r="AD60" s="319">
        <v>0</v>
      </c>
      <c r="AE60" s="319">
        <v>0</v>
      </c>
      <c r="AF60" s="323">
        <v>0</v>
      </c>
      <c r="AG60" s="324">
        <v>0</v>
      </c>
      <c r="AH60" s="319">
        <v>0</v>
      </c>
      <c r="AI60" s="319">
        <v>0</v>
      </c>
      <c r="AJ60" s="325">
        <v>0</v>
      </c>
      <c r="AK60" s="319">
        <v>0</v>
      </c>
      <c r="AL60" s="319">
        <v>0</v>
      </c>
      <c r="AM60" s="319">
        <v>0</v>
      </c>
      <c r="AN60" s="320">
        <v>0</v>
      </c>
      <c r="AO60" s="326">
        <f t="shared" si="6"/>
        <v>0</v>
      </c>
    </row>
    <row r="61" spans="1:41" ht="21" x14ac:dyDescent="0.2">
      <c r="A61" s="313" t="s">
        <v>125</v>
      </c>
      <c r="B61" s="322" t="s">
        <v>126</v>
      </c>
      <c r="C61" s="319">
        <v>0</v>
      </c>
      <c r="D61" s="319">
        <v>0</v>
      </c>
      <c r="E61" s="319">
        <v>0</v>
      </c>
      <c r="F61" s="319">
        <v>0</v>
      </c>
      <c r="G61" s="319">
        <v>0</v>
      </c>
      <c r="H61" s="319">
        <v>0</v>
      </c>
      <c r="I61" s="319">
        <v>0</v>
      </c>
      <c r="J61" s="319">
        <v>0</v>
      </c>
      <c r="K61" s="319">
        <v>0</v>
      </c>
      <c r="L61" s="319">
        <v>0</v>
      </c>
      <c r="M61" s="319">
        <v>0</v>
      </c>
      <c r="N61" s="319">
        <v>0</v>
      </c>
      <c r="O61" s="319">
        <v>0</v>
      </c>
      <c r="P61" s="319">
        <v>0</v>
      </c>
      <c r="Q61" s="319">
        <v>0</v>
      </c>
      <c r="R61" s="319">
        <v>0</v>
      </c>
      <c r="S61" s="319">
        <v>0</v>
      </c>
      <c r="T61" s="319">
        <v>0</v>
      </c>
      <c r="U61" s="319">
        <v>0</v>
      </c>
      <c r="V61" s="319">
        <v>0</v>
      </c>
      <c r="W61" s="319">
        <v>0</v>
      </c>
      <c r="X61" s="319">
        <v>0</v>
      </c>
      <c r="Y61" s="319">
        <v>0</v>
      </c>
      <c r="Z61" s="319">
        <v>0</v>
      </c>
      <c r="AA61" s="319">
        <v>0</v>
      </c>
      <c r="AB61" s="319">
        <v>0</v>
      </c>
      <c r="AC61" s="319">
        <v>0</v>
      </c>
      <c r="AD61" s="319">
        <v>0</v>
      </c>
      <c r="AE61" s="319">
        <v>0</v>
      </c>
      <c r="AF61" s="323">
        <v>0</v>
      </c>
      <c r="AG61" s="324">
        <v>0</v>
      </c>
      <c r="AH61" s="319">
        <v>0</v>
      </c>
      <c r="AI61" s="319">
        <v>0</v>
      </c>
      <c r="AJ61" s="325">
        <v>0</v>
      </c>
      <c r="AK61" s="319">
        <v>0</v>
      </c>
      <c r="AL61" s="319">
        <v>0</v>
      </c>
      <c r="AM61" s="319">
        <v>0</v>
      </c>
      <c r="AN61" s="320">
        <v>0</v>
      </c>
      <c r="AO61" s="326">
        <f t="shared" si="6"/>
        <v>0</v>
      </c>
    </row>
    <row r="62" spans="1:41" ht="21" x14ac:dyDescent="0.2">
      <c r="A62" s="313" t="s">
        <v>127</v>
      </c>
      <c r="B62" s="322" t="s">
        <v>128</v>
      </c>
      <c r="C62" s="319">
        <v>0</v>
      </c>
      <c r="D62" s="319">
        <v>0</v>
      </c>
      <c r="E62" s="319">
        <v>0</v>
      </c>
      <c r="F62" s="319">
        <v>0</v>
      </c>
      <c r="G62" s="319">
        <v>0</v>
      </c>
      <c r="H62" s="319">
        <v>0</v>
      </c>
      <c r="I62" s="319">
        <v>0</v>
      </c>
      <c r="J62" s="319">
        <v>0</v>
      </c>
      <c r="K62" s="319">
        <v>0</v>
      </c>
      <c r="L62" s="319">
        <v>0</v>
      </c>
      <c r="M62" s="319">
        <v>0</v>
      </c>
      <c r="N62" s="319">
        <v>0</v>
      </c>
      <c r="O62" s="319">
        <v>0</v>
      </c>
      <c r="P62" s="319">
        <v>0</v>
      </c>
      <c r="Q62" s="319">
        <v>0</v>
      </c>
      <c r="R62" s="319">
        <v>0</v>
      </c>
      <c r="S62" s="319">
        <v>0</v>
      </c>
      <c r="T62" s="319">
        <v>0</v>
      </c>
      <c r="U62" s="319">
        <v>0</v>
      </c>
      <c r="V62" s="319">
        <v>0</v>
      </c>
      <c r="W62" s="319">
        <v>0</v>
      </c>
      <c r="X62" s="319">
        <v>0</v>
      </c>
      <c r="Y62" s="319">
        <v>0</v>
      </c>
      <c r="Z62" s="319">
        <v>0</v>
      </c>
      <c r="AA62" s="319">
        <v>0</v>
      </c>
      <c r="AB62" s="319">
        <v>0</v>
      </c>
      <c r="AC62" s="319">
        <v>0</v>
      </c>
      <c r="AD62" s="319">
        <v>0</v>
      </c>
      <c r="AE62" s="319">
        <v>0</v>
      </c>
      <c r="AF62" s="323">
        <v>0</v>
      </c>
      <c r="AG62" s="324">
        <v>0</v>
      </c>
      <c r="AH62" s="319">
        <v>0</v>
      </c>
      <c r="AI62" s="319">
        <v>0</v>
      </c>
      <c r="AJ62" s="325">
        <v>0</v>
      </c>
      <c r="AK62" s="319">
        <v>0</v>
      </c>
      <c r="AL62" s="319">
        <v>0</v>
      </c>
      <c r="AM62" s="319">
        <v>0</v>
      </c>
      <c r="AN62" s="320">
        <v>0</v>
      </c>
      <c r="AO62" s="326">
        <f t="shared" si="6"/>
        <v>0</v>
      </c>
    </row>
    <row r="63" spans="1:41" ht="10.15" customHeight="1" x14ac:dyDescent="0.2">
      <c r="A63" s="313" t="s">
        <v>129</v>
      </c>
      <c r="B63" s="322" t="s">
        <v>130</v>
      </c>
      <c r="C63" s="319">
        <v>10264587</v>
      </c>
      <c r="D63" s="319">
        <v>0</v>
      </c>
      <c r="E63" s="319">
        <v>0</v>
      </c>
      <c r="F63" s="319">
        <v>0</v>
      </c>
      <c r="G63" s="319">
        <v>0</v>
      </c>
      <c r="H63" s="334">
        <v>0</v>
      </c>
      <c r="I63" s="334">
        <v>0</v>
      </c>
      <c r="J63" s="334">
        <v>0</v>
      </c>
      <c r="K63" s="319">
        <v>0</v>
      </c>
      <c r="L63" s="319">
        <v>0</v>
      </c>
      <c r="M63" s="319">
        <v>0</v>
      </c>
      <c r="N63" s="319">
        <v>0</v>
      </c>
      <c r="O63" s="319">
        <v>0</v>
      </c>
      <c r="P63" s="319">
        <v>0</v>
      </c>
      <c r="Q63" s="319">
        <v>0</v>
      </c>
      <c r="R63" s="334">
        <v>0</v>
      </c>
      <c r="S63" s="319">
        <v>0</v>
      </c>
      <c r="T63" s="319">
        <v>0</v>
      </c>
      <c r="U63" s="319">
        <v>0</v>
      </c>
      <c r="V63" s="319">
        <v>0</v>
      </c>
      <c r="W63" s="319">
        <v>0</v>
      </c>
      <c r="X63" s="319">
        <v>0</v>
      </c>
      <c r="Y63" s="334">
        <v>0</v>
      </c>
      <c r="Z63" s="334">
        <v>0</v>
      </c>
      <c r="AA63" s="319">
        <v>0</v>
      </c>
      <c r="AB63" s="319">
        <v>0</v>
      </c>
      <c r="AC63" s="319">
        <v>0</v>
      </c>
      <c r="AD63" s="319">
        <v>0</v>
      </c>
      <c r="AE63" s="319">
        <v>0</v>
      </c>
      <c r="AF63" s="323">
        <v>0</v>
      </c>
      <c r="AG63" s="324">
        <v>0</v>
      </c>
      <c r="AH63" s="319">
        <v>0</v>
      </c>
      <c r="AI63" s="319">
        <v>0</v>
      </c>
      <c r="AJ63" s="325">
        <v>0</v>
      </c>
      <c r="AK63" s="319">
        <v>0</v>
      </c>
      <c r="AL63" s="319">
        <v>0</v>
      </c>
      <c r="AM63" s="319">
        <v>0</v>
      </c>
      <c r="AN63" s="320">
        <v>0</v>
      </c>
      <c r="AO63" s="326">
        <f t="shared" si="6"/>
        <v>10264587</v>
      </c>
    </row>
    <row r="64" spans="1:41" ht="19.899999999999999" hidden="1" customHeight="1" x14ac:dyDescent="0.2">
      <c r="A64" s="313" t="s">
        <v>131</v>
      </c>
      <c r="B64" s="322" t="s">
        <v>132</v>
      </c>
      <c r="C64" s="319">
        <v>0</v>
      </c>
      <c r="D64" s="319">
        <v>0</v>
      </c>
      <c r="E64" s="319">
        <v>0</v>
      </c>
      <c r="F64" s="319">
        <v>0</v>
      </c>
      <c r="G64" s="319">
        <v>0</v>
      </c>
      <c r="H64" s="334">
        <v>0</v>
      </c>
      <c r="I64" s="334">
        <v>0</v>
      </c>
      <c r="J64" s="334">
        <v>0</v>
      </c>
      <c r="K64" s="319">
        <v>0</v>
      </c>
      <c r="L64" s="319">
        <v>0</v>
      </c>
      <c r="M64" s="319">
        <v>0</v>
      </c>
      <c r="N64" s="319">
        <v>0</v>
      </c>
      <c r="O64" s="319">
        <v>0</v>
      </c>
      <c r="P64" s="319">
        <v>0</v>
      </c>
      <c r="Q64" s="319">
        <v>0</v>
      </c>
      <c r="R64" s="319">
        <v>0</v>
      </c>
      <c r="S64" s="319">
        <v>0</v>
      </c>
      <c r="T64" s="319">
        <v>0</v>
      </c>
      <c r="U64" s="319">
        <v>0</v>
      </c>
      <c r="V64" s="319">
        <v>0</v>
      </c>
      <c r="W64" s="319">
        <v>0</v>
      </c>
      <c r="X64" s="319">
        <v>0</v>
      </c>
      <c r="Y64" s="319">
        <v>0</v>
      </c>
      <c r="Z64" s="319">
        <v>0</v>
      </c>
      <c r="AA64" s="319">
        <v>0</v>
      </c>
      <c r="AB64" s="319">
        <v>0</v>
      </c>
      <c r="AC64" s="319">
        <v>0</v>
      </c>
      <c r="AD64" s="319">
        <v>0</v>
      </c>
      <c r="AE64" s="319">
        <v>0</v>
      </c>
      <c r="AF64" s="323">
        <v>0</v>
      </c>
      <c r="AG64" s="324">
        <v>0</v>
      </c>
      <c r="AH64" s="319">
        <v>0</v>
      </c>
      <c r="AI64" s="319">
        <v>0</v>
      </c>
      <c r="AJ64" s="325">
        <v>0</v>
      </c>
      <c r="AK64" s="319">
        <v>0</v>
      </c>
      <c r="AL64" s="319">
        <v>0</v>
      </c>
      <c r="AM64" s="319">
        <v>0</v>
      </c>
      <c r="AN64" s="320">
        <v>0</v>
      </c>
      <c r="AO64" s="326">
        <f t="shared" si="6"/>
        <v>0</v>
      </c>
    </row>
    <row r="65" spans="1:41" ht="19.899999999999999" hidden="1" customHeight="1" x14ac:dyDescent="0.2">
      <c r="A65" s="313" t="s">
        <v>133</v>
      </c>
      <c r="B65" s="322" t="s">
        <v>134</v>
      </c>
      <c r="C65" s="319">
        <v>0</v>
      </c>
      <c r="D65" s="319">
        <v>0</v>
      </c>
      <c r="E65" s="319">
        <v>0</v>
      </c>
      <c r="F65" s="319">
        <v>0</v>
      </c>
      <c r="G65" s="319">
        <v>0</v>
      </c>
      <c r="H65" s="334">
        <v>0</v>
      </c>
      <c r="I65" s="334">
        <v>0</v>
      </c>
      <c r="J65" s="334">
        <v>0</v>
      </c>
      <c r="K65" s="319">
        <v>0</v>
      </c>
      <c r="L65" s="319">
        <v>0</v>
      </c>
      <c r="M65" s="319">
        <v>0</v>
      </c>
      <c r="N65" s="319">
        <v>0</v>
      </c>
      <c r="O65" s="319">
        <v>0</v>
      </c>
      <c r="P65" s="319">
        <v>0</v>
      </c>
      <c r="Q65" s="319">
        <v>0</v>
      </c>
      <c r="R65" s="319">
        <v>0</v>
      </c>
      <c r="S65" s="319">
        <v>0</v>
      </c>
      <c r="T65" s="319">
        <v>0</v>
      </c>
      <c r="U65" s="319">
        <v>0</v>
      </c>
      <c r="V65" s="319">
        <v>0</v>
      </c>
      <c r="W65" s="319">
        <v>0</v>
      </c>
      <c r="X65" s="319">
        <v>0</v>
      </c>
      <c r="Y65" s="319">
        <v>0</v>
      </c>
      <c r="Z65" s="319">
        <v>0</v>
      </c>
      <c r="AA65" s="319">
        <v>0</v>
      </c>
      <c r="AB65" s="319">
        <v>0</v>
      </c>
      <c r="AC65" s="319">
        <v>0</v>
      </c>
      <c r="AD65" s="319">
        <v>0</v>
      </c>
      <c r="AE65" s="319">
        <v>0</v>
      </c>
      <c r="AF65" s="323">
        <v>0</v>
      </c>
      <c r="AG65" s="324">
        <v>0</v>
      </c>
      <c r="AH65" s="319">
        <v>0</v>
      </c>
      <c r="AI65" s="319">
        <v>0</v>
      </c>
      <c r="AJ65" s="325">
        <v>0</v>
      </c>
      <c r="AK65" s="319">
        <v>0</v>
      </c>
      <c r="AL65" s="319">
        <v>0</v>
      </c>
      <c r="AM65" s="319">
        <v>0</v>
      </c>
      <c r="AN65" s="320">
        <v>0</v>
      </c>
      <c r="AO65" s="326">
        <f t="shared" si="6"/>
        <v>0</v>
      </c>
    </row>
    <row r="66" spans="1:41" ht="11.45" hidden="1" customHeight="1" x14ac:dyDescent="0.2">
      <c r="A66" s="313" t="s">
        <v>135</v>
      </c>
      <c r="B66" s="322" t="s">
        <v>136</v>
      </c>
      <c r="C66" s="319">
        <v>0</v>
      </c>
      <c r="D66" s="319">
        <v>0</v>
      </c>
      <c r="E66" s="319">
        <v>0</v>
      </c>
      <c r="F66" s="319">
        <v>0</v>
      </c>
      <c r="G66" s="319">
        <v>0</v>
      </c>
      <c r="H66" s="334">
        <v>0</v>
      </c>
      <c r="I66" s="334">
        <v>0</v>
      </c>
      <c r="J66" s="334">
        <v>0</v>
      </c>
      <c r="K66" s="319">
        <v>0</v>
      </c>
      <c r="L66" s="319">
        <v>0</v>
      </c>
      <c r="M66" s="319">
        <v>0</v>
      </c>
      <c r="N66" s="319">
        <v>0</v>
      </c>
      <c r="O66" s="319">
        <v>0</v>
      </c>
      <c r="P66" s="319">
        <v>0</v>
      </c>
      <c r="Q66" s="319">
        <v>0</v>
      </c>
      <c r="R66" s="319">
        <v>0</v>
      </c>
      <c r="S66" s="319">
        <v>0</v>
      </c>
      <c r="T66" s="319">
        <v>0</v>
      </c>
      <c r="U66" s="319">
        <v>0</v>
      </c>
      <c r="V66" s="319">
        <v>0</v>
      </c>
      <c r="W66" s="319">
        <v>0</v>
      </c>
      <c r="X66" s="319">
        <v>0</v>
      </c>
      <c r="Y66" s="319">
        <v>0</v>
      </c>
      <c r="Z66" s="319">
        <v>0</v>
      </c>
      <c r="AA66" s="319">
        <v>0</v>
      </c>
      <c r="AB66" s="319">
        <v>0</v>
      </c>
      <c r="AC66" s="319">
        <v>0</v>
      </c>
      <c r="AD66" s="319">
        <v>0</v>
      </c>
      <c r="AE66" s="319">
        <v>0</v>
      </c>
      <c r="AF66" s="323">
        <v>0</v>
      </c>
      <c r="AG66" s="324">
        <v>0</v>
      </c>
      <c r="AH66" s="319">
        <v>0</v>
      </c>
      <c r="AI66" s="319">
        <v>0</v>
      </c>
      <c r="AJ66" s="325">
        <v>0</v>
      </c>
      <c r="AK66" s="319">
        <v>0</v>
      </c>
      <c r="AL66" s="319">
        <v>0</v>
      </c>
      <c r="AM66" s="319">
        <v>0</v>
      </c>
      <c r="AN66" s="320">
        <v>0</v>
      </c>
      <c r="AO66" s="326">
        <f t="shared" si="6"/>
        <v>0</v>
      </c>
    </row>
    <row r="67" spans="1:41" ht="11.45" hidden="1" customHeight="1" x14ac:dyDescent="0.2">
      <c r="A67" s="313" t="s">
        <v>137</v>
      </c>
      <c r="B67" s="322" t="s">
        <v>138</v>
      </c>
      <c r="C67" s="319">
        <v>0</v>
      </c>
      <c r="D67" s="319">
        <v>0</v>
      </c>
      <c r="E67" s="319">
        <v>0</v>
      </c>
      <c r="F67" s="319">
        <v>0</v>
      </c>
      <c r="G67" s="319">
        <v>0</v>
      </c>
      <c r="H67" s="334">
        <v>0</v>
      </c>
      <c r="I67" s="334">
        <v>0</v>
      </c>
      <c r="J67" s="334">
        <v>0</v>
      </c>
      <c r="K67" s="319">
        <v>0</v>
      </c>
      <c r="L67" s="319">
        <v>0</v>
      </c>
      <c r="M67" s="319">
        <v>0</v>
      </c>
      <c r="N67" s="319">
        <v>0</v>
      </c>
      <c r="O67" s="319">
        <v>0</v>
      </c>
      <c r="P67" s="319">
        <v>0</v>
      </c>
      <c r="Q67" s="319">
        <v>0</v>
      </c>
      <c r="R67" s="319">
        <v>0</v>
      </c>
      <c r="S67" s="319">
        <v>0</v>
      </c>
      <c r="T67" s="319">
        <v>0</v>
      </c>
      <c r="U67" s="319">
        <v>0</v>
      </c>
      <c r="V67" s="319">
        <v>0</v>
      </c>
      <c r="W67" s="319">
        <v>0</v>
      </c>
      <c r="X67" s="319">
        <v>0</v>
      </c>
      <c r="Y67" s="319">
        <v>0</v>
      </c>
      <c r="Z67" s="319">
        <v>0</v>
      </c>
      <c r="AA67" s="319">
        <v>0</v>
      </c>
      <c r="AB67" s="319">
        <v>0</v>
      </c>
      <c r="AC67" s="319">
        <v>0</v>
      </c>
      <c r="AD67" s="319">
        <v>0</v>
      </c>
      <c r="AE67" s="319">
        <v>0</v>
      </c>
      <c r="AF67" s="323">
        <v>0</v>
      </c>
      <c r="AG67" s="324">
        <v>0</v>
      </c>
      <c r="AH67" s="319">
        <v>0</v>
      </c>
      <c r="AI67" s="319">
        <v>0</v>
      </c>
      <c r="AJ67" s="325">
        <v>0</v>
      </c>
      <c r="AK67" s="319">
        <v>0</v>
      </c>
      <c r="AL67" s="319">
        <v>0</v>
      </c>
      <c r="AM67" s="319">
        <v>0</v>
      </c>
      <c r="AN67" s="320">
        <v>0</v>
      </c>
      <c r="AO67" s="326">
        <f t="shared" si="6"/>
        <v>0</v>
      </c>
    </row>
    <row r="68" spans="1:41" ht="10.15" customHeight="1" x14ac:dyDescent="0.2">
      <c r="A68" s="313" t="s">
        <v>139</v>
      </c>
      <c r="B68" s="322" t="s">
        <v>142</v>
      </c>
      <c r="C68" s="319">
        <v>3783050</v>
      </c>
      <c r="D68" s="319">
        <v>0</v>
      </c>
      <c r="E68" s="319">
        <v>0</v>
      </c>
      <c r="F68" s="319">
        <v>0</v>
      </c>
      <c r="G68" s="319">
        <v>0</v>
      </c>
      <c r="H68" s="334">
        <v>0</v>
      </c>
      <c r="I68" s="334">
        <v>0</v>
      </c>
      <c r="J68" s="334">
        <v>0</v>
      </c>
      <c r="K68" s="319">
        <v>0</v>
      </c>
      <c r="L68" s="319">
        <v>0</v>
      </c>
      <c r="M68" s="319">
        <v>0</v>
      </c>
      <c r="N68" s="319">
        <v>0</v>
      </c>
      <c r="O68" s="319">
        <v>0</v>
      </c>
      <c r="P68" s="319">
        <v>0</v>
      </c>
      <c r="Q68" s="319">
        <v>0</v>
      </c>
      <c r="R68" s="319">
        <v>0</v>
      </c>
      <c r="S68" s="319">
        <v>0</v>
      </c>
      <c r="T68" s="319">
        <v>0</v>
      </c>
      <c r="U68" s="319">
        <v>0</v>
      </c>
      <c r="V68" s="319">
        <v>0</v>
      </c>
      <c r="W68" s="319">
        <v>0</v>
      </c>
      <c r="X68" s="319">
        <v>0</v>
      </c>
      <c r="Y68" s="319">
        <v>0</v>
      </c>
      <c r="Z68" s="319">
        <v>0</v>
      </c>
      <c r="AA68" s="319">
        <v>0</v>
      </c>
      <c r="AB68" s="319">
        <v>0</v>
      </c>
      <c r="AC68" s="319">
        <v>0</v>
      </c>
      <c r="AD68" s="319">
        <v>0</v>
      </c>
      <c r="AE68" s="319">
        <v>0</v>
      </c>
      <c r="AF68" s="323">
        <v>0</v>
      </c>
      <c r="AG68" s="324">
        <v>0</v>
      </c>
      <c r="AH68" s="319">
        <v>0</v>
      </c>
      <c r="AI68" s="319">
        <v>0</v>
      </c>
      <c r="AJ68" s="325">
        <v>0</v>
      </c>
      <c r="AK68" s="319">
        <v>0</v>
      </c>
      <c r="AL68" s="319">
        <v>0</v>
      </c>
      <c r="AM68" s="319">
        <v>0</v>
      </c>
      <c r="AN68" s="320">
        <v>0</v>
      </c>
      <c r="AO68" s="326">
        <f t="shared" ref="AO68:AO90" si="12">SUM(C68:AN68)</f>
        <v>3783050</v>
      </c>
    </row>
    <row r="69" spans="1:41" ht="10.15" customHeight="1" x14ac:dyDescent="0.2">
      <c r="A69" s="313" t="s">
        <v>141</v>
      </c>
      <c r="B69" s="322" t="s">
        <v>144</v>
      </c>
      <c r="C69" s="319">
        <v>0</v>
      </c>
      <c r="D69" s="319">
        <v>0</v>
      </c>
      <c r="E69" s="319">
        <v>0</v>
      </c>
      <c r="F69" s="319">
        <v>0</v>
      </c>
      <c r="G69" s="319">
        <v>0</v>
      </c>
      <c r="H69" s="319">
        <v>0</v>
      </c>
      <c r="I69" s="319">
        <v>0</v>
      </c>
      <c r="J69" s="319">
        <v>0</v>
      </c>
      <c r="K69" s="319">
        <v>0</v>
      </c>
      <c r="L69" s="319">
        <v>0</v>
      </c>
      <c r="M69" s="319">
        <v>0</v>
      </c>
      <c r="N69" s="319">
        <v>0</v>
      </c>
      <c r="O69" s="319">
        <v>0</v>
      </c>
      <c r="P69" s="319">
        <v>0</v>
      </c>
      <c r="Q69" s="319">
        <v>0</v>
      </c>
      <c r="R69" s="319">
        <v>0</v>
      </c>
      <c r="S69" s="319">
        <v>0</v>
      </c>
      <c r="T69" s="319">
        <v>0</v>
      </c>
      <c r="U69" s="319">
        <v>0</v>
      </c>
      <c r="V69" s="319">
        <v>0</v>
      </c>
      <c r="W69" s="319">
        <v>0</v>
      </c>
      <c r="X69" s="319">
        <v>0</v>
      </c>
      <c r="Y69" s="319">
        <v>0</v>
      </c>
      <c r="Z69" s="319">
        <v>0</v>
      </c>
      <c r="AA69" s="319">
        <v>0</v>
      </c>
      <c r="AB69" s="319">
        <v>0</v>
      </c>
      <c r="AC69" s="319">
        <v>0</v>
      </c>
      <c r="AD69" s="319">
        <v>0</v>
      </c>
      <c r="AE69" s="319">
        <v>0</v>
      </c>
      <c r="AF69" s="323">
        <v>0</v>
      </c>
      <c r="AG69" s="324">
        <v>0</v>
      </c>
      <c r="AH69" s="319">
        <v>0</v>
      </c>
      <c r="AI69" s="319">
        <v>0</v>
      </c>
      <c r="AJ69" s="325">
        <v>0</v>
      </c>
      <c r="AK69" s="319">
        <v>0</v>
      </c>
      <c r="AL69" s="319">
        <v>0</v>
      </c>
      <c r="AM69" s="319">
        <v>0</v>
      </c>
      <c r="AN69" s="320">
        <v>0</v>
      </c>
      <c r="AO69" s="326">
        <f t="shared" si="12"/>
        <v>0</v>
      </c>
    </row>
    <row r="70" spans="1:41" ht="10.15" customHeight="1" x14ac:dyDescent="0.2">
      <c r="A70" s="327" t="s">
        <v>143</v>
      </c>
      <c r="B70" s="328" t="s">
        <v>558</v>
      </c>
      <c r="C70" s="329">
        <f t="shared" ref="C70:AN70" si="13">SUM(C58:C69)</f>
        <v>15458104</v>
      </c>
      <c r="D70" s="329">
        <f t="shared" si="13"/>
        <v>0</v>
      </c>
      <c r="E70" s="329">
        <f t="shared" si="13"/>
        <v>0</v>
      </c>
      <c r="F70" s="329">
        <f t="shared" si="13"/>
        <v>0</v>
      </c>
      <c r="G70" s="329">
        <f t="shared" si="13"/>
        <v>0</v>
      </c>
      <c r="H70" s="329">
        <f t="shared" si="13"/>
        <v>0</v>
      </c>
      <c r="I70" s="329">
        <f t="shared" si="13"/>
        <v>0</v>
      </c>
      <c r="J70" s="329">
        <f t="shared" si="13"/>
        <v>0</v>
      </c>
      <c r="K70" s="329">
        <f t="shared" si="13"/>
        <v>0</v>
      </c>
      <c r="L70" s="329">
        <f t="shared" si="13"/>
        <v>0</v>
      </c>
      <c r="M70" s="329">
        <f t="shared" si="13"/>
        <v>0</v>
      </c>
      <c r="N70" s="329">
        <f t="shared" si="13"/>
        <v>0</v>
      </c>
      <c r="O70" s="329">
        <f t="shared" si="13"/>
        <v>0</v>
      </c>
      <c r="P70" s="329">
        <f t="shared" si="13"/>
        <v>0</v>
      </c>
      <c r="Q70" s="329">
        <f t="shared" si="13"/>
        <v>0</v>
      </c>
      <c r="R70" s="329">
        <f t="shared" si="13"/>
        <v>0</v>
      </c>
      <c r="S70" s="329">
        <f t="shared" si="13"/>
        <v>0</v>
      </c>
      <c r="T70" s="329">
        <f t="shared" si="13"/>
        <v>0</v>
      </c>
      <c r="U70" s="329">
        <f t="shared" si="13"/>
        <v>0</v>
      </c>
      <c r="V70" s="329">
        <f t="shared" si="13"/>
        <v>0</v>
      </c>
      <c r="W70" s="329">
        <f t="shared" si="13"/>
        <v>0</v>
      </c>
      <c r="X70" s="329">
        <f t="shared" si="13"/>
        <v>0</v>
      </c>
      <c r="Y70" s="329">
        <f t="shared" si="13"/>
        <v>0</v>
      </c>
      <c r="Z70" s="329">
        <f t="shared" si="13"/>
        <v>0</v>
      </c>
      <c r="AA70" s="329">
        <f t="shared" si="13"/>
        <v>0</v>
      </c>
      <c r="AB70" s="329">
        <f t="shared" si="13"/>
        <v>0</v>
      </c>
      <c r="AC70" s="329">
        <f t="shared" si="13"/>
        <v>0</v>
      </c>
      <c r="AD70" s="329">
        <f t="shared" si="13"/>
        <v>0</v>
      </c>
      <c r="AE70" s="329">
        <f t="shared" si="13"/>
        <v>0</v>
      </c>
      <c r="AF70" s="330">
        <f t="shared" si="13"/>
        <v>0</v>
      </c>
      <c r="AG70" s="331">
        <f t="shared" si="13"/>
        <v>0</v>
      </c>
      <c r="AH70" s="329">
        <f t="shared" si="13"/>
        <v>0</v>
      </c>
      <c r="AI70" s="329">
        <f t="shared" si="13"/>
        <v>0</v>
      </c>
      <c r="AJ70" s="332">
        <f t="shared" si="13"/>
        <v>0</v>
      </c>
      <c r="AK70" s="329">
        <f t="shared" si="13"/>
        <v>0</v>
      </c>
      <c r="AL70" s="329">
        <f t="shared" si="13"/>
        <v>0</v>
      </c>
      <c r="AM70" s="329">
        <f t="shared" si="13"/>
        <v>0</v>
      </c>
      <c r="AN70" s="333">
        <f t="shared" si="13"/>
        <v>0</v>
      </c>
      <c r="AO70" s="326">
        <f t="shared" si="12"/>
        <v>15458104</v>
      </c>
    </row>
    <row r="71" spans="1:41" ht="10.15" customHeight="1" x14ac:dyDescent="0.2">
      <c r="A71" s="313" t="s">
        <v>145</v>
      </c>
      <c r="B71" s="322" t="s">
        <v>148</v>
      </c>
      <c r="C71" s="319">
        <v>0</v>
      </c>
      <c r="D71" s="319">
        <v>0</v>
      </c>
      <c r="E71" s="319">
        <v>0</v>
      </c>
      <c r="F71" s="319">
        <v>0</v>
      </c>
      <c r="G71" s="319">
        <v>0</v>
      </c>
      <c r="H71" s="319">
        <v>0</v>
      </c>
      <c r="I71" s="319">
        <v>0</v>
      </c>
      <c r="J71" s="319">
        <v>0</v>
      </c>
      <c r="K71" s="319">
        <v>0</v>
      </c>
      <c r="L71" s="319">
        <v>0</v>
      </c>
      <c r="M71" s="319">
        <v>0</v>
      </c>
      <c r="N71" s="319">
        <v>0</v>
      </c>
      <c r="O71" s="319">
        <v>0</v>
      </c>
      <c r="P71" s="319">
        <v>0</v>
      </c>
      <c r="Q71" s="319">
        <v>0</v>
      </c>
      <c r="R71" s="319">
        <v>0</v>
      </c>
      <c r="S71" s="319">
        <v>0</v>
      </c>
      <c r="T71" s="319">
        <v>0</v>
      </c>
      <c r="U71" s="319">
        <v>0</v>
      </c>
      <c r="V71" s="319">
        <v>0</v>
      </c>
      <c r="W71" s="319">
        <v>0</v>
      </c>
      <c r="X71" s="319">
        <v>0</v>
      </c>
      <c r="Y71" s="319">
        <v>0</v>
      </c>
      <c r="Z71" s="319">
        <v>0</v>
      </c>
      <c r="AA71" s="319">
        <v>0</v>
      </c>
      <c r="AB71" s="319">
        <v>0</v>
      </c>
      <c r="AC71" s="319">
        <v>0</v>
      </c>
      <c r="AD71" s="319">
        <v>0</v>
      </c>
      <c r="AE71" s="319">
        <v>0</v>
      </c>
      <c r="AF71" s="323">
        <v>0</v>
      </c>
      <c r="AG71" s="324">
        <v>0</v>
      </c>
      <c r="AH71" s="319">
        <v>0</v>
      </c>
      <c r="AI71" s="319">
        <v>0</v>
      </c>
      <c r="AJ71" s="325">
        <v>0</v>
      </c>
      <c r="AK71" s="319">
        <v>0</v>
      </c>
      <c r="AL71" s="319">
        <v>0</v>
      </c>
      <c r="AM71" s="319">
        <v>0</v>
      </c>
      <c r="AN71" s="320">
        <v>0</v>
      </c>
      <c r="AO71" s="326">
        <f t="shared" si="12"/>
        <v>0</v>
      </c>
    </row>
    <row r="72" spans="1:41" ht="10.15" customHeight="1" x14ac:dyDescent="0.2">
      <c r="A72" s="313" t="s">
        <v>147</v>
      </c>
      <c r="B72" s="322" t="s">
        <v>150</v>
      </c>
      <c r="C72" s="319">
        <v>12614850</v>
      </c>
      <c r="D72" s="319">
        <v>0</v>
      </c>
      <c r="E72" s="319">
        <v>0</v>
      </c>
      <c r="F72" s="319">
        <v>0</v>
      </c>
      <c r="G72" s="319">
        <v>0</v>
      </c>
      <c r="H72" s="319">
        <v>0</v>
      </c>
      <c r="I72" s="319">
        <v>0</v>
      </c>
      <c r="J72" s="319">
        <v>0</v>
      </c>
      <c r="K72" s="319">
        <v>0</v>
      </c>
      <c r="L72" s="319">
        <v>0</v>
      </c>
      <c r="M72" s="319">
        <v>0</v>
      </c>
      <c r="N72" s="319">
        <v>0</v>
      </c>
      <c r="O72" s="319">
        <v>0</v>
      </c>
      <c r="P72" s="319">
        <v>0</v>
      </c>
      <c r="Q72" s="319">
        <v>0</v>
      </c>
      <c r="R72" s="319">
        <v>0</v>
      </c>
      <c r="S72" s="319">
        <v>0</v>
      </c>
      <c r="T72" s="319">
        <v>0</v>
      </c>
      <c r="U72" s="319">
        <v>0</v>
      </c>
      <c r="V72" s="319">
        <v>0</v>
      </c>
      <c r="W72" s="319">
        <v>0</v>
      </c>
      <c r="X72" s="319">
        <v>0</v>
      </c>
      <c r="Y72" s="319">
        <v>0</v>
      </c>
      <c r="Z72" s="319">
        <v>0</v>
      </c>
      <c r="AA72" s="319">
        <v>0</v>
      </c>
      <c r="AB72" s="319">
        <v>0</v>
      </c>
      <c r="AC72" s="319">
        <v>0</v>
      </c>
      <c r="AD72" s="319">
        <v>0</v>
      </c>
      <c r="AE72" s="319">
        <v>0</v>
      </c>
      <c r="AF72" s="323">
        <v>0</v>
      </c>
      <c r="AG72" s="324">
        <v>0</v>
      </c>
      <c r="AH72" s="319">
        <v>0</v>
      </c>
      <c r="AI72" s="319">
        <v>0</v>
      </c>
      <c r="AJ72" s="325">
        <v>0</v>
      </c>
      <c r="AK72" s="319">
        <v>0</v>
      </c>
      <c r="AL72" s="319">
        <v>0</v>
      </c>
      <c r="AM72" s="319">
        <v>0</v>
      </c>
      <c r="AN72" s="320">
        <v>0</v>
      </c>
      <c r="AO72" s="326">
        <f t="shared" si="12"/>
        <v>12614850</v>
      </c>
    </row>
    <row r="73" spans="1:41" ht="10.15" customHeight="1" x14ac:dyDescent="0.2">
      <c r="A73" s="313" t="s">
        <v>149</v>
      </c>
      <c r="B73" s="322" t="s">
        <v>152</v>
      </c>
      <c r="C73" s="319">
        <v>207425</v>
      </c>
      <c r="D73" s="319">
        <v>0</v>
      </c>
      <c r="E73" s="319">
        <v>0</v>
      </c>
      <c r="F73" s="319">
        <v>0</v>
      </c>
      <c r="G73" s="319">
        <v>0</v>
      </c>
      <c r="H73" s="319">
        <v>0</v>
      </c>
      <c r="I73" s="319">
        <v>0</v>
      </c>
      <c r="J73" s="319">
        <v>0</v>
      </c>
      <c r="K73" s="319">
        <v>0</v>
      </c>
      <c r="L73" s="319">
        <v>0</v>
      </c>
      <c r="M73" s="319">
        <v>0</v>
      </c>
      <c r="N73" s="319">
        <v>0</v>
      </c>
      <c r="O73" s="319">
        <v>0</v>
      </c>
      <c r="P73" s="319">
        <v>0</v>
      </c>
      <c r="Q73" s="319">
        <v>0</v>
      </c>
      <c r="R73" s="319">
        <v>0</v>
      </c>
      <c r="S73" s="319">
        <v>0</v>
      </c>
      <c r="T73" s="319">
        <v>0</v>
      </c>
      <c r="U73" s="319">
        <v>0</v>
      </c>
      <c r="V73" s="319">
        <v>0</v>
      </c>
      <c r="W73" s="319">
        <v>0</v>
      </c>
      <c r="X73" s="319">
        <v>0</v>
      </c>
      <c r="Y73" s="319">
        <v>0</v>
      </c>
      <c r="Z73" s="319">
        <v>0</v>
      </c>
      <c r="AA73" s="319">
        <v>0</v>
      </c>
      <c r="AB73" s="319">
        <v>0</v>
      </c>
      <c r="AC73" s="319">
        <v>0</v>
      </c>
      <c r="AD73" s="319">
        <v>0</v>
      </c>
      <c r="AE73" s="319">
        <v>0</v>
      </c>
      <c r="AF73" s="323">
        <v>0</v>
      </c>
      <c r="AG73" s="324">
        <v>0</v>
      </c>
      <c r="AH73" s="319">
        <v>0</v>
      </c>
      <c r="AI73" s="319">
        <v>0</v>
      </c>
      <c r="AJ73" s="325">
        <v>0</v>
      </c>
      <c r="AK73" s="319">
        <v>134480</v>
      </c>
      <c r="AL73" s="319">
        <v>0</v>
      </c>
      <c r="AM73" s="319">
        <v>0</v>
      </c>
      <c r="AN73" s="320">
        <v>0</v>
      </c>
      <c r="AO73" s="326">
        <f t="shared" si="12"/>
        <v>341905</v>
      </c>
    </row>
    <row r="74" spans="1:41" ht="10.15" customHeight="1" x14ac:dyDescent="0.2">
      <c r="A74" s="313" t="s">
        <v>151</v>
      </c>
      <c r="B74" s="322" t="s">
        <v>154</v>
      </c>
      <c r="C74" s="319">
        <v>945755</v>
      </c>
      <c r="D74" s="319">
        <v>0</v>
      </c>
      <c r="E74" s="319">
        <v>0</v>
      </c>
      <c r="F74" s="319">
        <v>0</v>
      </c>
      <c r="G74" s="319">
        <v>0</v>
      </c>
      <c r="H74" s="319">
        <v>0</v>
      </c>
      <c r="I74" s="319">
        <v>0</v>
      </c>
      <c r="J74" s="319">
        <v>0</v>
      </c>
      <c r="K74" s="319">
        <v>0</v>
      </c>
      <c r="L74" s="319">
        <v>0</v>
      </c>
      <c r="M74" s="319">
        <v>0</v>
      </c>
      <c r="N74" s="319">
        <v>0</v>
      </c>
      <c r="O74" s="319">
        <v>0</v>
      </c>
      <c r="P74" s="319">
        <v>0</v>
      </c>
      <c r="Q74" s="319">
        <v>0</v>
      </c>
      <c r="R74" s="319">
        <v>0</v>
      </c>
      <c r="S74" s="319">
        <v>0</v>
      </c>
      <c r="T74" s="319">
        <v>0</v>
      </c>
      <c r="U74" s="319">
        <v>0</v>
      </c>
      <c r="V74" s="319">
        <v>0</v>
      </c>
      <c r="W74" s="319">
        <v>0</v>
      </c>
      <c r="X74" s="319">
        <v>0</v>
      </c>
      <c r="Y74" s="319">
        <v>0</v>
      </c>
      <c r="Z74" s="319">
        <v>0</v>
      </c>
      <c r="AA74" s="319">
        <v>0</v>
      </c>
      <c r="AB74" s="319">
        <v>0</v>
      </c>
      <c r="AC74" s="319">
        <v>0</v>
      </c>
      <c r="AD74" s="319">
        <v>0</v>
      </c>
      <c r="AE74" s="319">
        <v>0</v>
      </c>
      <c r="AF74" s="323">
        <v>0</v>
      </c>
      <c r="AG74" s="324">
        <v>461560</v>
      </c>
      <c r="AH74" s="319">
        <v>0</v>
      </c>
      <c r="AI74" s="319">
        <v>0</v>
      </c>
      <c r="AJ74" s="325">
        <v>0</v>
      </c>
      <c r="AK74" s="319">
        <v>2985577</v>
      </c>
      <c r="AL74" s="319">
        <v>0</v>
      </c>
      <c r="AM74" s="319">
        <v>0</v>
      </c>
      <c r="AN74" s="320">
        <v>0</v>
      </c>
      <c r="AO74" s="326">
        <f t="shared" si="12"/>
        <v>4392892</v>
      </c>
    </row>
    <row r="75" spans="1:41" ht="10.15" hidden="1" customHeight="1" x14ac:dyDescent="0.2">
      <c r="A75" s="313" t="s">
        <v>153</v>
      </c>
      <c r="B75" s="322" t="s">
        <v>156</v>
      </c>
      <c r="C75" s="319">
        <v>0</v>
      </c>
      <c r="D75" s="319">
        <v>0</v>
      </c>
      <c r="E75" s="319">
        <v>0</v>
      </c>
      <c r="F75" s="319">
        <v>0</v>
      </c>
      <c r="G75" s="319">
        <v>0</v>
      </c>
      <c r="H75" s="319">
        <v>0</v>
      </c>
      <c r="I75" s="319">
        <v>0</v>
      </c>
      <c r="J75" s="319">
        <v>0</v>
      </c>
      <c r="K75" s="319">
        <v>0</v>
      </c>
      <c r="L75" s="319">
        <v>0</v>
      </c>
      <c r="M75" s="319">
        <v>0</v>
      </c>
      <c r="N75" s="319">
        <v>0</v>
      </c>
      <c r="O75" s="319">
        <v>0</v>
      </c>
      <c r="P75" s="319">
        <v>0</v>
      </c>
      <c r="Q75" s="319">
        <v>0</v>
      </c>
      <c r="R75" s="319">
        <v>0</v>
      </c>
      <c r="S75" s="319">
        <v>0</v>
      </c>
      <c r="T75" s="319">
        <v>0</v>
      </c>
      <c r="U75" s="319">
        <v>0</v>
      </c>
      <c r="V75" s="319">
        <v>0</v>
      </c>
      <c r="W75" s="319">
        <v>0</v>
      </c>
      <c r="X75" s="319">
        <v>0</v>
      </c>
      <c r="Y75" s="319">
        <v>0</v>
      </c>
      <c r="Z75" s="319">
        <v>0</v>
      </c>
      <c r="AA75" s="319">
        <v>0</v>
      </c>
      <c r="AB75" s="319">
        <v>0</v>
      </c>
      <c r="AC75" s="319">
        <v>0</v>
      </c>
      <c r="AD75" s="319">
        <v>0</v>
      </c>
      <c r="AE75" s="319">
        <v>0</v>
      </c>
      <c r="AF75" s="323">
        <v>0</v>
      </c>
      <c r="AG75" s="324">
        <v>0</v>
      </c>
      <c r="AH75" s="319">
        <v>0</v>
      </c>
      <c r="AI75" s="319">
        <v>0</v>
      </c>
      <c r="AJ75" s="325">
        <v>0</v>
      </c>
      <c r="AK75" s="319">
        <v>0</v>
      </c>
      <c r="AL75" s="319">
        <v>0</v>
      </c>
      <c r="AM75" s="319">
        <v>0</v>
      </c>
      <c r="AN75" s="320">
        <v>0</v>
      </c>
      <c r="AO75" s="326">
        <f t="shared" si="12"/>
        <v>0</v>
      </c>
    </row>
    <row r="76" spans="1:41" ht="10.15" customHeight="1" x14ac:dyDescent="0.2">
      <c r="A76" s="313" t="s">
        <v>155</v>
      </c>
      <c r="B76" s="322" t="s">
        <v>158</v>
      </c>
      <c r="C76" s="319">
        <v>0</v>
      </c>
      <c r="D76" s="319">
        <v>0</v>
      </c>
      <c r="E76" s="319">
        <v>0</v>
      </c>
      <c r="F76" s="319">
        <v>0</v>
      </c>
      <c r="G76" s="319">
        <v>0</v>
      </c>
      <c r="H76" s="319">
        <v>0</v>
      </c>
      <c r="I76" s="319">
        <v>0</v>
      </c>
      <c r="J76" s="319">
        <v>0</v>
      </c>
      <c r="K76" s="319">
        <v>0</v>
      </c>
      <c r="L76" s="319">
        <v>0</v>
      </c>
      <c r="M76" s="319">
        <v>0</v>
      </c>
      <c r="N76" s="319">
        <v>0</v>
      </c>
      <c r="O76" s="319">
        <v>0</v>
      </c>
      <c r="P76" s="319">
        <v>0</v>
      </c>
      <c r="Q76" s="319">
        <v>0</v>
      </c>
      <c r="R76" s="319">
        <v>0</v>
      </c>
      <c r="S76" s="319">
        <v>0</v>
      </c>
      <c r="T76" s="319">
        <v>0</v>
      </c>
      <c r="U76" s="319">
        <v>0</v>
      </c>
      <c r="V76" s="319">
        <v>0</v>
      </c>
      <c r="W76" s="319">
        <v>0</v>
      </c>
      <c r="X76" s="319">
        <v>0</v>
      </c>
      <c r="Y76" s="319">
        <v>0</v>
      </c>
      <c r="Z76" s="319">
        <v>0</v>
      </c>
      <c r="AA76" s="319">
        <v>0</v>
      </c>
      <c r="AB76" s="319">
        <v>0</v>
      </c>
      <c r="AC76" s="319">
        <v>0</v>
      </c>
      <c r="AD76" s="319">
        <v>0</v>
      </c>
      <c r="AE76" s="319">
        <v>0</v>
      </c>
      <c r="AF76" s="323">
        <v>0</v>
      </c>
      <c r="AG76" s="324">
        <v>0</v>
      </c>
      <c r="AH76" s="319">
        <v>0</v>
      </c>
      <c r="AI76" s="319">
        <v>0</v>
      </c>
      <c r="AJ76" s="325">
        <v>0</v>
      </c>
      <c r="AK76" s="319">
        <v>0</v>
      </c>
      <c r="AL76" s="319">
        <v>0</v>
      </c>
      <c r="AM76" s="319">
        <v>0</v>
      </c>
      <c r="AN76" s="320">
        <v>0</v>
      </c>
      <c r="AO76" s="326">
        <f t="shared" si="12"/>
        <v>0</v>
      </c>
    </row>
    <row r="77" spans="1:41" ht="10.15" customHeight="1" x14ac:dyDescent="0.2">
      <c r="A77" s="313" t="s">
        <v>157</v>
      </c>
      <c r="B77" s="322" t="s">
        <v>160</v>
      </c>
      <c r="C77" s="319">
        <v>3578968</v>
      </c>
      <c r="D77" s="319">
        <v>0</v>
      </c>
      <c r="E77" s="319">
        <v>0</v>
      </c>
      <c r="F77" s="319">
        <v>0</v>
      </c>
      <c r="G77" s="319">
        <v>0</v>
      </c>
      <c r="H77" s="319">
        <v>0</v>
      </c>
      <c r="I77" s="319">
        <v>0</v>
      </c>
      <c r="J77" s="319">
        <v>0</v>
      </c>
      <c r="K77" s="319">
        <v>0</v>
      </c>
      <c r="L77" s="319">
        <v>0</v>
      </c>
      <c r="M77" s="319">
        <v>0</v>
      </c>
      <c r="N77" s="319">
        <v>0</v>
      </c>
      <c r="O77" s="319">
        <v>0</v>
      </c>
      <c r="P77" s="319">
        <v>0</v>
      </c>
      <c r="Q77" s="319">
        <v>0</v>
      </c>
      <c r="R77" s="319">
        <v>0</v>
      </c>
      <c r="S77" s="319">
        <v>0</v>
      </c>
      <c r="T77" s="319">
        <v>0</v>
      </c>
      <c r="U77" s="319">
        <v>0</v>
      </c>
      <c r="V77" s="319">
        <v>0</v>
      </c>
      <c r="W77" s="319">
        <v>0</v>
      </c>
      <c r="X77" s="319">
        <v>0</v>
      </c>
      <c r="Y77" s="319">
        <v>0</v>
      </c>
      <c r="Z77" s="319">
        <v>0</v>
      </c>
      <c r="AA77" s="319">
        <v>0</v>
      </c>
      <c r="AB77" s="319">
        <v>0</v>
      </c>
      <c r="AC77" s="319">
        <v>0</v>
      </c>
      <c r="AD77" s="319">
        <v>0</v>
      </c>
      <c r="AE77" s="319">
        <v>0</v>
      </c>
      <c r="AF77" s="323">
        <v>0</v>
      </c>
      <c r="AG77" s="324">
        <v>101132</v>
      </c>
      <c r="AH77" s="319">
        <v>0</v>
      </c>
      <c r="AI77" s="319">
        <v>0</v>
      </c>
      <c r="AJ77" s="325">
        <v>0</v>
      </c>
      <c r="AK77" s="319">
        <v>842417</v>
      </c>
      <c r="AL77" s="319">
        <v>0</v>
      </c>
      <c r="AM77" s="319">
        <v>0</v>
      </c>
      <c r="AN77" s="320">
        <v>0</v>
      </c>
      <c r="AO77" s="326">
        <f t="shared" si="12"/>
        <v>4522517</v>
      </c>
    </row>
    <row r="78" spans="1:41" ht="10.15" customHeight="1" x14ac:dyDescent="0.2">
      <c r="A78" s="327" t="s">
        <v>159</v>
      </c>
      <c r="B78" s="328" t="s">
        <v>559</v>
      </c>
      <c r="C78" s="329">
        <f t="shared" ref="C78:AN78" si="14">SUM(C71:C77)</f>
        <v>17346998</v>
      </c>
      <c r="D78" s="329">
        <f t="shared" si="14"/>
        <v>0</v>
      </c>
      <c r="E78" s="329">
        <f t="shared" si="14"/>
        <v>0</v>
      </c>
      <c r="F78" s="329">
        <f t="shared" si="14"/>
        <v>0</v>
      </c>
      <c r="G78" s="329">
        <f t="shared" si="14"/>
        <v>0</v>
      </c>
      <c r="H78" s="329">
        <f t="shared" si="14"/>
        <v>0</v>
      </c>
      <c r="I78" s="329">
        <f t="shared" si="14"/>
        <v>0</v>
      </c>
      <c r="J78" s="329">
        <f t="shared" si="14"/>
        <v>0</v>
      </c>
      <c r="K78" s="329">
        <f t="shared" si="14"/>
        <v>0</v>
      </c>
      <c r="L78" s="329">
        <f t="shared" si="14"/>
        <v>0</v>
      </c>
      <c r="M78" s="329">
        <f t="shared" si="14"/>
        <v>0</v>
      </c>
      <c r="N78" s="329">
        <f t="shared" si="14"/>
        <v>0</v>
      </c>
      <c r="O78" s="329">
        <f t="shared" si="14"/>
        <v>0</v>
      </c>
      <c r="P78" s="329">
        <f t="shared" si="14"/>
        <v>0</v>
      </c>
      <c r="Q78" s="329">
        <f t="shared" si="14"/>
        <v>0</v>
      </c>
      <c r="R78" s="329">
        <f t="shared" si="14"/>
        <v>0</v>
      </c>
      <c r="S78" s="329">
        <f t="shared" si="14"/>
        <v>0</v>
      </c>
      <c r="T78" s="329">
        <f t="shared" si="14"/>
        <v>0</v>
      </c>
      <c r="U78" s="329">
        <f t="shared" si="14"/>
        <v>0</v>
      </c>
      <c r="V78" s="329">
        <f t="shared" si="14"/>
        <v>0</v>
      </c>
      <c r="W78" s="329">
        <f t="shared" si="14"/>
        <v>0</v>
      </c>
      <c r="X78" s="329">
        <f t="shared" si="14"/>
        <v>0</v>
      </c>
      <c r="Y78" s="329">
        <f t="shared" si="14"/>
        <v>0</v>
      </c>
      <c r="Z78" s="329">
        <f t="shared" si="14"/>
        <v>0</v>
      </c>
      <c r="AA78" s="329">
        <f t="shared" si="14"/>
        <v>0</v>
      </c>
      <c r="AB78" s="329">
        <f t="shared" si="14"/>
        <v>0</v>
      </c>
      <c r="AC78" s="329">
        <f t="shared" si="14"/>
        <v>0</v>
      </c>
      <c r="AD78" s="329">
        <f t="shared" si="14"/>
        <v>0</v>
      </c>
      <c r="AE78" s="329">
        <f t="shared" si="14"/>
        <v>0</v>
      </c>
      <c r="AF78" s="330">
        <f t="shared" si="14"/>
        <v>0</v>
      </c>
      <c r="AG78" s="331">
        <f t="shared" si="14"/>
        <v>562692</v>
      </c>
      <c r="AH78" s="329">
        <f t="shared" si="14"/>
        <v>0</v>
      </c>
      <c r="AI78" s="329">
        <f t="shared" si="14"/>
        <v>0</v>
      </c>
      <c r="AJ78" s="332">
        <f t="shared" si="14"/>
        <v>0</v>
      </c>
      <c r="AK78" s="329">
        <f t="shared" si="14"/>
        <v>3962474</v>
      </c>
      <c r="AL78" s="329">
        <f t="shared" si="14"/>
        <v>0</v>
      </c>
      <c r="AM78" s="329">
        <f t="shared" si="14"/>
        <v>0</v>
      </c>
      <c r="AN78" s="333">
        <f t="shared" si="14"/>
        <v>0</v>
      </c>
      <c r="AO78" s="326">
        <f t="shared" si="12"/>
        <v>21872164</v>
      </c>
    </row>
    <row r="79" spans="1:41" ht="10.15" customHeight="1" x14ac:dyDescent="0.2">
      <c r="A79" s="313" t="s">
        <v>161</v>
      </c>
      <c r="B79" s="322" t="s">
        <v>164</v>
      </c>
      <c r="C79" s="319">
        <v>20179210</v>
      </c>
      <c r="D79" s="319">
        <v>0</v>
      </c>
      <c r="E79" s="319">
        <v>0</v>
      </c>
      <c r="F79" s="319">
        <v>0</v>
      </c>
      <c r="G79" s="319">
        <v>0</v>
      </c>
      <c r="H79" s="319">
        <v>0</v>
      </c>
      <c r="I79" s="319">
        <v>0</v>
      </c>
      <c r="J79" s="319">
        <v>0</v>
      </c>
      <c r="K79" s="319">
        <v>0</v>
      </c>
      <c r="L79" s="319">
        <v>0</v>
      </c>
      <c r="M79" s="319">
        <v>0</v>
      </c>
      <c r="N79" s="319">
        <v>0</v>
      </c>
      <c r="O79" s="319">
        <v>0</v>
      </c>
      <c r="P79" s="319">
        <v>0</v>
      </c>
      <c r="Q79" s="319">
        <v>0</v>
      </c>
      <c r="R79" s="319">
        <v>0</v>
      </c>
      <c r="S79" s="319">
        <v>0</v>
      </c>
      <c r="T79" s="319">
        <v>0</v>
      </c>
      <c r="U79" s="319">
        <v>0</v>
      </c>
      <c r="V79" s="319">
        <v>0</v>
      </c>
      <c r="W79" s="319">
        <v>0</v>
      </c>
      <c r="X79" s="319">
        <v>0</v>
      </c>
      <c r="Y79" s="319">
        <v>0</v>
      </c>
      <c r="Z79" s="319">
        <v>0</v>
      </c>
      <c r="AA79" s="319">
        <v>0</v>
      </c>
      <c r="AB79" s="319">
        <v>0</v>
      </c>
      <c r="AC79" s="319">
        <v>0</v>
      </c>
      <c r="AD79" s="319">
        <v>0</v>
      </c>
      <c r="AE79" s="319">
        <v>0</v>
      </c>
      <c r="AF79" s="323">
        <v>0</v>
      </c>
      <c r="AG79" s="324">
        <v>0</v>
      </c>
      <c r="AH79" s="319">
        <v>0</v>
      </c>
      <c r="AI79" s="319">
        <v>0</v>
      </c>
      <c r="AJ79" s="325">
        <v>0</v>
      </c>
      <c r="AK79" s="319">
        <v>0</v>
      </c>
      <c r="AL79" s="319">
        <v>0</v>
      </c>
      <c r="AM79" s="319">
        <v>0</v>
      </c>
      <c r="AN79" s="320">
        <v>0</v>
      </c>
      <c r="AO79" s="326">
        <f t="shared" si="12"/>
        <v>20179210</v>
      </c>
    </row>
    <row r="80" spans="1:41" ht="10.15" customHeight="1" x14ac:dyDescent="0.2">
      <c r="A80" s="313" t="s">
        <v>163</v>
      </c>
      <c r="B80" s="322" t="s">
        <v>166</v>
      </c>
      <c r="C80" s="319">
        <v>0</v>
      </c>
      <c r="D80" s="319">
        <v>0</v>
      </c>
      <c r="E80" s="319">
        <v>0</v>
      </c>
      <c r="F80" s="319">
        <v>0</v>
      </c>
      <c r="G80" s="319">
        <v>0</v>
      </c>
      <c r="H80" s="319">
        <v>0</v>
      </c>
      <c r="I80" s="319">
        <v>0</v>
      </c>
      <c r="J80" s="319">
        <v>0</v>
      </c>
      <c r="K80" s="319">
        <v>0</v>
      </c>
      <c r="L80" s="319">
        <v>0</v>
      </c>
      <c r="M80" s="319">
        <v>0</v>
      </c>
      <c r="N80" s="319">
        <v>0</v>
      </c>
      <c r="O80" s="319">
        <v>0</v>
      </c>
      <c r="P80" s="319">
        <v>0</v>
      </c>
      <c r="Q80" s="319">
        <v>0</v>
      </c>
      <c r="R80" s="319">
        <v>0</v>
      </c>
      <c r="S80" s="319">
        <v>0</v>
      </c>
      <c r="T80" s="319">
        <v>0</v>
      </c>
      <c r="U80" s="319">
        <v>0</v>
      </c>
      <c r="V80" s="319">
        <v>0</v>
      </c>
      <c r="W80" s="319">
        <v>0</v>
      </c>
      <c r="X80" s="319">
        <v>0</v>
      </c>
      <c r="Y80" s="319">
        <v>0</v>
      </c>
      <c r="Z80" s="319">
        <v>0</v>
      </c>
      <c r="AA80" s="319">
        <v>0</v>
      </c>
      <c r="AB80" s="319">
        <v>0</v>
      </c>
      <c r="AC80" s="319">
        <v>0</v>
      </c>
      <c r="AD80" s="319">
        <v>0</v>
      </c>
      <c r="AE80" s="319">
        <v>0</v>
      </c>
      <c r="AF80" s="323">
        <v>0</v>
      </c>
      <c r="AG80" s="324">
        <v>0</v>
      </c>
      <c r="AH80" s="319">
        <v>0</v>
      </c>
      <c r="AI80" s="319">
        <v>0</v>
      </c>
      <c r="AJ80" s="325">
        <v>0</v>
      </c>
      <c r="AK80" s="319">
        <v>0</v>
      </c>
      <c r="AL80" s="319">
        <v>0</v>
      </c>
      <c r="AM80" s="319">
        <v>0</v>
      </c>
      <c r="AN80" s="320">
        <v>0</v>
      </c>
      <c r="AO80" s="326">
        <f t="shared" si="12"/>
        <v>0</v>
      </c>
    </row>
    <row r="81" spans="1:41" ht="10.15" customHeight="1" x14ac:dyDescent="0.2">
      <c r="A81" s="313" t="s">
        <v>165</v>
      </c>
      <c r="B81" s="322" t="s">
        <v>168</v>
      </c>
      <c r="C81" s="319">
        <v>0</v>
      </c>
      <c r="D81" s="319">
        <v>0</v>
      </c>
      <c r="E81" s="319">
        <v>0</v>
      </c>
      <c r="F81" s="319">
        <v>0</v>
      </c>
      <c r="G81" s="319">
        <v>0</v>
      </c>
      <c r="H81" s="319">
        <v>0</v>
      </c>
      <c r="I81" s="319">
        <v>0</v>
      </c>
      <c r="J81" s="319">
        <v>0</v>
      </c>
      <c r="K81" s="319">
        <v>0</v>
      </c>
      <c r="L81" s="319">
        <v>0</v>
      </c>
      <c r="M81" s="319">
        <v>0</v>
      </c>
      <c r="N81" s="319">
        <v>0</v>
      </c>
      <c r="O81" s="319">
        <v>0</v>
      </c>
      <c r="P81" s="319">
        <v>0</v>
      </c>
      <c r="Q81" s="319">
        <v>0</v>
      </c>
      <c r="R81" s="319">
        <v>0</v>
      </c>
      <c r="S81" s="319">
        <v>0</v>
      </c>
      <c r="T81" s="319">
        <v>0</v>
      </c>
      <c r="U81" s="319">
        <v>0</v>
      </c>
      <c r="V81" s="319">
        <v>0</v>
      </c>
      <c r="W81" s="319">
        <v>0</v>
      </c>
      <c r="X81" s="319">
        <v>0</v>
      </c>
      <c r="Y81" s="319">
        <v>0</v>
      </c>
      <c r="Z81" s="319">
        <v>0</v>
      </c>
      <c r="AA81" s="319">
        <v>0</v>
      </c>
      <c r="AB81" s="319">
        <v>0</v>
      </c>
      <c r="AC81" s="319">
        <v>0</v>
      </c>
      <c r="AD81" s="319">
        <v>0</v>
      </c>
      <c r="AE81" s="319">
        <v>0</v>
      </c>
      <c r="AF81" s="323">
        <v>0</v>
      </c>
      <c r="AG81" s="324">
        <v>0</v>
      </c>
      <c r="AH81" s="319">
        <v>0</v>
      </c>
      <c r="AI81" s="319">
        <v>0</v>
      </c>
      <c r="AJ81" s="325">
        <v>0</v>
      </c>
      <c r="AK81" s="319">
        <v>0</v>
      </c>
      <c r="AL81" s="319">
        <v>0</v>
      </c>
      <c r="AM81" s="319">
        <v>0</v>
      </c>
      <c r="AN81" s="320">
        <v>0</v>
      </c>
      <c r="AO81" s="326">
        <f t="shared" si="12"/>
        <v>0</v>
      </c>
    </row>
    <row r="82" spans="1:41" ht="10.15" customHeight="1" x14ac:dyDescent="0.2">
      <c r="A82" s="313" t="s">
        <v>167</v>
      </c>
      <c r="B82" s="322" t="s">
        <v>170</v>
      </c>
      <c r="C82" s="319">
        <v>5448387</v>
      </c>
      <c r="D82" s="319">
        <v>0</v>
      </c>
      <c r="E82" s="319">
        <v>0</v>
      </c>
      <c r="F82" s="319">
        <v>0</v>
      </c>
      <c r="G82" s="319">
        <v>0</v>
      </c>
      <c r="H82" s="319">
        <v>0</v>
      </c>
      <c r="I82" s="319">
        <v>0</v>
      </c>
      <c r="J82" s="319">
        <v>0</v>
      </c>
      <c r="K82" s="319">
        <v>0</v>
      </c>
      <c r="L82" s="319">
        <v>0</v>
      </c>
      <c r="M82" s="319">
        <v>0</v>
      </c>
      <c r="N82" s="319">
        <v>0</v>
      </c>
      <c r="O82" s="319">
        <v>0</v>
      </c>
      <c r="P82" s="319">
        <v>0</v>
      </c>
      <c r="Q82" s="319">
        <v>0</v>
      </c>
      <c r="R82" s="319">
        <v>0</v>
      </c>
      <c r="S82" s="319">
        <v>0</v>
      </c>
      <c r="T82" s="319">
        <v>0</v>
      </c>
      <c r="U82" s="319">
        <v>0</v>
      </c>
      <c r="V82" s="319">
        <v>0</v>
      </c>
      <c r="W82" s="319">
        <v>0</v>
      </c>
      <c r="X82" s="319">
        <v>0</v>
      </c>
      <c r="Y82" s="319">
        <v>0</v>
      </c>
      <c r="Z82" s="319">
        <v>0</v>
      </c>
      <c r="AA82" s="319">
        <v>0</v>
      </c>
      <c r="AB82" s="319">
        <v>0</v>
      </c>
      <c r="AC82" s="319">
        <v>0</v>
      </c>
      <c r="AD82" s="319">
        <v>0</v>
      </c>
      <c r="AE82" s="319">
        <v>0</v>
      </c>
      <c r="AF82" s="323">
        <v>0</v>
      </c>
      <c r="AG82" s="324">
        <v>0</v>
      </c>
      <c r="AH82" s="319">
        <v>0</v>
      </c>
      <c r="AI82" s="319">
        <v>0</v>
      </c>
      <c r="AJ82" s="325">
        <v>0</v>
      </c>
      <c r="AK82" s="319">
        <v>0</v>
      </c>
      <c r="AL82" s="319">
        <v>0</v>
      </c>
      <c r="AM82" s="319">
        <v>0</v>
      </c>
      <c r="AN82" s="320">
        <v>0</v>
      </c>
      <c r="AO82" s="326">
        <f t="shared" si="12"/>
        <v>5448387</v>
      </c>
    </row>
    <row r="83" spans="1:41" ht="10.15" customHeight="1" x14ac:dyDescent="0.2">
      <c r="A83" s="327" t="s">
        <v>169</v>
      </c>
      <c r="B83" s="328" t="s">
        <v>560</v>
      </c>
      <c r="C83" s="329">
        <f t="shared" ref="C83:AN83" si="15">SUM(C79:C82)</f>
        <v>25627597</v>
      </c>
      <c r="D83" s="329">
        <f t="shared" si="15"/>
        <v>0</v>
      </c>
      <c r="E83" s="329">
        <f t="shared" si="15"/>
        <v>0</v>
      </c>
      <c r="F83" s="329">
        <f t="shared" si="15"/>
        <v>0</v>
      </c>
      <c r="G83" s="329">
        <f t="shared" si="15"/>
        <v>0</v>
      </c>
      <c r="H83" s="329">
        <f t="shared" si="15"/>
        <v>0</v>
      </c>
      <c r="I83" s="329">
        <f t="shared" si="15"/>
        <v>0</v>
      </c>
      <c r="J83" s="329">
        <f t="shared" si="15"/>
        <v>0</v>
      </c>
      <c r="K83" s="329">
        <f t="shared" si="15"/>
        <v>0</v>
      </c>
      <c r="L83" s="329">
        <f t="shared" si="15"/>
        <v>0</v>
      </c>
      <c r="M83" s="329">
        <f t="shared" si="15"/>
        <v>0</v>
      </c>
      <c r="N83" s="329">
        <f t="shared" si="15"/>
        <v>0</v>
      </c>
      <c r="O83" s="329">
        <f t="shared" si="15"/>
        <v>0</v>
      </c>
      <c r="P83" s="329">
        <f t="shared" si="15"/>
        <v>0</v>
      </c>
      <c r="Q83" s="329">
        <f t="shared" si="15"/>
        <v>0</v>
      </c>
      <c r="R83" s="329">
        <f t="shared" si="15"/>
        <v>0</v>
      </c>
      <c r="S83" s="329">
        <f t="shared" si="15"/>
        <v>0</v>
      </c>
      <c r="T83" s="329">
        <f t="shared" si="15"/>
        <v>0</v>
      </c>
      <c r="U83" s="329">
        <f t="shared" si="15"/>
        <v>0</v>
      </c>
      <c r="V83" s="329">
        <f t="shared" si="15"/>
        <v>0</v>
      </c>
      <c r="W83" s="329">
        <f t="shared" si="15"/>
        <v>0</v>
      </c>
      <c r="X83" s="329">
        <f t="shared" si="15"/>
        <v>0</v>
      </c>
      <c r="Y83" s="329">
        <f t="shared" si="15"/>
        <v>0</v>
      </c>
      <c r="Z83" s="329">
        <f t="shared" si="15"/>
        <v>0</v>
      </c>
      <c r="AA83" s="329">
        <f t="shared" si="15"/>
        <v>0</v>
      </c>
      <c r="AB83" s="329">
        <f t="shared" si="15"/>
        <v>0</v>
      </c>
      <c r="AC83" s="329">
        <f t="shared" si="15"/>
        <v>0</v>
      </c>
      <c r="AD83" s="329">
        <f t="shared" si="15"/>
        <v>0</v>
      </c>
      <c r="AE83" s="329">
        <f t="shared" si="15"/>
        <v>0</v>
      </c>
      <c r="AF83" s="330">
        <f t="shared" si="15"/>
        <v>0</v>
      </c>
      <c r="AG83" s="331">
        <f t="shared" si="15"/>
        <v>0</v>
      </c>
      <c r="AH83" s="329">
        <f t="shared" si="15"/>
        <v>0</v>
      </c>
      <c r="AI83" s="329">
        <f t="shared" si="15"/>
        <v>0</v>
      </c>
      <c r="AJ83" s="332">
        <f t="shared" si="15"/>
        <v>0</v>
      </c>
      <c r="AK83" s="329">
        <f t="shared" si="15"/>
        <v>0</v>
      </c>
      <c r="AL83" s="329">
        <f t="shared" si="15"/>
        <v>0</v>
      </c>
      <c r="AM83" s="329">
        <f t="shared" si="15"/>
        <v>0</v>
      </c>
      <c r="AN83" s="333">
        <f t="shared" si="15"/>
        <v>0</v>
      </c>
      <c r="AO83" s="326">
        <f t="shared" si="12"/>
        <v>25627597</v>
      </c>
    </row>
    <row r="84" spans="1:41" ht="21" hidden="1" x14ac:dyDescent="0.2">
      <c r="A84" s="313" t="s">
        <v>171</v>
      </c>
      <c r="B84" s="322" t="s">
        <v>174</v>
      </c>
      <c r="C84" s="319">
        <v>0</v>
      </c>
      <c r="D84" s="319">
        <v>0</v>
      </c>
      <c r="E84" s="319">
        <v>0</v>
      </c>
      <c r="F84" s="319">
        <v>0</v>
      </c>
      <c r="G84" s="319">
        <v>0</v>
      </c>
      <c r="H84" s="319">
        <v>0</v>
      </c>
      <c r="I84" s="319">
        <v>0</v>
      </c>
      <c r="J84" s="319">
        <v>0</v>
      </c>
      <c r="K84" s="319">
        <v>0</v>
      </c>
      <c r="L84" s="319">
        <v>0</v>
      </c>
      <c r="M84" s="319">
        <v>0</v>
      </c>
      <c r="N84" s="319">
        <v>0</v>
      </c>
      <c r="O84" s="319">
        <v>0</v>
      </c>
      <c r="P84" s="319">
        <v>0</v>
      </c>
      <c r="Q84" s="319">
        <v>0</v>
      </c>
      <c r="R84" s="319">
        <v>0</v>
      </c>
      <c r="S84" s="319">
        <v>0</v>
      </c>
      <c r="T84" s="319">
        <v>0</v>
      </c>
      <c r="U84" s="319">
        <v>0</v>
      </c>
      <c r="V84" s="319">
        <v>0</v>
      </c>
      <c r="W84" s="319">
        <v>0</v>
      </c>
      <c r="X84" s="319">
        <v>0</v>
      </c>
      <c r="Y84" s="319">
        <v>0</v>
      </c>
      <c r="Z84" s="319">
        <v>0</v>
      </c>
      <c r="AA84" s="319">
        <v>0</v>
      </c>
      <c r="AB84" s="319">
        <v>0</v>
      </c>
      <c r="AC84" s="319">
        <v>0</v>
      </c>
      <c r="AD84" s="319">
        <v>0</v>
      </c>
      <c r="AE84" s="319">
        <v>0</v>
      </c>
      <c r="AF84" s="323">
        <v>0</v>
      </c>
      <c r="AG84" s="324">
        <v>0</v>
      </c>
      <c r="AH84" s="319">
        <v>0</v>
      </c>
      <c r="AI84" s="319">
        <v>0</v>
      </c>
      <c r="AJ84" s="325">
        <v>0</v>
      </c>
      <c r="AK84" s="319">
        <v>0</v>
      </c>
      <c r="AL84" s="319">
        <v>0</v>
      </c>
      <c r="AM84" s="319">
        <v>0</v>
      </c>
      <c r="AN84" s="320">
        <v>0</v>
      </c>
      <c r="AO84" s="326">
        <f t="shared" si="12"/>
        <v>0</v>
      </c>
    </row>
    <row r="85" spans="1:41" ht="21" hidden="1" x14ac:dyDescent="0.2">
      <c r="A85" s="313" t="s">
        <v>173</v>
      </c>
      <c r="B85" s="322" t="s">
        <v>176</v>
      </c>
      <c r="C85" s="319">
        <v>0</v>
      </c>
      <c r="D85" s="319">
        <v>0</v>
      </c>
      <c r="E85" s="319">
        <v>0</v>
      </c>
      <c r="F85" s="319">
        <v>0</v>
      </c>
      <c r="G85" s="319">
        <v>0</v>
      </c>
      <c r="H85" s="319">
        <v>0</v>
      </c>
      <c r="I85" s="319">
        <v>0</v>
      </c>
      <c r="J85" s="319">
        <v>0</v>
      </c>
      <c r="K85" s="319">
        <v>0</v>
      </c>
      <c r="L85" s="319">
        <v>0</v>
      </c>
      <c r="M85" s="319">
        <v>0</v>
      </c>
      <c r="N85" s="319">
        <v>0</v>
      </c>
      <c r="O85" s="319">
        <v>0</v>
      </c>
      <c r="P85" s="319">
        <v>0</v>
      </c>
      <c r="Q85" s="319">
        <v>0</v>
      </c>
      <c r="R85" s="319">
        <v>0</v>
      </c>
      <c r="S85" s="319">
        <v>0</v>
      </c>
      <c r="T85" s="319">
        <v>0</v>
      </c>
      <c r="U85" s="319">
        <v>0</v>
      </c>
      <c r="V85" s="319">
        <v>0</v>
      </c>
      <c r="W85" s="319">
        <v>0</v>
      </c>
      <c r="X85" s="319">
        <v>0</v>
      </c>
      <c r="Y85" s="319">
        <v>0</v>
      </c>
      <c r="Z85" s="319">
        <v>0</v>
      </c>
      <c r="AA85" s="319">
        <v>0</v>
      </c>
      <c r="AB85" s="319">
        <v>0</v>
      </c>
      <c r="AC85" s="319">
        <v>0</v>
      </c>
      <c r="AD85" s="319">
        <v>0</v>
      </c>
      <c r="AE85" s="319">
        <v>0</v>
      </c>
      <c r="AF85" s="323">
        <v>0</v>
      </c>
      <c r="AG85" s="324">
        <v>0</v>
      </c>
      <c r="AH85" s="319">
        <v>0</v>
      </c>
      <c r="AI85" s="319">
        <v>0</v>
      </c>
      <c r="AJ85" s="325">
        <v>0</v>
      </c>
      <c r="AK85" s="319">
        <v>0</v>
      </c>
      <c r="AL85" s="319">
        <v>0</v>
      </c>
      <c r="AM85" s="319">
        <v>0</v>
      </c>
      <c r="AN85" s="320">
        <v>0</v>
      </c>
      <c r="AO85" s="326">
        <f t="shared" si="12"/>
        <v>0</v>
      </c>
    </row>
    <row r="86" spans="1:41" ht="21" hidden="1" x14ac:dyDescent="0.2">
      <c r="A86" s="313" t="s">
        <v>175</v>
      </c>
      <c r="B86" s="322" t="s">
        <v>178</v>
      </c>
      <c r="C86" s="319">
        <v>0</v>
      </c>
      <c r="D86" s="319">
        <v>0</v>
      </c>
      <c r="E86" s="319">
        <v>0</v>
      </c>
      <c r="F86" s="319">
        <v>0</v>
      </c>
      <c r="G86" s="319">
        <v>0</v>
      </c>
      <c r="H86" s="319">
        <v>0</v>
      </c>
      <c r="I86" s="319">
        <v>0</v>
      </c>
      <c r="J86" s="319">
        <v>0</v>
      </c>
      <c r="K86" s="319">
        <v>0</v>
      </c>
      <c r="L86" s="319">
        <v>0</v>
      </c>
      <c r="M86" s="319">
        <v>0</v>
      </c>
      <c r="N86" s="319">
        <v>0</v>
      </c>
      <c r="O86" s="319">
        <v>0</v>
      </c>
      <c r="P86" s="319">
        <v>0</v>
      </c>
      <c r="Q86" s="319">
        <v>0</v>
      </c>
      <c r="R86" s="319">
        <v>0</v>
      </c>
      <c r="S86" s="319">
        <v>0</v>
      </c>
      <c r="T86" s="319">
        <v>0</v>
      </c>
      <c r="U86" s="319">
        <v>0</v>
      </c>
      <c r="V86" s="319">
        <v>0</v>
      </c>
      <c r="W86" s="319">
        <v>0</v>
      </c>
      <c r="X86" s="319">
        <v>0</v>
      </c>
      <c r="Y86" s="319">
        <v>0</v>
      </c>
      <c r="Z86" s="319">
        <v>0</v>
      </c>
      <c r="AA86" s="319">
        <v>0</v>
      </c>
      <c r="AB86" s="319">
        <v>0</v>
      </c>
      <c r="AC86" s="319">
        <v>0</v>
      </c>
      <c r="AD86" s="319">
        <v>0</v>
      </c>
      <c r="AE86" s="319">
        <v>0</v>
      </c>
      <c r="AF86" s="323">
        <v>0</v>
      </c>
      <c r="AG86" s="324">
        <v>0</v>
      </c>
      <c r="AH86" s="319">
        <v>0</v>
      </c>
      <c r="AI86" s="319">
        <v>0</v>
      </c>
      <c r="AJ86" s="325">
        <v>0</v>
      </c>
      <c r="AK86" s="319">
        <v>0</v>
      </c>
      <c r="AL86" s="319">
        <v>0</v>
      </c>
      <c r="AM86" s="319">
        <v>0</v>
      </c>
      <c r="AN86" s="320">
        <v>0</v>
      </c>
      <c r="AO86" s="326">
        <f t="shared" si="12"/>
        <v>0</v>
      </c>
    </row>
    <row r="87" spans="1:41" hidden="1" x14ac:dyDescent="0.2">
      <c r="A87" s="313" t="s">
        <v>177</v>
      </c>
      <c r="B87" s="322" t="s">
        <v>180</v>
      </c>
      <c r="C87" s="319">
        <v>0</v>
      </c>
      <c r="D87" s="319">
        <v>0</v>
      </c>
      <c r="E87" s="319">
        <v>0</v>
      </c>
      <c r="F87" s="319">
        <v>0</v>
      </c>
      <c r="G87" s="319">
        <v>0</v>
      </c>
      <c r="H87" s="319">
        <v>0</v>
      </c>
      <c r="I87" s="319">
        <v>0</v>
      </c>
      <c r="J87" s="319">
        <v>0</v>
      </c>
      <c r="K87" s="319">
        <v>0</v>
      </c>
      <c r="L87" s="319">
        <v>0</v>
      </c>
      <c r="M87" s="319">
        <v>0</v>
      </c>
      <c r="N87" s="319">
        <v>0</v>
      </c>
      <c r="O87" s="319">
        <v>0</v>
      </c>
      <c r="P87" s="319">
        <v>0</v>
      </c>
      <c r="Q87" s="319">
        <v>0</v>
      </c>
      <c r="R87" s="319">
        <v>0</v>
      </c>
      <c r="S87" s="319">
        <v>0</v>
      </c>
      <c r="T87" s="319">
        <v>0</v>
      </c>
      <c r="U87" s="319">
        <v>0</v>
      </c>
      <c r="V87" s="319">
        <v>0</v>
      </c>
      <c r="W87" s="319">
        <v>0</v>
      </c>
      <c r="X87" s="319">
        <v>0</v>
      </c>
      <c r="Y87" s="319">
        <v>0</v>
      </c>
      <c r="Z87" s="319">
        <v>0</v>
      </c>
      <c r="AA87" s="319">
        <v>0</v>
      </c>
      <c r="AB87" s="319">
        <v>0</v>
      </c>
      <c r="AC87" s="319">
        <v>0</v>
      </c>
      <c r="AD87" s="319">
        <v>0</v>
      </c>
      <c r="AE87" s="319">
        <v>0</v>
      </c>
      <c r="AF87" s="323">
        <v>0</v>
      </c>
      <c r="AG87" s="324">
        <v>0</v>
      </c>
      <c r="AH87" s="319">
        <v>0</v>
      </c>
      <c r="AI87" s="319">
        <v>0</v>
      </c>
      <c r="AJ87" s="325">
        <v>0</v>
      </c>
      <c r="AK87" s="319">
        <v>0</v>
      </c>
      <c r="AL87" s="319">
        <v>0</v>
      </c>
      <c r="AM87" s="319">
        <v>0</v>
      </c>
      <c r="AN87" s="320">
        <v>0</v>
      </c>
      <c r="AO87" s="326">
        <f t="shared" si="12"/>
        <v>0</v>
      </c>
    </row>
    <row r="88" spans="1:41" ht="10.15" customHeight="1" x14ac:dyDescent="0.2">
      <c r="A88" s="313" t="s">
        <v>179</v>
      </c>
      <c r="B88" s="322" t="s">
        <v>637</v>
      </c>
      <c r="C88" s="319">
        <v>0</v>
      </c>
      <c r="D88" s="319">
        <v>0</v>
      </c>
      <c r="E88" s="319">
        <v>0</v>
      </c>
      <c r="F88" s="319">
        <v>0</v>
      </c>
      <c r="G88" s="319">
        <v>0</v>
      </c>
      <c r="H88" s="319">
        <v>0</v>
      </c>
      <c r="I88" s="319">
        <v>0</v>
      </c>
      <c r="J88" s="319">
        <v>0</v>
      </c>
      <c r="K88" s="319">
        <v>0</v>
      </c>
      <c r="L88" s="319">
        <v>0</v>
      </c>
      <c r="M88" s="319">
        <v>0</v>
      </c>
      <c r="N88" s="319">
        <v>0</v>
      </c>
      <c r="O88" s="319">
        <v>0</v>
      </c>
      <c r="P88" s="319">
        <v>0</v>
      </c>
      <c r="Q88" s="319">
        <v>0</v>
      </c>
      <c r="R88" s="319">
        <v>0</v>
      </c>
      <c r="S88" s="319">
        <v>0</v>
      </c>
      <c r="T88" s="319">
        <v>0</v>
      </c>
      <c r="U88" s="319">
        <v>0</v>
      </c>
      <c r="V88" s="319">
        <v>0</v>
      </c>
      <c r="W88" s="319">
        <v>0</v>
      </c>
      <c r="X88" s="319">
        <v>0</v>
      </c>
      <c r="Y88" s="319">
        <v>0</v>
      </c>
      <c r="Z88" s="319">
        <v>0</v>
      </c>
      <c r="AA88" s="319">
        <v>0</v>
      </c>
      <c r="AB88" s="319">
        <v>0</v>
      </c>
      <c r="AC88" s="319">
        <v>0</v>
      </c>
      <c r="AD88" s="319">
        <v>0</v>
      </c>
      <c r="AE88" s="319">
        <v>0</v>
      </c>
      <c r="AF88" s="323">
        <v>0</v>
      </c>
      <c r="AG88" s="324">
        <v>0</v>
      </c>
      <c r="AH88" s="319">
        <v>0</v>
      </c>
      <c r="AI88" s="319">
        <v>0</v>
      </c>
      <c r="AJ88" s="325">
        <v>0</v>
      </c>
      <c r="AK88" s="319">
        <v>0</v>
      </c>
      <c r="AL88" s="319">
        <v>0</v>
      </c>
      <c r="AM88" s="319">
        <v>0</v>
      </c>
      <c r="AN88" s="320">
        <v>0</v>
      </c>
      <c r="AO88" s="326">
        <f t="shared" si="12"/>
        <v>0</v>
      </c>
    </row>
    <row r="89" spans="1:41" ht="18.75" customHeight="1" x14ac:dyDescent="0.2">
      <c r="A89" s="313" t="s">
        <v>181</v>
      </c>
      <c r="B89" s="336" t="s">
        <v>184</v>
      </c>
      <c r="C89" s="319">
        <v>0</v>
      </c>
      <c r="D89" s="319">
        <v>0</v>
      </c>
      <c r="E89" s="319">
        <v>0</v>
      </c>
      <c r="F89" s="319">
        <v>0</v>
      </c>
      <c r="G89" s="319">
        <v>0</v>
      </c>
      <c r="H89" s="319">
        <v>0</v>
      </c>
      <c r="I89" s="319">
        <v>0</v>
      </c>
      <c r="J89" s="319">
        <v>0</v>
      </c>
      <c r="K89" s="319">
        <v>0</v>
      </c>
      <c r="L89" s="319">
        <v>0</v>
      </c>
      <c r="M89" s="319">
        <v>0</v>
      </c>
      <c r="N89" s="319">
        <v>0</v>
      </c>
      <c r="O89" s="319">
        <v>0</v>
      </c>
      <c r="P89" s="319">
        <v>0</v>
      </c>
      <c r="Q89" s="319">
        <v>0</v>
      </c>
      <c r="R89" s="319">
        <v>0</v>
      </c>
      <c r="S89" s="319">
        <v>0</v>
      </c>
      <c r="T89" s="319">
        <v>0</v>
      </c>
      <c r="U89" s="319">
        <v>0</v>
      </c>
      <c r="V89" s="319">
        <v>0</v>
      </c>
      <c r="W89" s="319">
        <v>0</v>
      </c>
      <c r="X89" s="319">
        <v>0</v>
      </c>
      <c r="Y89" s="319">
        <v>0</v>
      </c>
      <c r="Z89" s="319">
        <v>0</v>
      </c>
      <c r="AA89" s="319">
        <v>0</v>
      </c>
      <c r="AB89" s="319">
        <v>0</v>
      </c>
      <c r="AC89" s="319">
        <v>0</v>
      </c>
      <c r="AD89" s="319">
        <v>0</v>
      </c>
      <c r="AE89" s="319">
        <v>0</v>
      </c>
      <c r="AF89" s="323">
        <v>0</v>
      </c>
      <c r="AG89" s="324">
        <v>0</v>
      </c>
      <c r="AH89" s="319">
        <v>0</v>
      </c>
      <c r="AI89" s="319">
        <v>0</v>
      </c>
      <c r="AJ89" s="325">
        <v>0</v>
      </c>
      <c r="AK89" s="319">
        <v>0</v>
      </c>
      <c r="AL89" s="319">
        <v>0</v>
      </c>
      <c r="AM89" s="319">
        <v>0</v>
      </c>
      <c r="AN89" s="320">
        <v>0</v>
      </c>
      <c r="AO89" s="326">
        <f t="shared" si="12"/>
        <v>0</v>
      </c>
    </row>
    <row r="90" spans="1:41" x14ac:dyDescent="0.2">
      <c r="A90" s="313" t="s">
        <v>183</v>
      </c>
      <c r="B90" s="322" t="s">
        <v>186</v>
      </c>
      <c r="C90" s="319">
        <v>0</v>
      </c>
      <c r="D90" s="319">
        <v>0</v>
      </c>
      <c r="E90" s="319">
        <v>0</v>
      </c>
      <c r="F90" s="319">
        <v>0</v>
      </c>
      <c r="G90" s="319">
        <v>0</v>
      </c>
      <c r="H90" s="319">
        <v>0</v>
      </c>
      <c r="I90" s="319">
        <v>0</v>
      </c>
      <c r="J90" s="319">
        <v>0</v>
      </c>
      <c r="K90" s="319">
        <v>0</v>
      </c>
      <c r="L90" s="319">
        <v>0</v>
      </c>
      <c r="M90" s="319">
        <v>0</v>
      </c>
      <c r="N90" s="319">
        <v>0</v>
      </c>
      <c r="O90" s="319">
        <v>0</v>
      </c>
      <c r="P90" s="319">
        <v>0</v>
      </c>
      <c r="Q90" s="319">
        <v>0</v>
      </c>
      <c r="R90" s="319">
        <v>0</v>
      </c>
      <c r="S90" s="319">
        <v>0</v>
      </c>
      <c r="T90" s="319">
        <v>0</v>
      </c>
      <c r="U90" s="319">
        <v>0</v>
      </c>
      <c r="V90" s="319">
        <v>0</v>
      </c>
      <c r="W90" s="319">
        <v>0</v>
      </c>
      <c r="X90" s="319">
        <v>0</v>
      </c>
      <c r="Y90" s="319">
        <v>0</v>
      </c>
      <c r="Z90" s="319">
        <v>0</v>
      </c>
      <c r="AA90" s="319">
        <v>0</v>
      </c>
      <c r="AB90" s="319">
        <v>0</v>
      </c>
      <c r="AC90" s="319">
        <v>0</v>
      </c>
      <c r="AD90" s="319">
        <v>0</v>
      </c>
      <c r="AE90" s="319">
        <v>0</v>
      </c>
      <c r="AF90" s="323">
        <v>0</v>
      </c>
      <c r="AG90" s="324">
        <v>0</v>
      </c>
      <c r="AH90" s="319">
        <v>0</v>
      </c>
      <c r="AI90" s="319">
        <v>0</v>
      </c>
      <c r="AJ90" s="325">
        <v>0</v>
      </c>
      <c r="AK90" s="319">
        <v>0</v>
      </c>
      <c r="AL90" s="319">
        <v>0</v>
      </c>
      <c r="AM90" s="319">
        <v>0</v>
      </c>
      <c r="AN90" s="320">
        <v>0</v>
      </c>
      <c r="AO90" s="326">
        <f t="shared" si="12"/>
        <v>0</v>
      </c>
    </row>
    <row r="91" spans="1:41" x14ac:dyDescent="0.2">
      <c r="A91" s="313">
        <v>88</v>
      </c>
      <c r="B91" s="322" t="s">
        <v>188</v>
      </c>
      <c r="C91" s="319"/>
      <c r="D91" s="319"/>
      <c r="E91" s="319"/>
      <c r="F91" s="319"/>
      <c r="G91" s="319"/>
      <c r="H91" s="319"/>
      <c r="I91" s="319"/>
      <c r="J91" s="319"/>
      <c r="K91" s="319"/>
      <c r="L91" s="319"/>
      <c r="M91" s="319"/>
      <c r="N91" s="319"/>
      <c r="O91" s="319"/>
      <c r="P91" s="319"/>
      <c r="Q91" s="319"/>
      <c r="R91" s="319"/>
      <c r="S91" s="319"/>
      <c r="T91" s="319"/>
      <c r="U91" s="319"/>
      <c r="V91" s="319"/>
      <c r="W91" s="319"/>
      <c r="X91" s="319"/>
      <c r="Y91" s="319"/>
      <c r="Z91" s="319"/>
      <c r="AA91" s="319"/>
      <c r="AB91" s="319"/>
      <c r="AC91" s="319"/>
      <c r="AD91" s="319"/>
      <c r="AE91" s="319"/>
      <c r="AF91" s="323"/>
      <c r="AG91" s="324"/>
      <c r="AH91" s="319"/>
      <c r="AI91" s="319"/>
      <c r="AJ91" s="325"/>
      <c r="AK91" s="319"/>
      <c r="AL91" s="319"/>
      <c r="AM91" s="319"/>
      <c r="AN91" s="320"/>
      <c r="AO91" s="326"/>
    </row>
    <row r="92" spans="1:41" ht="10.15" customHeight="1" x14ac:dyDescent="0.2">
      <c r="A92" s="313">
        <v>89</v>
      </c>
      <c r="B92" s="322" t="s">
        <v>190</v>
      </c>
      <c r="C92" s="319">
        <v>6785</v>
      </c>
      <c r="D92" s="319">
        <v>0</v>
      </c>
      <c r="E92" s="319">
        <v>0</v>
      </c>
      <c r="F92" s="319">
        <v>0</v>
      </c>
      <c r="G92" s="319">
        <v>0</v>
      </c>
      <c r="H92" s="319">
        <v>0</v>
      </c>
      <c r="I92" s="319">
        <v>0</v>
      </c>
      <c r="J92" s="319">
        <v>0</v>
      </c>
      <c r="K92" s="319">
        <v>0</v>
      </c>
      <c r="L92" s="319">
        <v>0</v>
      </c>
      <c r="M92" s="319">
        <v>0</v>
      </c>
      <c r="N92" s="319">
        <v>0</v>
      </c>
      <c r="O92" s="319">
        <v>0</v>
      </c>
      <c r="P92" s="319">
        <v>0</v>
      </c>
      <c r="Q92" s="319">
        <v>0</v>
      </c>
      <c r="R92" s="319">
        <v>0</v>
      </c>
      <c r="S92" s="319">
        <v>0</v>
      </c>
      <c r="T92" s="319">
        <v>0</v>
      </c>
      <c r="U92" s="319">
        <v>0</v>
      </c>
      <c r="V92" s="319">
        <v>0</v>
      </c>
      <c r="W92" s="319">
        <v>0</v>
      </c>
      <c r="X92" s="319">
        <v>0</v>
      </c>
      <c r="Y92" s="319">
        <v>0</v>
      </c>
      <c r="Z92" s="319">
        <v>0</v>
      </c>
      <c r="AA92" s="319">
        <v>0</v>
      </c>
      <c r="AB92" s="319">
        <v>0</v>
      </c>
      <c r="AC92" s="319">
        <v>0</v>
      </c>
      <c r="AD92" s="319">
        <v>0</v>
      </c>
      <c r="AE92" s="319">
        <v>0</v>
      </c>
      <c r="AF92" s="323">
        <v>0</v>
      </c>
      <c r="AG92" s="324">
        <v>0</v>
      </c>
      <c r="AH92" s="319">
        <v>0</v>
      </c>
      <c r="AI92" s="319">
        <v>0</v>
      </c>
      <c r="AJ92" s="325">
        <v>0</v>
      </c>
      <c r="AK92" s="319">
        <v>0</v>
      </c>
      <c r="AL92" s="319">
        <v>0</v>
      </c>
      <c r="AM92" s="319">
        <v>0</v>
      </c>
      <c r="AN92" s="320">
        <v>0</v>
      </c>
      <c r="AO92" s="326">
        <f t="shared" ref="AO92:AO123" si="16">SUM(C92:AN92)</f>
        <v>6785</v>
      </c>
    </row>
    <row r="93" spans="1:41" ht="10.15" customHeight="1" x14ac:dyDescent="0.2">
      <c r="A93" s="327">
        <v>90</v>
      </c>
      <c r="B93" s="328" t="s">
        <v>561</v>
      </c>
      <c r="C93" s="329">
        <f t="shared" ref="C93:AN93" si="17">SUM(C84:C92)</f>
        <v>6785</v>
      </c>
      <c r="D93" s="329">
        <f t="shared" si="17"/>
        <v>0</v>
      </c>
      <c r="E93" s="329">
        <f t="shared" si="17"/>
        <v>0</v>
      </c>
      <c r="F93" s="329">
        <f t="shared" si="17"/>
        <v>0</v>
      </c>
      <c r="G93" s="329">
        <f t="shared" si="17"/>
        <v>0</v>
      </c>
      <c r="H93" s="329">
        <f t="shared" si="17"/>
        <v>0</v>
      </c>
      <c r="I93" s="329">
        <f t="shared" si="17"/>
        <v>0</v>
      </c>
      <c r="J93" s="329">
        <f t="shared" si="17"/>
        <v>0</v>
      </c>
      <c r="K93" s="329">
        <f t="shared" si="17"/>
        <v>0</v>
      </c>
      <c r="L93" s="329">
        <f t="shared" si="17"/>
        <v>0</v>
      </c>
      <c r="M93" s="329">
        <f t="shared" si="17"/>
        <v>0</v>
      </c>
      <c r="N93" s="329">
        <f t="shared" si="17"/>
        <v>0</v>
      </c>
      <c r="O93" s="329">
        <f t="shared" si="17"/>
        <v>0</v>
      </c>
      <c r="P93" s="329">
        <f t="shared" si="17"/>
        <v>0</v>
      </c>
      <c r="Q93" s="329">
        <f t="shared" si="17"/>
        <v>0</v>
      </c>
      <c r="R93" s="329">
        <f t="shared" si="17"/>
        <v>0</v>
      </c>
      <c r="S93" s="329">
        <f t="shared" si="17"/>
        <v>0</v>
      </c>
      <c r="T93" s="329">
        <f t="shared" si="17"/>
        <v>0</v>
      </c>
      <c r="U93" s="329">
        <f t="shared" si="17"/>
        <v>0</v>
      </c>
      <c r="V93" s="329">
        <f t="shared" si="17"/>
        <v>0</v>
      </c>
      <c r="W93" s="329">
        <f t="shared" si="17"/>
        <v>0</v>
      </c>
      <c r="X93" s="329">
        <f t="shared" si="17"/>
        <v>0</v>
      </c>
      <c r="Y93" s="329">
        <f t="shared" si="17"/>
        <v>0</v>
      </c>
      <c r="Z93" s="329">
        <f t="shared" si="17"/>
        <v>0</v>
      </c>
      <c r="AA93" s="329">
        <f t="shared" si="17"/>
        <v>0</v>
      </c>
      <c r="AB93" s="329">
        <f t="shared" si="17"/>
        <v>0</v>
      </c>
      <c r="AC93" s="329">
        <f t="shared" si="17"/>
        <v>0</v>
      </c>
      <c r="AD93" s="329">
        <f t="shared" si="17"/>
        <v>0</v>
      </c>
      <c r="AE93" s="329">
        <f t="shared" si="17"/>
        <v>0</v>
      </c>
      <c r="AF93" s="330">
        <f t="shared" si="17"/>
        <v>0</v>
      </c>
      <c r="AG93" s="331">
        <f t="shared" si="17"/>
        <v>0</v>
      </c>
      <c r="AH93" s="329">
        <f t="shared" si="17"/>
        <v>0</v>
      </c>
      <c r="AI93" s="329">
        <f t="shared" si="17"/>
        <v>0</v>
      </c>
      <c r="AJ93" s="332">
        <f t="shared" si="17"/>
        <v>0</v>
      </c>
      <c r="AK93" s="329">
        <f t="shared" si="17"/>
        <v>0</v>
      </c>
      <c r="AL93" s="329">
        <f t="shared" si="17"/>
        <v>0</v>
      </c>
      <c r="AM93" s="329">
        <f t="shared" si="17"/>
        <v>0</v>
      </c>
      <c r="AN93" s="333">
        <f t="shared" si="17"/>
        <v>0</v>
      </c>
      <c r="AO93" s="326">
        <f t="shared" si="16"/>
        <v>6785</v>
      </c>
    </row>
    <row r="94" spans="1:41" ht="10.15" customHeight="1" x14ac:dyDescent="0.2">
      <c r="A94" s="327">
        <v>91</v>
      </c>
      <c r="B94" s="328" t="s">
        <v>562</v>
      </c>
      <c r="C94" s="329">
        <f t="shared" ref="C94:AN94" si="18">+C22+C23+C48+C57+C70+C78+C83+C93</f>
        <v>140107847</v>
      </c>
      <c r="D94" s="329">
        <f t="shared" si="18"/>
        <v>0</v>
      </c>
      <c r="E94" s="329">
        <f t="shared" si="18"/>
        <v>0</v>
      </c>
      <c r="F94" s="329">
        <f t="shared" si="18"/>
        <v>0</v>
      </c>
      <c r="G94" s="329">
        <f t="shared" si="18"/>
        <v>0</v>
      </c>
      <c r="H94" s="329">
        <f t="shared" si="18"/>
        <v>0</v>
      </c>
      <c r="I94" s="329">
        <f t="shared" si="18"/>
        <v>0</v>
      </c>
      <c r="J94" s="329">
        <f t="shared" si="18"/>
        <v>0</v>
      </c>
      <c r="K94" s="329">
        <f t="shared" si="18"/>
        <v>0</v>
      </c>
      <c r="L94" s="329">
        <f t="shared" si="18"/>
        <v>0</v>
      </c>
      <c r="M94" s="329">
        <f t="shared" si="18"/>
        <v>0</v>
      </c>
      <c r="N94" s="329">
        <f t="shared" si="18"/>
        <v>0</v>
      </c>
      <c r="O94" s="329">
        <f t="shared" si="18"/>
        <v>0</v>
      </c>
      <c r="P94" s="329">
        <f t="shared" si="18"/>
        <v>0</v>
      </c>
      <c r="Q94" s="329">
        <f t="shared" si="18"/>
        <v>0</v>
      </c>
      <c r="R94" s="329">
        <f t="shared" si="18"/>
        <v>0</v>
      </c>
      <c r="S94" s="329">
        <f t="shared" si="18"/>
        <v>0</v>
      </c>
      <c r="T94" s="329">
        <f t="shared" si="18"/>
        <v>0</v>
      </c>
      <c r="U94" s="329">
        <f t="shared" si="18"/>
        <v>0</v>
      </c>
      <c r="V94" s="329">
        <f t="shared" si="18"/>
        <v>0</v>
      </c>
      <c r="W94" s="329">
        <f t="shared" si="18"/>
        <v>0</v>
      </c>
      <c r="X94" s="329">
        <f t="shared" si="18"/>
        <v>0</v>
      </c>
      <c r="Y94" s="329">
        <f t="shared" si="18"/>
        <v>0</v>
      </c>
      <c r="Z94" s="329">
        <f t="shared" si="18"/>
        <v>0</v>
      </c>
      <c r="AA94" s="329">
        <f t="shared" si="18"/>
        <v>0</v>
      </c>
      <c r="AB94" s="329">
        <f t="shared" si="18"/>
        <v>0</v>
      </c>
      <c r="AC94" s="329">
        <f t="shared" si="18"/>
        <v>0</v>
      </c>
      <c r="AD94" s="329">
        <f t="shared" si="18"/>
        <v>0</v>
      </c>
      <c r="AE94" s="329">
        <f t="shared" si="18"/>
        <v>0</v>
      </c>
      <c r="AF94" s="330">
        <f t="shared" si="18"/>
        <v>0</v>
      </c>
      <c r="AG94" s="331">
        <f t="shared" si="18"/>
        <v>64729709</v>
      </c>
      <c r="AH94" s="329">
        <f t="shared" si="18"/>
        <v>0</v>
      </c>
      <c r="AI94" s="329">
        <f t="shared" si="18"/>
        <v>0</v>
      </c>
      <c r="AJ94" s="332">
        <f t="shared" si="18"/>
        <v>0</v>
      </c>
      <c r="AK94" s="329">
        <f t="shared" si="18"/>
        <v>49021035</v>
      </c>
      <c r="AL94" s="329">
        <f t="shared" si="18"/>
        <v>0</v>
      </c>
      <c r="AM94" s="329">
        <f t="shared" si="18"/>
        <v>0</v>
      </c>
      <c r="AN94" s="333">
        <f t="shared" si="18"/>
        <v>0</v>
      </c>
      <c r="AO94" s="326">
        <f t="shared" si="16"/>
        <v>253858591</v>
      </c>
    </row>
    <row r="95" spans="1:41" ht="10.15" customHeight="1" x14ac:dyDescent="0.2">
      <c r="A95" s="313">
        <v>92</v>
      </c>
      <c r="B95" s="337" t="s">
        <v>638</v>
      </c>
      <c r="C95" s="338">
        <v>5078000</v>
      </c>
      <c r="D95" s="338">
        <v>0</v>
      </c>
      <c r="E95" s="338">
        <v>0</v>
      </c>
      <c r="F95" s="338">
        <v>0</v>
      </c>
      <c r="G95" s="338">
        <v>0</v>
      </c>
      <c r="H95" s="338">
        <v>0</v>
      </c>
      <c r="I95" s="338">
        <v>0</v>
      </c>
      <c r="J95" s="338">
        <v>0</v>
      </c>
      <c r="K95" s="338">
        <v>0</v>
      </c>
      <c r="L95" s="338">
        <v>0</v>
      </c>
      <c r="M95" s="338">
        <v>0</v>
      </c>
      <c r="N95" s="338">
        <v>0</v>
      </c>
      <c r="O95" s="338">
        <v>0</v>
      </c>
      <c r="P95" s="338">
        <v>0</v>
      </c>
      <c r="Q95" s="338">
        <v>0</v>
      </c>
      <c r="R95" s="338">
        <v>0</v>
      </c>
      <c r="S95" s="338">
        <v>0</v>
      </c>
      <c r="T95" s="338">
        <v>0</v>
      </c>
      <c r="U95" s="338">
        <v>0</v>
      </c>
      <c r="V95" s="338">
        <v>0</v>
      </c>
      <c r="W95" s="338">
        <v>0</v>
      </c>
      <c r="X95" s="338">
        <v>0</v>
      </c>
      <c r="Y95" s="338">
        <v>0</v>
      </c>
      <c r="Z95" s="338">
        <v>0</v>
      </c>
      <c r="AA95" s="338">
        <v>0</v>
      </c>
      <c r="AB95" s="338">
        <v>0</v>
      </c>
      <c r="AC95" s="338">
        <v>0</v>
      </c>
      <c r="AD95" s="338">
        <v>0</v>
      </c>
      <c r="AE95" s="338">
        <v>0</v>
      </c>
      <c r="AF95" s="339">
        <v>0</v>
      </c>
      <c r="AG95" s="340">
        <v>0</v>
      </c>
      <c r="AH95" s="338">
        <v>0</v>
      </c>
      <c r="AI95" s="338">
        <v>0</v>
      </c>
      <c r="AJ95" s="341">
        <v>0</v>
      </c>
      <c r="AK95" s="338">
        <v>0</v>
      </c>
      <c r="AL95" s="338">
        <v>0</v>
      </c>
      <c r="AM95" s="338">
        <v>0</v>
      </c>
      <c r="AN95" s="342">
        <v>0</v>
      </c>
      <c r="AO95" s="326">
        <f t="shared" si="16"/>
        <v>5078000</v>
      </c>
    </row>
    <row r="96" spans="1:41" ht="10.15" customHeight="1" x14ac:dyDescent="0.2">
      <c r="A96" s="313">
        <v>93</v>
      </c>
      <c r="B96" s="337" t="s">
        <v>566</v>
      </c>
      <c r="C96" s="338">
        <v>0</v>
      </c>
      <c r="D96" s="338">
        <v>0</v>
      </c>
      <c r="E96" s="338">
        <v>0</v>
      </c>
      <c r="F96" s="338">
        <v>0</v>
      </c>
      <c r="G96" s="338">
        <v>0</v>
      </c>
      <c r="H96" s="338">
        <v>0</v>
      </c>
      <c r="I96" s="338">
        <v>0</v>
      </c>
      <c r="J96" s="338">
        <v>0</v>
      </c>
      <c r="K96" s="338">
        <v>0</v>
      </c>
      <c r="L96" s="338">
        <v>0</v>
      </c>
      <c r="M96" s="338">
        <v>0</v>
      </c>
      <c r="N96" s="338">
        <v>0</v>
      </c>
      <c r="O96" s="338">
        <v>0</v>
      </c>
      <c r="P96" s="338">
        <v>0</v>
      </c>
      <c r="Q96" s="338">
        <v>0</v>
      </c>
      <c r="R96" s="338">
        <v>0</v>
      </c>
      <c r="S96" s="338">
        <v>0</v>
      </c>
      <c r="T96" s="338">
        <v>0</v>
      </c>
      <c r="U96" s="338">
        <v>0</v>
      </c>
      <c r="V96" s="338">
        <v>0</v>
      </c>
      <c r="W96" s="338">
        <v>0</v>
      </c>
      <c r="X96" s="338">
        <v>0</v>
      </c>
      <c r="Y96" s="338">
        <v>0</v>
      </c>
      <c r="Z96" s="338">
        <v>0</v>
      </c>
      <c r="AA96" s="338">
        <v>0</v>
      </c>
      <c r="AB96" s="338">
        <v>0</v>
      </c>
      <c r="AC96" s="338">
        <v>0</v>
      </c>
      <c r="AD96" s="338">
        <v>0</v>
      </c>
      <c r="AE96" s="338">
        <v>0</v>
      </c>
      <c r="AF96" s="339">
        <v>0</v>
      </c>
      <c r="AG96" s="340">
        <v>0</v>
      </c>
      <c r="AH96" s="338">
        <v>0</v>
      </c>
      <c r="AI96" s="338">
        <v>0</v>
      </c>
      <c r="AJ96" s="341">
        <v>0</v>
      </c>
      <c r="AK96" s="338">
        <v>0</v>
      </c>
      <c r="AL96" s="338">
        <v>0</v>
      </c>
      <c r="AM96" s="338">
        <v>0</v>
      </c>
      <c r="AN96" s="342">
        <v>0</v>
      </c>
      <c r="AO96" s="326">
        <f t="shared" si="16"/>
        <v>0</v>
      </c>
    </row>
    <row r="97" spans="1:41" ht="10.15" customHeight="1" x14ac:dyDescent="0.2">
      <c r="A97" s="313">
        <v>94</v>
      </c>
      <c r="B97" s="337" t="s">
        <v>266</v>
      </c>
      <c r="C97" s="338">
        <v>0</v>
      </c>
      <c r="D97" s="338">
        <v>0</v>
      </c>
      <c r="E97" s="338">
        <v>0</v>
      </c>
      <c r="F97" s="338">
        <v>0</v>
      </c>
      <c r="G97" s="338">
        <v>0</v>
      </c>
      <c r="H97" s="338">
        <v>0</v>
      </c>
      <c r="I97" s="338">
        <v>0</v>
      </c>
      <c r="J97" s="338">
        <v>0</v>
      </c>
      <c r="K97" s="338">
        <v>0</v>
      </c>
      <c r="L97" s="338">
        <v>0</v>
      </c>
      <c r="M97" s="338">
        <v>0</v>
      </c>
      <c r="N97" s="338">
        <v>0</v>
      </c>
      <c r="O97" s="338">
        <v>0</v>
      </c>
      <c r="P97" s="338">
        <v>0</v>
      </c>
      <c r="Q97" s="338">
        <v>0</v>
      </c>
      <c r="R97" s="338">
        <v>0</v>
      </c>
      <c r="S97" s="338">
        <v>0</v>
      </c>
      <c r="T97" s="338">
        <v>0</v>
      </c>
      <c r="U97" s="338">
        <v>0</v>
      </c>
      <c r="V97" s="338">
        <v>0</v>
      </c>
      <c r="W97" s="338">
        <v>0</v>
      </c>
      <c r="X97" s="338">
        <v>0</v>
      </c>
      <c r="Y97" s="338">
        <v>0</v>
      </c>
      <c r="Z97" s="338">
        <v>0</v>
      </c>
      <c r="AA97" s="338">
        <v>0</v>
      </c>
      <c r="AB97" s="338">
        <v>0</v>
      </c>
      <c r="AC97" s="338">
        <v>0</v>
      </c>
      <c r="AD97" s="338">
        <v>0</v>
      </c>
      <c r="AE97" s="338">
        <v>0</v>
      </c>
      <c r="AF97" s="339">
        <v>0</v>
      </c>
      <c r="AG97" s="340">
        <v>0</v>
      </c>
      <c r="AH97" s="338">
        <v>0</v>
      </c>
      <c r="AI97" s="338">
        <v>0</v>
      </c>
      <c r="AJ97" s="341">
        <v>0</v>
      </c>
      <c r="AK97" s="338">
        <v>0</v>
      </c>
      <c r="AL97" s="338">
        <v>0</v>
      </c>
      <c r="AM97" s="338">
        <v>0</v>
      </c>
      <c r="AN97" s="342">
        <v>0</v>
      </c>
      <c r="AO97" s="326">
        <f t="shared" si="16"/>
        <v>0</v>
      </c>
    </row>
    <row r="98" spans="1:41" x14ac:dyDescent="0.2">
      <c r="A98" s="327">
        <v>95</v>
      </c>
      <c r="B98" s="343" t="s">
        <v>570</v>
      </c>
      <c r="C98" s="326">
        <f t="shared" ref="C98:AN98" si="19">SUM(C95:C97)</f>
        <v>5078000</v>
      </c>
      <c r="D98" s="326">
        <f t="shared" si="19"/>
        <v>0</v>
      </c>
      <c r="E98" s="326">
        <f t="shared" si="19"/>
        <v>0</v>
      </c>
      <c r="F98" s="326">
        <f t="shared" si="19"/>
        <v>0</v>
      </c>
      <c r="G98" s="326">
        <f t="shared" si="19"/>
        <v>0</v>
      </c>
      <c r="H98" s="326">
        <f t="shared" si="19"/>
        <v>0</v>
      </c>
      <c r="I98" s="326">
        <f t="shared" si="19"/>
        <v>0</v>
      </c>
      <c r="J98" s="326">
        <f t="shared" si="19"/>
        <v>0</v>
      </c>
      <c r="K98" s="326">
        <f t="shared" si="19"/>
        <v>0</v>
      </c>
      <c r="L98" s="326">
        <f t="shared" si="19"/>
        <v>0</v>
      </c>
      <c r="M98" s="326">
        <f t="shared" si="19"/>
        <v>0</v>
      </c>
      <c r="N98" s="326">
        <f t="shared" si="19"/>
        <v>0</v>
      </c>
      <c r="O98" s="326">
        <f t="shared" si="19"/>
        <v>0</v>
      </c>
      <c r="P98" s="326">
        <f t="shared" si="19"/>
        <v>0</v>
      </c>
      <c r="Q98" s="326">
        <f t="shared" si="19"/>
        <v>0</v>
      </c>
      <c r="R98" s="326">
        <f t="shared" si="19"/>
        <v>0</v>
      </c>
      <c r="S98" s="326">
        <f t="shared" si="19"/>
        <v>0</v>
      </c>
      <c r="T98" s="326">
        <f t="shared" si="19"/>
        <v>0</v>
      </c>
      <c r="U98" s="326">
        <f t="shared" si="19"/>
        <v>0</v>
      </c>
      <c r="V98" s="326">
        <f t="shared" si="19"/>
        <v>0</v>
      </c>
      <c r="W98" s="326">
        <f t="shared" si="19"/>
        <v>0</v>
      </c>
      <c r="X98" s="326">
        <f t="shared" si="19"/>
        <v>0</v>
      </c>
      <c r="Y98" s="326">
        <f t="shared" si="19"/>
        <v>0</v>
      </c>
      <c r="Z98" s="326">
        <f t="shared" si="19"/>
        <v>0</v>
      </c>
      <c r="AA98" s="326">
        <f t="shared" si="19"/>
        <v>0</v>
      </c>
      <c r="AB98" s="326">
        <f t="shared" si="19"/>
        <v>0</v>
      </c>
      <c r="AC98" s="326">
        <f t="shared" si="19"/>
        <v>0</v>
      </c>
      <c r="AD98" s="326">
        <f t="shared" si="19"/>
        <v>0</v>
      </c>
      <c r="AE98" s="326">
        <f t="shared" si="19"/>
        <v>0</v>
      </c>
      <c r="AF98" s="344">
        <f t="shared" si="19"/>
        <v>0</v>
      </c>
      <c r="AG98" s="345">
        <f t="shared" si="19"/>
        <v>0</v>
      </c>
      <c r="AH98" s="326">
        <f t="shared" si="19"/>
        <v>0</v>
      </c>
      <c r="AI98" s="326">
        <f t="shared" si="19"/>
        <v>0</v>
      </c>
      <c r="AJ98" s="346">
        <f t="shared" si="19"/>
        <v>0</v>
      </c>
      <c r="AK98" s="326">
        <f t="shared" si="19"/>
        <v>0</v>
      </c>
      <c r="AL98" s="326">
        <f t="shared" si="19"/>
        <v>0</v>
      </c>
      <c r="AM98" s="326">
        <f t="shared" si="19"/>
        <v>0</v>
      </c>
      <c r="AN98" s="347">
        <f t="shared" si="19"/>
        <v>0</v>
      </c>
      <c r="AO98" s="326">
        <f t="shared" si="16"/>
        <v>5078000</v>
      </c>
    </row>
    <row r="99" spans="1:41" x14ac:dyDescent="0.2">
      <c r="A99" s="313">
        <v>96</v>
      </c>
      <c r="B99" s="337" t="s">
        <v>268</v>
      </c>
      <c r="C99" s="338">
        <v>0</v>
      </c>
      <c r="D99" s="338">
        <v>0</v>
      </c>
      <c r="E99" s="338">
        <v>0</v>
      </c>
      <c r="F99" s="338">
        <v>0</v>
      </c>
      <c r="G99" s="338">
        <v>0</v>
      </c>
      <c r="H99" s="338">
        <v>0</v>
      </c>
      <c r="I99" s="338">
        <v>0</v>
      </c>
      <c r="J99" s="338">
        <v>0</v>
      </c>
      <c r="K99" s="338">
        <v>0</v>
      </c>
      <c r="L99" s="338">
        <v>0</v>
      </c>
      <c r="M99" s="338">
        <v>0</v>
      </c>
      <c r="N99" s="338">
        <v>0</v>
      </c>
      <c r="O99" s="338">
        <v>0</v>
      </c>
      <c r="P99" s="338">
        <v>0</v>
      </c>
      <c r="Q99" s="338">
        <v>0</v>
      </c>
      <c r="R99" s="338">
        <v>0</v>
      </c>
      <c r="S99" s="338">
        <v>0</v>
      </c>
      <c r="T99" s="338">
        <v>0</v>
      </c>
      <c r="U99" s="338">
        <v>0</v>
      </c>
      <c r="V99" s="338">
        <v>0</v>
      </c>
      <c r="W99" s="338">
        <v>0</v>
      </c>
      <c r="X99" s="338">
        <v>0</v>
      </c>
      <c r="Y99" s="338">
        <v>0</v>
      </c>
      <c r="Z99" s="338">
        <v>0</v>
      </c>
      <c r="AA99" s="338">
        <v>0</v>
      </c>
      <c r="AB99" s="338">
        <v>0</v>
      </c>
      <c r="AC99" s="338">
        <v>0</v>
      </c>
      <c r="AD99" s="338">
        <v>0</v>
      </c>
      <c r="AE99" s="338">
        <v>0</v>
      </c>
      <c r="AF99" s="339">
        <v>0</v>
      </c>
      <c r="AG99" s="340">
        <v>0</v>
      </c>
      <c r="AH99" s="338">
        <v>0</v>
      </c>
      <c r="AI99" s="338">
        <v>0</v>
      </c>
      <c r="AJ99" s="341">
        <v>0</v>
      </c>
      <c r="AK99" s="338">
        <v>0</v>
      </c>
      <c r="AL99" s="338">
        <v>0</v>
      </c>
      <c r="AM99" s="338">
        <v>0</v>
      </c>
      <c r="AN99" s="342">
        <v>0</v>
      </c>
      <c r="AO99" s="326">
        <f t="shared" si="16"/>
        <v>0</v>
      </c>
    </row>
    <row r="100" spans="1:41" x14ac:dyDescent="0.2">
      <c r="A100" s="313">
        <v>97</v>
      </c>
      <c r="B100" s="337" t="s">
        <v>269</v>
      </c>
      <c r="C100" s="338">
        <v>0</v>
      </c>
      <c r="D100" s="338">
        <v>0</v>
      </c>
      <c r="E100" s="338">
        <v>0</v>
      </c>
      <c r="F100" s="338">
        <v>0</v>
      </c>
      <c r="G100" s="338">
        <v>0</v>
      </c>
      <c r="H100" s="338">
        <v>0</v>
      </c>
      <c r="I100" s="338">
        <v>0</v>
      </c>
      <c r="J100" s="338">
        <v>0</v>
      </c>
      <c r="K100" s="338">
        <v>0</v>
      </c>
      <c r="L100" s="338">
        <v>0</v>
      </c>
      <c r="M100" s="338">
        <v>0</v>
      </c>
      <c r="N100" s="338">
        <v>0</v>
      </c>
      <c r="O100" s="338">
        <v>0</v>
      </c>
      <c r="P100" s="338">
        <v>0</v>
      </c>
      <c r="Q100" s="338">
        <v>0</v>
      </c>
      <c r="R100" s="338">
        <v>0</v>
      </c>
      <c r="S100" s="338">
        <v>0</v>
      </c>
      <c r="T100" s="338">
        <v>0</v>
      </c>
      <c r="U100" s="338">
        <v>0</v>
      </c>
      <c r="V100" s="338">
        <v>0</v>
      </c>
      <c r="W100" s="338">
        <v>0</v>
      </c>
      <c r="X100" s="338">
        <v>0</v>
      </c>
      <c r="Y100" s="338">
        <v>0</v>
      </c>
      <c r="Z100" s="338">
        <v>0</v>
      </c>
      <c r="AA100" s="338">
        <v>0</v>
      </c>
      <c r="AB100" s="338">
        <v>0</v>
      </c>
      <c r="AC100" s="338">
        <v>0</v>
      </c>
      <c r="AD100" s="338">
        <v>0</v>
      </c>
      <c r="AE100" s="338">
        <v>0</v>
      </c>
      <c r="AF100" s="339">
        <v>0</v>
      </c>
      <c r="AG100" s="340">
        <v>0</v>
      </c>
      <c r="AH100" s="338">
        <v>0</v>
      </c>
      <c r="AI100" s="338">
        <v>0</v>
      </c>
      <c r="AJ100" s="341">
        <v>0</v>
      </c>
      <c r="AK100" s="338">
        <v>0</v>
      </c>
      <c r="AL100" s="338">
        <v>0</v>
      </c>
      <c r="AM100" s="338">
        <v>0</v>
      </c>
      <c r="AN100" s="342">
        <v>0</v>
      </c>
      <c r="AO100" s="326">
        <f t="shared" si="16"/>
        <v>0</v>
      </c>
    </row>
    <row r="101" spans="1:41" x14ac:dyDescent="0.2">
      <c r="A101" s="313">
        <v>98</v>
      </c>
      <c r="B101" s="337" t="s">
        <v>270</v>
      </c>
      <c r="C101" s="338">
        <v>0</v>
      </c>
      <c r="D101" s="338">
        <v>0</v>
      </c>
      <c r="E101" s="338">
        <v>0</v>
      </c>
      <c r="F101" s="338">
        <v>0</v>
      </c>
      <c r="G101" s="338">
        <v>0</v>
      </c>
      <c r="H101" s="338">
        <v>0</v>
      </c>
      <c r="I101" s="338">
        <v>0</v>
      </c>
      <c r="J101" s="338">
        <v>0</v>
      </c>
      <c r="K101" s="338">
        <v>0</v>
      </c>
      <c r="L101" s="338">
        <v>0</v>
      </c>
      <c r="M101" s="338">
        <v>0</v>
      </c>
      <c r="N101" s="338">
        <v>0</v>
      </c>
      <c r="O101" s="338">
        <v>0</v>
      </c>
      <c r="P101" s="338">
        <v>0</v>
      </c>
      <c r="Q101" s="338">
        <v>0</v>
      </c>
      <c r="R101" s="338">
        <v>0</v>
      </c>
      <c r="S101" s="338">
        <v>0</v>
      </c>
      <c r="T101" s="338">
        <v>0</v>
      </c>
      <c r="U101" s="338">
        <v>0</v>
      </c>
      <c r="V101" s="338">
        <v>0</v>
      </c>
      <c r="W101" s="338">
        <v>0</v>
      </c>
      <c r="X101" s="338">
        <v>0</v>
      </c>
      <c r="Y101" s="338">
        <v>0</v>
      </c>
      <c r="Z101" s="338">
        <v>0</v>
      </c>
      <c r="AA101" s="338">
        <v>0</v>
      </c>
      <c r="AB101" s="338">
        <v>0</v>
      </c>
      <c r="AC101" s="338">
        <v>0</v>
      </c>
      <c r="AD101" s="338">
        <v>0</v>
      </c>
      <c r="AE101" s="338">
        <v>0</v>
      </c>
      <c r="AF101" s="339">
        <v>0</v>
      </c>
      <c r="AG101" s="340">
        <v>0</v>
      </c>
      <c r="AH101" s="338">
        <v>0</v>
      </c>
      <c r="AI101" s="338">
        <v>0</v>
      </c>
      <c r="AJ101" s="341">
        <v>0</v>
      </c>
      <c r="AK101" s="338">
        <v>0</v>
      </c>
      <c r="AL101" s="338">
        <v>0</v>
      </c>
      <c r="AM101" s="338">
        <v>0</v>
      </c>
      <c r="AN101" s="342">
        <v>0</v>
      </c>
      <c r="AO101" s="326">
        <f t="shared" si="16"/>
        <v>0</v>
      </c>
    </row>
    <row r="102" spans="1:41" x14ac:dyDescent="0.2">
      <c r="A102" s="313">
        <v>99</v>
      </c>
      <c r="B102" s="337" t="s">
        <v>271</v>
      </c>
      <c r="C102" s="338">
        <v>0</v>
      </c>
      <c r="D102" s="338">
        <v>0</v>
      </c>
      <c r="E102" s="338">
        <v>0</v>
      </c>
      <c r="F102" s="338">
        <v>0</v>
      </c>
      <c r="G102" s="338">
        <v>0</v>
      </c>
      <c r="H102" s="338">
        <v>0</v>
      </c>
      <c r="I102" s="338">
        <v>0</v>
      </c>
      <c r="J102" s="338">
        <v>0</v>
      </c>
      <c r="K102" s="338">
        <v>0</v>
      </c>
      <c r="L102" s="338">
        <v>0</v>
      </c>
      <c r="M102" s="338">
        <v>0</v>
      </c>
      <c r="N102" s="338">
        <v>0</v>
      </c>
      <c r="O102" s="338">
        <v>0</v>
      </c>
      <c r="P102" s="338">
        <v>0</v>
      </c>
      <c r="Q102" s="338">
        <v>0</v>
      </c>
      <c r="R102" s="338">
        <v>0</v>
      </c>
      <c r="S102" s="338">
        <v>0</v>
      </c>
      <c r="T102" s="338">
        <v>0</v>
      </c>
      <c r="U102" s="338">
        <v>0</v>
      </c>
      <c r="V102" s="338">
        <v>0</v>
      </c>
      <c r="W102" s="338">
        <v>0</v>
      </c>
      <c r="X102" s="338">
        <v>0</v>
      </c>
      <c r="Y102" s="338">
        <v>0</v>
      </c>
      <c r="Z102" s="338">
        <v>0</v>
      </c>
      <c r="AA102" s="338">
        <v>0</v>
      </c>
      <c r="AB102" s="338">
        <v>0</v>
      </c>
      <c r="AC102" s="338">
        <v>0</v>
      </c>
      <c r="AD102" s="338">
        <v>0</v>
      </c>
      <c r="AE102" s="338">
        <v>0</v>
      </c>
      <c r="AF102" s="339">
        <v>0</v>
      </c>
      <c r="AG102" s="340">
        <v>0</v>
      </c>
      <c r="AH102" s="338">
        <v>0</v>
      </c>
      <c r="AI102" s="338">
        <v>0</v>
      </c>
      <c r="AJ102" s="341">
        <v>0</v>
      </c>
      <c r="AK102" s="338">
        <v>0</v>
      </c>
      <c r="AL102" s="338">
        <v>0</v>
      </c>
      <c r="AM102" s="338">
        <v>0</v>
      </c>
      <c r="AN102" s="342">
        <v>0</v>
      </c>
      <c r="AO102" s="326">
        <f t="shared" si="16"/>
        <v>0</v>
      </c>
    </row>
    <row r="103" spans="1:41" x14ac:dyDescent="0.2">
      <c r="A103" s="313">
        <v>100</v>
      </c>
      <c r="B103" s="337" t="s">
        <v>272</v>
      </c>
      <c r="C103" s="338">
        <v>0</v>
      </c>
      <c r="D103" s="338">
        <v>0</v>
      </c>
      <c r="E103" s="338">
        <v>0</v>
      </c>
      <c r="F103" s="338">
        <v>0</v>
      </c>
      <c r="G103" s="338">
        <v>0</v>
      </c>
      <c r="H103" s="338">
        <v>0</v>
      </c>
      <c r="I103" s="338">
        <v>0</v>
      </c>
      <c r="J103" s="338">
        <v>0</v>
      </c>
      <c r="K103" s="338">
        <v>0</v>
      </c>
      <c r="L103" s="338">
        <v>0</v>
      </c>
      <c r="M103" s="338">
        <v>0</v>
      </c>
      <c r="N103" s="338">
        <v>0</v>
      </c>
      <c r="O103" s="338">
        <v>0</v>
      </c>
      <c r="P103" s="338">
        <v>0</v>
      </c>
      <c r="Q103" s="338">
        <v>0</v>
      </c>
      <c r="R103" s="338">
        <v>0</v>
      </c>
      <c r="S103" s="338">
        <v>0</v>
      </c>
      <c r="T103" s="338">
        <v>0</v>
      </c>
      <c r="U103" s="338">
        <v>0</v>
      </c>
      <c r="V103" s="338">
        <v>0</v>
      </c>
      <c r="W103" s="338">
        <v>0</v>
      </c>
      <c r="X103" s="338">
        <v>0</v>
      </c>
      <c r="Y103" s="338">
        <v>0</v>
      </c>
      <c r="Z103" s="338">
        <v>0</v>
      </c>
      <c r="AA103" s="338">
        <v>0</v>
      </c>
      <c r="AB103" s="338">
        <v>0</v>
      </c>
      <c r="AC103" s="338">
        <v>0</v>
      </c>
      <c r="AD103" s="338">
        <v>0</v>
      </c>
      <c r="AE103" s="338">
        <v>0</v>
      </c>
      <c r="AF103" s="339">
        <v>0</v>
      </c>
      <c r="AG103" s="340">
        <v>0</v>
      </c>
      <c r="AH103" s="338">
        <v>0</v>
      </c>
      <c r="AI103" s="338">
        <v>0</v>
      </c>
      <c r="AJ103" s="341">
        <v>0</v>
      </c>
      <c r="AK103" s="338">
        <v>0</v>
      </c>
      <c r="AL103" s="338">
        <v>0</v>
      </c>
      <c r="AM103" s="338">
        <v>0</v>
      </c>
      <c r="AN103" s="342">
        <v>0</v>
      </c>
      <c r="AO103" s="326">
        <f t="shared" si="16"/>
        <v>0</v>
      </c>
    </row>
    <row r="104" spans="1:41" x14ac:dyDescent="0.2">
      <c r="A104" s="313">
        <v>101</v>
      </c>
      <c r="B104" s="337" t="s">
        <v>273</v>
      </c>
      <c r="C104" s="338">
        <v>0</v>
      </c>
      <c r="D104" s="338">
        <v>0</v>
      </c>
      <c r="E104" s="338">
        <v>0</v>
      </c>
      <c r="F104" s="338">
        <v>0</v>
      </c>
      <c r="G104" s="338">
        <v>0</v>
      </c>
      <c r="H104" s="338">
        <v>0</v>
      </c>
      <c r="I104" s="338">
        <v>0</v>
      </c>
      <c r="J104" s="338">
        <v>0</v>
      </c>
      <c r="K104" s="338">
        <v>0</v>
      </c>
      <c r="L104" s="338">
        <v>0</v>
      </c>
      <c r="M104" s="338">
        <v>0</v>
      </c>
      <c r="N104" s="338">
        <v>0</v>
      </c>
      <c r="O104" s="338">
        <v>0</v>
      </c>
      <c r="P104" s="338">
        <v>0</v>
      </c>
      <c r="Q104" s="338">
        <v>0</v>
      </c>
      <c r="R104" s="338">
        <v>0</v>
      </c>
      <c r="S104" s="338">
        <v>0</v>
      </c>
      <c r="T104" s="338">
        <v>0</v>
      </c>
      <c r="U104" s="338">
        <v>0</v>
      </c>
      <c r="V104" s="338">
        <v>0</v>
      </c>
      <c r="W104" s="338">
        <v>0</v>
      </c>
      <c r="X104" s="338">
        <v>0</v>
      </c>
      <c r="Y104" s="338">
        <v>0</v>
      </c>
      <c r="Z104" s="338">
        <v>0</v>
      </c>
      <c r="AA104" s="338">
        <v>0</v>
      </c>
      <c r="AB104" s="338">
        <v>0</v>
      </c>
      <c r="AC104" s="338">
        <v>0</v>
      </c>
      <c r="AD104" s="338">
        <v>0</v>
      </c>
      <c r="AE104" s="338">
        <v>0</v>
      </c>
      <c r="AF104" s="339">
        <v>0</v>
      </c>
      <c r="AG104" s="340">
        <v>0</v>
      </c>
      <c r="AH104" s="338">
        <v>0</v>
      </c>
      <c r="AI104" s="338">
        <v>0</v>
      </c>
      <c r="AJ104" s="341">
        <v>0</v>
      </c>
      <c r="AK104" s="338">
        <v>0</v>
      </c>
      <c r="AL104" s="338">
        <v>0</v>
      </c>
      <c r="AM104" s="338">
        <v>0</v>
      </c>
      <c r="AN104" s="342">
        <v>0</v>
      </c>
      <c r="AO104" s="326">
        <f t="shared" si="16"/>
        <v>0</v>
      </c>
    </row>
    <row r="105" spans="1:41" x14ac:dyDescent="0.2">
      <c r="A105" s="327">
        <v>102</v>
      </c>
      <c r="B105" s="343" t="s">
        <v>578</v>
      </c>
      <c r="C105" s="326">
        <f>SUM(C99:C104)</f>
        <v>0</v>
      </c>
      <c r="D105" s="326">
        <f>SUM(D99:D104)</f>
        <v>0</v>
      </c>
      <c r="E105" s="326">
        <f>SUM(E99:E104)</f>
        <v>0</v>
      </c>
      <c r="F105" s="326">
        <f>SUM(F99:F103)</f>
        <v>0</v>
      </c>
      <c r="G105" s="326">
        <f t="shared" ref="G105:AE105" si="20">SUM(G99:G102)</f>
        <v>0</v>
      </c>
      <c r="H105" s="326">
        <f t="shared" si="20"/>
        <v>0</v>
      </c>
      <c r="I105" s="326">
        <f t="shared" si="20"/>
        <v>0</v>
      </c>
      <c r="J105" s="326">
        <f t="shared" si="20"/>
        <v>0</v>
      </c>
      <c r="K105" s="326">
        <f t="shared" si="20"/>
        <v>0</v>
      </c>
      <c r="L105" s="326">
        <f t="shared" si="20"/>
        <v>0</v>
      </c>
      <c r="M105" s="326">
        <f t="shared" si="20"/>
        <v>0</v>
      </c>
      <c r="N105" s="326">
        <f t="shared" si="20"/>
        <v>0</v>
      </c>
      <c r="O105" s="326">
        <f t="shared" si="20"/>
        <v>0</v>
      </c>
      <c r="P105" s="326">
        <f t="shared" si="20"/>
        <v>0</v>
      </c>
      <c r="Q105" s="326">
        <f t="shared" si="20"/>
        <v>0</v>
      </c>
      <c r="R105" s="326">
        <f t="shared" si="20"/>
        <v>0</v>
      </c>
      <c r="S105" s="326">
        <f t="shared" si="20"/>
        <v>0</v>
      </c>
      <c r="T105" s="326">
        <f t="shared" si="20"/>
        <v>0</v>
      </c>
      <c r="U105" s="326">
        <f t="shared" si="20"/>
        <v>0</v>
      </c>
      <c r="V105" s="326">
        <f t="shared" si="20"/>
        <v>0</v>
      </c>
      <c r="W105" s="326">
        <f t="shared" si="20"/>
        <v>0</v>
      </c>
      <c r="X105" s="326">
        <f t="shared" si="20"/>
        <v>0</v>
      </c>
      <c r="Y105" s="326">
        <f t="shared" si="20"/>
        <v>0</v>
      </c>
      <c r="Z105" s="326">
        <f t="shared" si="20"/>
        <v>0</v>
      </c>
      <c r="AA105" s="326">
        <f t="shared" si="20"/>
        <v>0</v>
      </c>
      <c r="AB105" s="326">
        <f t="shared" si="20"/>
        <v>0</v>
      </c>
      <c r="AC105" s="326">
        <f t="shared" si="20"/>
        <v>0</v>
      </c>
      <c r="AD105" s="326">
        <f t="shared" si="20"/>
        <v>0</v>
      </c>
      <c r="AE105" s="326">
        <f t="shared" si="20"/>
        <v>0</v>
      </c>
      <c r="AF105" s="344">
        <f>SUM(AF99:AF104)</f>
        <v>0</v>
      </c>
      <c r="AG105" s="345">
        <f>SUM(AG99:AG104)</f>
        <v>0</v>
      </c>
      <c r="AH105" s="326">
        <f>SUM(AH99:AH104)</f>
        <v>0</v>
      </c>
      <c r="AI105" s="326">
        <f>SUM(AI99:AI104)</f>
        <v>0</v>
      </c>
      <c r="AJ105" s="346">
        <f>SUM(AJ99:AJ104)</f>
        <v>0</v>
      </c>
      <c r="AK105" s="326">
        <f>SUM(AK99:AK102)</f>
        <v>0</v>
      </c>
      <c r="AL105" s="326">
        <f>SUM(AL99:AL104)</f>
        <v>0</v>
      </c>
      <c r="AM105" s="326">
        <f>SUM(AM99:AM104)</f>
        <v>0</v>
      </c>
      <c r="AN105" s="347">
        <f>SUM(AN99:AN104)</f>
        <v>0</v>
      </c>
      <c r="AO105" s="326">
        <f t="shared" si="16"/>
        <v>0</v>
      </c>
    </row>
    <row r="106" spans="1:41" x14ac:dyDescent="0.2">
      <c r="A106" s="313">
        <v>103</v>
      </c>
      <c r="B106" s="337" t="s">
        <v>275</v>
      </c>
      <c r="C106" s="338">
        <v>0</v>
      </c>
      <c r="D106" s="338">
        <v>0</v>
      </c>
      <c r="E106" s="338">
        <v>0</v>
      </c>
      <c r="F106" s="338">
        <v>0</v>
      </c>
      <c r="G106" s="338">
        <v>0</v>
      </c>
      <c r="H106" s="338">
        <v>0</v>
      </c>
      <c r="I106" s="338">
        <v>0</v>
      </c>
      <c r="J106" s="338">
        <v>0</v>
      </c>
      <c r="K106" s="338">
        <v>0</v>
      </c>
      <c r="L106" s="338">
        <v>0</v>
      </c>
      <c r="M106" s="338">
        <v>0</v>
      </c>
      <c r="N106" s="338">
        <v>0</v>
      </c>
      <c r="O106" s="338">
        <v>0</v>
      </c>
      <c r="P106" s="338">
        <v>0</v>
      </c>
      <c r="Q106" s="338">
        <v>0</v>
      </c>
      <c r="R106" s="338">
        <v>0</v>
      </c>
      <c r="S106" s="338">
        <v>0</v>
      </c>
      <c r="T106" s="338">
        <v>0</v>
      </c>
      <c r="U106" s="338">
        <v>0</v>
      </c>
      <c r="V106" s="338">
        <v>0</v>
      </c>
      <c r="W106" s="338">
        <v>0</v>
      </c>
      <c r="X106" s="338">
        <v>0</v>
      </c>
      <c r="Y106" s="338">
        <v>0</v>
      </c>
      <c r="Z106" s="338">
        <v>0</v>
      </c>
      <c r="AA106" s="338">
        <v>0</v>
      </c>
      <c r="AB106" s="338">
        <v>0</v>
      </c>
      <c r="AC106" s="338">
        <v>0</v>
      </c>
      <c r="AD106" s="338">
        <v>0</v>
      </c>
      <c r="AE106" s="338">
        <v>0</v>
      </c>
      <c r="AF106" s="339">
        <v>0</v>
      </c>
      <c r="AG106" s="340">
        <v>0</v>
      </c>
      <c r="AH106" s="338">
        <v>0</v>
      </c>
      <c r="AI106" s="338">
        <v>0</v>
      </c>
      <c r="AJ106" s="341">
        <v>0</v>
      </c>
      <c r="AK106" s="338">
        <v>0</v>
      </c>
      <c r="AL106" s="338">
        <v>0</v>
      </c>
      <c r="AM106" s="338">
        <v>0</v>
      </c>
      <c r="AN106" s="342">
        <v>0</v>
      </c>
      <c r="AO106" s="326">
        <f t="shared" si="16"/>
        <v>0</v>
      </c>
    </row>
    <row r="107" spans="1:41" x14ac:dyDescent="0.2">
      <c r="A107" s="313">
        <v>104</v>
      </c>
      <c r="B107" s="337" t="s">
        <v>276</v>
      </c>
      <c r="C107" s="338">
        <v>4939647</v>
      </c>
      <c r="D107" s="338">
        <v>0</v>
      </c>
      <c r="E107" s="338">
        <v>0</v>
      </c>
      <c r="F107" s="338">
        <v>0</v>
      </c>
      <c r="G107" s="338">
        <v>0</v>
      </c>
      <c r="H107" s="338">
        <v>0</v>
      </c>
      <c r="I107" s="338">
        <v>0</v>
      </c>
      <c r="J107" s="338">
        <v>0</v>
      </c>
      <c r="K107" s="338">
        <v>0</v>
      </c>
      <c r="L107" s="338">
        <v>0</v>
      </c>
      <c r="M107" s="338">
        <v>0</v>
      </c>
      <c r="N107" s="338">
        <v>0</v>
      </c>
      <c r="O107" s="338">
        <v>0</v>
      </c>
      <c r="P107" s="338">
        <v>0</v>
      </c>
      <c r="Q107" s="338">
        <v>0</v>
      </c>
      <c r="R107" s="338">
        <v>0</v>
      </c>
      <c r="S107" s="338">
        <v>0</v>
      </c>
      <c r="T107" s="338">
        <v>0</v>
      </c>
      <c r="U107" s="338">
        <v>0</v>
      </c>
      <c r="V107" s="338">
        <v>0</v>
      </c>
      <c r="W107" s="338">
        <v>0</v>
      </c>
      <c r="X107" s="338">
        <v>0</v>
      </c>
      <c r="Y107" s="338">
        <v>0</v>
      </c>
      <c r="Z107" s="338">
        <v>0</v>
      </c>
      <c r="AA107" s="338">
        <v>0</v>
      </c>
      <c r="AB107" s="338">
        <v>0</v>
      </c>
      <c r="AC107" s="338">
        <v>0</v>
      </c>
      <c r="AD107" s="338">
        <v>0</v>
      </c>
      <c r="AE107" s="338">
        <v>0</v>
      </c>
      <c r="AF107" s="339">
        <v>0</v>
      </c>
      <c r="AG107" s="340">
        <v>0</v>
      </c>
      <c r="AH107" s="338">
        <v>0</v>
      </c>
      <c r="AI107" s="338">
        <v>0</v>
      </c>
      <c r="AJ107" s="341">
        <v>0</v>
      </c>
      <c r="AK107" s="338">
        <v>0</v>
      </c>
      <c r="AL107" s="338">
        <v>0</v>
      </c>
      <c r="AM107" s="338">
        <v>0</v>
      </c>
      <c r="AN107" s="342">
        <v>0</v>
      </c>
      <c r="AO107" s="326">
        <f t="shared" si="16"/>
        <v>4939647</v>
      </c>
    </row>
    <row r="108" spans="1:41" x14ac:dyDescent="0.2">
      <c r="A108" s="313">
        <v>105</v>
      </c>
      <c r="B108" s="337" t="s">
        <v>277</v>
      </c>
      <c r="C108" s="338">
        <v>0</v>
      </c>
      <c r="D108" s="338">
        <v>0</v>
      </c>
      <c r="E108" s="338">
        <v>0</v>
      </c>
      <c r="F108" s="338">
        <v>0</v>
      </c>
      <c r="G108" s="338">
        <v>0</v>
      </c>
      <c r="H108" s="338">
        <v>0</v>
      </c>
      <c r="I108" s="338">
        <v>0</v>
      </c>
      <c r="J108" s="338">
        <v>0</v>
      </c>
      <c r="K108" s="338">
        <v>0</v>
      </c>
      <c r="L108" s="338">
        <v>0</v>
      </c>
      <c r="M108" s="338">
        <v>0</v>
      </c>
      <c r="N108" s="338">
        <v>0</v>
      </c>
      <c r="O108" s="338">
        <v>0</v>
      </c>
      <c r="P108" s="338">
        <v>0</v>
      </c>
      <c r="Q108" s="338">
        <v>0</v>
      </c>
      <c r="R108" s="338">
        <v>0</v>
      </c>
      <c r="S108" s="338">
        <v>0</v>
      </c>
      <c r="T108" s="338">
        <v>0</v>
      </c>
      <c r="U108" s="338">
        <v>0</v>
      </c>
      <c r="V108" s="338">
        <v>0</v>
      </c>
      <c r="W108" s="338">
        <v>0</v>
      </c>
      <c r="X108" s="338">
        <v>0</v>
      </c>
      <c r="Y108" s="338">
        <v>0</v>
      </c>
      <c r="Z108" s="338">
        <v>0</v>
      </c>
      <c r="AA108" s="338">
        <v>0</v>
      </c>
      <c r="AB108" s="338">
        <v>0</v>
      </c>
      <c r="AC108" s="338">
        <v>0</v>
      </c>
      <c r="AD108" s="338">
        <v>0</v>
      </c>
      <c r="AE108" s="338">
        <v>0</v>
      </c>
      <c r="AF108" s="339">
        <v>0</v>
      </c>
      <c r="AG108" s="340">
        <v>0</v>
      </c>
      <c r="AH108" s="338">
        <v>0</v>
      </c>
      <c r="AI108" s="338">
        <v>0</v>
      </c>
      <c r="AJ108" s="341">
        <v>0</v>
      </c>
      <c r="AK108" s="338">
        <v>0</v>
      </c>
      <c r="AL108" s="338">
        <v>0</v>
      </c>
      <c r="AM108" s="338">
        <v>0</v>
      </c>
      <c r="AN108" s="342">
        <v>0</v>
      </c>
      <c r="AO108" s="326">
        <f t="shared" si="16"/>
        <v>0</v>
      </c>
    </row>
    <row r="109" spans="1:41" x14ac:dyDescent="0.2">
      <c r="A109" s="313">
        <v>106</v>
      </c>
      <c r="B109" s="337" t="s">
        <v>278</v>
      </c>
      <c r="C109" s="338">
        <v>0</v>
      </c>
      <c r="D109" s="338">
        <v>0</v>
      </c>
      <c r="E109" s="338">
        <v>0</v>
      </c>
      <c r="F109" s="338">
        <v>0</v>
      </c>
      <c r="G109" s="338">
        <v>0</v>
      </c>
      <c r="H109" s="338">
        <v>0</v>
      </c>
      <c r="I109" s="338">
        <v>0</v>
      </c>
      <c r="J109" s="338">
        <v>0</v>
      </c>
      <c r="K109" s="338">
        <v>0</v>
      </c>
      <c r="L109" s="338">
        <v>0</v>
      </c>
      <c r="M109" s="338">
        <v>0</v>
      </c>
      <c r="N109" s="338">
        <v>0</v>
      </c>
      <c r="O109" s="338">
        <v>0</v>
      </c>
      <c r="P109" s="338">
        <v>0</v>
      </c>
      <c r="Q109" s="338">
        <v>0</v>
      </c>
      <c r="R109" s="338">
        <v>0</v>
      </c>
      <c r="S109" s="338">
        <v>0</v>
      </c>
      <c r="T109" s="338">
        <v>0</v>
      </c>
      <c r="U109" s="338">
        <v>0</v>
      </c>
      <c r="V109" s="338">
        <v>0</v>
      </c>
      <c r="W109" s="338">
        <v>0</v>
      </c>
      <c r="X109" s="338">
        <v>0</v>
      </c>
      <c r="Y109" s="338">
        <v>0</v>
      </c>
      <c r="Z109" s="338">
        <v>0</v>
      </c>
      <c r="AA109" s="338">
        <v>0</v>
      </c>
      <c r="AB109" s="338">
        <v>0</v>
      </c>
      <c r="AC109" s="338">
        <v>0</v>
      </c>
      <c r="AD109" s="338">
        <v>0</v>
      </c>
      <c r="AE109" s="338">
        <v>0</v>
      </c>
      <c r="AF109" s="339">
        <v>0</v>
      </c>
      <c r="AG109" s="340">
        <v>0</v>
      </c>
      <c r="AH109" s="338">
        <v>0</v>
      </c>
      <c r="AI109" s="338">
        <v>0</v>
      </c>
      <c r="AJ109" s="341">
        <v>0</v>
      </c>
      <c r="AK109" s="338">
        <v>0</v>
      </c>
      <c r="AL109" s="338">
        <v>0</v>
      </c>
      <c r="AM109" s="338">
        <v>0</v>
      </c>
      <c r="AN109" s="342">
        <v>0</v>
      </c>
      <c r="AO109" s="326">
        <f t="shared" si="16"/>
        <v>0</v>
      </c>
    </row>
    <row r="110" spans="1:41" x14ac:dyDescent="0.2">
      <c r="A110" s="313">
        <v>107</v>
      </c>
      <c r="B110" s="337" t="s">
        <v>279</v>
      </c>
      <c r="C110" s="338">
        <v>0</v>
      </c>
      <c r="D110" s="338">
        <v>0</v>
      </c>
      <c r="E110" s="338">
        <v>0</v>
      </c>
      <c r="F110" s="338">
        <v>0</v>
      </c>
      <c r="G110" s="338">
        <v>0</v>
      </c>
      <c r="H110" s="338">
        <v>0</v>
      </c>
      <c r="I110" s="338">
        <v>0</v>
      </c>
      <c r="J110" s="338">
        <v>0</v>
      </c>
      <c r="K110" s="338">
        <v>0</v>
      </c>
      <c r="L110" s="338">
        <v>0</v>
      </c>
      <c r="M110" s="338">
        <v>0</v>
      </c>
      <c r="N110" s="338">
        <v>0</v>
      </c>
      <c r="O110" s="338">
        <v>0</v>
      </c>
      <c r="P110" s="338">
        <v>0</v>
      </c>
      <c r="Q110" s="338">
        <v>0</v>
      </c>
      <c r="R110" s="338">
        <v>0</v>
      </c>
      <c r="S110" s="338">
        <v>0</v>
      </c>
      <c r="T110" s="338">
        <v>0</v>
      </c>
      <c r="U110" s="338">
        <v>0</v>
      </c>
      <c r="V110" s="338">
        <v>0</v>
      </c>
      <c r="W110" s="338">
        <v>0</v>
      </c>
      <c r="X110" s="338">
        <v>0</v>
      </c>
      <c r="Y110" s="338">
        <v>0</v>
      </c>
      <c r="Z110" s="338">
        <v>0</v>
      </c>
      <c r="AA110" s="338">
        <v>0</v>
      </c>
      <c r="AB110" s="338">
        <v>0</v>
      </c>
      <c r="AC110" s="338">
        <v>0</v>
      </c>
      <c r="AD110" s="338">
        <v>0</v>
      </c>
      <c r="AE110" s="338">
        <v>0</v>
      </c>
      <c r="AF110" s="339">
        <v>0</v>
      </c>
      <c r="AG110" s="340">
        <v>0</v>
      </c>
      <c r="AH110" s="338">
        <v>0</v>
      </c>
      <c r="AI110" s="338">
        <v>0</v>
      </c>
      <c r="AJ110" s="341">
        <v>0</v>
      </c>
      <c r="AK110" s="338">
        <v>0</v>
      </c>
      <c r="AL110" s="338">
        <v>0</v>
      </c>
      <c r="AM110" s="338">
        <v>0</v>
      </c>
      <c r="AN110" s="342">
        <v>0</v>
      </c>
      <c r="AO110" s="326">
        <f t="shared" si="16"/>
        <v>0</v>
      </c>
    </row>
    <row r="111" spans="1:41" x14ac:dyDescent="0.2">
      <c r="A111" s="313">
        <v>108</v>
      </c>
      <c r="B111" s="337" t="s">
        <v>280</v>
      </c>
      <c r="C111" s="338">
        <v>0</v>
      </c>
      <c r="D111" s="338">
        <v>0</v>
      </c>
      <c r="E111" s="338">
        <v>0</v>
      </c>
      <c r="F111" s="338">
        <v>0</v>
      </c>
      <c r="G111" s="338">
        <v>0</v>
      </c>
      <c r="H111" s="338">
        <v>0</v>
      </c>
      <c r="I111" s="338">
        <v>0</v>
      </c>
      <c r="J111" s="338">
        <v>0</v>
      </c>
      <c r="K111" s="338">
        <v>0</v>
      </c>
      <c r="L111" s="338">
        <v>0</v>
      </c>
      <c r="M111" s="338">
        <v>0</v>
      </c>
      <c r="N111" s="338">
        <v>0</v>
      </c>
      <c r="O111" s="338">
        <v>0</v>
      </c>
      <c r="P111" s="338">
        <v>0</v>
      </c>
      <c r="Q111" s="338">
        <v>0</v>
      </c>
      <c r="R111" s="338">
        <v>0</v>
      </c>
      <c r="S111" s="338">
        <v>0</v>
      </c>
      <c r="T111" s="338">
        <v>0</v>
      </c>
      <c r="U111" s="338">
        <v>0</v>
      </c>
      <c r="V111" s="338">
        <v>0</v>
      </c>
      <c r="W111" s="338">
        <v>0</v>
      </c>
      <c r="X111" s="338">
        <v>0</v>
      </c>
      <c r="Y111" s="338">
        <v>0</v>
      </c>
      <c r="Z111" s="338">
        <v>0</v>
      </c>
      <c r="AA111" s="338">
        <v>0</v>
      </c>
      <c r="AB111" s="338">
        <v>0</v>
      </c>
      <c r="AC111" s="338">
        <v>0</v>
      </c>
      <c r="AD111" s="338">
        <v>0</v>
      </c>
      <c r="AE111" s="338">
        <v>0</v>
      </c>
      <c r="AF111" s="339">
        <v>0</v>
      </c>
      <c r="AG111" s="340">
        <v>0</v>
      </c>
      <c r="AH111" s="338">
        <v>0</v>
      </c>
      <c r="AI111" s="338">
        <v>0</v>
      </c>
      <c r="AJ111" s="341">
        <v>0</v>
      </c>
      <c r="AK111" s="338">
        <v>0</v>
      </c>
      <c r="AL111" s="338">
        <v>0</v>
      </c>
      <c r="AM111" s="338">
        <v>0</v>
      </c>
      <c r="AN111" s="342">
        <v>0</v>
      </c>
      <c r="AO111" s="326">
        <f t="shared" si="16"/>
        <v>0</v>
      </c>
    </row>
    <row r="112" spans="1:41" x14ac:dyDescent="0.2">
      <c r="A112" s="313">
        <v>109</v>
      </c>
      <c r="B112" s="337" t="s">
        <v>281</v>
      </c>
      <c r="C112" s="338">
        <v>0</v>
      </c>
      <c r="D112" s="338">
        <v>0</v>
      </c>
      <c r="E112" s="338">
        <v>0</v>
      </c>
      <c r="F112" s="338">
        <v>0</v>
      </c>
      <c r="G112" s="338">
        <v>0</v>
      </c>
      <c r="H112" s="338">
        <v>0</v>
      </c>
      <c r="I112" s="338">
        <v>0</v>
      </c>
      <c r="J112" s="338">
        <v>0</v>
      </c>
      <c r="K112" s="338">
        <v>0</v>
      </c>
      <c r="L112" s="338">
        <v>0</v>
      </c>
      <c r="M112" s="338">
        <v>0</v>
      </c>
      <c r="N112" s="338">
        <v>0</v>
      </c>
      <c r="O112" s="338">
        <v>0</v>
      </c>
      <c r="P112" s="338">
        <v>0</v>
      </c>
      <c r="Q112" s="338">
        <v>0</v>
      </c>
      <c r="R112" s="338">
        <v>0</v>
      </c>
      <c r="S112" s="338">
        <v>0</v>
      </c>
      <c r="T112" s="338">
        <v>0</v>
      </c>
      <c r="U112" s="338">
        <v>0</v>
      </c>
      <c r="V112" s="338">
        <v>0</v>
      </c>
      <c r="W112" s="338">
        <v>0</v>
      </c>
      <c r="X112" s="338">
        <v>0</v>
      </c>
      <c r="Y112" s="338">
        <v>0</v>
      </c>
      <c r="Z112" s="338">
        <v>0</v>
      </c>
      <c r="AA112" s="338">
        <v>0</v>
      </c>
      <c r="AB112" s="338">
        <v>0</v>
      </c>
      <c r="AC112" s="338">
        <v>0</v>
      </c>
      <c r="AD112" s="338">
        <v>0</v>
      </c>
      <c r="AE112" s="338">
        <v>0</v>
      </c>
      <c r="AF112" s="339">
        <v>0</v>
      </c>
      <c r="AG112" s="340">
        <v>0</v>
      </c>
      <c r="AH112" s="338">
        <v>0</v>
      </c>
      <c r="AI112" s="338">
        <v>0</v>
      </c>
      <c r="AJ112" s="341">
        <v>0</v>
      </c>
      <c r="AK112" s="338">
        <v>0</v>
      </c>
      <c r="AL112" s="338">
        <v>0</v>
      </c>
      <c r="AM112" s="338">
        <v>0</v>
      </c>
      <c r="AN112" s="342">
        <v>0</v>
      </c>
      <c r="AO112" s="326">
        <f t="shared" si="16"/>
        <v>0</v>
      </c>
    </row>
    <row r="113" spans="1:41" x14ac:dyDescent="0.2">
      <c r="A113" s="327">
        <v>110</v>
      </c>
      <c r="B113" s="343" t="s">
        <v>587</v>
      </c>
      <c r="C113" s="326">
        <f t="shared" ref="C113:AN113" si="21">+C98+C105+C106+C107+C108+C109+C110+C111</f>
        <v>10017647</v>
      </c>
      <c r="D113" s="326">
        <f t="shared" si="21"/>
        <v>0</v>
      </c>
      <c r="E113" s="326">
        <f t="shared" si="21"/>
        <v>0</v>
      </c>
      <c r="F113" s="326">
        <f t="shared" si="21"/>
        <v>0</v>
      </c>
      <c r="G113" s="326">
        <f t="shared" si="21"/>
        <v>0</v>
      </c>
      <c r="H113" s="326">
        <f t="shared" si="21"/>
        <v>0</v>
      </c>
      <c r="I113" s="326">
        <f t="shared" si="21"/>
        <v>0</v>
      </c>
      <c r="J113" s="326">
        <f t="shared" si="21"/>
        <v>0</v>
      </c>
      <c r="K113" s="326">
        <f t="shared" si="21"/>
        <v>0</v>
      </c>
      <c r="L113" s="326">
        <f t="shared" si="21"/>
        <v>0</v>
      </c>
      <c r="M113" s="326">
        <f t="shared" si="21"/>
        <v>0</v>
      </c>
      <c r="N113" s="326">
        <f t="shared" si="21"/>
        <v>0</v>
      </c>
      <c r="O113" s="326">
        <f t="shared" si="21"/>
        <v>0</v>
      </c>
      <c r="P113" s="326">
        <f t="shared" si="21"/>
        <v>0</v>
      </c>
      <c r="Q113" s="326">
        <f t="shared" si="21"/>
        <v>0</v>
      </c>
      <c r="R113" s="326">
        <f t="shared" si="21"/>
        <v>0</v>
      </c>
      <c r="S113" s="326">
        <f t="shared" si="21"/>
        <v>0</v>
      </c>
      <c r="T113" s="326">
        <f t="shared" si="21"/>
        <v>0</v>
      </c>
      <c r="U113" s="326">
        <f t="shared" si="21"/>
        <v>0</v>
      </c>
      <c r="V113" s="326">
        <f t="shared" si="21"/>
        <v>0</v>
      </c>
      <c r="W113" s="326">
        <f t="shared" si="21"/>
        <v>0</v>
      </c>
      <c r="X113" s="326">
        <f t="shared" si="21"/>
        <v>0</v>
      </c>
      <c r="Y113" s="326">
        <f t="shared" si="21"/>
        <v>0</v>
      </c>
      <c r="Z113" s="326">
        <f t="shared" si="21"/>
        <v>0</v>
      </c>
      <c r="AA113" s="326">
        <f t="shared" si="21"/>
        <v>0</v>
      </c>
      <c r="AB113" s="326">
        <f t="shared" si="21"/>
        <v>0</v>
      </c>
      <c r="AC113" s="326">
        <f t="shared" si="21"/>
        <v>0</v>
      </c>
      <c r="AD113" s="326">
        <f t="shared" si="21"/>
        <v>0</v>
      </c>
      <c r="AE113" s="326">
        <f t="shared" si="21"/>
        <v>0</v>
      </c>
      <c r="AF113" s="344">
        <f t="shared" si="21"/>
        <v>0</v>
      </c>
      <c r="AG113" s="345">
        <f t="shared" si="21"/>
        <v>0</v>
      </c>
      <c r="AH113" s="326">
        <f t="shared" si="21"/>
        <v>0</v>
      </c>
      <c r="AI113" s="326">
        <f t="shared" si="21"/>
        <v>0</v>
      </c>
      <c r="AJ113" s="346">
        <f t="shared" si="21"/>
        <v>0</v>
      </c>
      <c r="AK113" s="326">
        <f t="shared" si="21"/>
        <v>0</v>
      </c>
      <c r="AL113" s="326">
        <f t="shared" si="21"/>
        <v>0</v>
      </c>
      <c r="AM113" s="326">
        <f t="shared" si="21"/>
        <v>0</v>
      </c>
      <c r="AN113" s="347">
        <f t="shared" si="21"/>
        <v>0</v>
      </c>
      <c r="AO113" s="326">
        <f t="shared" si="16"/>
        <v>10017647</v>
      </c>
    </row>
    <row r="114" spans="1:41" x14ac:dyDescent="0.2">
      <c r="A114" s="313">
        <v>111</v>
      </c>
      <c r="B114" s="337" t="s">
        <v>283</v>
      </c>
      <c r="C114" s="338">
        <v>0</v>
      </c>
      <c r="D114" s="338">
        <v>0</v>
      </c>
      <c r="E114" s="338">
        <v>0</v>
      </c>
      <c r="F114" s="338">
        <v>0</v>
      </c>
      <c r="G114" s="338">
        <v>0</v>
      </c>
      <c r="H114" s="338">
        <v>0</v>
      </c>
      <c r="I114" s="338">
        <v>0</v>
      </c>
      <c r="J114" s="338">
        <v>0</v>
      </c>
      <c r="K114" s="338">
        <v>0</v>
      </c>
      <c r="L114" s="338">
        <v>0</v>
      </c>
      <c r="M114" s="338">
        <v>0</v>
      </c>
      <c r="N114" s="338">
        <v>0</v>
      </c>
      <c r="O114" s="338">
        <v>0</v>
      </c>
      <c r="P114" s="338">
        <v>0</v>
      </c>
      <c r="Q114" s="338">
        <v>0</v>
      </c>
      <c r="R114" s="338">
        <v>0</v>
      </c>
      <c r="S114" s="338">
        <v>0</v>
      </c>
      <c r="T114" s="338">
        <v>0</v>
      </c>
      <c r="U114" s="338">
        <v>0</v>
      </c>
      <c r="V114" s="338">
        <v>0</v>
      </c>
      <c r="W114" s="338">
        <v>0</v>
      </c>
      <c r="X114" s="338">
        <v>0</v>
      </c>
      <c r="Y114" s="338">
        <v>0</v>
      </c>
      <c r="Z114" s="338">
        <v>0</v>
      </c>
      <c r="AA114" s="338">
        <v>0</v>
      </c>
      <c r="AB114" s="338">
        <v>0</v>
      </c>
      <c r="AC114" s="338">
        <v>0</v>
      </c>
      <c r="AD114" s="338">
        <v>0</v>
      </c>
      <c r="AE114" s="338">
        <v>0</v>
      </c>
      <c r="AF114" s="339">
        <v>0</v>
      </c>
      <c r="AG114" s="340">
        <v>0</v>
      </c>
      <c r="AH114" s="338">
        <v>0</v>
      </c>
      <c r="AI114" s="338">
        <v>0</v>
      </c>
      <c r="AJ114" s="341">
        <v>0</v>
      </c>
      <c r="AK114" s="338">
        <v>0</v>
      </c>
      <c r="AL114" s="338">
        <v>0</v>
      </c>
      <c r="AM114" s="338">
        <v>0</v>
      </c>
      <c r="AN114" s="342">
        <v>0</v>
      </c>
      <c r="AO114" s="326">
        <f t="shared" si="16"/>
        <v>0</v>
      </c>
    </row>
    <row r="115" spans="1:41" x14ac:dyDescent="0.2">
      <c r="A115" s="313">
        <v>112</v>
      </c>
      <c r="B115" s="337" t="s">
        <v>284</v>
      </c>
      <c r="C115" s="338">
        <v>0</v>
      </c>
      <c r="D115" s="338">
        <v>0</v>
      </c>
      <c r="E115" s="338">
        <v>0</v>
      </c>
      <c r="F115" s="338">
        <v>0</v>
      </c>
      <c r="G115" s="338">
        <v>0</v>
      </c>
      <c r="H115" s="338">
        <v>0</v>
      </c>
      <c r="I115" s="338">
        <v>0</v>
      </c>
      <c r="J115" s="338">
        <v>0</v>
      </c>
      <c r="K115" s="338">
        <v>0</v>
      </c>
      <c r="L115" s="338">
        <v>0</v>
      </c>
      <c r="M115" s="338">
        <v>0</v>
      </c>
      <c r="N115" s="338">
        <v>0</v>
      </c>
      <c r="O115" s="338">
        <v>0</v>
      </c>
      <c r="P115" s="338">
        <v>0</v>
      </c>
      <c r="Q115" s="338">
        <v>0</v>
      </c>
      <c r="R115" s="338">
        <v>0</v>
      </c>
      <c r="S115" s="338">
        <v>0</v>
      </c>
      <c r="T115" s="338">
        <v>0</v>
      </c>
      <c r="U115" s="338">
        <v>0</v>
      </c>
      <c r="V115" s="338">
        <v>0</v>
      </c>
      <c r="W115" s="338">
        <v>0</v>
      </c>
      <c r="X115" s="338">
        <v>0</v>
      </c>
      <c r="Y115" s="338">
        <v>0</v>
      </c>
      <c r="Z115" s="338">
        <v>0</v>
      </c>
      <c r="AA115" s="338">
        <v>0</v>
      </c>
      <c r="AB115" s="338">
        <v>0</v>
      </c>
      <c r="AC115" s="338">
        <v>0</v>
      </c>
      <c r="AD115" s="338">
        <v>0</v>
      </c>
      <c r="AE115" s="338">
        <v>0</v>
      </c>
      <c r="AF115" s="339">
        <v>0</v>
      </c>
      <c r="AG115" s="340">
        <v>0</v>
      </c>
      <c r="AH115" s="338">
        <v>0</v>
      </c>
      <c r="AI115" s="338">
        <v>0</v>
      </c>
      <c r="AJ115" s="341">
        <v>0</v>
      </c>
      <c r="AK115" s="338">
        <v>0</v>
      </c>
      <c r="AL115" s="338">
        <v>0</v>
      </c>
      <c r="AM115" s="338">
        <v>0</v>
      </c>
      <c r="AN115" s="342">
        <v>0</v>
      </c>
      <c r="AO115" s="326">
        <f t="shared" si="16"/>
        <v>0</v>
      </c>
    </row>
    <row r="116" spans="1:41" x14ac:dyDescent="0.2">
      <c r="A116" s="313">
        <v>113</v>
      </c>
      <c r="B116" s="337" t="s">
        <v>285</v>
      </c>
      <c r="C116" s="338">
        <v>0</v>
      </c>
      <c r="D116" s="338">
        <v>0</v>
      </c>
      <c r="E116" s="338">
        <v>0</v>
      </c>
      <c r="F116" s="338">
        <v>0</v>
      </c>
      <c r="G116" s="338">
        <v>0</v>
      </c>
      <c r="H116" s="338">
        <v>0</v>
      </c>
      <c r="I116" s="338">
        <v>0</v>
      </c>
      <c r="J116" s="338">
        <v>0</v>
      </c>
      <c r="K116" s="338">
        <v>0</v>
      </c>
      <c r="L116" s="338">
        <v>0</v>
      </c>
      <c r="M116" s="338">
        <v>0</v>
      </c>
      <c r="N116" s="338">
        <v>0</v>
      </c>
      <c r="O116" s="338">
        <v>0</v>
      </c>
      <c r="P116" s="338">
        <v>0</v>
      </c>
      <c r="Q116" s="338">
        <v>0</v>
      </c>
      <c r="R116" s="338">
        <v>0</v>
      </c>
      <c r="S116" s="338">
        <v>0</v>
      </c>
      <c r="T116" s="338">
        <v>0</v>
      </c>
      <c r="U116" s="338">
        <v>0</v>
      </c>
      <c r="V116" s="338">
        <v>0</v>
      </c>
      <c r="W116" s="338">
        <v>0</v>
      </c>
      <c r="X116" s="338">
        <v>0</v>
      </c>
      <c r="Y116" s="338">
        <v>0</v>
      </c>
      <c r="Z116" s="338">
        <v>0</v>
      </c>
      <c r="AA116" s="338">
        <v>0</v>
      </c>
      <c r="AB116" s="338">
        <v>0</v>
      </c>
      <c r="AC116" s="338">
        <v>0</v>
      </c>
      <c r="AD116" s="338">
        <v>0</v>
      </c>
      <c r="AE116" s="338">
        <v>0</v>
      </c>
      <c r="AF116" s="339">
        <v>0</v>
      </c>
      <c r="AG116" s="340">
        <v>0</v>
      </c>
      <c r="AH116" s="338">
        <v>0</v>
      </c>
      <c r="AI116" s="338">
        <v>0</v>
      </c>
      <c r="AJ116" s="341">
        <v>0</v>
      </c>
      <c r="AK116" s="338">
        <v>0</v>
      </c>
      <c r="AL116" s="338">
        <v>0</v>
      </c>
      <c r="AM116" s="338">
        <v>0</v>
      </c>
      <c r="AN116" s="342">
        <v>0</v>
      </c>
      <c r="AO116" s="326">
        <f t="shared" si="16"/>
        <v>0</v>
      </c>
    </row>
    <row r="117" spans="1:41" x14ac:dyDescent="0.2">
      <c r="A117" s="313">
        <v>114</v>
      </c>
      <c r="B117" s="337" t="s">
        <v>286</v>
      </c>
      <c r="C117" s="338">
        <v>0</v>
      </c>
      <c r="D117" s="338">
        <v>0</v>
      </c>
      <c r="E117" s="338">
        <v>0</v>
      </c>
      <c r="F117" s="338">
        <v>0</v>
      </c>
      <c r="G117" s="338">
        <v>0</v>
      </c>
      <c r="H117" s="338">
        <v>0</v>
      </c>
      <c r="I117" s="338">
        <v>0</v>
      </c>
      <c r="J117" s="338">
        <v>0</v>
      </c>
      <c r="K117" s="338">
        <v>0</v>
      </c>
      <c r="L117" s="338">
        <v>0</v>
      </c>
      <c r="M117" s="338">
        <v>0</v>
      </c>
      <c r="N117" s="338">
        <v>0</v>
      </c>
      <c r="O117" s="338">
        <v>0</v>
      </c>
      <c r="P117" s="338">
        <v>0</v>
      </c>
      <c r="Q117" s="338">
        <v>0</v>
      </c>
      <c r="R117" s="338">
        <v>0</v>
      </c>
      <c r="S117" s="338">
        <v>0</v>
      </c>
      <c r="T117" s="338">
        <v>0</v>
      </c>
      <c r="U117" s="338">
        <v>0</v>
      </c>
      <c r="V117" s="338">
        <v>0</v>
      </c>
      <c r="W117" s="338">
        <v>0</v>
      </c>
      <c r="X117" s="338">
        <v>0</v>
      </c>
      <c r="Y117" s="338">
        <v>0</v>
      </c>
      <c r="Z117" s="338">
        <v>0</v>
      </c>
      <c r="AA117" s="338">
        <v>0</v>
      </c>
      <c r="AB117" s="338">
        <v>0</v>
      </c>
      <c r="AC117" s="338">
        <v>0</v>
      </c>
      <c r="AD117" s="338">
        <v>0</v>
      </c>
      <c r="AE117" s="338">
        <v>0</v>
      </c>
      <c r="AF117" s="339">
        <v>0</v>
      </c>
      <c r="AG117" s="340">
        <v>0</v>
      </c>
      <c r="AH117" s="338">
        <v>0</v>
      </c>
      <c r="AI117" s="338">
        <v>0</v>
      </c>
      <c r="AJ117" s="341">
        <v>0</v>
      </c>
      <c r="AK117" s="338">
        <v>0</v>
      </c>
      <c r="AL117" s="338">
        <v>0</v>
      </c>
      <c r="AM117" s="338">
        <v>0</v>
      </c>
      <c r="AN117" s="342">
        <v>0</v>
      </c>
      <c r="AO117" s="326">
        <f t="shared" si="16"/>
        <v>0</v>
      </c>
    </row>
    <row r="118" spans="1:41" x14ac:dyDescent="0.2">
      <c r="A118" s="313">
        <v>115</v>
      </c>
      <c r="B118" s="337" t="s">
        <v>287</v>
      </c>
      <c r="C118" s="338">
        <v>0</v>
      </c>
      <c r="D118" s="338">
        <v>0</v>
      </c>
      <c r="E118" s="338">
        <v>0</v>
      </c>
      <c r="F118" s="338">
        <v>0</v>
      </c>
      <c r="G118" s="338">
        <v>0</v>
      </c>
      <c r="H118" s="338">
        <v>0</v>
      </c>
      <c r="I118" s="338">
        <v>0</v>
      </c>
      <c r="J118" s="338">
        <v>0</v>
      </c>
      <c r="K118" s="338">
        <v>0</v>
      </c>
      <c r="L118" s="338">
        <v>0</v>
      </c>
      <c r="M118" s="338">
        <v>0</v>
      </c>
      <c r="N118" s="338">
        <v>0</v>
      </c>
      <c r="O118" s="338">
        <v>0</v>
      </c>
      <c r="P118" s="338">
        <v>0</v>
      </c>
      <c r="Q118" s="338">
        <v>0</v>
      </c>
      <c r="R118" s="338">
        <v>0</v>
      </c>
      <c r="S118" s="338">
        <v>0</v>
      </c>
      <c r="T118" s="338">
        <v>0</v>
      </c>
      <c r="U118" s="338">
        <v>0</v>
      </c>
      <c r="V118" s="338">
        <v>0</v>
      </c>
      <c r="W118" s="338">
        <v>0</v>
      </c>
      <c r="X118" s="338">
        <v>0</v>
      </c>
      <c r="Y118" s="338">
        <v>0</v>
      </c>
      <c r="Z118" s="338">
        <v>0</v>
      </c>
      <c r="AA118" s="338">
        <v>0</v>
      </c>
      <c r="AB118" s="338">
        <v>0</v>
      </c>
      <c r="AC118" s="338">
        <v>0</v>
      </c>
      <c r="AD118" s="338">
        <v>0</v>
      </c>
      <c r="AE118" s="338">
        <v>0</v>
      </c>
      <c r="AF118" s="339">
        <v>0</v>
      </c>
      <c r="AG118" s="340">
        <v>0</v>
      </c>
      <c r="AH118" s="338">
        <v>0</v>
      </c>
      <c r="AI118" s="338">
        <v>0</v>
      </c>
      <c r="AJ118" s="341">
        <v>0</v>
      </c>
      <c r="AK118" s="338">
        <v>0</v>
      </c>
      <c r="AL118" s="338">
        <v>0</v>
      </c>
      <c r="AM118" s="338">
        <v>0</v>
      </c>
      <c r="AN118" s="342">
        <v>0</v>
      </c>
      <c r="AO118" s="326">
        <f t="shared" si="16"/>
        <v>0</v>
      </c>
    </row>
    <row r="119" spans="1:41" x14ac:dyDescent="0.2">
      <c r="A119" s="327">
        <v>116</v>
      </c>
      <c r="B119" s="343" t="s">
        <v>595</v>
      </c>
      <c r="C119" s="326">
        <f>SUM(C114:C118)</f>
        <v>0</v>
      </c>
      <c r="D119" s="326">
        <f>SUM(D114:D118)</f>
        <v>0</v>
      </c>
      <c r="E119" s="326">
        <f t="shared" ref="E119:AE119" si="22">SUM(E114:E117)</f>
        <v>0</v>
      </c>
      <c r="F119" s="326">
        <f t="shared" si="22"/>
        <v>0</v>
      </c>
      <c r="G119" s="326">
        <f t="shared" si="22"/>
        <v>0</v>
      </c>
      <c r="H119" s="326">
        <f t="shared" si="22"/>
        <v>0</v>
      </c>
      <c r="I119" s="326">
        <f t="shared" si="22"/>
        <v>0</v>
      </c>
      <c r="J119" s="326">
        <f t="shared" si="22"/>
        <v>0</v>
      </c>
      <c r="K119" s="326">
        <f t="shared" si="22"/>
        <v>0</v>
      </c>
      <c r="L119" s="326">
        <f t="shared" si="22"/>
        <v>0</v>
      </c>
      <c r="M119" s="326">
        <f t="shared" si="22"/>
        <v>0</v>
      </c>
      <c r="N119" s="326">
        <f t="shared" si="22"/>
        <v>0</v>
      </c>
      <c r="O119" s="326">
        <f t="shared" si="22"/>
        <v>0</v>
      </c>
      <c r="P119" s="326">
        <f t="shared" si="22"/>
        <v>0</v>
      </c>
      <c r="Q119" s="326">
        <f t="shared" si="22"/>
        <v>0</v>
      </c>
      <c r="R119" s="326">
        <f t="shared" si="22"/>
        <v>0</v>
      </c>
      <c r="S119" s="326">
        <f t="shared" si="22"/>
        <v>0</v>
      </c>
      <c r="T119" s="326">
        <f t="shared" si="22"/>
        <v>0</v>
      </c>
      <c r="U119" s="326">
        <f t="shared" si="22"/>
        <v>0</v>
      </c>
      <c r="V119" s="326">
        <f t="shared" si="22"/>
        <v>0</v>
      </c>
      <c r="W119" s="326">
        <f t="shared" si="22"/>
        <v>0</v>
      </c>
      <c r="X119" s="326">
        <f t="shared" si="22"/>
        <v>0</v>
      </c>
      <c r="Y119" s="326">
        <f t="shared" si="22"/>
        <v>0</v>
      </c>
      <c r="Z119" s="326">
        <f t="shared" si="22"/>
        <v>0</v>
      </c>
      <c r="AA119" s="326">
        <f t="shared" si="22"/>
        <v>0</v>
      </c>
      <c r="AB119" s="326">
        <f t="shared" si="22"/>
        <v>0</v>
      </c>
      <c r="AC119" s="326">
        <f t="shared" si="22"/>
        <v>0</v>
      </c>
      <c r="AD119" s="326">
        <f t="shared" si="22"/>
        <v>0</v>
      </c>
      <c r="AE119" s="326">
        <f t="shared" si="22"/>
        <v>0</v>
      </c>
      <c r="AF119" s="344">
        <f t="shared" ref="AF119:AN119" si="23">SUM(AF114:AF118)</f>
        <v>0</v>
      </c>
      <c r="AG119" s="345">
        <f t="shared" si="23"/>
        <v>0</v>
      </c>
      <c r="AH119" s="326">
        <f t="shared" si="23"/>
        <v>0</v>
      </c>
      <c r="AI119" s="326">
        <f t="shared" si="23"/>
        <v>0</v>
      </c>
      <c r="AJ119" s="346">
        <f t="shared" si="23"/>
        <v>0</v>
      </c>
      <c r="AK119" s="326">
        <f t="shared" si="23"/>
        <v>0</v>
      </c>
      <c r="AL119" s="326">
        <f t="shared" si="23"/>
        <v>0</v>
      </c>
      <c r="AM119" s="326">
        <f t="shared" si="23"/>
        <v>0</v>
      </c>
      <c r="AN119" s="347">
        <f t="shared" si="23"/>
        <v>0</v>
      </c>
      <c r="AO119" s="326">
        <f t="shared" si="16"/>
        <v>0</v>
      </c>
    </row>
    <row r="120" spans="1:41" x14ac:dyDescent="0.2">
      <c r="A120" s="313">
        <v>117</v>
      </c>
      <c r="B120" s="337" t="s">
        <v>289</v>
      </c>
      <c r="C120" s="338">
        <v>0</v>
      </c>
      <c r="D120" s="338">
        <v>0</v>
      </c>
      <c r="E120" s="338">
        <v>0</v>
      </c>
      <c r="F120" s="338">
        <v>0</v>
      </c>
      <c r="G120" s="338">
        <v>0</v>
      </c>
      <c r="H120" s="338">
        <v>0</v>
      </c>
      <c r="I120" s="338">
        <v>0</v>
      </c>
      <c r="J120" s="338">
        <v>0</v>
      </c>
      <c r="K120" s="338">
        <v>0</v>
      </c>
      <c r="L120" s="338">
        <v>0</v>
      </c>
      <c r="M120" s="338">
        <v>0</v>
      </c>
      <c r="N120" s="338">
        <v>0</v>
      </c>
      <c r="O120" s="338">
        <v>0</v>
      </c>
      <c r="P120" s="338">
        <v>0</v>
      </c>
      <c r="Q120" s="338">
        <v>0</v>
      </c>
      <c r="R120" s="338">
        <v>0</v>
      </c>
      <c r="S120" s="338">
        <v>0</v>
      </c>
      <c r="T120" s="338">
        <v>0</v>
      </c>
      <c r="U120" s="338">
        <v>0</v>
      </c>
      <c r="V120" s="338">
        <v>0</v>
      </c>
      <c r="W120" s="338">
        <v>0</v>
      </c>
      <c r="X120" s="338">
        <v>0</v>
      </c>
      <c r="Y120" s="338">
        <v>0</v>
      </c>
      <c r="Z120" s="338">
        <v>0</v>
      </c>
      <c r="AA120" s="338">
        <v>0</v>
      </c>
      <c r="AB120" s="338">
        <v>0</v>
      </c>
      <c r="AC120" s="338">
        <v>0</v>
      </c>
      <c r="AD120" s="338">
        <v>0</v>
      </c>
      <c r="AE120" s="338">
        <v>0</v>
      </c>
      <c r="AF120" s="339">
        <v>0</v>
      </c>
      <c r="AG120" s="340">
        <v>0</v>
      </c>
      <c r="AH120" s="338">
        <v>0</v>
      </c>
      <c r="AI120" s="338">
        <v>0</v>
      </c>
      <c r="AJ120" s="341">
        <v>0</v>
      </c>
      <c r="AK120" s="338">
        <v>0</v>
      </c>
      <c r="AL120" s="338">
        <v>0</v>
      </c>
      <c r="AM120" s="338">
        <v>0</v>
      </c>
      <c r="AN120" s="342">
        <v>0</v>
      </c>
      <c r="AO120" s="326">
        <f t="shared" si="16"/>
        <v>0</v>
      </c>
    </row>
    <row r="121" spans="1:41" x14ac:dyDescent="0.2">
      <c r="A121" s="348">
        <v>118</v>
      </c>
      <c r="B121" s="349" t="s">
        <v>290</v>
      </c>
      <c r="C121" s="350">
        <v>0</v>
      </c>
      <c r="D121" s="350">
        <v>0</v>
      </c>
      <c r="E121" s="350">
        <v>0</v>
      </c>
      <c r="F121" s="350">
        <v>0</v>
      </c>
      <c r="G121" s="350">
        <v>0</v>
      </c>
      <c r="H121" s="350">
        <v>0</v>
      </c>
      <c r="I121" s="350">
        <v>0</v>
      </c>
      <c r="J121" s="350">
        <v>0</v>
      </c>
      <c r="K121" s="350">
        <v>0</v>
      </c>
      <c r="L121" s="350">
        <v>0</v>
      </c>
      <c r="M121" s="350">
        <v>0</v>
      </c>
      <c r="N121" s="350">
        <v>0</v>
      </c>
      <c r="O121" s="350">
        <v>0</v>
      </c>
      <c r="P121" s="350">
        <v>0</v>
      </c>
      <c r="Q121" s="350">
        <v>0</v>
      </c>
      <c r="R121" s="350">
        <v>0</v>
      </c>
      <c r="S121" s="350">
        <v>0</v>
      </c>
      <c r="T121" s="350">
        <v>0</v>
      </c>
      <c r="U121" s="350">
        <v>0</v>
      </c>
      <c r="V121" s="350">
        <v>0</v>
      </c>
      <c r="W121" s="350">
        <v>0</v>
      </c>
      <c r="X121" s="350">
        <v>0</v>
      </c>
      <c r="Y121" s="350">
        <v>0</v>
      </c>
      <c r="Z121" s="350">
        <v>0</v>
      </c>
      <c r="AA121" s="350">
        <v>0</v>
      </c>
      <c r="AB121" s="350">
        <v>0</v>
      </c>
      <c r="AC121" s="350">
        <v>0</v>
      </c>
      <c r="AD121" s="350">
        <v>0</v>
      </c>
      <c r="AE121" s="350">
        <v>0</v>
      </c>
      <c r="AF121" s="350">
        <v>0</v>
      </c>
      <c r="AG121" s="350">
        <v>0</v>
      </c>
      <c r="AH121" s="350">
        <v>0</v>
      </c>
      <c r="AI121" s="350">
        <v>0</v>
      </c>
      <c r="AJ121" s="351">
        <v>0</v>
      </c>
      <c r="AK121" s="338">
        <v>0</v>
      </c>
      <c r="AL121" s="338">
        <v>0</v>
      </c>
      <c r="AM121" s="338">
        <v>0</v>
      </c>
      <c r="AN121" s="342">
        <v>0</v>
      </c>
      <c r="AO121" s="352">
        <f t="shared" si="16"/>
        <v>0</v>
      </c>
    </row>
    <row r="122" spans="1:41" ht="11.25" customHeight="1" x14ac:dyDescent="0.2">
      <c r="A122" s="353">
        <v>119</v>
      </c>
      <c r="B122" s="354" t="s">
        <v>599</v>
      </c>
      <c r="C122" s="352">
        <f t="shared" ref="C122:AN122" si="24">+C113+C119+C120</f>
        <v>10017647</v>
      </c>
      <c r="D122" s="352">
        <f t="shared" si="24"/>
        <v>0</v>
      </c>
      <c r="E122" s="352">
        <f t="shared" si="24"/>
        <v>0</v>
      </c>
      <c r="F122" s="352">
        <f t="shared" si="24"/>
        <v>0</v>
      </c>
      <c r="G122" s="352">
        <f t="shared" si="24"/>
        <v>0</v>
      </c>
      <c r="H122" s="352">
        <f t="shared" si="24"/>
        <v>0</v>
      </c>
      <c r="I122" s="352">
        <f t="shared" si="24"/>
        <v>0</v>
      </c>
      <c r="J122" s="352">
        <f t="shared" si="24"/>
        <v>0</v>
      </c>
      <c r="K122" s="352">
        <f t="shared" si="24"/>
        <v>0</v>
      </c>
      <c r="L122" s="352">
        <f t="shared" si="24"/>
        <v>0</v>
      </c>
      <c r="M122" s="352">
        <f t="shared" si="24"/>
        <v>0</v>
      </c>
      <c r="N122" s="352">
        <f t="shared" si="24"/>
        <v>0</v>
      </c>
      <c r="O122" s="352">
        <f t="shared" si="24"/>
        <v>0</v>
      </c>
      <c r="P122" s="352">
        <f t="shared" si="24"/>
        <v>0</v>
      </c>
      <c r="Q122" s="352">
        <f t="shared" si="24"/>
        <v>0</v>
      </c>
      <c r="R122" s="352">
        <f t="shared" si="24"/>
        <v>0</v>
      </c>
      <c r="S122" s="352">
        <f t="shared" si="24"/>
        <v>0</v>
      </c>
      <c r="T122" s="352">
        <f t="shared" si="24"/>
        <v>0</v>
      </c>
      <c r="U122" s="352">
        <f t="shared" si="24"/>
        <v>0</v>
      </c>
      <c r="V122" s="352">
        <f t="shared" si="24"/>
        <v>0</v>
      </c>
      <c r="W122" s="352">
        <f t="shared" si="24"/>
        <v>0</v>
      </c>
      <c r="X122" s="352">
        <f t="shared" si="24"/>
        <v>0</v>
      </c>
      <c r="Y122" s="352">
        <f t="shared" si="24"/>
        <v>0</v>
      </c>
      <c r="Z122" s="352">
        <f t="shared" si="24"/>
        <v>0</v>
      </c>
      <c r="AA122" s="352">
        <f t="shared" si="24"/>
        <v>0</v>
      </c>
      <c r="AB122" s="352">
        <f t="shared" si="24"/>
        <v>0</v>
      </c>
      <c r="AC122" s="352">
        <f t="shared" si="24"/>
        <v>0</v>
      </c>
      <c r="AD122" s="352">
        <f t="shared" si="24"/>
        <v>0</v>
      </c>
      <c r="AE122" s="352">
        <f t="shared" si="24"/>
        <v>0</v>
      </c>
      <c r="AF122" s="355">
        <f t="shared" si="24"/>
        <v>0</v>
      </c>
      <c r="AG122" s="356">
        <f t="shared" si="24"/>
        <v>0</v>
      </c>
      <c r="AH122" s="352">
        <f t="shared" si="24"/>
        <v>0</v>
      </c>
      <c r="AI122" s="352">
        <f t="shared" si="24"/>
        <v>0</v>
      </c>
      <c r="AJ122" s="357">
        <f t="shared" si="24"/>
        <v>0</v>
      </c>
      <c r="AK122" s="326">
        <f t="shared" si="24"/>
        <v>0</v>
      </c>
      <c r="AL122" s="326">
        <f t="shared" si="24"/>
        <v>0</v>
      </c>
      <c r="AM122" s="326">
        <f t="shared" si="24"/>
        <v>0</v>
      </c>
      <c r="AN122" s="347">
        <f t="shared" si="24"/>
        <v>0</v>
      </c>
      <c r="AO122" s="352">
        <f t="shared" si="16"/>
        <v>10017647</v>
      </c>
    </row>
    <row r="123" spans="1:41" ht="10.15" customHeight="1" x14ac:dyDescent="0.2">
      <c r="A123" s="358">
        <v>120</v>
      </c>
      <c r="B123" s="359" t="s">
        <v>601</v>
      </c>
      <c r="C123" s="360">
        <f t="shared" ref="C123:AN123" si="25">+C94+C122</f>
        <v>150125494</v>
      </c>
      <c r="D123" s="360">
        <f t="shared" si="25"/>
        <v>0</v>
      </c>
      <c r="E123" s="360">
        <f t="shared" si="25"/>
        <v>0</v>
      </c>
      <c r="F123" s="360">
        <f t="shared" si="25"/>
        <v>0</v>
      </c>
      <c r="G123" s="360">
        <f t="shared" si="25"/>
        <v>0</v>
      </c>
      <c r="H123" s="360">
        <f t="shared" si="25"/>
        <v>0</v>
      </c>
      <c r="I123" s="360">
        <f t="shared" si="25"/>
        <v>0</v>
      </c>
      <c r="J123" s="360">
        <f t="shared" si="25"/>
        <v>0</v>
      </c>
      <c r="K123" s="360">
        <f t="shared" si="25"/>
        <v>0</v>
      </c>
      <c r="L123" s="360">
        <f t="shared" si="25"/>
        <v>0</v>
      </c>
      <c r="M123" s="360">
        <f t="shared" si="25"/>
        <v>0</v>
      </c>
      <c r="N123" s="360">
        <f t="shared" si="25"/>
        <v>0</v>
      </c>
      <c r="O123" s="360">
        <f t="shared" si="25"/>
        <v>0</v>
      </c>
      <c r="P123" s="360">
        <f t="shared" si="25"/>
        <v>0</v>
      </c>
      <c r="Q123" s="360">
        <f t="shared" si="25"/>
        <v>0</v>
      </c>
      <c r="R123" s="360">
        <f t="shared" si="25"/>
        <v>0</v>
      </c>
      <c r="S123" s="360">
        <f t="shared" si="25"/>
        <v>0</v>
      </c>
      <c r="T123" s="360">
        <f t="shared" si="25"/>
        <v>0</v>
      </c>
      <c r="U123" s="360">
        <f t="shared" si="25"/>
        <v>0</v>
      </c>
      <c r="V123" s="360">
        <f t="shared" si="25"/>
        <v>0</v>
      </c>
      <c r="W123" s="360">
        <f t="shared" si="25"/>
        <v>0</v>
      </c>
      <c r="X123" s="360">
        <f t="shared" si="25"/>
        <v>0</v>
      </c>
      <c r="Y123" s="360">
        <f t="shared" si="25"/>
        <v>0</v>
      </c>
      <c r="Z123" s="360">
        <f t="shared" si="25"/>
        <v>0</v>
      </c>
      <c r="AA123" s="360">
        <f t="shared" si="25"/>
        <v>0</v>
      </c>
      <c r="AB123" s="360">
        <f t="shared" si="25"/>
        <v>0</v>
      </c>
      <c r="AC123" s="360">
        <f t="shared" si="25"/>
        <v>0</v>
      </c>
      <c r="AD123" s="360">
        <f t="shared" si="25"/>
        <v>0</v>
      </c>
      <c r="AE123" s="360">
        <f t="shared" si="25"/>
        <v>0</v>
      </c>
      <c r="AF123" s="361">
        <f t="shared" si="25"/>
        <v>0</v>
      </c>
      <c r="AG123" s="362">
        <f t="shared" si="25"/>
        <v>64729709</v>
      </c>
      <c r="AH123" s="360">
        <f t="shared" si="25"/>
        <v>0</v>
      </c>
      <c r="AI123" s="360">
        <f t="shared" si="25"/>
        <v>0</v>
      </c>
      <c r="AJ123" s="363">
        <f t="shared" si="25"/>
        <v>0</v>
      </c>
      <c r="AK123" s="364">
        <f t="shared" si="25"/>
        <v>49021035</v>
      </c>
      <c r="AL123" s="364">
        <f t="shared" si="25"/>
        <v>0</v>
      </c>
      <c r="AM123" s="364">
        <f t="shared" si="25"/>
        <v>0</v>
      </c>
      <c r="AN123" s="365">
        <f t="shared" si="25"/>
        <v>0</v>
      </c>
      <c r="AO123" s="360">
        <f t="shared" si="16"/>
        <v>263876238</v>
      </c>
    </row>
  </sheetData>
  <mergeCells count="4">
    <mergeCell ref="A1:C1"/>
    <mergeCell ref="C2:AF2"/>
    <mergeCell ref="AG2:AJ2"/>
    <mergeCell ref="AK2:AN2"/>
  </mergeCells>
  <pageMargins left="0.31527777777777799" right="0.15763888888888899" top="0.452777777777778" bottom="0.26874999999999999" header="0.15763888888888899" footer="0.51180555555555496"/>
  <pageSetup paperSize="8" firstPageNumber="0" orientation="landscape" horizontalDpi="300" verticalDpi="300"/>
  <headerFooter>
    <oddHeader>&amp;L&amp;"Times New Roman,Normál"&amp;12Kőröshegy Község Önkormányzatának 2015. I. félévi beszámolója&amp;R&amp;"Arial,Normál"8. melléklet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MJ98"/>
  <sheetViews>
    <sheetView zoomScaleNormal="100" workbookViewId="0">
      <pane xSplit="2" ySplit="3" topLeftCell="C82" activePane="bottomRight" state="frozen"/>
      <selection pane="topRight" activeCell="C1" sqref="C1"/>
      <selection pane="bottomLeft" activeCell="A60" sqref="A60"/>
      <selection pane="bottomRight" activeCell="Y88" sqref="Y88"/>
    </sheetView>
  </sheetViews>
  <sheetFormatPr defaultColWidth="9.140625" defaultRowHeight="12.75" x14ac:dyDescent="0.2"/>
  <cols>
    <col min="1" max="1" width="3.85546875" style="366" customWidth="1"/>
    <col min="2" max="2" width="69.140625" style="367" customWidth="1"/>
    <col min="3" max="3" width="10.140625" style="366" customWidth="1"/>
    <col min="4" max="4" width="8.42578125" style="366" hidden="1" customWidth="1"/>
    <col min="5" max="5" width="11.140625" style="366" hidden="1" customWidth="1"/>
    <col min="6" max="6" width="9.7109375" style="366" hidden="1" customWidth="1"/>
    <col min="7" max="10" width="11.5703125" style="366" hidden="1" customWidth="1"/>
    <col min="11" max="11" width="10" style="366" hidden="1" customWidth="1"/>
    <col min="12" max="13" width="9.7109375" style="366" hidden="1" customWidth="1"/>
    <col min="14" max="15" width="9.28515625" style="366" hidden="1" customWidth="1"/>
    <col min="16" max="16" width="7.5703125" style="366" hidden="1" customWidth="1"/>
    <col min="17" max="17" width="9.5703125" style="366" hidden="1" customWidth="1"/>
    <col min="18" max="18" width="11.7109375" style="366" hidden="1" customWidth="1"/>
    <col min="19" max="19" width="11" style="366" customWidth="1"/>
    <col min="20" max="20" width="9" style="366" hidden="1" customWidth="1"/>
    <col min="21" max="21" width="10.42578125" style="366" hidden="1" customWidth="1"/>
    <col min="22" max="22" width="7.42578125" style="366" customWidth="1"/>
    <col min="23" max="23" width="9.28515625" style="368" customWidth="1"/>
    <col min="24" max="1024" width="9.140625" style="366"/>
  </cols>
  <sheetData>
    <row r="1" spans="1:23" ht="17.100000000000001" customHeight="1" x14ac:dyDescent="0.2">
      <c r="A1" s="882" t="s">
        <v>639</v>
      </c>
      <c r="B1" s="882"/>
      <c r="C1" s="882"/>
    </row>
    <row r="2" spans="1:23" ht="20.25" customHeight="1" x14ac:dyDescent="0.2">
      <c r="A2" s="369"/>
      <c r="B2" s="304" t="s">
        <v>7</v>
      </c>
      <c r="C2" s="883" t="s">
        <v>335</v>
      </c>
      <c r="D2" s="883"/>
      <c r="E2" s="883"/>
      <c r="F2" s="883"/>
      <c r="G2" s="883"/>
      <c r="H2" s="883"/>
      <c r="I2" s="883"/>
      <c r="J2" s="883"/>
      <c r="K2" s="883"/>
      <c r="L2" s="883"/>
      <c r="M2" s="883"/>
      <c r="N2" s="883"/>
      <c r="O2" s="883"/>
      <c r="P2" s="883"/>
      <c r="Q2" s="883"/>
      <c r="R2" s="883"/>
      <c r="S2" s="884" t="s">
        <v>368</v>
      </c>
      <c r="T2" s="884"/>
      <c r="U2" s="884"/>
      <c r="V2" s="370" t="s">
        <v>357</v>
      </c>
    </row>
    <row r="3" spans="1:23" s="375" customFormat="1" ht="66.400000000000006" customHeight="1" x14ac:dyDescent="0.2">
      <c r="A3" s="371"/>
      <c r="B3" s="372"/>
      <c r="C3" s="306" t="s">
        <v>621</v>
      </c>
      <c r="D3" s="373" t="s">
        <v>513</v>
      </c>
      <c r="E3" s="373" t="s">
        <v>514</v>
      </c>
      <c r="F3" s="373" t="s">
        <v>640</v>
      </c>
      <c r="G3" s="373" t="s">
        <v>603</v>
      </c>
      <c r="H3" s="373" t="s">
        <v>641</v>
      </c>
      <c r="I3" s="373" t="s">
        <v>524</v>
      </c>
      <c r="J3" s="373" t="s">
        <v>605</v>
      </c>
      <c r="K3" s="373" t="s">
        <v>629</v>
      </c>
      <c r="L3" s="373" t="s">
        <v>531</v>
      </c>
      <c r="M3" s="373" t="s">
        <v>642</v>
      </c>
      <c r="N3" s="373" t="s">
        <v>534</v>
      </c>
      <c r="O3" s="373" t="s">
        <v>535</v>
      </c>
      <c r="P3" s="373" t="s">
        <v>542</v>
      </c>
      <c r="Q3" s="373" t="s">
        <v>545</v>
      </c>
      <c r="R3" s="373" t="s">
        <v>607</v>
      </c>
      <c r="S3" s="307" t="s">
        <v>621</v>
      </c>
      <c r="T3" s="373" t="s">
        <v>603</v>
      </c>
      <c r="U3" s="373" t="s">
        <v>607</v>
      </c>
      <c r="V3" s="373" t="s">
        <v>603</v>
      </c>
      <c r="W3" s="374" t="s">
        <v>364</v>
      </c>
    </row>
    <row r="4" spans="1:23" ht="10.7" customHeight="1" x14ac:dyDescent="0.2">
      <c r="A4" s="376" t="s">
        <v>11</v>
      </c>
      <c r="B4" s="314" t="s">
        <v>197</v>
      </c>
      <c r="C4" s="377">
        <v>81324565</v>
      </c>
      <c r="D4" s="378">
        <v>0</v>
      </c>
      <c r="E4" s="378">
        <v>0</v>
      </c>
      <c r="F4" s="378">
        <v>0</v>
      </c>
      <c r="G4" s="378">
        <v>0</v>
      </c>
      <c r="H4" s="378">
        <v>0</v>
      </c>
      <c r="I4" s="378">
        <v>0</v>
      </c>
      <c r="J4" s="378">
        <v>0</v>
      </c>
      <c r="K4" s="378">
        <v>0</v>
      </c>
      <c r="L4" s="378">
        <v>0</v>
      </c>
      <c r="M4" s="378">
        <v>0</v>
      </c>
      <c r="N4" s="378">
        <v>0</v>
      </c>
      <c r="O4" s="378">
        <v>0</v>
      </c>
      <c r="P4" s="378">
        <v>0</v>
      </c>
      <c r="Q4" s="378">
        <v>0</v>
      </c>
      <c r="R4" s="378">
        <v>0</v>
      </c>
      <c r="S4" s="378">
        <v>0</v>
      </c>
      <c r="T4" s="378">
        <v>0</v>
      </c>
      <c r="U4" s="378">
        <v>0</v>
      </c>
      <c r="V4" s="379">
        <v>0</v>
      </c>
      <c r="W4" s="380">
        <f t="shared" ref="W4:W35" si="0">SUM(C4:V4)</f>
        <v>81324565</v>
      </c>
    </row>
    <row r="5" spans="1:23" ht="10.7" customHeight="1" x14ac:dyDescent="0.2">
      <c r="A5" s="376" t="s">
        <v>13</v>
      </c>
      <c r="B5" s="322" t="s">
        <v>198</v>
      </c>
      <c r="C5" s="324">
        <v>46081930</v>
      </c>
      <c r="D5" s="381">
        <v>0</v>
      </c>
      <c r="E5" s="381">
        <v>0</v>
      </c>
      <c r="F5" s="381">
        <v>0</v>
      </c>
      <c r="G5" s="381">
        <v>0</v>
      </c>
      <c r="H5" s="381">
        <v>0</v>
      </c>
      <c r="I5" s="381">
        <v>0</v>
      </c>
      <c r="J5" s="381">
        <v>0</v>
      </c>
      <c r="K5" s="381">
        <v>0</v>
      </c>
      <c r="L5" s="381">
        <v>0</v>
      </c>
      <c r="M5" s="381">
        <v>0</v>
      </c>
      <c r="N5" s="381">
        <v>0</v>
      </c>
      <c r="O5" s="381">
        <v>0</v>
      </c>
      <c r="P5" s="381">
        <v>0</v>
      </c>
      <c r="Q5" s="381">
        <v>0</v>
      </c>
      <c r="R5" s="381">
        <v>0</v>
      </c>
      <c r="S5" s="381">
        <v>0</v>
      </c>
      <c r="T5" s="381">
        <v>0</v>
      </c>
      <c r="U5" s="381">
        <v>0</v>
      </c>
      <c r="V5" s="319">
        <v>0</v>
      </c>
      <c r="W5" s="380">
        <f t="shared" si="0"/>
        <v>46081930</v>
      </c>
    </row>
    <row r="6" spans="1:23" ht="10.7" customHeight="1" x14ac:dyDescent="0.2">
      <c r="A6" s="376" t="s">
        <v>15</v>
      </c>
      <c r="B6" s="322" t="s">
        <v>643</v>
      </c>
      <c r="C6" s="324">
        <v>18536855</v>
      </c>
      <c r="D6" s="381">
        <v>0</v>
      </c>
      <c r="E6" s="381">
        <v>0</v>
      </c>
      <c r="F6" s="381">
        <v>0</v>
      </c>
      <c r="G6" s="381">
        <v>0</v>
      </c>
      <c r="H6" s="381">
        <v>0</v>
      </c>
      <c r="I6" s="381">
        <v>0</v>
      </c>
      <c r="J6" s="381">
        <v>0</v>
      </c>
      <c r="K6" s="381">
        <v>0</v>
      </c>
      <c r="L6" s="381">
        <v>0</v>
      </c>
      <c r="M6" s="381">
        <v>0</v>
      </c>
      <c r="N6" s="381">
        <v>0</v>
      </c>
      <c r="O6" s="381">
        <v>0</v>
      </c>
      <c r="P6" s="381">
        <v>0</v>
      </c>
      <c r="Q6" s="381">
        <v>0</v>
      </c>
      <c r="R6" s="381">
        <v>0</v>
      </c>
      <c r="S6" s="381">
        <v>0</v>
      </c>
      <c r="T6" s="381">
        <v>0</v>
      </c>
      <c r="U6" s="381">
        <v>0</v>
      </c>
      <c r="V6" s="319">
        <v>0</v>
      </c>
      <c r="W6" s="380">
        <f t="shared" si="0"/>
        <v>18536855</v>
      </c>
    </row>
    <row r="7" spans="1:23" ht="10.7" customHeight="1" x14ac:dyDescent="0.2">
      <c r="A7" s="376" t="s">
        <v>17</v>
      </c>
      <c r="B7" s="322" t="s">
        <v>200</v>
      </c>
      <c r="C7" s="324">
        <v>2414900</v>
      </c>
      <c r="D7" s="381">
        <v>0</v>
      </c>
      <c r="E7" s="381">
        <v>0</v>
      </c>
      <c r="F7" s="381">
        <v>0</v>
      </c>
      <c r="G7" s="381">
        <v>0</v>
      </c>
      <c r="H7" s="381">
        <v>0</v>
      </c>
      <c r="I7" s="381">
        <v>0</v>
      </c>
      <c r="J7" s="381">
        <v>0</v>
      </c>
      <c r="K7" s="381">
        <v>0</v>
      </c>
      <c r="L7" s="381">
        <v>0</v>
      </c>
      <c r="M7" s="381">
        <v>0</v>
      </c>
      <c r="N7" s="381">
        <v>0</v>
      </c>
      <c r="O7" s="381">
        <v>0</v>
      </c>
      <c r="P7" s="381">
        <v>0</v>
      </c>
      <c r="Q7" s="381">
        <v>0</v>
      </c>
      <c r="R7" s="381">
        <v>0</v>
      </c>
      <c r="S7" s="381">
        <v>0</v>
      </c>
      <c r="T7" s="381">
        <v>0</v>
      </c>
      <c r="U7" s="381">
        <v>0</v>
      </c>
      <c r="V7" s="319">
        <v>0</v>
      </c>
      <c r="W7" s="380">
        <f t="shared" si="0"/>
        <v>2414900</v>
      </c>
    </row>
    <row r="8" spans="1:23" ht="10.7" customHeight="1" x14ac:dyDescent="0.2">
      <c r="A8" s="376" t="s">
        <v>19</v>
      </c>
      <c r="B8" s="322" t="s">
        <v>201</v>
      </c>
      <c r="C8" s="324">
        <v>6181100</v>
      </c>
      <c r="D8" s="381">
        <v>0</v>
      </c>
      <c r="E8" s="381">
        <v>0</v>
      </c>
      <c r="F8" s="381">
        <v>0</v>
      </c>
      <c r="G8" s="381">
        <v>0</v>
      </c>
      <c r="H8" s="381">
        <v>0</v>
      </c>
      <c r="I8" s="381">
        <v>0</v>
      </c>
      <c r="J8" s="381">
        <v>0</v>
      </c>
      <c r="K8" s="381">
        <v>0</v>
      </c>
      <c r="L8" s="381">
        <v>0</v>
      </c>
      <c r="M8" s="381">
        <v>0</v>
      </c>
      <c r="N8" s="381">
        <v>0</v>
      </c>
      <c r="O8" s="381">
        <v>0</v>
      </c>
      <c r="P8" s="381">
        <v>0</v>
      </c>
      <c r="Q8" s="381">
        <v>0</v>
      </c>
      <c r="R8" s="381">
        <v>0</v>
      </c>
      <c r="S8" s="381">
        <v>0</v>
      </c>
      <c r="T8" s="381">
        <v>0</v>
      </c>
      <c r="U8" s="381">
        <v>0</v>
      </c>
      <c r="V8" s="319">
        <v>0</v>
      </c>
      <c r="W8" s="380">
        <f t="shared" si="0"/>
        <v>6181100</v>
      </c>
    </row>
    <row r="9" spans="1:23" x14ac:dyDescent="0.2">
      <c r="A9" s="376" t="s">
        <v>21</v>
      </c>
      <c r="B9" s="322" t="s">
        <v>202</v>
      </c>
      <c r="C9" s="324">
        <v>1042393</v>
      </c>
      <c r="D9" s="381">
        <v>0</v>
      </c>
      <c r="E9" s="381">
        <v>0</v>
      </c>
      <c r="F9" s="381">
        <v>0</v>
      </c>
      <c r="G9" s="381">
        <v>0</v>
      </c>
      <c r="H9" s="381">
        <v>0</v>
      </c>
      <c r="I9" s="381">
        <v>0</v>
      </c>
      <c r="J9" s="381">
        <v>0</v>
      </c>
      <c r="K9" s="381">
        <v>0</v>
      </c>
      <c r="L9" s="381">
        <v>0</v>
      </c>
      <c r="M9" s="381">
        <v>0</v>
      </c>
      <c r="N9" s="381">
        <v>0</v>
      </c>
      <c r="O9" s="381">
        <v>0</v>
      </c>
      <c r="P9" s="381">
        <v>0</v>
      </c>
      <c r="Q9" s="381">
        <v>0</v>
      </c>
      <c r="R9" s="381">
        <v>0</v>
      </c>
      <c r="S9" s="381">
        <v>0</v>
      </c>
      <c r="T9" s="381">
        <v>0</v>
      </c>
      <c r="U9" s="381">
        <v>0</v>
      </c>
      <c r="V9" s="319">
        <v>0</v>
      </c>
      <c r="W9" s="380">
        <f t="shared" si="0"/>
        <v>1042393</v>
      </c>
    </row>
    <row r="10" spans="1:23" ht="10.7" customHeight="1" x14ac:dyDescent="0.2">
      <c r="A10" s="382" t="s">
        <v>23</v>
      </c>
      <c r="B10" s="328" t="s">
        <v>203</v>
      </c>
      <c r="C10" s="331">
        <f t="shared" ref="C10:V10" si="1">SUM(C4:C9)</f>
        <v>155581743</v>
      </c>
      <c r="D10" s="383">
        <f t="shared" si="1"/>
        <v>0</v>
      </c>
      <c r="E10" s="383">
        <f t="shared" si="1"/>
        <v>0</v>
      </c>
      <c r="F10" s="383">
        <f t="shared" si="1"/>
        <v>0</v>
      </c>
      <c r="G10" s="383">
        <f t="shared" si="1"/>
        <v>0</v>
      </c>
      <c r="H10" s="383">
        <f t="shared" si="1"/>
        <v>0</v>
      </c>
      <c r="I10" s="383">
        <f t="shared" si="1"/>
        <v>0</v>
      </c>
      <c r="J10" s="383">
        <f t="shared" si="1"/>
        <v>0</v>
      </c>
      <c r="K10" s="383">
        <f t="shared" si="1"/>
        <v>0</v>
      </c>
      <c r="L10" s="383">
        <f t="shared" si="1"/>
        <v>0</v>
      </c>
      <c r="M10" s="383">
        <f t="shared" si="1"/>
        <v>0</v>
      </c>
      <c r="N10" s="383">
        <f t="shared" si="1"/>
        <v>0</v>
      </c>
      <c r="O10" s="383">
        <f t="shared" si="1"/>
        <v>0</v>
      </c>
      <c r="P10" s="383">
        <f t="shared" si="1"/>
        <v>0</v>
      </c>
      <c r="Q10" s="383">
        <f t="shared" si="1"/>
        <v>0</v>
      </c>
      <c r="R10" s="383">
        <f t="shared" si="1"/>
        <v>0</v>
      </c>
      <c r="S10" s="383">
        <f t="shared" si="1"/>
        <v>0</v>
      </c>
      <c r="T10" s="383">
        <f t="shared" si="1"/>
        <v>0</v>
      </c>
      <c r="U10" s="383">
        <f t="shared" si="1"/>
        <v>0</v>
      </c>
      <c r="V10" s="329">
        <f t="shared" si="1"/>
        <v>0</v>
      </c>
      <c r="W10" s="380">
        <f t="shared" si="0"/>
        <v>155581743</v>
      </c>
    </row>
    <row r="11" spans="1:23" ht="10.7" customHeight="1" x14ac:dyDescent="0.2">
      <c r="A11" s="376" t="s">
        <v>25</v>
      </c>
      <c r="B11" s="322" t="s">
        <v>204</v>
      </c>
      <c r="C11" s="324">
        <v>0</v>
      </c>
      <c r="D11" s="381">
        <v>0</v>
      </c>
      <c r="E11" s="381">
        <v>0</v>
      </c>
      <c r="F11" s="381">
        <v>0</v>
      </c>
      <c r="G11" s="381">
        <v>0</v>
      </c>
      <c r="H11" s="381">
        <v>0</v>
      </c>
      <c r="I11" s="381">
        <v>0</v>
      </c>
      <c r="J11" s="381">
        <v>0</v>
      </c>
      <c r="K11" s="381">
        <v>0</v>
      </c>
      <c r="L11" s="381">
        <v>0</v>
      </c>
      <c r="M11" s="381">
        <v>0</v>
      </c>
      <c r="N11" s="381">
        <v>0</v>
      </c>
      <c r="O11" s="381">
        <v>0</v>
      </c>
      <c r="P11" s="381">
        <v>0</v>
      </c>
      <c r="Q11" s="381">
        <v>0</v>
      </c>
      <c r="R11" s="381">
        <v>0</v>
      </c>
      <c r="S11" s="381">
        <v>0</v>
      </c>
      <c r="T11" s="381">
        <v>0</v>
      </c>
      <c r="U11" s="381">
        <v>0</v>
      </c>
      <c r="V11" s="319">
        <v>0</v>
      </c>
      <c r="W11" s="380">
        <f t="shared" si="0"/>
        <v>0</v>
      </c>
    </row>
    <row r="12" spans="1:23" ht="10.7" customHeight="1" x14ac:dyDescent="0.2">
      <c r="A12" s="376" t="s">
        <v>27</v>
      </c>
      <c r="B12" s="322" t="s">
        <v>644</v>
      </c>
      <c r="C12" s="324">
        <v>0</v>
      </c>
      <c r="D12" s="381">
        <v>0</v>
      </c>
      <c r="E12" s="381">
        <v>0</v>
      </c>
      <c r="F12" s="381">
        <v>0</v>
      </c>
      <c r="G12" s="381">
        <v>0</v>
      </c>
      <c r="H12" s="381">
        <v>0</v>
      </c>
      <c r="I12" s="381">
        <v>0</v>
      </c>
      <c r="J12" s="381">
        <v>0</v>
      </c>
      <c r="K12" s="381">
        <v>0</v>
      </c>
      <c r="L12" s="381">
        <v>0</v>
      </c>
      <c r="M12" s="381">
        <v>0</v>
      </c>
      <c r="N12" s="381">
        <v>0</v>
      </c>
      <c r="O12" s="381">
        <v>0</v>
      </c>
      <c r="P12" s="381">
        <v>0</v>
      </c>
      <c r="Q12" s="381">
        <v>0</v>
      </c>
      <c r="R12" s="381">
        <v>0</v>
      </c>
      <c r="S12" s="381">
        <v>0</v>
      </c>
      <c r="T12" s="381">
        <v>0</v>
      </c>
      <c r="U12" s="381">
        <v>0</v>
      </c>
      <c r="V12" s="319">
        <v>0</v>
      </c>
      <c r="W12" s="380">
        <f t="shared" si="0"/>
        <v>0</v>
      </c>
    </row>
    <row r="13" spans="1:23" ht="10.7" customHeight="1" x14ac:dyDescent="0.2">
      <c r="A13" s="376" t="s">
        <v>29</v>
      </c>
      <c r="B13" s="322" t="s">
        <v>206</v>
      </c>
      <c r="C13" s="324">
        <v>442643</v>
      </c>
      <c r="D13" s="381">
        <v>0</v>
      </c>
      <c r="E13" s="381">
        <v>0</v>
      </c>
      <c r="F13" s="381">
        <v>0</v>
      </c>
      <c r="G13" s="381">
        <v>0</v>
      </c>
      <c r="H13" s="381">
        <v>0</v>
      </c>
      <c r="I13" s="381">
        <v>0</v>
      </c>
      <c r="J13" s="381">
        <v>0</v>
      </c>
      <c r="K13" s="381">
        <v>0</v>
      </c>
      <c r="L13" s="381">
        <v>0</v>
      </c>
      <c r="M13" s="381">
        <v>0</v>
      </c>
      <c r="N13" s="381">
        <v>0</v>
      </c>
      <c r="O13" s="381">
        <v>0</v>
      </c>
      <c r="P13" s="381">
        <v>0</v>
      </c>
      <c r="Q13" s="381">
        <v>0</v>
      </c>
      <c r="R13" s="381">
        <v>0</v>
      </c>
      <c r="S13" s="381">
        <v>0</v>
      </c>
      <c r="T13" s="381">
        <v>0</v>
      </c>
      <c r="U13" s="381">
        <v>0</v>
      </c>
      <c r="V13" s="319">
        <v>0</v>
      </c>
      <c r="W13" s="380">
        <f t="shared" si="0"/>
        <v>442643</v>
      </c>
    </row>
    <row r="14" spans="1:23" ht="10.7" customHeight="1" x14ac:dyDescent="0.2">
      <c r="A14" s="376" t="s">
        <v>31</v>
      </c>
      <c r="B14" s="322" t="s">
        <v>207</v>
      </c>
      <c r="C14" s="324">
        <v>0</v>
      </c>
      <c r="D14" s="381">
        <v>0</v>
      </c>
      <c r="E14" s="381">
        <v>0</v>
      </c>
      <c r="F14" s="381">
        <v>0</v>
      </c>
      <c r="G14" s="381">
        <v>0</v>
      </c>
      <c r="H14" s="381">
        <v>0</v>
      </c>
      <c r="I14" s="381">
        <v>0</v>
      </c>
      <c r="J14" s="381">
        <v>0</v>
      </c>
      <c r="K14" s="381">
        <v>0</v>
      </c>
      <c r="L14" s="381">
        <v>0</v>
      </c>
      <c r="M14" s="381">
        <v>0</v>
      </c>
      <c r="N14" s="381">
        <v>0</v>
      </c>
      <c r="O14" s="381">
        <v>0</v>
      </c>
      <c r="P14" s="381">
        <v>0</v>
      </c>
      <c r="Q14" s="381">
        <v>0</v>
      </c>
      <c r="R14" s="381">
        <v>0</v>
      </c>
      <c r="S14" s="381">
        <v>0</v>
      </c>
      <c r="T14" s="381">
        <v>0</v>
      </c>
      <c r="U14" s="381">
        <v>0</v>
      </c>
      <c r="V14" s="319">
        <v>0</v>
      </c>
      <c r="W14" s="380">
        <f t="shared" si="0"/>
        <v>0</v>
      </c>
    </row>
    <row r="15" spans="1:23" ht="10.7" customHeight="1" x14ac:dyDescent="0.2">
      <c r="A15" s="376" t="s">
        <v>33</v>
      </c>
      <c r="B15" s="322" t="s">
        <v>208</v>
      </c>
      <c r="C15" s="324">
        <v>24424542</v>
      </c>
      <c r="D15" s="381">
        <v>0</v>
      </c>
      <c r="E15" s="381">
        <v>0</v>
      </c>
      <c r="F15" s="381">
        <v>0</v>
      </c>
      <c r="G15" s="381">
        <v>0</v>
      </c>
      <c r="H15" s="381">
        <v>0</v>
      </c>
      <c r="I15" s="381">
        <v>0</v>
      </c>
      <c r="J15" s="381">
        <v>0</v>
      </c>
      <c r="K15" s="381">
        <v>0</v>
      </c>
      <c r="L15" s="381">
        <v>0</v>
      </c>
      <c r="M15" s="381">
        <v>0</v>
      </c>
      <c r="N15" s="381">
        <v>0</v>
      </c>
      <c r="O15" s="381">
        <v>0</v>
      </c>
      <c r="P15" s="381">
        <v>0</v>
      </c>
      <c r="Q15" s="381">
        <v>0</v>
      </c>
      <c r="R15" s="381">
        <v>0</v>
      </c>
      <c r="S15" s="381">
        <v>0</v>
      </c>
      <c r="T15" s="381">
        <v>0</v>
      </c>
      <c r="U15" s="381">
        <v>0</v>
      </c>
      <c r="V15" s="319">
        <v>0</v>
      </c>
      <c r="W15" s="380">
        <f t="shared" si="0"/>
        <v>24424542</v>
      </c>
    </row>
    <row r="16" spans="1:23" ht="10.7" customHeight="1" x14ac:dyDescent="0.2">
      <c r="A16" s="382" t="s">
        <v>35</v>
      </c>
      <c r="B16" s="328" t="s">
        <v>209</v>
      </c>
      <c r="C16" s="331">
        <f t="shared" ref="C16:V16" si="2">SUM(C10:C15)</f>
        <v>180448928</v>
      </c>
      <c r="D16" s="383">
        <f t="shared" si="2"/>
        <v>0</v>
      </c>
      <c r="E16" s="383">
        <f t="shared" si="2"/>
        <v>0</v>
      </c>
      <c r="F16" s="383">
        <f t="shared" si="2"/>
        <v>0</v>
      </c>
      <c r="G16" s="383">
        <f t="shared" si="2"/>
        <v>0</v>
      </c>
      <c r="H16" s="383">
        <f t="shared" si="2"/>
        <v>0</v>
      </c>
      <c r="I16" s="383">
        <f t="shared" si="2"/>
        <v>0</v>
      </c>
      <c r="J16" s="383">
        <f t="shared" si="2"/>
        <v>0</v>
      </c>
      <c r="K16" s="383">
        <f t="shared" si="2"/>
        <v>0</v>
      </c>
      <c r="L16" s="383">
        <f t="shared" si="2"/>
        <v>0</v>
      </c>
      <c r="M16" s="383">
        <f t="shared" si="2"/>
        <v>0</v>
      </c>
      <c r="N16" s="383">
        <f t="shared" si="2"/>
        <v>0</v>
      </c>
      <c r="O16" s="383">
        <f t="shared" si="2"/>
        <v>0</v>
      </c>
      <c r="P16" s="383">
        <f t="shared" si="2"/>
        <v>0</v>
      </c>
      <c r="Q16" s="383">
        <f t="shared" si="2"/>
        <v>0</v>
      </c>
      <c r="R16" s="383">
        <f t="shared" si="2"/>
        <v>0</v>
      </c>
      <c r="S16" s="383">
        <f t="shared" si="2"/>
        <v>0</v>
      </c>
      <c r="T16" s="383">
        <f t="shared" si="2"/>
        <v>0</v>
      </c>
      <c r="U16" s="383">
        <f t="shared" si="2"/>
        <v>0</v>
      </c>
      <c r="V16" s="329">
        <f t="shared" si="2"/>
        <v>0</v>
      </c>
      <c r="W16" s="380">
        <f t="shared" si="0"/>
        <v>180448928</v>
      </c>
    </row>
    <row r="17" spans="1:23" ht="10.7" customHeight="1" x14ac:dyDescent="0.2">
      <c r="A17" s="376" t="s">
        <v>37</v>
      </c>
      <c r="B17" s="322" t="s">
        <v>210</v>
      </c>
      <c r="C17" s="324">
        <v>6785</v>
      </c>
      <c r="D17" s="381">
        <v>0</v>
      </c>
      <c r="E17" s="381">
        <v>0</v>
      </c>
      <c r="F17" s="381">
        <v>0</v>
      </c>
      <c r="G17" s="381">
        <v>0</v>
      </c>
      <c r="H17" s="381">
        <v>0</v>
      </c>
      <c r="I17" s="381">
        <v>0</v>
      </c>
      <c r="J17" s="381">
        <v>0</v>
      </c>
      <c r="K17" s="381">
        <v>0</v>
      </c>
      <c r="L17" s="381">
        <v>0</v>
      </c>
      <c r="M17" s="381">
        <v>0</v>
      </c>
      <c r="N17" s="381">
        <v>0</v>
      </c>
      <c r="O17" s="381">
        <v>0</v>
      </c>
      <c r="P17" s="381">
        <v>0</v>
      </c>
      <c r="Q17" s="381">
        <v>0</v>
      </c>
      <c r="R17" s="381">
        <v>0</v>
      </c>
      <c r="S17" s="381">
        <v>0</v>
      </c>
      <c r="T17" s="381">
        <v>0</v>
      </c>
      <c r="U17" s="381">
        <v>0</v>
      </c>
      <c r="V17" s="319">
        <v>0</v>
      </c>
      <c r="W17" s="380">
        <f t="shared" si="0"/>
        <v>6785</v>
      </c>
    </row>
    <row r="18" spans="1:23" ht="10.7" customHeight="1" x14ac:dyDescent="0.2">
      <c r="A18" s="376" t="s">
        <v>39</v>
      </c>
      <c r="B18" s="322" t="s">
        <v>645</v>
      </c>
      <c r="C18" s="324">
        <v>0</v>
      </c>
      <c r="D18" s="381">
        <v>0</v>
      </c>
      <c r="E18" s="381">
        <v>0</v>
      </c>
      <c r="F18" s="381">
        <v>0</v>
      </c>
      <c r="G18" s="381">
        <v>0</v>
      </c>
      <c r="H18" s="381">
        <v>0</v>
      </c>
      <c r="I18" s="381">
        <v>0</v>
      </c>
      <c r="J18" s="381">
        <v>0</v>
      </c>
      <c r="K18" s="381">
        <v>0</v>
      </c>
      <c r="L18" s="381">
        <v>0</v>
      </c>
      <c r="M18" s="381">
        <v>0</v>
      </c>
      <c r="N18" s="381">
        <v>0</v>
      </c>
      <c r="O18" s="381">
        <v>0</v>
      </c>
      <c r="P18" s="381">
        <v>0</v>
      </c>
      <c r="Q18" s="381">
        <v>0</v>
      </c>
      <c r="R18" s="381">
        <v>0</v>
      </c>
      <c r="S18" s="381">
        <v>0</v>
      </c>
      <c r="T18" s="381">
        <v>0</v>
      </c>
      <c r="U18" s="381">
        <v>0</v>
      </c>
      <c r="V18" s="319">
        <v>0</v>
      </c>
      <c r="W18" s="380">
        <f t="shared" si="0"/>
        <v>0</v>
      </c>
    </row>
    <row r="19" spans="1:23" ht="10.7" customHeight="1" x14ac:dyDescent="0.2">
      <c r="A19" s="376" t="s">
        <v>41</v>
      </c>
      <c r="B19" s="322" t="s">
        <v>646</v>
      </c>
      <c r="C19" s="324">
        <v>0</v>
      </c>
      <c r="D19" s="381">
        <v>0</v>
      </c>
      <c r="E19" s="381">
        <v>0</v>
      </c>
      <c r="F19" s="381">
        <v>0</v>
      </c>
      <c r="G19" s="381">
        <v>0</v>
      </c>
      <c r="H19" s="381">
        <v>0</v>
      </c>
      <c r="I19" s="381">
        <v>0</v>
      </c>
      <c r="J19" s="381">
        <v>0</v>
      </c>
      <c r="K19" s="381">
        <v>0</v>
      </c>
      <c r="L19" s="381">
        <v>0</v>
      </c>
      <c r="M19" s="381">
        <v>0</v>
      </c>
      <c r="N19" s="381">
        <v>0</v>
      </c>
      <c r="O19" s="381">
        <v>0</v>
      </c>
      <c r="P19" s="381">
        <v>0</v>
      </c>
      <c r="Q19" s="381">
        <v>0</v>
      </c>
      <c r="R19" s="381">
        <v>0</v>
      </c>
      <c r="S19" s="381">
        <v>0</v>
      </c>
      <c r="T19" s="381">
        <v>0</v>
      </c>
      <c r="U19" s="381">
        <v>0</v>
      </c>
      <c r="V19" s="319">
        <v>0</v>
      </c>
      <c r="W19" s="380">
        <f t="shared" si="0"/>
        <v>0</v>
      </c>
    </row>
    <row r="20" spans="1:23" ht="10.7" customHeight="1" x14ac:dyDescent="0.2">
      <c r="A20" s="376" t="s">
        <v>43</v>
      </c>
      <c r="B20" s="322" t="s">
        <v>647</v>
      </c>
      <c r="C20" s="324">
        <v>0</v>
      </c>
      <c r="D20" s="381">
        <v>0</v>
      </c>
      <c r="E20" s="381">
        <v>0</v>
      </c>
      <c r="F20" s="381">
        <v>0</v>
      </c>
      <c r="G20" s="381">
        <v>0</v>
      </c>
      <c r="H20" s="381">
        <v>0</v>
      </c>
      <c r="I20" s="381">
        <v>0</v>
      </c>
      <c r="J20" s="381">
        <v>0</v>
      </c>
      <c r="K20" s="381">
        <v>0</v>
      </c>
      <c r="L20" s="381">
        <v>0</v>
      </c>
      <c r="M20" s="381">
        <v>0</v>
      </c>
      <c r="N20" s="381">
        <v>0</v>
      </c>
      <c r="O20" s="381">
        <v>0</v>
      </c>
      <c r="P20" s="381">
        <v>0</v>
      </c>
      <c r="Q20" s="381">
        <v>0</v>
      </c>
      <c r="R20" s="381">
        <v>0</v>
      </c>
      <c r="S20" s="381">
        <v>0</v>
      </c>
      <c r="T20" s="381">
        <v>0</v>
      </c>
      <c r="U20" s="381">
        <v>0</v>
      </c>
      <c r="V20" s="319">
        <v>0</v>
      </c>
      <c r="W20" s="380">
        <f t="shared" si="0"/>
        <v>0</v>
      </c>
    </row>
    <row r="21" spans="1:23" ht="10.7" customHeight="1" x14ac:dyDescent="0.2">
      <c r="A21" s="376" t="s">
        <v>45</v>
      </c>
      <c r="B21" s="322" t="s">
        <v>214</v>
      </c>
      <c r="C21" s="324">
        <v>7144915</v>
      </c>
      <c r="D21" s="381">
        <v>0</v>
      </c>
      <c r="E21" s="381">
        <v>0</v>
      </c>
      <c r="F21" s="381">
        <v>0</v>
      </c>
      <c r="G21" s="381">
        <v>0</v>
      </c>
      <c r="H21" s="381">
        <v>0</v>
      </c>
      <c r="I21" s="381">
        <v>0</v>
      </c>
      <c r="J21" s="381">
        <v>0</v>
      </c>
      <c r="K21" s="381">
        <v>0</v>
      </c>
      <c r="L21" s="381">
        <v>0</v>
      </c>
      <c r="M21" s="381">
        <v>0</v>
      </c>
      <c r="N21" s="381">
        <v>0</v>
      </c>
      <c r="O21" s="381">
        <v>0</v>
      </c>
      <c r="P21" s="381">
        <v>0</v>
      </c>
      <c r="Q21" s="381">
        <v>0</v>
      </c>
      <c r="R21" s="381">
        <v>0</v>
      </c>
      <c r="S21" s="381">
        <v>0</v>
      </c>
      <c r="T21" s="381">
        <v>0</v>
      </c>
      <c r="U21" s="381">
        <v>0</v>
      </c>
      <c r="V21" s="319">
        <v>0</v>
      </c>
      <c r="W21" s="380">
        <f t="shared" si="0"/>
        <v>7144915</v>
      </c>
    </row>
    <row r="22" spans="1:23" ht="10.7" customHeight="1" x14ac:dyDescent="0.2">
      <c r="A22" s="382" t="s">
        <v>47</v>
      </c>
      <c r="B22" s="328" t="s">
        <v>215</v>
      </c>
      <c r="C22" s="331">
        <f>SUM(C17:C21)</f>
        <v>7151700</v>
      </c>
      <c r="D22" s="383">
        <f t="shared" ref="D22:V22" si="3">SUM(D17:D21)</f>
        <v>0</v>
      </c>
      <c r="E22" s="383">
        <f t="shared" si="3"/>
        <v>0</v>
      </c>
      <c r="F22" s="383">
        <f t="shared" si="3"/>
        <v>0</v>
      </c>
      <c r="G22" s="383">
        <f t="shared" si="3"/>
        <v>0</v>
      </c>
      <c r="H22" s="383">
        <f t="shared" si="3"/>
        <v>0</v>
      </c>
      <c r="I22" s="383">
        <f t="shared" si="3"/>
        <v>0</v>
      </c>
      <c r="J22" s="383">
        <f t="shared" si="3"/>
        <v>0</v>
      </c>
      <c r="K22" s="383">
        <f t="shared" si="3"/>
        <v>0</v>
      </c>
      <c r="L22" s="383">
        <f t="shared" si="3"/>
        <v>0</v>
      </c>
      <c r="M22" s="383">
        <f t="shared" si="3"/>
        <v>0</v>
      </c>
      <c r="N22" s="383">
        <f t="shared" si="3"/>
        <v>0</v>
      </c>
      <c r="O22" s="383">
        <f t="shared" si="3"/>
        <v>0</v>
      </c>
      <c r="P22" s="383">
        <f t="shared" si="3"/>
        <v>0</v>
      </c>
      <c r="Q22" s="383">
        <f t="shared" si="3"/>
        <v>0</v>
      </c>
      <c r="R22" s="383">
        <f t="shared" si="3"/>
        <v>0</v>
      </c>
      <c r="S22" s="383">
        <f t="shared" si="3"/>
        <v>0</v>
      </c>
      <c r="T22" s="383">
        <f t="shared" si="3"/>
        <v>0</v>
      </c>
      <c r="U22" s="383">
        <f t="shared" si="3"/>
        <v>0</v>
      </c>
      <c r="V22" s="329">
        <f t="shared" si="3"/>
        <v>0</v>
      </c>
      <c r="W22" s="380">
        <f t="shared" si="0"/>
        <v>7151700</v>
      </c>
    </row>
    <row r="23" spans="1:23" ht="10.7" customHeight="1" x14ac:dyDescent="0.2">
      <c r="A23" s="376" t="s">
        <v>49</v>
      </c>
      <c r="B23" s="322" t="s">
        <v>216</v>
      </c>
      <c r="C23" s="324">
        <v>0</v>
      </c>
      <c r="D23" s="381">
        <v>0</v>
      </c>
      <c r="E23" s="381">
        <v>0</v>
      </c>
      <c r="F23" s="381">
        <v>0</v>
      </c>
      <c r="G23" s="381">
        <v>0</v>
      </c>
      <c r="H23" s="381">
        <v>0</v>
      </c>
      <c r="I23" s="381">
        <v>0</v>
      </c>
      <c r="J23" s="381">
        <v>0</v>
      </c>
      <c r="K23" s="381">
        <v>0</v>
      </c>
      <c r="L23" s="381">
        <v>0</v>
      </c>
      <c r="M23" s="381">
        <v>0</v>
      </c>
      <c r="N23" s="381">
        <v>0</v>
      </c>
      <c r="O23" s="381">
        <v>0</v>
      </c>
      <c r="P23" s="381">
        <v>0</v>
      </c>
      <c r="Q23" s="381">
        <v>0</v>
      </c>
      <c r="R23" s="381">
        <v>0</v>
      </c>
      <c r="S23" s="381">
        <v>0</v>
      </c>
      <c r="T23" s="381">
        <v>0</v>
      </c>
      <c r="U23" s="381">
        <v>0</v>
      </c>
      <c r="V23" s="319">
        <v>0</v>
      </c>
      <c r="W23" s="380">
        <f t="shared" si="0"/>
        <v>0</v>
      </c>
    </row>
    <row r="24" spans="1:23" ht="10.7" customHeight="1" x14ac:dyDescent="0.2">
      <c r="A24" s="376" t="s">
        <v>51</v>
      </c>
      <c r="B24" s="322" t="s">
        <v>217</v>
      </c>
      <c r="C24" s="324">
        <v>0</v>
      </c>
      <c r="D24" s="381">
        <v>0</v>
      </c>
      <c r="E24" s="381">
        <v>0</v>
      </c>
      <c r="F24" s="381">
        <v>0</v>
      </c>
      <c r="G24" s="381">
        <v>0</v>
      </c>
      <c r="H24" s="381">
        <v>0</v>
      </c>
      <c r="I24" s="381">
        <v>0</v>
      </c>
      <c r="J24" s="381">
        <v>0</v>
      </c>
      <c r="K24" s="381">
        <v>0</v>
      </c>
      <c r="L24" s="381">
        <v>0</v>
      </c>
      <c r="M24" s="381">
        <v>0</v>
      </c>
      <c r="N24" s="381">
        <v>0</v>
      </c>
      <c r="O24" s="381">
        <v>0</v>
      </c>
      <c r="P24" s="381">
        <v>0</v>
      </c>
      <c r="Q24" s="381">
        <v>0</v>
      </c>
      <c r="R24" s="381">
        <v>0</v>
      </c>
      <c r="S24" s="381">
        <v>0</v>
      </c>
      <c r="T24" s="381">
        <v>0</v>
      </c>
      <c r="U24" s="381">
        <v>0</v>
      </c>
      <c r="V24" s="319">
        <v>0</v>
      </c>
      <c r="W24" s="380">
        <f t="shared" si="0"/>
        <v>0</v>
      </c>
    </row>
    <row r="25" spans="1:23" ht="10.7" customHeight="1" x14ac:dyDescent="0.2">
      <c r="A25" s="382" t="s">
        <v>53</v>
      </c>
      <c r="B25" s="328" t="s">
        <v>218</v>
      </c>
      <c r="C25" s="331">
        <f t="shared" ref="C25:V25" si="4">SUM(C23:C24)</f>
        <v>0</v>
      </c>
      <c r="D25" s="383">
        <f t="shared" si="4"/>
        <v>0</v>
      </c>
      <c r="E25" s="383">
        <f t="shared" si="4"/>
        <v>0</v>
      </c>
      <c r="F25" s="383">
        <f t="shared" si="4"/>
        <v>0</v>
      </c>
      <c r="G25" s="383">
        <f t="shared" si="4"/>
        <v>0</v>
      </c>
      <c r="H25" s="383">
        <f t="shared" si="4"/>
        <v>0</v>
      </c>
      <c r="I25" s="383">
        <f t="shared" si="4"/>
        <v>0</v>
      </c>
      <c r="J25" s="383">
        <f t="shared" si="4"/>
        <v>0</v>
      </c>
      <c r="K25" s="383">
        <f t="shared" si="4"/>
        <v>0</v>
      </c>
      <c r="L25" s="383">
        <f t="shared" si="4"/>
        <v>0</v>
      </c>
      <c r="M25" s="383">
        <f t="shared" si="4"/>
        <v>0</v>
      </c>
      <c r="N25" s="383">
        <f t="shared" si="4"/>
        <v>0</v>
      </c>
      <c r="O25" s="383">
        <f t="shared" si="4"/>
        <v>0</v>
      </c>
      <c r="P25" s="383">
        <f t="shared" si="4"/>
        <v>0</v>
      </c>
      <c r="Q25" s="383">
        <f t="shared" si="4"/>
        <v>0</v>
      </c>
      <c r="R25" s="383">
        <f t="shared" si="4"/>
        <v>0</v>
      </c>
      <c r="S25" s="383">
        <f t="shared" si="4"/>
        <v>0</v>
      </c>
      <c r="T25" s="383">
        <f t="shared" si="4"/>
        <v>0</v>
      </c>
      <c r="U25" s="383">
        <f t="shared" si="4"/>
        <v>0</v>
      </c>
      <c r="V25" s="329">
        <f t="shared" si="4"/>
        <v>0</v>
      </c>
      <c r="W25" s="380">
        <f t="shared" si="0"/>
        <v>0</v>
      </c>
    </row>
    <row r="26" spans="1:23" ht="10.7" customHeight="1" x14ac:dyDescent="0.2">
      <c r="A26" s="376" t="s">
        <v>55</v>
      </c>
      <c r="B26" s="322" t="s">
        <v>219</v>
      </c>
      <c r="C26" s="324">
        <v>0</v>
      </c>
      <c r="D26" s="381">
        <v>0</v>
      </c>
      <c r="E26" s="381">
        <v>0</v>
      </c>
      <c r="F26" s="381">
        <v>0</v>
      </c>
      <c r="G26" s="381">
        <v>0</v>
      </c>
      <c r="H26" s="381">
        <v>0</v>
      </c>
      <c r="I26" s="381">
        <v>0</v>
      </c>
      <c r="J26" s="381">
        <v>0</v>
      </c>
      <c r="K26" s="381">
        <v>0</v>
      </c>
      <c r="L26" s="381">
        <v>0</v>
      </c>
      <c r="M26" s="381">
        <v>0</v>
      </c>
      <c r="N26" s="381">
        <v>0</v>
      </c>
      <c r="O26" s="381">
        <v>0</v>
      </c>
      <c r="P26" s="381">
        <v>0</v>
      </c>
      <c r="Q26" s="381">
        <v>0</v>
      </c>
      <c r="R26" s="381">
        <v>0</v>
      </c>
      <c r="S26" s="381">
        <v>0</v>
      </c>
      <c r="T26" s="381">
        <v>0</v>
      </c>
      <c r="U26" s="381">
        <v>0</v>
      </c>
      <c r="V26" s="319">
        <v>0</v>
      </c>
      <c r="W26" s="380">
        <f t="shared" si="0"/>
        <v>0</v>
      </c>
    </row>
    <row r="27" spans="1:23" ht="10.7" customHeight="1" x14ac:dyDescent="0.2">
      <c r="A27" s="376" t="s">
        <v>57</v>
      </c>
      <c r="B27" s="322" t="s">
        <v>220</v>
      </c>
      <c r="C27" s="324">
        <v>0</v>
      </c>
      <c r="D27" s="381">
        <v>0</v>
      </c>
      <c r="E27" s="381">
        <v>0</v>
      </c>
      <c r="F27" s="381">
        <v>0</v>
      </c>
      <c r="G27" s="381">
        <v>0</v>
      </c>
      <c r="H27" s="381">
        <v>0</v>
      </c>
      <c r="I27" s="381">
        <v>0</v>
      </c>
      <c r="J27" s="381">
        <v>0</v>
      </c>
      <c r="K27" s="381">
        <v>0</v>
      </c>
      <c r="L27" s="381">
        <v>0</v>
      </c>
      <c r="M27" s="381">
        <v>0</v>
      </c>
      <c r="N27" s="381">
        <v>0</v>
      </c>
      <c r="O27" s="381">
        <v>0</v>
      </c>
      <c r="P27" s="381">
        <v>0</v>
      </c>
      <c r="Q27" s="381">
        <v>0</v>
      </c>
      <c r="R27" s="381">
        <v>0</v>
      </c>
      <c r="S27" s="381">
        <v>0</v>
      </c>
      <c r="T27" s="381">
        <v>0</v>
      </c>
      <c r="U27" s="381">
        <v>0</v>
      </c>
      <c r="V27" s="319">
        <v>0</v>
      </c>
      <c r="W27" s="380">
        <f t="shared" si="0"/>
        <v>0</v>
      </c>
    </row>
    <row r="28" spans="1:23" ht="10.7" customHeight="1" x14ac:dyDescent="0.2">
      <c r="A28" s="376" t="s">
        <v>59</v>
      </c>
      <c r="B28" s="322" t="s">
        <v>221</v>
      </c>
      <c r="C28" s="324">
        <f t="shared" ref="C28:Q28" si="5">+C30+C29</f>
        <v>18903582</v>
      </c>
      <c r="D28" s="381">
        <f t="shared" si="5"/>
        <v>0</v>
      </c>
      <c r="E28" s="381">
        <f t="shared" si="5"/>
        <v>0</v>
      </c>
      <c r="F28" s="381">
        <f t="shared" si="5"/>
        <v>0</v>
      </c>
      <c r="G28" s="381">
        <f t="shared" si="5"/>
        <v>0</v>
      </c>
      <c r="H28" s="381">
        <f t="shared" si="5"/>
        <v>0</v>
      </c>
      <c r="I28" s="381">
        <f t="shared" si="5"/>
        <v>0</v>
      </c>
      <c r="J28" s="381">
        <f t="shared" si="5"/>
        <v>0</v>
      </c>
      <c r="K28" s="381">
        <f t="shared" si="5"/>
        <v>0</v>
      </c>
      <c r="L28" s="381">
        <f t="shared" si="5"/>
        <v>0</v>
      </c>
      <c r="M28" s="381">
        <f t="shared" si="5"/>
        <v>0</v>
      </c>
      <c r="N28" s="381">
        <f t="shared" si="5"/>
        <v>0</v>
      </c>
      <c r="O28" s="381">
        <f t="shared" si="5"/>
        <v>0</v>
      </c>
      <c r="P28" s="381">
        <f t="shared" si="5"/>
        <v>0</v>
      </c>
      <c r="Q28" s="381">
        <f t="shared" si="5"/>
        <v>0</v>
      </c>
      <c r="R28" s="381">
        <v>0</v>
      </c>
      <c r="S28" s="381">
        <f>+S30+S29</f>
        <v>0</v>
      </c>
      <c r="T28" s="381">
        <f>+T30+T29</f>
        <v>0</v>
      </c>
      <c r="U28" s="381">
        <f>+U30+U29</f>
        <v>0</v>
      </c>
      <c r="V28" s="381">
        <f>+V30+V29</f>
        <v>0</v>
      </c>
      <c r="W28" s="380">
        <f t="shared" si="0"/>
        <v>18903582</v>
      </c>
    </row>
    <row r="29" spans="1:23" ht="10.7" customHeight="1" x14ac:dyDescent="0.2">
      <c r="A29" s="376"/>
      <c r="B29" s="322" t="s">
        <v>222</v>
      </c>
      <c r="C29" s="324">
        <v>12370317</v>
      </c>
      <c r="D29" s="381">
        <v>0</v>
      </c>
      <c r="E29" s="381">
        <v>0</v>
      </c>
      <c r="F29" s="381">
        <v>0</v>
      </c>
      <c r="G29" s="381">
        <v>0</v>
      </c>
      <c r="H29" s="381">
        <v>0</v>
      </c>
      <c r="I29" s="381">
        <v>0</v>
      </c>
      <c r="J29" s="381">
        <v>0</v>
      </c>
      <c r="K29" s="381">
        <v>0</v>
      </c>
      <c r="L29" s="381">
        <v>0</v>
      </c>
      <c r="M29" s="381">
        <v>0</v>
      </c>
      <c r="N29" s="381">
        <v>0</v>
      </c>
      <c r="O29" s="381">
        <v>0</v>
      </c>
      <c r="P29" s="381">
        <v>0</v>
      </c>
      <c r="Q29" s="381">
        <v>0</v>
      </c>
      <c r="R29" s="381">
        <v>0</v>
      </c>
      <c r="S29" s="381">
        <v>0</v>
      </c>
      <c r="T29" s="381">
        <v>0</v>
      </c>
      <c r="U29" s="381">
        <v>0</v>
      </c>
      <c r="V29" s="319">
        <v>0</v>
      </c>
      <c r="W29" s="380">
        <f t="shared" si="0"/>
        <v>12370317</v>
      </c>
    </row>
    <row r="30" spans="1:23" ht="10.7" customHeight="1" x14ac:dyDescent="0.2">
      <c r="A30" s="376"/>
      <c r="B30" s="322" t="s">
        <v>223</v>
      </c>
      <c r="C30" s="324">
        <v>6533265</v>
      </c>
      <c r="D30" s="381">
        <v>0</v>
      </c>
      <c r="E30" s="381">
        <v>0</v>
      </c>
      <c r="F30" s="381">
        <v>0</v>
      </c>
      <c r="G30" s="381">
        <v>0</v>
      </c>
      <c r="H30" s="381">
        <v>0</v>
      </c>
      <c r="I30" s="381">
        <v>0</v>
      </c>
      <c r="J30" s="381">
        <v>0</v>
      </c>
      <c r="K30" s="381">
        <v>0</v>
      </c>
      <c r="L30" s="381">
        <v>0</v>
      </c>
      <c r="M30" s="381">
        <v>0</v>
      </c>
      <c r="N30" s="381">
        <v>0</v>
      </c>
      <c r="O30" s="381">
        <v>0</v>
      </c>
      <c r="P30" s="381">
        <v>0</v>
      </c>
      <c r="Q30" s="381">
        <v>0</v>
      </c>
      <c r="R30" s="381">
        <v>0</v>
      </c>
      <c r="S30" s="381">
        <v>0</v>
      </c>
      <c r="T30" s="381">
        <v>0</v>
      </c>
      <c r="U30" s="381">
        <v>0</v>
      </c>
      <c r="V30" s="319">
        <v>0</v>
      </c>
      <c r="W30" s="380">
        <f t="shared" si="0"/>
        <v>6533265</v>
      </c>
    </row>
    <row r="31" spans="1:23" ht="10.7" customHeight="1" x14ac:dyDescent="0.2">
      <c r="A31" s="376" t="s">
        <v>61</v>
      </c>
      <c r="B31" s="322" t="s">
        <v>609</v>
      </c>
      <c r="C31" s="324">
        <v>24971547</v>
      </c>
      <c r="D31" s="381">
        <v>0</v>
      </c>
      <c r="E31" s="381">
        <v>0</v>
      </c>
      <c r="F31" s="381">
        <v>0</v>
      </c>
      <c r="G31" s="381">
        <v>0</v>
      </c>
      <c r="H31" s="381">
        <v>0</v>
      </c>
      <c r="I31" s="381">
        <v>0</v>
      </c>
      <c r="J31" s="381">
        <v>0</v>
      </c>
      <c r="K31" s="381">
        <v>0</v>
      </c>
      <c r="L31" s="381">
        <v>0</v>
      </c>
      <c r="M31" s="381">
        <v>0</v>
      </c>
      <c r="N31" s="381">
        <v>0</v>
      </c>
      <c r="O31" s="381">
        <v>0</v>
      </c>
      <c r="P31" s="381">
        <v>0</v>
      </c>
      <c r="Q31" s="381">
        <v>0</v>
      </c>
      <c r="R31" s="384">
        <v>0</v>
      </c>
      <c r="S31" s="381">
        <v>0</v>
      </c>
      <c r="T31" s="381">
        <v>0</v>
      </c>
      <c r="U31" s="381">
        <v>0</v>
      </c>
      <c r="V31" s="319">
        <v>0</v>
      </c>
      <c r="W31" s="380">
        <f t="shared" si="0"/>
        <v>24971547</v>
      </c>
    </row>
    <row r="32" spans="1:23" ht="10.7" customHeight="1" x14ac:dyDescent="0.2">
      <c r="A32" s="376" t="s">
        <v>63</v>
      </c>
      <c r="B32" s="322" t="s">
        <v>225</v>
      </c>
      <c r="C32" s="324">
        <v>0</v>
      </c>
      <c r="D32" s="381">
        <v>0</v>
      </c>
      <c r="E32" s="381">
        <v>0</v>
      </c>
      <c r="F32" s="381">
        <v>0</v>
      </c>
      <c r="G32" s="381">
        <v>0</v>
      </c>
      <c r="H32" s="381">
        <v>0</v>
      </c>
      <c r="I32" s="381">
        <v>0</v>
      </c>
      <c r="J32" s="381">
        <v>0</v>
      </c>
      <c r="K32" s="381">
        <v>0</v>
      </c>
      <c r="L32" s="381">
        <v>0</v>
      </c>
      <c r="M32" s="381">
        <v>0</v>
      </c>
      <c r="N32" s="381">
        <v>0</v>
      </c>
      <c r="O32" s="381">
        <v>0</v>
      </c>
      <c r="P32" s="381">
        <v>0</v>
      </c>
      <c r="Q32" s="381">
        <v>0</v>
      </c>
      <c r="R32" s="381">
        <v>0</v>
      </c>
      <c r="S32" s="381">
        <v>0</v>
      </c>
      <c r="T32" s="381">
        <v>0</v>
      </c>
      <c r="U32" s="381">
        <v>0</v>
      </c>
      <c r="V32" s="319">
        <v>0</v>
      </c>
      <c r="W32" s="380">
        <f t="shared" si="0"/>
        <v>0</v>
      </c>
    </row>
    <row r="33" spans="1:23" ht="10.7" customHeight="1" x14ac:dyDescent="0.2">
      <c r="A33" s="376" t="s">
        <v>65</v>
      </c>
      <c r="B33" s="322" t="s">
        <v>226</v>
      </c>
      <c r="C33" s="324">
        <v>0</v>
      </c>
      <c r="D33" s="381">
        <v>0</v>
      </c>
      <c r="E33" s="381">
        <v>0</v>
      </c>
      <c r="F33" s="381">
        <v>0</v>
      </c>
      <c r="G33" s="381">
        <v>0</v>
      </c>
      <c r="H33" s="381">
        <v>0</v>
      </c>
      <c r="I33" s="381">
        <v>0</v>
      </c>
      <c r="J33" s="381">
        <v>0</v>
      </c>
      <c r="K33" s="381">
        <v>0</v>
      </c>
      <c r="L33" s="381">
        <v>0</v>
      </c>
      <c r="M33" s="381">
        <v>0</v>
      </c>
      <c r="N33" s="381">
        <v>0</v>
      </c>
      <c r="O33" s="381">
        <v>0</v>
      </c>
      <c r="P33" s="381">
        <v>0</v>
      </c>
      <c r="Q33" s="381">
        <v>0</v>
      </c>
      <c r="R33" s="381">
        <v>0</v>
      </c>
      <c r="S33" s="381">
        <v>0</v>
      </c>
      <c r="T33" s="381">
        <v>0</v>
      </c>
      <c r="U33" s="381">
        <v>0</v>
      </c>
      <c r="V33" s="319">
        <v>0</v>
      </c>
      <c r="W33" s="380">
        <f t="shared" si="0"/>
        <v>0</v>
      </c>
    </row>
    <row r="34" spans="1:23" ht="10.7" customHeight="1" x14ac:dyDescent="0.2">
      <c r="A34" s="376" t="s">
        <v>67</v>
      </c>
      <c r="B34" s="322" t="s">
        <v>227</v>
      </c>
      <c r="C34" s="324">
        <v>0</v>
      </c>
      <c r="D34" s="381">
        <v>0</v>
      </c>
      <c r="E34" s="381">
        <v>0</v>
      </c>
      <c r="F34" s="381">
        <v>0</v>
      </c>
      <c r="G34" s="381">
        <v>0</v>
      </c>
      <c r="H34" s="381">
        <v>0</v>
      </c>
      <c r="I34" s="381">
        <v>0</v>
      </c>
      <c r="J34" s="381">
        <v>0</v>
      </c>
      <c r="K34" s="381">
        <v>0</v>
      </c>
      <c r="L34" s="381">
        <v>0</v>
      </c>
      <c r="M34" s="381">
        <v>0</v>
      </c>
      <c r="N34" s="381">
        <v>0</v>
      </c>
      <c r="O34" s="381">
        <v>0</v>
      </c>
      <c r="P34" s="381">
        <v>0</v>
      </c>
      <c r="Q34" s="381">
        <v>0</v>
      </c>
      <c r="R34" s="381">
        <v>0</v>
      </c>
      <c r="S34" s="381">
        <v>0</v>
      </c>
      <c r="T34" s="381">
        <v>0</v>
      </c>
      <c r="U34" s="381">
        <v>0</v>
      </c>
      <c r="V34" s="319">
        <v>0</v>
      </c>
      <c r="W34" s="380">
        <f t="shared" si="0"/>
        <v>0</v>
      </c>
    </row>
    <row r="35" spans="1:23" ht="10.7" customHeight="1" x14ac:dyDescent="0.2">
      <c r="A35" s="376" t="s">
        <v>69</v>
      </c>
      <c r="B35" s="322" t="s">
        <v>610</v>
      </c>
      <c r="C35" s="324">
        <v>159200</v>
      </c>
      <c r="D35" s="381">
        <v>0</v>
      </c>
      <c r="E35" s="381">
        <v>0</v>
      </c>
      <c r="F35" s="381">
        <v>0</v>
      </c>
      <c r="G35" s="381">
        <v>0</v>
      </c>
      <c r="H35" s="381">
        <v>0</v>
      </c>
      <c r="I35" s="381">
        <v>0</v>
      </c>
      <c r="J35" s="381">
        <v>0</v>
      </c>
      <c r="K35" s="381">
        <v>0</v>
      </c>
      <c r="L35" s="381">
        <v>0</v>
      </c>
      <c r="M35" s="381">
        <v>0</v>
      </c>
      <c r="N35" s="381">
        <v>0</v>
      </c>
      <c r="O35" s="381">
        <v>0</v>
      </c>
      <c r="P35" s="381">
        <v>0</v>
      </c>
      <c r="Q35" s="381">
        <v>0</v>
      </c>
      <c r="R35" s="381">
        <v>0</v>
      </c>
      <c r="S35" s="381">
        <v>0</v>
      </c>
      <c r="T35" s="381">
        <v>0</v>
      </c>
      <c r="U35" s="381">
        <v>0</v>
      </c>
      <c r="V35" s="319">
        <v>0</v>
      </c>
      <c r="W35" s="380">
        <f t="shared" si="0"/>
        <v>159200</v>
      </c>
    </row>
    <row r="36" spans="1:23" ht="10.7" customHeight="1" x14ac:dyDescent="0.2">
      <c r="A36" s="382" t="s">
        <v>71</v>
      </c>
      <c r="B36" s="328" t="s">
        <v>229</v>
      </c>
      <c r="C36" s="331">
        <f t="shared" ref="C36:V36" si="6">SUM(C31:C35)</f>
        <v>25130747</v>
      </c>
      <c r="D36" s="383">
        <f t="shared" si="6"/>
        <v>0</v>
      </c>
      <c r="E36" s="383">
        <f t="shared" si="6"/>
        <v>0</v>
      </c>
      <c r="F36" s="383">
        <f t="shared" si="6"/>
        <v>0</v>
      </c>
      <c r="G36" s="383">
        <f t="shared" si="6"/>
        <v>0</v>
      </c>
      <c r="H36" s="383">
        <f t="shared" si="6"/>
        <v>0</v>
      </c>
      <c r="I36" s="383">
        <f t="shared" si="6"/>
        <v>0</v>
      </c>
      <c r="J36" s="383">
        <f t="shared" si="6"/>
        <v>0</v>
      </c>
      <c r="K36" s="383">
        <f t="shared" si="6"/>
        <v>0</v>
      </c>
      <c r="L36" s="383">
        <f t="shared" si="6"/>
        <v>0</v>
      </c>
      <c r="M36" s="383">
        <f t="shared" si="6"/>
        <v>0</v>
      </c>
      <c r="N36" s="383">
        <f t="shared" si="6"/>
        <v>0</v>
      </c>
      <c r="O36" s="383">
        <f t="shared" si="6"/>
        <v>0</v>
      </c>
      <c r="P36" s="383">
        <f t="shared" si="6"/>
        <v>0</v>
      </c>
      <c r="Q36" s="383">
        <f t="shared" si="6"/>
        <v>0</v>
      </c>
      <c r="R36" s="383">
        <f t="shared" si="6"/>
        <v>0</v>
      </c>
      <c r="S36" s="383">
        <f t="shared" si="6"/>
        <v>0</v>
      </c>
      <c r="T36" s="383">
        <f t="shared" si="6"/>
        <v>0</v>
      </c>
      <c r="U36" s="383">
        <f t="shared" si="6"/>
        <v>0</v>
      </c>
      <c r="V36" s="329">
        <f t="shared" si="6"/>
        <v>0</v>
      </c>
      <c r="W36" s="380">
        <f t="shared" ref="W36:W67" si="7">SUM(C36:V36)</f>
        <v>25130747</v>
      </c>
    </row>
    <row r="37" spans="1:23" ht="10.7" customHeight="1" x14ac:dyDescent="0.2">
      <c r="A37" s="376" t="s">
        <v>73</v>
      </c>
      <c r="B37" s="322" t="s">
        <v>230</v>
      </c>
      <c r="C37" s="324">
        <v>348571</v>
      </c>
      <c r="D37" s="381">
        <v>0</v>
      </c>
      <c r="E37" s="381">
        <v>0</v>
      </c>
      <c r="F37" s="381">
        <v>0</v>
      </c>
      <c r="G37" s="381">
        <v>0</v>
      </c>
      <c r="H37" s="381">
        <v>0</v>
      </c>
      <c r="I37" s="381">
        <v>0</v>
      </c>
      <c r="J37" s="381">
        <v>0</v>
      </c>
      <c r="K37" s="381">
        <v>0</v>
      </c>
      <c r="L37" s="381">
        <v>0</v>
      </c>
      <c r="M37" s="381">
        <v>0</v>
      </c>
      <c r="N37" s="381">
        <v>0</v>
      </c>
      <c r="O37" s="381">
        <v>0</v>
      </c>
      <c r="P37" s="381">
        <v>0</v>
      </c>
      <c r="Q37" s="381">
        <v>0</v>
      </c>
      <c r="R37" s="381">
        <v>0</v>
      </c>
      <c r="S37" s="381">
        <v>78100</v>
      </c>
      <c r="T37" s="381">
        <v>0</v>
      </c>
      <c r="U37" s="381">
        <v>0</v>
      </c>
      <c r="V37" s="319">
        <v>0</v>
      </c>
      <c r="W37" s="380">
        <f t="shared" si="7"/>
        <v>426671</v>
      </c>
    </row>
    <row r="38" spans="1:23" ht="10.7" customHeight="1" x14ac:dyDescent="0.2">
      <c r="A38" s="382" t="s">
        <v>75</v>
      </c>
      <c r="B38" s="328" t="s">
        <v>231</v>
      </c>
      <c r="C38" s="331">
        <f t="shared" ref="C38:V38" si="8">+C25+C26+C27+C28+C36+C37</f>
        <v>44382900</v>
      </c>
      <c r="D38" s="383">
        <f t="shared" si="8"/>
        <v>0</v>
      </c>
      <c r="E38" s="383">
        <f t="shared" si="8"/>
        <v>0</v>
      </c>
      <c r="F38" s="383">
        <f t="shared" si="8"/>
        <v>0</v>
      </c>
      <c r="G38" s="383">
        <f t="shared" si="8"/>
        <v>0</v>
      </c>
      <c r="H38" s="383">
        <f t="shared" si="8"/>
        <v>0</v>
      </c>
      <c r="I38" s="383">
        <f t="shared" si="8"/>
        <v>0</v>
      </c>
      <c r="J38" s="383">
        <f t="shared" si="8"/>
        <v>0</v>
      </c>
      <c r="K38" s="383">
        <f t="shared" si="8"/>
        <v>0</v>
      </c>
      <c r="L38" s="383">
        <f t="shared" si="8"/>
        <v>0</v>
      </c>
      <c r="M38" s="383">
        <f t="shared" si="8"/>
        <v>0</v>
      </c>
      <c r="N38" s="383">
        <f t="shared" si="8"/>
        <v>0</v>
      </c>
      <c r="O38" s="383">
        <f t="shared" si="8"/>
        <v>0</v>
      </c>
      <c r="P38" s="383">
        <f t="shared" si="8"/>
        <v>0</v>
      </c>
      <c r="Q38" s="383">
        <f t="shared" si="8"/>
        <v>0</v>
      </c>
      <c r="R38" s="383">
        <f t="shared" si="8"/>
        <v>0</v>
      </c>
      <c r="S38" s="383">
        <f t="shared" si="8"/>
        <v>78100</v>
      </c>
      <c r="T38" s="383">
        <f t="shared" si="8"/>
        <v>0</v>
      </c>
      <c r="U38" s="383">
        <f t="shared" si="8"/>
        <v>0</v>
      </c>
      <c r="V38" s="329">
        <f t="shared" si="8"/>
        <v>0</v>
      </c>
      <c r="W38" s="380">
        <f t="shared" si="7"/>
        <v>44461000</v>
      </c>
    </row>
    <row r="39" spans="1:23" ht="10.7" customHeight="1" x14ac:dyDescent="0.2">
      <c r="A39" s="376" t="s">
        <v>77</v>
      </c>
      <c r="B39" s="322" t="s">
        <v>232</v>
      </c>
      <c r="C39" s="324">
        <v>0</v>
      </c>
      <c r="D39" s="381">
        <v>0</v>
      </c>
      <c r="E39" s="381">
        <v>0</v>
      </c>
      <c r="F39" s="381">
        <v>0</v>
      </c>
      <c r="G39" s="381">
        <v>0</v>
      </c>
      <c r="H39" s="381">
        <v>0</v>
      </c>
      <c r="I39" s="381">
        <v>0</v>
      </c>
      <c r="J39" s="381">
        <v>0</v>
      </c>
      <c r="K39" s="381">
        <v>0</v>
      </c>
      <c r="L39" s="381">
        <v>0</v>
      </c>
      <c r="M39" s="381">
        <v>0</v>
      </c>
      <c r="N39" s="381">
        <v>0</v>
      </c>
      <c r="O39" s="381">
        <v>0</v>
      </c>
      <c r="P39" s="381">
        <v>0</v>
      </c>
      <c r="Q39" s="381">
        <v>0</v>
      </c>
      <c r="R39" s="381">
        <v>0</v>
      </c>
      <c r="S39" s="381">
        <v>0</v>
      </c>
      <c r="T39" s="381">
        <v>0</v>
      </c>
      <c r="U39" s="381">
        <v>0</v>
      </c>
      <c r="V39" s="319">
        <v>0</v>
      </c>
      <c r="W39" s="380">
        <f t="shared" si="7"/>
        <v>0</v>
      </c>
    </row>
    <row r="40" spans="1:23" ht="10.7" customHeight="1" x14ac:dyDescent="0.2">
      <c r="A40" s="376" t="s">
        <v>79</v>
      </c>
      <c r="B40" s="322" t="s">
        <v>233</v>
      </c>
      <c r="C40" s="324">
        <v>1776060</v>
      </c>
      <c r="D40" s="381">
        <v>0</v>
      </c>
      <c r="E40" s="381">
        <v>0</v>
      </c>
      <c r="F40" s="381">
        <v>0</v>
      </c>
      <c r="G40" s="381">
        <v>0</v>
      </c>
      <c r="H40" s="381">
        <v>0</v>
      </c>
      <c r="I40" s="381">
        <v>0</v>
      </c>
      <c r="J40" s="381">
        <v>0</v>
      </c>
      <c r="K40" s="381">
        <v>0</v>
      </c>
      <c r="L40" s="381">
        <v>0</v>
      </c>
      <c r="M40" s="381">
        <v>0</v>
      </c>
      <c r="N40" s="381">
        <v>0</v>
      </c>
      <c r="O40" s="381">
        <v>0</v>
      </c>
      <c r="P40" s="381">
        <v>0</v>
      </c>
      <c r="Q40" s="381">
        <v>0</v>
      </c>
      <c r="R40" s="381">
        <v>0</v>
      </c>
      <c r="S40" s="381">
        <v>0</v>
      </c>
      <c r="T40" s="381">
        <v>0</v>
      </c>
      <c r="U40" s="381">
        <v>0</v>
      </c>
      <c r="V40" s="319">
        <v>0</v>
      </c>
      <c r="W40" s="380">
        <f t="shared" si="7"/>
        <v>1776060</v>
      </c>
    </row>
    <row r="41" spans="1:23" ht="10.7" customHeight="1" x14ac:dyDescent="0.2">
      <c r="A41" s="376" t="s">
        <v>81</v>
      </c>
      <c r="B41" s="322" t="s">
        <v>234</v>
      </c>
      <c r="C41" s="324">
        <v>265013</v>
      </c>
      <c r="D41" s="381">
        <v>0</v>
      </c>
      <c r="E41" s="381">
        <v>0</v>
      </c>
      <c r="F41" s="381">
        <v>0</v>
      </c>
      <c r="G41" s="381">
        <v>0</v>
      </c>
      <c r="H41" s="381">
        <v>0</v>
      </c>
      <c r="I41" s="381">
        <v>0</v>
      </c>
      <c r="J41" s="381">
        <v>0</v>
      </c>
      <c r="K41" s="381">
        <v>0</v>
      </c>
      <c r="L41" s="381">
        <v>0</v>
      </c>
      <c r="M41" s="381">
        <v>0</v>
      </c>
      <c r="N41" s="381">
        <v>0</v>
      </c>
      <c r="O41" s="381">
        <v>0</v>
      </c>
      <c r="P41" s="381">
        <v>0</v>
      </c>
      <c r="Q41" s="381">
        <v>0</v>
      </c>
      <c r="R41" s="381">
        <v>0</v>
      </c>
      <c r="S41" s="381">
        <v>0</v>
      </c>
      <c r="T41" s="381">
        <v>0</v>
      </c>
      <c r="U41" s="381">
        <v>0</v>
      </c>
      <c r="V41" s="319">
        <v>0</v>
      </c>
      <c r="W41" s="380">
        <f t="shared" si="7"/>
        <v>265013</v>
      </c>
    </row>
    <row r="42" spans="1:23" ht="10.7" customHeight="1" x14ac:dyDescent="0.2">
      <c r="A42" s="376" t="s">
        <v>83</v>
      </c>
      <c r="B42" s="322" t="s">
        <v>235</v>
      </c>
      <c r="C42" s="324">
        <v>0</v>
      </c>
      <c r="D42" s="381">
        <v>0</v>
      </c>
      <c r="E42" s="381">
        <v>0</v>
      </c>
      <c r="F42" s="381">
        <v>0</v>
      </c>
      <c r="G42" s="381">
        <v>0</v>
      </c>
      <c r="H42" s="381">
        <v>0</v>
      </c>
      <c r="I42" s="381">
        <v>0</v>
      </c>
      <c r="J42" s="381">
        <v>0</v>
      </c>
      <c r="K42" s="381">
        <v>0</v>
      </c>
      <c r="L42" s="381">
        <v>0</v>
      </c>
      <c r="M42" s="381">
        <v>0</v>
      </c>
      <c r="N42" s="381">
        <v>0</v>
      </c>
      <c r="O42" s="381">
        <v>0</v>
      </c>
      <c r="P42" s="381">
        <v>0</v>
      </c>
      <c r="Q42" s="381">
        <v>0</v>
      </c>
      <c r="R42" s="381">
        <v>0</v>
      </c>
      <c r="S42" s="381">
        <v>0</v>
      </c>
      <c r="T42" s="381">
        <v>0</v>
      </c>
      <c r="U42" s="381">
        <v>0</v>
      </c>
      <c r="V42" s="319">
        <v>0</v>
      </c>
      <c r="W42" s="380">
        <f t="shared" si="7"/>
        <v>0</v>
      </c>
    </row>
    <row r="43" spans="1:23" ht="10.7" customHeight="1" x14ac:dyDescent="0.2">
      <c r="A43" s="376" t="s">
        <v>85</v>
      </c>
      <c r="B43" s="322" t="s">
        <v>236</v>
      </c>
      <c r="C43" s="324">
        <v>2839508</v>
      </c>
      <c r="D43" s="381">
        <v>0</v>
      </c>
      <c r="E43" s="381">
        <v>0</v>
      </c>
      <c r="F43" s="381">
        <v>0</v>
      </c>
      <c r="G43" s="381">
        <v>0</v>
      </c>
      <c r="H43" s="381">
        <v>0</v>
      </c>
      <c r="I43" s="381"/>
      <c r="J43" s="381">
        <v>0</v>
      </c>
      <c r="K43" s="381">
        <v>0</v>
      </c>
      <c r="L43" s="381">
        <v>0</v>
      </c>
      <c r="M43" s="381">
        <v>0</v>
      </c>
      <c r="N43" s="381">
        <v>0</v>
      </c>
      <c r="O43" s="381">
        <v>0</v>
      </c>
      <c r="P43" s="384">
        <v>0</v>
      </c>
      <c r="Q43" s="381">
        <v>0</v>
      </c>
      <c r="R43" s="381">
        <v>0</v>
      </c>
      <c r="S43" s="381">
        <v>0</v>
      </c>
      <c r="T43" s="381">
        <v>0</v>
      </c>
      <c r="U43" s="381">
        <v>0</v>
      </c>
      <c r="V43" s="319">
        <v>0</v>
      </c>
      <c r="W43" s="380">
        <f t="shared" si="7"/>
        <v>2839508</v>
      </c>
    </row>
    <row r="44" spans="1:23" ht="10.7" customHeight="1" x14ac:dyDescent="0.2">
      <c r="A44" s="376" t="s">
        <v>87</v>
      </c>
      <c r="B44" s="322" t="s">
        <v>237</v>
      </c>
      <c r="C44" s="324">
        <v>883077</v>
      </c>
      <c r="D44" s="381">
        <v>0</v>
      </c>
      <c r="E44" s="381">
        <v>0</v>
      </c>
      <c r="F44" s="381">
        <v>0</v>
      </c>
      <c r="G44" s="381">
        <v>0</v>
      </c>
      <c r="H44" s="381">
        <v>0</v>
      </c>
      <c r="I44" s="381">
        <v>0</v>
      </c>
      <c r="J44" s="381">
        <v>0</v>
      </c>
      <c r="K44" s="381">
        <v>0</v>
      </c>
      <c r="L44" s="381">
        <v>0</v>
      </c>
      <c r="M44" s="381">
        <v>0</v>
      </c>
      <c r="N44" s="381">
        <v>0</v>
      </c>
      <c r="O44" s="381">
        <v>0</v>
      </c>
      <c r="P44" s="384">
        <v>0</v>
      </c>
      <c r="Q44" s="381">
        <v>0</v>
      </c>
      <c r="R44" s="381">
        <v>0</v>
      </c>
      <c r="S44" s="381">
        <v>0</v>
      </c>
      <c r="T44" s="381">
        <v>0</v>
      </c>
      <c r="U44" s="381">
        <v>0</v>
      </c>
      <c r="V44" s="319">
        <v>0</v>
      </c>
      <c r="W44" s="380">
        <f t="shared" si="7"/>
        <v>883077</v>
      </c>
    </row>
    <row r="45" spans="1:23" ht="10.7" customHeight="1" x14ac:dyDescent="0.2">
      <c r="A45" s="376" t="s">
        <v>89</v>
      </c>
      <c r="B45" s="322" t="s">
        <v>238</v>
      </c>
      <c r="C45" s="324">
        <v>0</v>
      </c>
      <c r="D45" s="381">
        <v>0</v>
      </c>
      <c r="E45" s="381">
        <v>0</v>
      </c>
      <c r="F45" s="381">
        <v>0</v>
      </c>
      <c r="G45" s="381">
        <v>0</v>
      </c>
      <c r="H45" s="381">
        <v>0</v>
      </c>
      <c r="I45" s="381">
        <v>0</v>
      </c>
      <c r="J45" s="381">
        <v>0</v>
      </c>
      <c r="K45" s="381">
        <v>0</v>
      </c>
      <c r="L45" s="381">
        <v>0</v>
      </c>
      <c r="M45" s="381">
        <v>0</v>
      </c>
      <c r="N45" s="381">
        <v>0</v>
      </c>
      <c r="O45" s="381">
        <v>0</v>
      </c>
      <c r="P45" s="381">
        <v>0</v>
      </c>
      <c r="Q45" s="381">
        <v>0</v>
      </c>
      <c r="R45" s="381">
        <v>0</v>
      </c>
      <c r="S45" s="381">
        <v>0</v>
      </c>
      <c r="T45" s="381">
        <v>0</v>
      </c>
      <c r="U45" s="381">
        <v>0</v>
      </c>
      <c r="V45" s="319">
        <v>0</v>
      </c>
      <c r="W45" s="380">
        <f t="shared" si="7"/>
        <v>0</v>
      </c>
    </row>
    <row r="46" spans="1:23" ht="10.7" customHeight="1" x14ac:dyDescent="0.2">
      <c r="A46" s="376" t="s">
        <v>91</v>
      </c>
      <c r="B46" s="322" t="s">
        <v>239</v>
      </c>
      <c r="C46" s="324">
        <v>4523</v>
      </c>
      <c r="D46" s="381">
        <v>0</v>
      </c>
      <c r="E46" s="381">
        <v>0</v>
      </c>
      <c r="F46" s="381">
        <v>0</v>
      </c>
      <c r="G46" s="381">
        <v>0</v>
      </c>
      <c r="H46" s="381">
        <v>0</v>
      </c>
      <c r="I46" s="381">
        <v>0</v>
      </c>
      <c r="J46" s="381">
        <v>0</v>
      </c>
      <c r="K46" s="381">
        <v>0</v>
      </c>
      <c r="L46" s="381">
        <v>0</v>
      </c>
      <c r="M46" s="381">
        <v>0</v>
      </c>
      <c r="N46" s="381">
        <v>0</v>
      </c>
      <c r="O46" s="381">
        <v>0</v>
      </c>
      <c r="P46" s="381">
        <v>0</v>
      </c>
      <c r="Q46" s="381">
        <v>0</v>
      </c>
      <c r="R46" s="381">
        <v>0</v>
      </c>
      <c r="S46" s="381">
        <v>117</v>
      </c>
      <c r="T46" s="381">
        <v>0</v>
      </c>
      <c r="U46" s="381">
        <v>0</v>
      </c>
      <c r="V46" s="319">
        <v>64</v>
      </c>
      <c r="W46" s="380">
        <f t="shared" si="7"/>
        <v>4704</v>
      </c>
    </row>
    <row r="47" spans="1:23" x14ac:dyDescent="0.2">
      <c r="A47" s="376" t="s">
        <v>93</v>
      </c>
      <c r="B47" s="322" t="s">
        <v>240</v>
      </c>
      <c r="C47" s="324">
        <v>0</v>
      </c>
      <c r="D47" s="381">
        <v>0</v>
      </c>
      <c r="E47" s="381">
        <v>0</v>
      </c>
      <c r="F47" s="381">
        <v>0</v>
      </c>
      <c r="G47" s="381">
        <v>0</v>
      </c>
      <c r="H47" s="381">
        <v>0</v>
      </c>
      <c r="I47" s="381">
        <v>0</v>
      </c>
      <c r="J47" s="381">
        <v>0</v>
      </c>
      <c r="K47" s="381">
        <v>0</v>
      </c>
      <c r="L47" s="381">
        <v>0</v>
      </c>
      <c r="M47" s="381">
        <v>0</v>
      </c>
      <c r="N47" s="381">
        <v>0</v>
      </c>
      <c r="O47" s="381">
        <v>0</v>
      </c>
      <c r="P47" s="381">
        <v>0</v>
      </c>
      <c r="Q47" s="381">
        <v>0</v>
      </c>
      <c r="R47" s="381">
        <v>0</v>
      </c>
      <c r="S47" s="381">
        <v>0</v>
      </c>
      <c r="T47" s="381">
        <v>0</v>
      </c>
      <c r="U47" s="381">
        <v>0</v>
      </c>
      <c r="V47" s="319">
        <v>0</v>
      </c>
      <c r="W47" s="380">
        <f t="shared" si="7"/>
        <v>0</v>
      </c>
    </row>
    <row r="48" spans="1:23" x14ac:dyDescent="0.2">
      <c r="A48" s="376">
        <v>43</v>
      </c>
      <c r="B48" s="322" t="s">
        <v>241</v>
      </c>
      <c r="C48" s="324"/>
      <c r="D48" s="381">
        <v>0</v>
      </c>
      <c r="E48" s="381">
        <v>0</v>
      </c>
      <c r="F48" s="381">
        <v>0</v>
      </c>
      <c r="G48" s="381">
        <v>0</v>
      </c>
      <c r="H48" s="381">
        <v>0</v>
      </c>
      <c r="I48" s="381">
        <v>0</v>
      </c>
      <c r="J48" s="381">
        <v>0</v>
      </c>
      <c r="K48" s="381">
        <v>0</v>
      </c>
      <c r="L48" s="381">
        <v>0</v>
      </c>
      <c r="M48" s="381">
        <v>0</v>
      </c>
      <c r="N48" s="381">
        <v>0</v>
      </c>
      <c r="O48" s="381">
        <v>0</v>
      </c>
      <c r="P48" s="381">
        <v>0</v>
      </c>
      <c r="Q48" s="381">
        <v>0</v>
      </c>
      <c r="R48" s="381">
        <v>0</v>
      </c>
      <c r="S48" s="381">
        <v>0</v>
      </c>
      <c r="T48" s="381">
        <v>0</v>
      </c>
      <c r="U48" s="381">
        <v>0</v>
      </c>
      <c r="V48" s="319">
        <v>0</v>
      </c>
      <c r="W48" s="380">
        <f t="shared" si="7"/>
        <v>0</v>
      </c>
    </row>
    <row r="49" spans="1:23" ht="10.7" customHeight="1" x14ac:dyDescent="0.2">
      <c r="A49" s="376">
        <v>44</v>
      </c>
      <c r="B49" s="322" t="s">
        <v>242</v>
      </c>
      <c r="C49" s="324">
        <v>41034</v>
      </c>
      <c r="D49" s="381">
        <v>0</v>
      </c>
      <c r="E49" s="381">
        <v>0</v>
      </c>
      <c r="F49" s="381">
        <v>0</v>
      </c>
      <c r="G49" s="381">
        <v>0</v>
      </c>
      <c r="H49" s="381">
        <v>0</v>
      </c>
      <c r="I49" s="381">
        <v>0</v>
      </c>
      <c r="J49" s="381">
        <v>0</v>
      </c>
      <c r="K49" s="381">
        <v>0</v>
      </c>
      <c r="L49" s="381">
        <v>0</v>
      </c>
      <c r="M49" s="381">
        <v>0</v>
      </c>
      <c r="N49" s="381">
        <v>0</v>
      </c>
      <c r="O49" s="381">
        <v>0</v>
      </c>
      <c r="P49" s="381">
        <v>0</v>
      </c>
      <c r="Q49" s="381">
        <v>0</v>
      </c>
      <c r="R49" s="381">
        <v>0</v>
      </c>
      <c r="S49" s="381">
        <v>2</v>
      </c>
      <c r="T49" s="381">
        <v>0</v>
      </c>
      <c r="U49" s="381">
        <v>0</v>
      </c>
      <c r="V49" s="319">
        <v>20</v>
      </c>
      <c r="W49" s="380">
        <f t="shared" si="7"/>
        <v>41056</v>
      </c>
    </row>
    <row r="50" spans="1:23" ht="10.7" customHeight="1" x14ac:dyDescent="0.2">
      <c r="A50" s="382">
        <v>45</v>
      </c>
      <c r="B50" s="328" t="s">
        <v>243</v>
      </c>
      <c r="C50" s="331">
        <f t="shared" ref="C50:V50" si="9">SUM(C39:C49)</f>
        <v>5809215</v>
      </c>
      <c r="D50" s="383">
        <f t="shared" si="9"/>
        <v>0</v>
      </c>
      <c r="E50" s="383">
        <f t="shared" si="9"/>
        <v>0</v>
      </c>
      <c r="F50" s="383">
        <f t="shared" si="9"/>
        <v>0</v>
      </c>
      <c r="G50" s="383">
        <f t="shared" si="9"/>
        <v>0</v>
      </c>
      <c r="H50" s="383">
        <f t="shared" si="9"/>
        <v>0</v>
      </c>
      <c r="I50" s="383">
        <f t="shared" si="9"/>
        <v>0</v>
      </c>
      <c r="J50" s="383">
        <f t="shared" si="9"/>
        <v>0</v>
      </c>
      <c r="K50" s="383">
        <f t="shared" si="9"/>
        <v>0</v>
      </c>
      <c r="L50" s="383">
        <f t="shared" si="9"/>
        <v>0</v>
      </c>
      <c r="M50" s="383">
        <f t="shared" si="9"/>
        <v>0</v>
      </c>
      <c r="N50" s="383">
        <f t="shared" si="9"/>
        <v>0</v>
      </c>
      <c r="O50" s="383">
        <f t="shared" si="9"/>
        <v>0</v>
      </c>
      <c r="P50" s="383">
        <f t="shared" si="9"/>
        <v>0</v>
      </c>
      <c r="Q50" s="383">
        <f t="shared" si="9"/>
        <v>0</v>
      </c>
      <c r="R50" s="383">
        <f t="shared" si="9"/>
        <v>0</v>
      </c>
      <c r="S50" s="383">
        <f t="shared" si="9"/>
        <v>119</v>
      </c>
      <c r="T50" s="383">
        <f t="shared" si="9"/>
        <v>0</v>
      </c>
      <c r="U50" s="383">
        <f t="shared" si="9"/>
        <v>0</v>
      </c>
      <c r="V50" s="329">
        <f t="shared" si="9"/>
        <v>84</v>
      </c>
      <c r="W50" s="380">
        <f t="shared" si="7"/>
        <v>5809418</v>
      </c>
    </row>
    <row r="51" spans="1:23" ht="10.7" customHeight="1" x14ac:dyDescent="0.2">
      <c r="A51" s="376">
        <v>46</v>
      </c>
      <c r="B51" s="322" t="s">
        <v>244</v>
      </c>
      <c r="C51" s="324">
        <v>0</v>
      </c>
      <c r="D51" s="381">
        <v>0</v>
      </c>
      <c r="E51" s="381">
        <v>0</v>
      </c>
      <c r="F51" s="381">
        <v>0</v>
      </c>
      <c r="G51" s="381">
        <v>0</v>
      </c>
      <c r="H51" s="381">
        <v>0</v>
      </c>
      <c r="I51" s="381">
        <v>0</v>
      </c>
      <c r="J51" s="381">
        <v>0</v>
      </c>
      <c r="K51" s="381">
        <v>0</v>
      </c>
      <c r="L51" s="381">
        <v>0</v>
      </c>
      <c r="M51" s="381">
        <v>0</v>
      </c>
      <c r="N51" s="381">
        <v>0</v>
      </c>
      <c r="O51" s="381">
        <v>0</v>
      </c>
      <c r="P51" s="381">
        <v>0</v>
      </c>
      <c r="Q51" s="381">
        <v>0</v>
      </c>
      <c r="R51" s="381">
        <v>0</v>
      </c>
      <c r="S51" s="381">
        <v>0</v>
      </c>
      <c r="T51" s="381">
        <v>0</v>
      </c>
      <c r="U51" s="381">
        <v>0</v>
      </c>
      <c r="V51" s="319">
        <v>0</v>
      </c>
      <c r="W51" s="380">
        <f t="shared" si="7"/>
        <v>0</v>
      </c>
    </row>
    <row r="52" spans="1:23" ht="10.7" customHeight="1" x14ac:dyDescent="0.2">
      <c r="A52" s="376">
        <v>47</v>
      </c>
      <c r="B52" s="322" t="s">
        <v>245</v>
      </c>
      <c r="C52" s="324">
        <v>9407060</v>
      </c>
      <c r="D52" s="381">
        <v>0</v>
      </c>
      <c r="E52" s="381">
        <v>0</v>
      </c>
      <c r="F52" s="381">
        <v>0</v>
      </c>
      <c r="G52" s="381">
        <v>0</v>
      </c>
      <c r="H52" s="381">
        <v>0</v>
      </c>
      <c r="I52" s="381">
        <v>0</v>
      </c>
      <c r="J52" s="381">
        <v>0</v>
      </c>
      <c r="K52" s="381">
        <v>0</v>
      </c>
      <c r="L52" s="381">
        <v>0</v>
      </c>
      <c r="M52" s="381">
        <v>0</v>
      </c>
      <c r="N52" s="381">
        <v>0</v>
      </c>
      <c r="O52" s="381">
        <v>0</v>
      </c>
      <c r="P52" s="381">
        <v>0</v>
      </c>
      <c r="Q52" s="381">
        <v>0</v>
      </c>
      <c r="R52" s="381">
        <v>0</v>
      </c>
      <c r="S52" s="381">
        <v>0</v>
      </c>
      <c r="T52" s="381">
        <v>0</v>
      </c>
      <c r="U52" s="381">
        <v>0</v>
      </c>
      <c r="V52" s="319">
        <v>0</v>
      </c>
      <c r="W52" s="380">
        <f t="shared" si="7"/>
        <v>9407060</v>
      </c>
    </row>
    <row r="53" spans="1:23" x14ac:dyDescent="0.2">
      <c r="A53" s="376">
        <v>48</v>
      </c>
      <c r="B53" s="322" t="s">
        <v>246</v>
      </c>
      <c r="C53" s="324">
        <v>0</v>
      </c>
      <c r="D53" s="381">
        <v>0</v>
      </c>
      <c r="E53" s="381">
        <v>0</v>
      </c>
      <c r="F53" s="381">
        <v>0</v>
      </c>
      <c r="G53" s="381">
        <v>0</v>
      </c>
      <c r="H53" s="381">
        <v>0</v>
      </c>
      <c r="I53" s="381">
        <v>0</v>
      </c>
      <c r="J53" s="381">
        <v>0</v>
      </c>
      <c r="K53" s="381">
        <v>0</v>
      </c>
      <c r="L53" s="381">
        <v>0</v>
      </c>
      <c r="M53" s="381">
        <v>0</v>
      </c>
      <c r="N53" s="381">
        <v>0</v>
      </c>
      <c r="O53" s="381">
        <v>0</v>
      </c>
      <c r="P53" s="381">
        <v>0</v>
      </c>
      <c r="Q53" s="381">
        <v>0</v>
      </c>
      <c r="R53" s="381">
        <v>0</v>
      </c>
      <c r="S53" s="381">
        <v>0</v>
      </c>
      <c r="T53" s="381">
        <v>0</v>
      </c>
      <c r="U53" s="381">
        <v>0</v>
      </c>
      <c r="V53" s="319">
        <v>0</v>
      </c>
      <c r="W53" s="380">
        <f t="shared" si="7"/>
        <v>0</v>
      </c>
    </row>
    <row r="54" spans="1:23" x14ac:dyDescent="0.2">
      <c r="A54" s="376">
        <v>49</v>
      </c>
      <c r="B54" s="322" t="s">
        <v>247</v>
      </c>
      <c r="C54" s="324">
        <v>0</v>
      </c>
      <c r="D54" s="381">
        <v>0</v>
      </c>
      <c r="E54" s="381">
        <v>0</v>
      </c>
      <c r="F54" s="381">
        <v>0</v>
      </c>
      <c r="G54" s="381">
        <v>0</v>
      </c>
      <c r="H54" s="381">
        <v>0</v>
      </c>
      <c r="I54" s="381">
        <v>0</v>
      </c>
      <c r="J54" s="381">
        <v>0</v>
      </c>
      <c r="K54" s="381">
        <v>0</v>
      </c>
      <c r="L54" s="381">
        <v>0</v>
      </c>
      <c r="M54" s="381">
        <v>0</v>
      </c>
      <c r="N54" s="381">
        <v>0</v>
      </c>
      <c r="O54" s="381">
        <v>0</v>
      </c>
      <c r="P54" s="381">
        <v>0</v>
      </c>
      <c r="Q54" s="381">
        <v>0</v>
      </c>
      <c r="R54" s="381">
        <v>0</v>
      </c>
      <c r="S54" s="381">
        <v>0</v>
      </c>
      <c r="T54" s="381">
        <v>0</v>
      </c>
      <c r="U54" s="381">
        <v>0</v>
      </c>
      <c r="V54" s="319">
        <v>0</v>
      </c>
      <c r="W54" s="380">
        <f t="shared" si="7"/>
        <v>0</v>
      </c>
    </row>
    <row r="55" spans="1:23" x14ac:dyDescent="0.2">
      <c r="A55" s="376">
        <v>50</v>
      </c>
      <c r="B55" s="322" t="s">
        <v>248</v>
      </c>
      <c r="C55" s="324">
        <v>0</v>
      </c>
      <c r="D55" s="381">
        <v>0</v>
      </c>
      <c r="E55" s="381">
        <v>0</v>
      </c>
      <c r="F55" s="381">
        <v>0</v>
      </c>
      <c r="G55" s="381">
        <v>0</v>
      </c>
      <c r="H55" s="381">
        <v>0</v>
      </c>
      <c r="I55" s="381">
        <v>0</v>
      </c>
      <c r="J55" s="381">
        <v>0</v>
      </c>
      <c r="K55" s="381">
        <v>0</v>
      </c>
      <c r="L55" s="381">
        <v>0</v>
      </c>
      <c r="M55" s="381">
        <v>0</v>
      </c>
      <c r="N55" s="381">
        <v>0</v>
      </c>
      <c r="O55" s="381">
        <v>0</v>
      </c>
      <c r="P55" s="381">
        <v>0</v>
      </c>
      <c r="Q55" s="381">
        <v>0</v>
      </c>
      <c r="R55" s="381">
        <v>0</v>
      </c>
      <c r="S55" s="381">
        <v>0</v>
      </c>
      <c r="T55" s="381">
        <v>0</v>
      </c>
      <c r="U55" s="381">
        <v>0</v>
      </c>
      <c r="V55" s="319">
        <v>0</v>
      </c>
      <c r="W55" s="380">
        <f t="shared" si="7"/>
        <v>0</v>
      </c>
    </row>
    <row r="56" spans="1:23" x14ac:dyDescent="0.2">
      <c r="A56" s="382">
        <v>51</v>
      </c>
      <c r="B56" s="328" t="s">
        <v>249</v>
      </c>
      <c r="C56" s="331">
        <f t="shared" ref="C56:V56" si="10">SUM(C51:C55)</f>
        <v>9407060</v>
      </c>
      <c r="D56" s="383">
        <f t="shared" si="10"/>
        <v>0</v>
      </c>
      <c r="E56" s="383">
        <f t="shared" si="10"/>
        <v>0</v>
      </c>
      <c r="F56" s="383">
        <f t="shared" si="10"/>
        <v>0</v>
      </c>
      <c r="G56" s="383">
        <f t="shared" si="10"/>
        <v>0</v>
      </c>
      <c r="H56" s="383">
        <f t="shared" si="10"/>
        <v>0</v>
      </c>
      <c r="I56" s="383">
        <f t="shared" si="10"/>
        <v>0</v>
      </c>
      <c r="J56" s="383">
        <f t="shared" si="10"/>
        <v>0</v>
      </c>
      <c r="K56" s="383">
        <f t="shared" si="10"/>
        <v>0</v>
      </c>
      <c r="L56" s="383">
        <f t="shared" si="10"/>
        <v>0</v>
      </c>
      <c r="M56" s="383">
        <f t="shared" si="10"/>
        <v>0</v>
      </c>
      <c r="N56" s="383">
        <f t="shared" si="10"/>
        <v>0</v>
      </c>
      <c r="O56" s="383">
        <f t="shared" si="10"/>
        <v>0</v>
      </c>
      <c r="P56" s="383">
        <f t="shared" si="10"/>
        <v>0</v>
      </c>
      <c r="Q56" s="383">
        <f t="shared" si="10"/>
        <v>0</v>
      </c>
      <c r="R56" s="383">
        <f t="shared" si="10"/>
        <v>0</v>
      </c>
      <c r="S56" s="383">
        <f t="shared" si="10"/>
        <v>0</v>
      </c>
      <c r="T56" s="383">
        <f t="shared" si="10"/>
        <v>0</v>
      </c>
      <c r="U56" s="383">
        <f t="shared" si="10"/>
        <v>0</v>
      </c>
      <c r="V56" s="329">
        <f t="shared" si="10"/>
        <v>0</v>
      </c>
      <c r="W56" s="380">
        <f t="shared" si="7"/>
        <v>9407060</v>
      </c>
    </row>
    <row r="57" spans="1:23" ht="21" x14ac:dyDescent="0.2">
      <c r="A57" s="376">
        <v>52</v>
      </c>
      <c r="B57" s="322" t="s">
        <v>250</v>
      </c>
      <c r="C57" s="324">
        <v>0</v>
      </c>
      <c r="D57" s="381">
        <v>0</v>
      </c>
      <c r="E57" s="381">
        <v>0</v>
      </c>
      <c r="F57" s="381">
        <v>0</v>
      </c>
      <c r="G57" s="381">
        <v>0</v>
      </c>
      <c r="H57" s="381">
        <v>0</v>
      </c>
      <c r="I57" s="381">
        <v>0</v>
      </c>
      <c r="J57" s="381">
        <v>0</v>
      </c>
      <c r="K57" s="381">
        <v>0</v>
      </c>
      <c r="L57" s="381">
        <v>0</v>
      </c>
      <c r="M57" s="381">
        <v>0</v>
      </c>
      <c r="N57" s="381">
        <v>0</v>
      </c>
      <c r="O57" s="381">
        <v>0</v>
      </c>
      <c r="P57" s="381">
        <v>0</v>
      </c>
      <c r="Q57" s="381">
        <v>0</v>
      </c>
      <c r="R57" s="381">
        <v>0</v>
      </c>
      <c r="S57" s="381">
        <v>0</v>
      </c>
      <c r="T57" s="381">
        <v>0</v>
      </c>
      <c r="U57" s="381">
        <v>0</v>
      </c>
      <c r="V57" s="319">
        <v>0</v>
      </c>
      <c r="W57" s="380">
        <f t="shared" si="7"/>
        <v>0</v>
      </c>
    </row>
    <row r="58" spans="1:23" x14ac:dyDescent="0.2">
      <c r="A58" s="376">
        <v>53</v>
      </c>
      <c r="B58" s="322" t="s">
        <v>251</v>
      </c>
      <c r="C58" s="324">
        <v>0</v>
      </c>
      <c r="D58" s="381">
        <v>0</v>
      </c>
      <c r="E58" s="381">
        <v>0</v>
      </c>
      <c r="F58" s="381">
        <v>0</v>
      </c>
      <c r="G58" s="381">
        <v>0</v>
      </c>
      <c r="H58" s="381">
        <v>0</v>
      </c>
      <c r="I58" s="381">
        <v>0</v>
      </c>
      <c r="J58" s="381">
        <v>0</v>
      </c>
      <c r="K58" s="381">
        <v>0</v>
      </c>
      <c r="L58" s="381">
        <v>0</v>
      </c>
      <c r="M58" s="381">
        <v>0</v>
      </c>
      <c r="N58" s="381">
        <v>0</v>
      </c>
      <c r="O58" s="381">
        <v>0</v>
      </c>
      <c r="P58" s="381">
        <v>0</v>
      </c>
      <c r="Q58" s="381">
        <v>0</v>
      </c>
      <c r="R58" s="381">
        <v>0</v>
      </c>
      <c r="S58" s="381">
        <v>0</v>
      </c>
      <c r="T58" s="381">
        <v>0</v>
      </c>
      <c r="U58" s="381">
        <v>0</v>
      </c>
      <c r="V58" s="319">
        <v>0</v>
      </c>
      <c r="W58" s="380">
        <f t="shared" si="7"/>
        <v>0</v>
      </c>
    </row>
    <row r="59" spans="1:23" ht="21" x14ac:dyDescent="0.2">
      <c r="A59" s="376">
        <v>54</v>
      </c>
      <c r="B59" s="322" t="s">
        <v>252</v>
      </c>
      <c r="C59" s="324"/>
      <c r="D59" s="381">
        <v>0</v>
      </c>
      <c r="E59" s="381">
        <v>0</v>
      </c>
      <c r="F59" s="381">
        <v>0</v>
      </c>
      <c r="G59" s="381">
        <v>0</v>
      </c>
      <c r="H59" s="381">
        <v>0</v>
      </c>
      <c r="I59" s="381">
        <v>0</v>
      </c>
      <c r="J59" s="381">
        <v>0</v>
      </c>
      <c r="K59" s="381">
        <v>0</v>
      </c>
      <c r="L59" s="381">
        <v>0</v>
      </c>
      <c r="M59" s="381">
        <v>0</v>
      </c>
      <c r="N59" s="381">
        <v>0</v>
      </c>
      <c r="O59" s="381">
        <v>0</v>
      </c>
      <c r="P59" s="381">
        <v>0</v>
      </c>
      <c r="Q59" s="381">
        <v>0</v>
      </c>
      <c r="R59" s="381">
        <v>0</v>
      </c>
      <c r="S59" s="381">
        <v>0</v>
      </c>
      <c r="T59" s="381">
        <v>0</v>
      </c>
      <c r="U59" s="381">
        <v>0</v>
      </c>
      <c r="V59" s="319">
        <v>0</v>
      </c>
      <c r="W59" s="380">
        <f t="shared" si="7"/>
        <v>0</v>
      </c>
    </row>
    <row r="60" spans="1:23" ht="21" x14ac:dyDescent="0.2">
      <c r="A60" s="376">
        <v>55</v>
      </c>
      <c r="B60" s="322" t="s">
        <v>253</v>
      </c>
      <c r="C60" s="324"/>
      <c r="D60" s="381">
        <v>0</v>
      </c>
      <c r="E60" s="381">
        <v>0</v>
      </c>
      <c r="F60" s="381">
        <v>0</v>
      </c>
      <c r="G60" s="381">
        <v>0</v>
      </c>
      <c r="H60" s="381">
        <v>0</v>
      </c>
      <c r="I60" s="381">
        <v>0</v>
      </c>
      <c r="J60" s="381">
        <v>0</v>
      </c>
      <c r="K60" s="381">
        <v>0</v>
      </c>
      <c r="L60" s="381">
        <v>0</v>
      </c>
      <c r="M60" s="381">
        <v>0</v>
      </c>
      <c r="N60" s="381">
        <v>0</v>
      </c>
      <c r="O60" s="381">
        <v>0</v>
      </c>
      <c r="P60" s="381">
        <v>0</v>
      </c>
      <c r="Q60" s="381">
        <v>0</v>
      </c>
      <c r="R60" s="381">
        <v>0</v>
      </c>
      <c r="S60" s="381">
        <v>0</v>
      </c>
      <c r="T60" s="381">
        <v>0</v>
      </c>
      <c r="U60" s="381">
        <v>0</v>
      </c>
      <c r="V60" s="319">
        <v>0</v>
      </c>
      <c r="W60" s="380">
        <f t="shared" si="7"/>
        <v>0</v>
      </c>
    </row>
    <row r="61" spans="1:23" x14ac:dyDescent="0.2">
      <c r="A61" s="376">
        <v>56</v>
      </c>
      <c r="B61" s="322" t="s">
        <v>254</v>
      </c>
      <c r="C61" s="324">
        <v>932993</v>
      </c>
      <c r="D61" s="381">
        <v>0</v>
      </c>
      <c r="E61" s="381">
        <v>0</v>
      </c>
      <c r="F61" s="381">
        <v>0</v>
      </c>
      <c r="G61" s="381">
        <v>0</v>
      </c>
      <c r="H61" s="381">
        <v>0</v>
      </c>
      <c r="I61" s="381">
        <v>0</v>
      </c>
      <c r="J61" s="381">
        <v>0</v>
      </c>
      <c r="K61" s="381">
        <v>0</v>
      </c>
      <c r="L61" s="381">
        <v>0</v>
      </c>
      <c r="M61" s="381">
        <v>0</v>
      </c>
      <c r="N61" s="381">
        <v>0</v>
      </c>
      <c r="O61" s="381">
        <v>0</v>
      </c>
      <c r="P61" s="381">
        <v>0</v>
      </c>
      <c r="Q61" s="381">
        <v>0</v>
      </c>
      <c r="R61" s="381">
        <v>0</v>
      </c>
      <c r="S61" s="381">
        <v>0</v>
      </c>
      <c r="T61" s="381">
        <v>0</v>
      </c>
      <c r="U61" s="381">
        <v>0</v>
      </c>
      <c r="V61" s="319">
        <v>0</v>
      </c>
      <c r="W61" s="380">
        <f t="shared" si="7"/>
        <v>932993</v>
      </c>
    </row>
    <row r="62" spans="1:23" ht="10.7" customHeight="1" x14ac:dyDescent="0.2">
      <c r="A62" s="382">
        <v>57</v>
      </c>
      <c r="B62" s="328" t="s">
        <v>255</v>
      </c>
      <c r="C62" s="331">
        <f>+C57+C58+C61</f>
        <v>932993</v>
      </c>
      <c r="D62" s="383">
        <f t="shared" ref="D62:V62" si="11">SUM(D57:D61)</f>
        <v>0</v>
      </c>
      <c r="E62" s="383">
        <f t="shared" si="11"/>
        <v>0</v>
      </c>
      <c r="F62" s="383">
        <f t="shared" si="11"/>
        <v>0</v>
      </c>
      <c r="G62" s="383">
        <f t="shared" si="11"/>
        <v>0</v>
      </c>
      <c r="H62" s="383">
        <f t="shared" si="11"/>
        <v>0</v>
      </c>
      <c r="I62" s="383">
        <f t="shared" si="11"/>
        <v>0</v>
      </c>
      <c r="J62" s="383">
        <f t="shared" si="11"/>
        <v>0</v>
      </c>
      <c r="K62" s="383">
        <f t="shared" si="11"/>
        <v>0</v>
      </c>
      <c r="L62" s="383">
        <f t="shared" si="11"/>
        <v>0</v>
      </c>
      <c r="M62" s="383">
        <f t="shared" si="11"/>
        <v>0</v>
      </c>
      <c r="N62" s="383">
        <f t="shared" si="11"/>
        <v>0</v>
      </c>
      <c r="O62" s="383">
        <f t="shared" si="11"/>
        <v>0</v>
      </c>
      <c r="P62" s="383">
        <f t="shared" si="11"/>
        <v>0</v>
      </c>
      <c r="Q62" s="383">
        <f t="shared" si="11"/>
        <v>0</v>
      </c>
      <c r="R62" s="383">
        <f t="shared" si="11"/>
        <v>0</v>
      </c>
      <c r="S62" s="383">
        <f t="shared" si="11"/>
        <v>0</v>
      </c>
      <c r="T62" s="383">
        <f t="shared" si="11"/>
        <v>0</v>
      </c>
      <c r="U62" s="383">
        <f t="shared" si="11"/>
        <v>0</v>
      </c>
      <c r="V62" s="329">
        <f t="shared" si="11"/>
        <v>0</v>
      </c>
      <c r="W62" s="380">
        <f t="shared" si="7"/>
        <v>932993</v>
      </c>
    </row>
    <row r="63" spans="1:23" ht="10.7" customHeight="1" x14ac:dyDescent="0.2">
      <c r="A63" s="376">
        <v>58</v>
      </c>
      <c r="B63" s="322" t="s">
        <v>256</v>
      </c>
      <c r="C63" s="324">
        <v>0</v>
      </c>
      <c r="D63" s="381">
        <v>0</v>
      </c>
      <c r="E63" s="381">
        <v>0</v>
      </c>
      <c r="F63" s="381">
        <v>0</v>
      </c>
      <c r="G63" s="381">
        <v>0</v>
      </c>
      <c r="H63" s="381">
        <v>0</v>
      </c>
      <c r="I63" s="381">
        <v>0</v>
      </c>
      <c r="J63" s="381">
        <v>0</v>
      </c>
      <c r="K63" s="381">
        <v>0</v>
      </c>
      <c r="L63" s="381">
        <v>0</v>
      </c>
      <c r="M63" s="381">
        <v>0</v>
      </c>
      <c r="N63" s="381">
        <v>0</v>
      </c>
      <c r="O63" s="381">
        <v>0</v>
      </c>
      <c r="P63" s="381">
        <v>0</v>
      </c>
      <c r="Q63" s="381">
        <v>0</v>
      </c>
      <c r="R63" s="381">
        <v>0</v>
      </c>
      <c r="S63" s="381">
        <v>0</v>
      </c>
      <c r="T63" s="381">
        <v>0</v>
      </c>
      <c r="U63" s="381">
        <v>0</v>
      </c>
      <c r="V63" s="319">
        <v>0</v>
      </c>
      <c r="W63" s="380">
        <f t="shared" si="7"/>
        <v>0</v>
      </c>
    </row>
    <row r="64" spans="1:23" ht="10.7" customHeight="1" x14ac:dyDescent="0.2">
      <c r="A64" s="376">
        <v>59</v>
      </c>
      <c r="B64" s="322" t="s">
        <v>257</v>
      </c>
      <c r="C64" s="324">
        <v>0</v>
      </c>
      <c r="D64" s="381">
        <v>0</v>
      </c>
      <c r="E64" s="381">
        <v>0</v>
      </c>
      <c r="F64" s="381">
        <v>0</v>
      </c>
      <c r="G64" s="381">
        <v>0</v>
      </c>
      <c r="H64" s="381">
        <v>0</v>
      </c>
      <c r="I64" s="381">
        <v>0</v>
      </c>
      <c r="J64" s="381">
        <v>0</v>
      </c>
      <c r="K64" s="381">
        <v>0</v>
      </c>
      <c r="L64" s="381">
        <v>0</v>
      </c>
      <c r="M64" s="381">
        <v>0</v>
      </c>
      <c r="N64" s="381">
        <v>0</v>
      </c>
      <c r="O64" s="381">
        <v>0</v>
      </c>
      <c r="P64" s="381">
        <v>0</v>
      </c>
      <c r="Q64" s="381">
        <v>0</v>
      </c>
      <c r="R64" s="381">
        <v>0</v>
      </c>
      <c r="S64" s="381">
        <v>0</v>
      </c>
      <c r="T64" s="381">
        <v>0</v>
      </c>
      <c r="U64" s="381">
        <v>0</v>
      </c>
      <c r="V64" s="319">
        <v>0</v>
      </c>
      <c r="W64" s="380">
        <f t="shared" si="7"/>
        <v>0</v>
      </c>
    </row>
    <row r="65" spans="1:23" ht="10.7" customHeight="1" x14ac:dyDescent="0.2">
      <c r="A65" s="376">
        <v>60</v>
      </c>
      <c r="B65" s="322" t="s">
        <v>258</v>
      </c>
      <c r="C65" s="324">
        <v>0</v>
      </c>
      <c r="D65" s="381">
        <v>0</v>
      </c>
      <c r="E65" s="381">
        <v>0</v>
      </c>
      <c r="F65" s="381">
        <v>0</v>
      </c>
      <c r="G65" s="381">
        <v>0</v>
      </c>
      <c r="H65" s="381">
        <v>0</v>
      </c>
      <c r="I65" s="381">
        <v>0</v>
      </c>
      <c r="J65" s="381">
        <v>0</v>
      </c>
      <c r="K65" s="381">
        <v>0</v>
      </c>
      <c r="L65" s="381">
        <v>0</v>
      </c>
      <c r="M65" s="381">
        <v>0</v>
      </c>
      <c r="N65" s="381">
        <v>0</v>
      </c>
      <c r="O65" s="381">
        <v>0</v>
      </c>
      <c r="P65" s="381">
        <v>0</v>
      </c>
      <c r="Q65" s="381">
        <v>0</v>
      </c>
      <c r="R65" s="381">
        <v>0</v>
      </c>
      <c r="S65" s="381">
        <v>0</v>
      </c>
      <c r="T65" s="381">
        <v>0</v>
      </c>
      <c r="U65" s="381">
        <v>0</v>
      </c>
      <c r="V65" s="319">
        <v>0</v>
      </c>
      <c r="W65" s="380">
        <f t="shared" si="7"/>
        <v>0</v>
      </c>
    </row>
    <row r="66" spans="1:23" ht="10.7" customHeight="1" x14ac:dyDescent="0.2">
      <c r="A66" s="376">
        <v>61</v>
      </c>
      <c r="B66" s="322" t="s">
        <v>259</v>
      </c>
      <c r="C66" s="324">
        <v>9485</v>
      </c>
      <c r="D66" s="381">
        <v>0</v>
      </c>
      <c r="E66" s="381">
        <v>0</v>
      </c>
      <c r="F66" s="381">
        <v>0</v>
      </c>
      <c r="G66" s="381">
        <v>0</v>
      </c>
      <c r="H66" s="381">
        <v>0</v>
      </c>
      <c r="I66" s="381">
        <v>0</v>
      </c>
      <c r="J66" s="381">
        <v>0</v>
      </c>
      <c r="K66" s="381">
        <v>0</v>
      </c>
      <c r="L66" s="381">
        <v>0</v>
      </c>
      <c r="M66" s="381">
        <v>0</v>
      </c>
      <c r="N66" s="381">
        <v>0</v>
      </c>
      <c r="O66" s="381">
        <v>0</v>
      </c>
      <c r="P66" s="381">
        <v>0</v>
      </c>
      <c r="Q66" s="381">
        <v>0</v>
      </c>
      <c r="R66" s="381">
        <v>0</v>
      </c>
      <c r="S66" s="381">
        <v>0</v>
      </c>
      <c r="T66" s="381">
        <v>0</v>
      </c>
      <c r="U66" s="381">
        <v>0</v>
      </c>
      <c r="V66" s="319">
        <v>0</v>
      </c>
      <c r="W66" s="380">
        <f t="shared" si="7"/>
        <v>9485</v>
      </c>
    </row>
    <row r="67" spans="1:23" ht="10.7" customHeight="1" x14ac:dyDescent="0.2">
      <c r="A67" s="376">
        <v>62</v>
      </c>
      <c r="B67" s="322" t="s">
        <v>260</v>
      </c>
      <c r="C67" s="324">
        <v>32000</v>
      </c>
      <c r="D67" s="381">
        <v>0</v>
      </c>
      <c r="E67" s="381">
        <v>0</v>
      </c>
      <c r="F67" s="381">
        <v>0</v>
      </c>
      <c r="G67" s="381">
        <v>0</v>
      </c>
      <c r="H67" s="381">
        <v>0</v>
      </c>
      <c r="I67" s="381">
        <v>0</v>
      </c>
      <c r="J67" s="381">
        <v>0</v>
      </c>
      <c r="K67" s="381">
        <v>0</v>
      </c>
      <c r="L67" s="381">
        <v>0</v>
      </c>
      <c r="M67" s="381">
        <v>0</v>
      </c>
      <c r="N67" s="381">
        <v>0</v>
      </c>
      <c r="O67" s="381">
        <v>0</v>
      </c>
      <c r="P67" s="381">
        <v>0</v>
      </c>
      <c r="Q67" s="381">
        <v>0</v>
      </c>
      <c r="R67" s="381">
        <v>0</v>
      </c>
      <c r="S67" s="381">
        <v>0</v>
      </c>
      <c r="T67" s="381">
        <v>0</v>
      </c>
      <c r="U67" s="381">
        <v>0</v>
      </c>
      <c r="V67" s="319">
        <v>0</v>
      </c>
      <c r="W67" s="380">
        <f t="shared" si="7"/>
        <v>32000</v>
      </c>
    </row>
    <row r="68" spans="1:23" ht="10.7" customHeight="1" x14ac:dyDescent="0.2">
      <c r="A68" s="382">
        <v>63</v>
      </c>
      <c r="B68" s="328" t="s">
        <v>261</v>
      </c>
      <c r="C68" s="331">
        <f t="shared" ref="C68:V68" si="12">SUM(C63:C67)</f>
        <v>41485</v>
      </c>
      <c r="D68" s="383">
        <f t="shared" si="12"/>
        <v>0</v>
      </c>
      <c r="E68" s="383">
        <f t="shared" si="12"/>
        <v>0</v>
      </c>
      <c r="F68" s="383">
        <f t="shared" si="12"/>
        <v>0</v>
      </c>
      <c r="G68" s="383">
        <f t="shared" si="12"/>
        <v>0</v>
      </c>
      <c r="H68" s="383">
        <f t="shared" si="12"/>
        <v>0</v>
      </c>
      <c r="I68" s="383">
        <f t="shared" si="12"/>
        <v>0</v>
      </c>
      <c r="J68" s="383">
        <f t="shared" si="12"/>
        <v>0</v>
      </c>
      <c r="K68" s="383">
        <f t="shared" si="12"/>
        <v>0</v>
      </c>
      <c r="L68" s="383">
        <f t="shared" si="12"/>
        <v>0</v>
      </c>
      <c r="M68" s="383">
        <f t="shared" si="12"/>
        <v>0</v>
      </c>
      <c r="N68" s="383">
        <f t="shared" si="12"/>
        <v>0</v>
      </c>
      <c r="O68" s="383">
        <f t="shared" si="12"/>
        <v>0</v>
      </c>
      <c r="P68" s="383">
        <f t="shared" si="12"/>
        <v>0</v>
      </c>
      <c r="Q68" s="383">
        <f t="shared" si="12"/>
        <v>0</v>
      </c>
      <c r="R68" s="383">
        <f t="shared" si="12"/>
        <v>0</v>
      </c>
      <c r="S68" s="383">
        <f t="shared" si="12"/>
        <v>0</v>
      </c>
      <c r="T68" s="383">
        <f t="shared" si="12"/>
        <v>0</v>
      </c>
      <c r="U68" s="383">
        <f t="shared" si="12"/>
        <v>0</v>
      </c>
      <c r="V68" s="383">
        <f t="shared" si="12"/>
        <v>0</v>
      </c>
      <c r="W68" s="380">
        <f t="shared" ref="W68:W98" si="13">SUM(C68:V68)</f>
        <v>41485</v>
      </c>
    </row>
    <row r="69" spans="1:23" x14ac:dyDescent="0.2">
      <c r="A69" s="382">
        <v>64</v>
      </c>
      <c r="B69" s="328" t="s">
        <v>262</v>
      </c>
      <c r="C69" s="331">
        <f t="shared" ref="C69:V69" si="14">+C16+C22+C38+C50+C56+C62+C68</f>
        <v>248174281</v>
      </c>
      <c r="D69" s="383">
        <f t="shared" si="14"/>
        <v>0</v>
      </c>
      <c r="E69" s="383">
        <f t="shared" si="14"/>
        <v>0</v>
      </c>
      <c r="F69" s="383">
        <f t="shared" si="14"/>
        <v>0</v>
      </c>
      <c r="G69" s="383">
        <f t="shared" si="14"/>
        <v>0</v>
      </c>
      <c r="H69" s="383">
        <f t="shared" si="14"/>
        <v>0</v>
      </c>
      <c r="I69" s="383">
        <f t="shared" si="14"/>
        <v>0</v>
      </c>
      <c r="J69" s="383">
        <f t="shared" si="14"/>
        <v>0</v>
      </c>
      <c r="K69" s="383">
        <f t="shared" si="14"/>
        <v>0</v>
      </c>
      <c r="L69" s="383">
        <f t="shared" si="14"/>
        <v>0</v>
      </c>
      <c r="M69" s="383">
        <f t="shared" si="14"/>
        <v>0</v>
      </c>
      <c r="N69" s="383">
        <f t="shared" si="14"/>
        <v>0</v>
      </c>
      <c r="O69" s="383">
        <f t="shared" si="14"/>
        <v>0</v>
      </c>
      <c r="P69" s="383">
        <f t="shared" si="14"/>
        <v>0</v>
      </c>
      <c r="Q69" s="383">
        <f t="shared" si="14"/>
        <v>0</v>
      </c>
      <c r="R69" s="383">
        <f t="shared" si="14"/>
        <v>0</v>
      </c>
      <c r="S69" s="383">
        <f t="shared" si="14"/>
        <v>78219</v>
      </c>
      <c r="T69" s="383">
        <f t="shared" si="14"/>
        <v>0</v>
      </c>
      <c r="U69" s="383">
        <f t="shared" si="14"/>
        <v>0</v>
      </c>
      <c r="V69" s="329">
        <f t="shared" si="14"/>
        <v>84</v>
      </c>
      <c r="W69" s="380">
        <f t="shared" si="13"/>
        <v>248252584</v>
      </c>
    </row>
    <row r="70" spans="1:23" x14ac:dyDescent="0.2">
      <c r="A70" s="376">
        <v>65</v>
      </c>
      <c r="B70" s="322" t="s">
        <v>293</v>
      </c>
      <c r="C70" s="385">
        <v>0</v>
      </c>
      <c r="D70" s="386">
        <v>0</v>
      </c>
      <c r="E70" s="386">
        <v>0</v>
      </c>
      <c r="F70" s="386">
        <v>0</v>
      </c>
      <c r="G70" s="386">
        <v>0</v>
      </c>
      <c r="H70" s="386">
        <v>0</v>
      </c>
      <c r="I70" s="386">
        <v>0</v>
      </c>
      <c r="J70" s="386">
        <v>0</v>
      </c>
      <c r="K70" s="386">
        <v>0</v>
      </c>
      <c r="L70" s="386">
        <v>0</v>
      </c>
      <c r="M70" s="386">
        <v>0</v>
      </c>
      <c r="N70" s="386">
        <v>0</v>
      </c>
      <c r="O70" s="386">
        <v>0</v>
      </c>
      <c r="P70" s="386">
        <v>0</v>
      </c>
      <c r="Q70" s="386">
        <v>0</v>
      </c>
      <c r="R70" s="386">
        <v>0</v>
      </c>
      <c r="S70" s="386">
        <v>0</v>
      </c>
      <c r="T70" s="386">
        <v>0</v>
      </c>
      <c r="U70" s="386">
        <v>0</v>
      </c>
      <c r="V70" s="387">
        <v>0</v>
      </c>
      <c r="W70" s="380">
        <f t="shared" si="13"/>
        <v>0</v>
      </c>
    </row>
    <row r="71" spans="1:23" x14ac:dyDescent="0.2">
      <c r="A71" s="376">
        <v>66</v>
      </c>
      <c r="B71" s="322" t="s">
        <v>294</v>
      </c>
      <c r="C71" s="385">
        <v>0</v>
      </c>
      <c r="D71" s="386">
        <v>0</v>
      </c>
      <c r="E71" s="386">
        <v>0</v>
      </c>
      <c r="F71" s="386">
        <v>0</v>
      </c>
      <c r="G71" s="386">
        <v>0</v>
      </c>
      <c r="H71" s="386">
        <v>0</v>
      </c>
      <c r="I71" s="386">
        <v>0</v>
      </c>
      <c r="J71" s="386">
        <v>0</v>
      </c>
      <c r="K71" s="386">
        <v>0</v>
      </c>
      <c r="L71" s="386">
        <v>0</v>
      </c>
      <c r="M71" s="386">
        <v>0</v>
      </c>
      <c r="N71" s="386">
        <v>0</v>
      </c>
      <c r="O71" s="386">
        <v>0</v>
      </c>
      <c r="P71" s="386">
        <v>0</v>
      </c>
      <c r="Q71" s="386">
        <v>0</v>
      </c>
      <c r="R71" s="386">
        <v>0</v>
      </c>
      <c r="S71" s="386">
        <v>0</v>
      </c>
      <c r="T71" s="386">
        <v>0</v>
      </c>
      <c r="U71" s="386">
        <v>0</v>
      </c>
      <c r="V71" s="387">
        <v>0</v>
      </c>
      <c r="W71" s="380">
        <f t="shared" si="13"/>
        <v>0</v>
      </c>
    </row>
    <row r="72" spans="1:23" x14ac:dyDescent="0.2">
      <c r="A72" s="376">
        <v>67</v>
      </c>
      <c r="B72" s="322" t="s">
        <v>295</v>
      </c>
      <c r="C72" s="385">
        <v>0</v>
      </c>
      <c r="D72" s="386">
        <v>0</v>
      </c>
      <c r="E72" s="386">
        <v>0</v>
      </c>
      <c r="F72" s="386">
        <v>0</v>
      </c>
      <c r="G72" s="386">
        <v>0</v>
      </c>
      <c r="H72" s="386">
        <v>0</v>
      </c>
      <c r="I72" s="386">
        <v>0</v>
      </c>
      <c r="J72" s="386">
        <v>0</v>
      </c>
      <c r="K72" s="386">
        <v>0</v>
      </c>
      <c r="L72" s="386">
        <v>0</v>
      </c>
      <c r="M72" s="386">
        <v>0</v>
      </c>
      <c r="N72" s="386">
        <v>0</v>
      </c>
      <c r="O72" s="386">
        <v>0</v>
      </c>
      <c r="P72" s="386">
        <v>0</v>
      </c>
      <c r="Q72" s="386">
        <v>0</v>
      </c>
      <c r="R72" s="386">
        <v>0</v>
      </c>
      <c r="S72" s="386">
        <v>0</v>
      </c>
      <c r="T72" s="386">
        <v>0</v>
      </c>
      <c r="U72" s="386">
        <v>0</v>
      </c>
      <c r="V72" s="387">
        <v>0</v>
      </c>
      <c r="W72" s="380">
        <f t="shared" si="13"/>
        <v>0</v>
      </c>
    </row>
    <row r="73" spans="1:23" ht="10.7" customHeight="1" x14ac:dyDescent="0.2">
      <c r="A73" s="382">
        <v>68</v>
      </c>
      <c r="B73" s="328" t="s">
        <v>613</v>
      </c>
      <c r="C73" s="388">
        <f t="shared" ref="C73:V73" si="15">SUM(C70:C72)</f>
        <v>0</v>
      </c>
      <c r="D73" s="389">
        <f t="shared" si="15"/>
        <v>0</v>
      </c>
      <c r="E73" s="389">
        <f t="shared" si="15"/>
        <v>0</v>
      </c>
      <c r="F73" s="389">
        <f t="shared" si="15"/>
        <v>0</v>
      </c>
      <c r="G73" s="389">
        <f t="shared" si="15"/>
        <v>0</v>
      </c>
      <c r="H73" s="389">
        <f t="shared" si="15"/>
        <v>0</v>
      </c>
      <c r="I73" s="389">
        <f t="shared" si="15"/>
        <v>0</v>
      </c>
      <c r="J73" s="389">
        <f t="shared" si="15"/>
        <v>0</v>
      </c>
      <c r="K73" s="389">
        <f t="shared" si="15"/>
        <v>0</v>
      </c>
      <c r="L73" s="389">
        <f t="shared" si="15"/>
        <v>0</v>
      </c>
      <c r="M73" s="389">
        <f t="shared" si="15"/>
        <v>0</v>
      </c>
      <c r="N73" s="389">
        <f t="shared" si="15"/>
        <v>0</v>
      </c>
      <c r="O73" s="389">
        <f t="shared" si="15"/>
        <v>0</v>
      </c>
      <c r="P73" s="389">
        <f t="shared" si="15"/>
        <v>0</v>
      </c>
      <c r="Q73" s="389">
        <f t="shared" si="15"/>
        <v>0</v>
      </c>
      <c r="R73" s="389">
        <f t="shared" si="15"/>
        <v>0</v>
      </c>
      <c r="S73" s="389">
        <f t="shared" si="15"/>
        <v>0</v>
      </c>
      <c r="T73" s="389">
        <f t="shared" si="15"/>
        <v>0</v>
      </c>
      <c r="U73" s="389">
        <f t="shared" si="15"/>
        <v>0</v>
      </c>
      <c r="V73" s="390">
        <f t="shared" si="15"/>
        <v>0</v>
      </c>
      <c r="W73" s="380">
        <f t="shared" si="13"/>
        <v>0</v>
      </c>
    </row>
    <row r="74" spans="1:23" x14ac:dyDescent="0.2">
      <c r="A74" s="376">
        <v>69</v>
      </c>
      <c r="B74" s="322" t="s">
        <v>297</v>
      </c>
      <c r="C74" s="385">
        <v>0</v>
      </c>
      <c r="D74" s="386">
        <v>0</v>
      </c>
      <c r="E74" s="386">
        <v>0</v>
      </c>
      <c r="F74" s="386">
        <v>0</v>
      </c>
      <c r="G74" s="386">
        <v>0</v>
      </c>
      <c r="H74" s="386">
        <v>0</v>
      </c>
      <c r="I74" s="386">
        <v>0</v>
      </c>
      <c r="J74" s="386">
        <v>0</v>
      </c>
      <c r="K74" s="386">
        <v>0</v>
      </c>
      <c r="L74" s="386">
        <v>0</v>
      </c>
      <c r="M74" s="386">
        <v>0</v>
      </c>
      <c r="N74" s="386">
        <v>0</v>
      </c>
      <c r="O74" s="386">
        <v>0</v>
      </c>
      <c r="P74" s="386">
        <v>0</v>
      </c>
      <c r="Q74" s="386">
        <v>0</v>
      </c>
      <c r="R74" s="386">
        <v>0</v>
      </c>
      <c r="S74" s="386">
        <v>0</v>
      </c>
      <c r="T74" s="386">
        <v>0</v>
      </c>
      <c r="U74" s="386">
        <v>0</v>
      </c>
      <c r="V74" s="387">
        <v>0</v>
      </c>
      <c r="W74" s="380">
        <f t="shared" si="13"/>
        <v>0</v>
      </c>
    </row>
    <row r="75" spans="1:23" x14ac:dyDescent="0.2">
      <c r="A75" s="376">
        <v>70</v>
      </c>
      <c r="B75" s="322" t="s">
        <v>298</v>
      </c>
      <c r="C75" s="385">
        <v>0</v>
      </c>
      <c r="D75" s="386">
        <v>0</v>
      </c>
      <c r="E75" s="386">
        <v>0</v>
      </c>
      <c r="F75" s="386">
        <v>0</v>
      </c>
      <c r="G75" s="386">
        <v>0</v>
      </c>
      <c r="H75" s="386">
        <v>0</v>
      </c>
      <c r="I75" s="386">
        <v>0</v>
      </c>
      <c r="J75" s="386">
        <v>0</v>
      </c>
      <c r="K75" s="386">
        <v>0</v>
      </c>
      <c r="L75" s="386">
        <v>0</v>
      </c>
      <c r="M75" s="386">
        <v>0</v>
      </c>
      <c r="N75" s="386">
        <v>0</v>
      </c>
      <c r="O75" s="386">
        <v>0</v>
      </c>
      <c r="P75" s="386">
        <v>0</v>
      </c>
      <c r="Q75" s="386">
        <v>0</v>
      </c>
      <c r="R75" s="386">
        <v>0</v>
      </c>
      <c r="S75" s="386">
        <v>0</v>
      </c>
      <c r="T75" s="386">
        <v>0</v>
      </c>
      <c r="U75" s="386">
        <v>0</v>
      </c>
      <c r="V75" s="387">
        <v>0</v>
      </c>
      <c r="W75" s="380">
        <f t="shared" si="13"/>
        <v>0</v>
      </c>
    </row>
    <row r="76" spans="1:23" x14ac:dyDescent="0.2">
      <c r="A76" s="376">
        <v>71</v>
      </c>
      <c r="B76" s="322" t="s">
        <v>299</v>
      </c>
      <c r="C76" s="385">
        <v>0</v>
      </c>
      <c r="D76" s="386">
        <v>0</v>
      </c>
      <c r="E76" s="386">
        <v>0</v>
      </c>
      <c r="F76" s="386">
        <v>0</v>
      </c>
      <c r="G76" s="386">
        <v>0</v>
      </c>
      <c r="H76" s="386">
        <v>0</v>
      </c>
      <c r="I76" s="386">
        <v>0</v>
      </c>
      <c r="J76" s="386">
        <v>0</v>
      </c>
      <c r="K76" s="386">
        <v>0</v>
      </c>
      <c r="L76" s="386">
        <v>0</v>
      </c>
      <c r="M76" s="386">
        <v>0</v>
      </c>
      <c r="N76" s="386">
        <v>0</v>
      </c>
      <c r="O76" s="386">
        <v>0</v>
      </c>
      <c r="P76" s="386">
        <v>0</v>
      </c>
      <c r="Q76" s="386">
        <v>0</v>
      </c>
      <c r="R76" s="386">
        <v>0</v>
      </c>
      <c r="S76" s="386">
        <v>0</v>
      </c>
      <c r="T76" s="386">
        <v>0</v>
      </c>
      <c r="U76" s="386">
        <v>0</v>
      </c>
      <c r="V76" s="387">
        <v>0</v>
      </c>
      <c r="W76" s="380">
        <f t="shared" si="13"/>
        <v>0</v>
      </c>
    </row>
    <row r="77" spans="1:23" x14ac:dyDescent="0.2">
      <c r="A77" s="376">
        <v>72</v>
      </c>
      <c r="B77" s="322" t="s">
        <v>614</v>
      </c>
      <c r="C77" s="385">
        <v>0</v>
      </c>
      <c r="D77" s="386">
        <v>0</v>
      </c>
      <c r="E77" s="386">
        <v>0</v>
      </c>
      <c r="F77" s="386">
        <v>0</v>
      </c>
      <c r="G77" s="386">
        <v>0</v>
      </c>
      <c r="H77" s="386">
        <v>0</v>
      </c>
      <c r="I77" s="386">
        <v>0</v>
      </c>
      <c r="J77" s="386">
        <v>0</v>
      </c>
      <c r="K77" s="386">
        <v>0</v>
      </c>
      <c r="L77" s="386">
        <v>0</v>
      </c>
      <c r="M77" s="386">
        <v>0</v>
      </c>
      <c r="N77" s="386">
        <v>0</v>
      </c>
      <c r="O77" s="386">
        <v>0</v>
      </c>
      <c r="P77" s="386">
        <v>0</v>
      </c>
      <c r="Q77" s="386">
        <v>0</v>
      </c>
      <c r="R77" s="386">
        <v>0</v>
      </c>
      <c r="S77" s="386">
        <v>0</v>
      </c>
      <c r="T77" s="386">
        <v>0</v>
      </c>
      <c r="U77" s="386">
        <v>0</v>
      </c>
      <c r="V77" s="387">
        <v>0</v>
      </c>
      <c r="W77" s="380">
        <f t="shared" si="13"/>
        <v>0</v>
      </c>
    </row>
    <row r="78" spans="1:23" ht="10.7" customHeight="1" x14ac:dyDescent="0.2">
      <c r="A78" s="382">
        <v>73</v>
      </c>
      <c r="B78" s="328" t="s">
        <v>615</v>
      </c>
      <c r="C78" s="388">
        <f t="shared" ref="C78:V78" si="16">SUM(C74:C77)</f>
        <v>0</v>
      </c>
      <c r="D78" s="389">
        <f t="shared" si="16"/>
        <v>0</v>
      </c>
      <c r="E78" s="389">
        <f t="shared" si="16"/>
        <v>0</v>
      </c>
      <c r="F78" s="389">
        <f t="shared" si="16"/>
        <v>0</v>
      </c>
      <c r="G78" s="389">
        <f t="shared" si="16"/>
        <v>0</v>
      </c>
      <c r="H78" s="389">
        <f t="shared" si="16"/>
        <v>0</v>
      </c>
      <c r="I78" s="389">
        <f t="shared" si="16"/>
        <v>0</v>
      </c>
      <c r="J78" s="389">
        <f t="shared" si="16"/>
        <v>0</v>
      </c>
      <c r="K78" s="389">
        <f t="shared" si="16"/>
        <v>0</v>
      </c>
      <c r="L78" s="389">
        <f t="shared" si="16"/>
        <v>0</v>
      </c>
      <c r="M78" s="389">
        <f t="shared" si="16"/>
        <v>0</v>
      </c>
      <c r="N78" s="389">
        <f t="shared" si="16"/>
        <v>0</v>
      </c>
      <c r="O78" s="389">
        <f t="shared" si="16"/>
        <v>0</v>
      </c>
      <c r="P78" s="389">
        <f t="shared" si="16"/>
        <v>0</v>
      </c>
      <c r="Q78" s="389">
        <f t="shared" si="16"/>
        <v>0</v>
      </c>
      <c r="R78" s="389">
        <f t="shared" si="16"/>
        <v>0</v>
      </c>
      <c r="S78" s="389">
        <f t="shared" si="16"/>
        <v>0</v>
      </c>
      <c r="T78" s="389">
        <f t="shared" si="16"/>
        <v>0</v>
      </c>
      <c r="U78" s="389">
        <f t="shared" si="16"/>
        <v>0</v>
      </c>
      <c r="V78" s="390">
        <f t="shared" si="16"/>
        <v>0</v>
      </c>
      <c r="W78" s="380">
        <f t="shared" si="13"/>
        <v>0</v>
      </c>
    </row>
    <row r="79" spans="1:23" ht="10.7" customHeight="1" x14ac:dyDescent="0.2">
      <c r="A79" s="376">
        <v>74</v>
      </c>
      <c r="B79" s="322" t="s">
        <v>302</v>
      </c>
      <c r="C79" s="385">
        <v>446093187</v>
      </c>
      <c r="D79" s="386">
        <v>0</v>
      </c>
      <c r="E79" s="386">
        <v>0</v>
      </c>
      <c r="F79" s="386">
        <v>0</v>
      </c>
      <c r="G79" s="386">
        <v>0</v>
      </c>
      <c r="H79" s="386">
        <v>0</v>
      </c>
      <c r="I79" s="386">
        <v>0</v>
      </c>
      <c r="J79" s="386">
        <v>0</v>
      </c>
      <c r="K79" s="386">
        <v>0</v>
      </c>
      <c r="L79" s="386">
        <v>0</v>
      </c>
      <c r="M79" s="386">
        <v>0</v>
      </c>
      <c r="N79" s="386">
        <v>0</v>
      </c>
      <c r="O79" s="386">
        <v>0</v>
      </c>
      <c r="P79" s="386">
        <v>0</v>
      </c>
      <c r="Q79" s="386">
        <v>0</v>
      </c>
      <c r="R79" s="386">
        <v>0</v>
      </c>
      <c r="S79" s="386">
        <v>3725106</v>
      </c>
      <c r="T79" s="386">
        <v>0</v>
      </c>
      <c r="U79" s="386">
        <v>0</v>
      </c>
      <c r="V79" s="387">
        <v>535799</v>
      </c>
      <c r="W79" s="380">
        <f t="shared" si="13"/>
        <v>450354092</v>
      </c>
    </row>
    <row r="80" spans="1:23" x14ac:dyDescent="0.2">
      <c r="A80" s="376">
        <v>75</v>
      </c>
      <c r="B80" s="322" t="s">
        <v>303</v>
      </c>
      <c r="C80" s="385">
        <v>0</v>
      </c>
      <c r="D80" s="386">
        <v>0</v>
      </c>
      <c r="E80" s="386">
        <v>0</v>
      </c>
      <c r="F80" s="386">
        <v>0</v>
      </c>
      <c r="G80" s="386">
        <v>0</v>
      </c>
      <c r="H80" s="386">
        <v>0</v>
      </c>
      <c r="I80" s="386">
        <v>0</v>
      </c>
      <c r="J80" s="386">
        <v>0</v>
      </c>
      <c r="K80" s="386">
        <v>0</v>
      </c>
      <c r="L80" s="386">
        <v>0</v>
      </c>
      <c r="M80" s="386">
        <v>0</v>
      </c>
      <c r="N80" s="386">
        <v>0</v>
      </c>
      <c r="O80" s="386">
        <v>0</v>
      </c>
      <c r="P80" s="386">
        <v>0</v>
      </c>
      <c r="Q80" s="386">
        <v>0</v>
      </c>
      <c r="R80" s="386">
        <v>0</v>
      </c>
      <c r="S80" s="386">
        <v>0</v>
      </c>
      <c r="T80" s="386">
        <v>0</v>
      </c>
      <c r="U80" s="386">
        <v>0</v>
      </c>
      <c r="V80" s="387">
        <v>0</v>
      </c>
      <c r="W80" s="380">
        <f t="shared" si="13"/>
        <v>0</v>
      </c>
    </row>
    <row r="81" spans="1:23" ht="10.7" customHeight="1" x14ac:dyDescent="0.2">
      <c r="A81" s="382">
        <v>76</v>
      </c>
      <c r="B81" s="328" t="s">
        <v>616</v>
      </c>
      <c r="C81" s="388">
        <f t="shared" ref="C81:V81" si="17">+C79+C80</f>
        <v>446093187</v>
      </c>
      <c r="D81" s="389">
        <f t="shared" si="17"/>
        <v>0</v>
      </c>
      <c r="E81" s="389">
        <f t="shared" si="17"/>
        <v>0</v>
      </c>
      <c r="F81" s="389">
        <f t="shared" si="17"/>
        <v>0</v>
      </c>
      <c r="G81" s="389">
        <f t="shared" si="17"/>
        <v>0</v>
      </c>
      <c r="H81" s="389">
        <f t="shared" si="17"/>
        <v>0</v>
      </c>
      <c r="I81" s="389">
        <f t="shared" si="17"/>
        <v>0</v>
      </c>
      <c r="J81" s="389">
        <f t="shared" si="17"/>
        <v>0</v>
      </c>
      <c r="K81" s="389">
        <f t="shared" si="17"/>
        <v>0</v>
      </c>
      <c r="L81" s="389">
        <f t="shared" si="17"/>
        <v>0</v>
      </c>
      <c r="M81" s="389">
        <f t="shared" si="17"/>
        <v>0</v>
      </c>
      <c r="N81" s="389">
        <f t="shared" si="17"/>
        <v>0</v>
      </c>
      <c r="O81" s="389">
        <f t="shared" si="17"/>
        <v>0</v>
      </c>
      <c r="P81" s="389">
        <f t="shared" si="17"/>
        <v>0</v>
      </c>
      <c r="Q81" s="389">
        <f t="shared" si="17"/>
        <v>0</v>
      </c>
      <c r="R81" s="389">
        <f t="shared" si="17"/>
        <v>0</v>
      </c>
      <c r="S81" s="389">
        <f t="shared" si="17"/>
        <v>3725106</v>
      </c>
      <c r="T81" s="389">
        <f t="shared" si="17"/>
        <v>0</v>
      </c>
      <c r="U81" s="389">
        <f t="shared" si="17"/>
        <v>0</v>
      </c>
      <c r="V81" s="390">
        <f t="shared" si="17"/>
        <v>535799</v>
      </c>
      <c r="W81" s="380">
        <f t="shared" si="13"/>
        <v>450354092</v>
      </c>
    </row>
    <row r="82" spans="1:23" x14ac:dyDescent="0.2">
      <c r="A82" s="376">
        <v>77</v>
      </c>
      <c r="B82" s="322" t="s">
        <v>305</v>
      </c>
      <c r="C82" s="385">
        <v>5560073</v>
      </c>
      <c r="D82" s="386">
        <v>0</v>
      </c>
      <c r="E82" s="386">
        <v>0</v>
      </c>
      <c r="F82" s="386">
        <v>0</v>
      </c>
      <c r="G82" s="386">
        <v>0</v>
      </c>
      <c r="H82" s="386">
        <v>0</v>
      </c>
      <c r="I82" s="386">
        <v>0</v>
      </c>
      <c r="J82" s="386">
        <v>0</v>
      </c>
      <c r="K82" s="386">
        <v>0</v>
      </c>
      <c r="L82" s="386">
        <v>0</v>
      </c>
      <c r="M82" s="386">
        <v>0</v>
      </c>
      <c r="N82" s="386">
        <v>0</v>
      </c>
      <c r="O82" s="386">
        <v>0</v>
      </c>
      <c r="P82" s="386">
        <v>0</v>
      </c>
      <c r="Q82" s="386">
        <v>0</v>
      </c>
      <c r="R82" s="386">
        <v>0</v>
      </c>
      <c r="S82" s="386">
        <v>0</v>
      </c>
      <c r="T82" s="386">
        <v>0</v>
      </c>
      <c r="U82" s="386">
        <v>0</v>
      </c>
      <c r="V82" s="387">
        <v>0</v>
      </c>
      <c r="W82" s="380">
        <f t="shared" si="13"/>
        <v>5560073</v>
      </c>
    </row>
    <row r="83" spans="1:23" x14ac:dyDescent="0.2">
      <c r="A83" s="376">
        <v>78</v>
      </c>
      <c r="B83" s="322" t="s">
        <v>306</v>
      </c>
      <c r="C83" s="385">
        <v>0</v>
      </c>
      <c r="D83" s="386">
        <v>0</v>
      </c>
      <c r="E83" s="386">
        <v>0</v>
      </c>
      <c r="F83" s="386">
        <v>0</v>
      </c>
      <c r="G83" s="386">
        <v>0</v>
      </c>
      <c r="H83" s="386">
        <v>0</v>
      </c>
      <c r="I83" s="386">
        <v>0</v>
      </c>
      <c r="J83" s="386">
        <v>0</v>
      </c>
      <c r="K83" s="386">
        <v>0</v>
      </c>
      <c r="L83" s="386">
        <v>0</v>
      </c>
      <c r="M83" s="386">
        <v>0</v>
      </c>
      <c r="N83" s="386">
        <v>0</v>
      </c>
      <c r="O83" s="386">
        <v>0</v>
      </c>
      <c r="P83" s="386">
        <v>0</v>
      </c>
      <c r="Q83" s="386">
        <v>0</v>
      </c>
      <c r="R83" s="386">
        <v>0</v>
      </c>
      <c r="S83" s="386">
        <v>0</v>
      </c>
      <c r="T83" s="386">
        <v>0</v>
      </c>
      <c r="U83" s="386">
        <v>0</v>
      </c>
      <c r="V83" s="387">
        <v>0</v>
      </c>
      <c r="W83" s="380">
        <f t="shared" si="13"/>
        <v>0</v>
      </c>
    </row>
    <row r="84" spans="1:23" x14ac:dyDescent="0.2">
      <c r="A84" s="376">
        <v>79</v>
      </c>
      <c r="B84" s="322" t="s">
        <v>307</v>
      </c>
      <c r="C84" s="385">
        <v>0</v>
      </c>
      <c r="D84" s="386">
        <v>0</v>
      </c>
      <c r="E84" s="386">
        <v>0</v>
      </c>
      <c r="F84" s="386">
        <v>0</v>
      </c>
      <c r="G84" s="386">
        <v>0</v>
      </c>
      <c r="H84" s="386">
        <v>0</v>
      </c>
      <c r="I84" s="386">
        <v>0</v>
      </c>
      <c r="J84" s="386">
        <v>0</v>
      </c>
      <c r="K84" s="386">
        <v>0</v>
      </c>
      <c r="L84" s="386">
        <v>0</v>
      </c>
      <c r="M84" s="386">
        <v>0</v>
      </c>
      <c r="N84" s="386">
        <v>0</v>
      </c>
      <c r="O84" s="386">
        <v>0</v>
      </c>
      <c r="P84" s="386">
        <v>0</v>
      </c>
      <c r="Q84" s="386">
        <v>0</v>
      </c>
      <c r="R84" s="386">
        <v>0</v>
      </c>
      <c r="S84" s="386">
        <v>0</v>
      </c>
      <c r="T84" s="386">
        <v>0</v>
      </c>
      <c r="U84" s="386">
        <v>0</v>
      </c>
      <c r="V84" s="387">
        <v>0</v>
      </c>
      <c r="W84" s="380">
        <f t="shared" si="13"/>
        <v>0</v>
      </c>
    </row>
    <row r="85" spans="1:23" x14ac:dyDescent="0.2">
      <c r="A85" s="376">
        <v>80</v>
      </c>
      <c r="B85" s="322" t="s">
        <v>308</v>
      </c>
      <c r="C85" s="385">
        <v>0</v>
      </c>
      <c r="D85" s="386">
        <v>0</v>
      </c>
      <c r="E85" s="386">
        <v>0</v>
      </c>
      <c r="F85" s="386">
        <v>0</v>
      </c>
      <c r="G85" s="386">
        <v>0</v>
      </c>
      <c r="H85" s="386">
        <v>0</v>
      </c>
      <c r="I85" s="386">
        <v>0</v>
      </c>
      <c r="J85" s="386">
        <v>0</v>
      </c>
      <c r="K85" s="386">
        <v>0</v>
      </c>
      <c r="L85" s="386">
        <v>0</v>
      </c>
      <c r="M85" s="386">
        <v>0</v>
      </c>
      <c r="N85" s="386">
        <v>0</v>
      </c>
      <c r="O85" s="386">
        <v>0</v>
      </c>
      <c r="P85" s="386">
        <v>0</v>
      </c>
      <c r="Q85" s="386">
        <v>0</v>
      </c>
      <c r="R85" s="386">
        <v>0</v>
      </c>
      <c r="S85" s="386">
        <v>0</v>
      </c>
      <c r="T85" s="386">
        <v>0</v>
      </c>
      <c r="U85" s="386">
        <v>0</v>
      </c>
      <c r="V85" s="387">
        <v>0</v>
      </c>
      <c r="W85" s="380">
        <f t="shared" si="13"/>
        <v>0</v>
      </c>
    </row>
    <row r="86" spans="1:23" x14ac:dyDescent="0.2">
      <c r="A86" s="376">
        <v>81</v>
      </c>
      <c r="B86" s="322" t="s">
        <v>309</v>
      </c>
      <c r="C86" s="385">
        <v>0</v>
      </c>
      <c r="D86" s="386">
        <v>0</v>
      </c>
      <c r="E86" s="386">
        <v>0</v>
      </c>
      <c r="F86" s="386">
        <v>0</v>
      </c>
      <c r="G86" s="386">
        <v>0</v>
      </c>
      <c r="H86" s="386">
        <v>0</v>
      </c>
      <c r="I86" s="386">
        <v>0</v>
      </c>
      <c r="J86" s="386">
        <v>0</v>
      </c>
      <c r="K86" s="386">
        <v>0</v>
      </c>
      <c r="L86" s="386">
        <v>0</v>
      </c>
      <c r="M86" s="386">
        <v>0</v>
      </c>
      <c r="N86" s="386">
        <v>0</v>
      </c>
      <c r="O86" s="386">
        <v>0</v>
      </c>
      <c r="P86" s="386">
        <v>0</v>
      </c>
      <c r="Q86" s="386">
        <v>0</v>
      </c>
      <c r="R86" s="386">
        <v>0</v>
      </c>
      <c r="S86" s="386">
        <v>0</v>
      </c>
      <c r="T86" s="386">
        <v>0</v>
      </c>
      <c r="U86" s="386">
        <v>0</v>
      </c>
      <c r="V86" s="387">
        <v>0</v>
      </c>
      <c r="W86" s="380">
        <f t="shared" si="13"/>
        <v>0</v>
      </c>
    </row>
    <row r="87" spans="1:23" x14ac:dyDescent="0.2">
      <c r="A87" s="376">
        <v>82</v>
      </c>
      <c r="B87" s="322" t="s">
        <v>310</v>
      </c>
      <c r="C87" s="385"/>
      <c r="D87" s="386">
        <v>0</v>
      </c>
      <c r="E87" s="386">
        <v>0</v>
      </c>
      <c r="F87" s="386">
        <v>0</v>
      </c>
      <c r="G87" s="386">
        <v>0</v>
      </c>
      <c r="H87" s="386">
        <v>0</v>
      </c>
      <c r="I87" s="386">
        <v>0</v>
      </c>
      <c r="J87" s="386">
        <v>0</v>
      </c>
      <c r="K87" s="386">
        <v>0</v>
      </c>
      <c r="L87" s="386">
        <v>0</v>
      </c>
      <c r="M87" s="386">
        <v>0</v>
      </c>
      <c r="N87" s="386">
        <v>0</v>
      </c>
      <c r="O87" s="386">
        <v>0</v>
      </c>
      <c r="P87" s="386">
        <v>0</v>
      </c>
      <c r="Q87" s="386">
        <v>0</v>
      </c>
      <c r="R87" s="386">
        <v>0</v>
      </c>
      <c r="S87" s="386">
        <v>0</v>
      </c>
      <c r="T87" s="386">
        <v>0</v>
      </c>
      <c r="U87" s="386">
        <v>0</v>
      </c>
      <c r="V87" s="386">
        <v>0</v>
      </c>
      <c r="W87" s="380">
        <f t="shared" si="13"/>
        <v>0</v>
      </c>
    </row>
    <row r="88" spans="1:23" ht="10.7" customHeight="1" x14ac:dyDescent="0.2">
      <c r="A88" s="382">
        <v>83</v>
      </c>
      <c r="B88" s="328" t="s">
        <v>617</v>
      </c>
      <c r="C88" s="388">
        <f>+C73+C78+C81+C82+C83+C84+C85+C86</f>
        <v>451653260</v>
      </c>
      <c r="D88" s="389">
        <f t="shared" ref="D88:V88" si="18">+D73+D78+D81+D82+D83+D84+D85+D86+D87</f>
        <v>0</v>
      </c>
      <c r="E88" s="389">
        <f t="shared" si="18"/>
        <v>0</v>
      </c>
      <c r="F88" s="389">
        <f t="shared" si="18"/>
        <v>0</v>
      </c>
      <c r="G88" s="389">
        <f t="shared" si="18"/>
        <v>0</v>
      </c>
      <c r="H88" s="389">
        <f t="shared" si="18"/>
        <v>0</v>
      </c>
      <c r="I88" s="389">
        <f t="shared" si="18"/>
        <v>0</v>
      </c>
      <c r="J88" s="389">
        <f t="shared" si="18"/>
        <v>0</v>
      </c>
      <c r="K88" s="389">
        <f t="shared" si="18"/>
        <v>0</v>
      </c>
      <c r="L88" s="389">
        <f t="shared" si="18"/>
        <v>0</v>
      </c>
      <c r="M88" s="389">
        <f t="shared" si="18"/>
        <v>0</v>
      </c>
      <c r="N88" s="389">
        <f t="shared" si="18"/>
        <v>0</v>
      </c>
      <c r="O88" s="389">
        <f t="shared" si="18"/>
        <v>0</v>
      </c>
      <c r="P88" s="389">
        <f t="shared" si="18"/>
        <v>0</v>
      </c>
      <c r="Q88" s="389">
        <f t="shared" si="18"/>
        <v>0</v>
      </c>
      <c r="R88" s="389">
        <f t="shared" si="18"/>
        <v>0</v>
      </c>
      <c r="S88" s="389">
        <f t="shared" si="18"/>
        <v>3725106</v>
      </c>
      <c r="T88" s="389">
        <f t="shared" si="18"/>
        <v>0</v>
      </c>
      <c r="U88" s="389">
        <f t="shared" si="18"/>
        <v>0</v>
      </c>
      <c r="V88" s="389">
        <f t="shared" si="18"/>
        <v>535799</v>
      </c>
      <c r="W88" s="380">
        <f t="shared" si="13"/>
        <v>455914165</v>
      </c>
    </row>
    <row r="89" spans="1:23" x14ac:dyDescent="0.2">
      <c r="A89" s="376">
        <v>84</v>
      </c>
      <c r="B89" s="322" t="s">
        <v>312</v>
      </c>
      <c r="C89" s="385">
        <v>0</v>
      </c>
      <c r="D89" s="386">
        <v>0</v>
      </c>
      <c r="E89" s="386">
        <v>0</v>
      </c>
      <c r="F89" s="386">
        <v>0</v>
      </c>
      <c r="G89" s="386">
        <v>0</v>
      </c>
      <c r="H89" s="386">
        <v>0</v>
      </c>
      <c r="I89" s="386">
        <v>0</v>
      </c>
      <c r="J89" s="386">
        <v>0</v>
      </c>
      <c r="K89" s="386">
        <v>0</v>
      </c>
      <c r="L89" s="386">
        <v>0</v>
      </c>
      <c r="M89" s="386">
        <v>0</v>
      </c>
      <c r="N89" s="386">
        <v>0</v>
      </c>
      <c r="O89" s="386">
        <v>0</v>
      </c>
      <c r="P89" s="386">
        <v>0</v>
      </c>
      <c r="Q89" s="386">
        <v>0</v>
      </c>
      <c r="R89" s="386">
        <v>0</v>
      </c>
      <c r="S89" s="386">
        <v>0</v>
      </c>
      <c r="T89" s="386">
        <v>0</v>
      </c>
      <c r="U89" s="386">
        <v>0</v>
      </c>
      <c r="V89" s="387">
        <v>0</v>
      </c>
      <c r="W89" s="380">
        <f t="shared" si="13"/>
        <v>0</v>
      </c>
    </row>
    <row r="90" spans="1:23" x14ac:dyDescent="0.2">
      <c r="A90" s="376">
        <v>85</v>
      </c>
      <c r="B90" s="322" t="s">
        <v>313</v>
      </c>
      <c r="C90" s="385">
        <v>0</v>
      </c>
      <c r="D90" s="386">
        <v>0</v>
      </c>
      <c r="E90" s="386">
        <v>0</v>
      </c>
      <c r="F90" s="386">
        <v>0</v>
      </c>
      <c r="G90" s="386">
        <v>0</v>
      </c>
      <c r="H90" s="386">
        <v>0</v>
      </c>
      <c r="I90" s="386">
        <v>0</v>
      </c>
      <c r="J90" s="386">
        <v>0</v>
      </c>
      <c r="K90" s="386">
        <v>0</v>
      </c>
      <c r="L90" s="386">
        <v>0</v>
      </c>
      <c r="M90" s="386">
        <v>0</v>
      </c>
      <c r="N90" s="386">
        <v>0</v>
      </c>
      <c r="O90" s="386">
        <v>0</v>
      </c>
      <c r="P90" s="386">
        <v>0</v>
      </c>
      <c r="Q90" s="386">
        <v>0</v>
      </c>
      <c r="R90" s="386">
        <v>0</v>
      </c>
      <c r="S90" s="386">
        <v>0</v>
      </c>
      <c r="T90" s="386">
        <v>0</v>
      </c>
      <c r="U90" s="386">
        <v>0</v>
      </c>
      <c r="V90" s="387">
        <v>0</v>
      </c>
      <c r="W90" s="380">
        <f t="shared" si="13"/>
        <v>0</v>
      </c>
    </row>
    <row r="91" spans="1:23" x14ac:dyDescent="0.2">
      <c r="A91" s="376">
        <v>86</v>
      </c>
      <c r="B91" s="322" t="s">
        <v>314</v>
      </c>
      <c r="C91" s="385">
        <v>0</v>
      </c>
      <c r="D91" s="386">
        <v>0</v>
      </c>
      <c r="E91" s="386">
        <v>0</v>
      </c>
      <c r="F91" s="386">
        <v>0</v>
      </c>
      <c r="G91" s="386">
        <v>0</v>
      </c>
      <c r="H91" s="386">
        <v>0</v>
      </c>
      <c r="I91" s="386">
        <v>0</v>
      </c>
      <c r="J91" s="386">
        <v>0</v>
      </c>
      <c r="K91" s="386">
        <v>0</v>
      </c>
      <c r="L91" s="386">
        <v>0</v>
      </c>
      <c r="M91" s="386">
        <v>0</v>
      </c>
      <c r="N91" s="386">
        <v>0</v>
      </c>
      <c r="O91" s="386">
        <v>0</v>
      </c>
      <c r="P91" s="386">
        <v>0</v>
      </c>
      <c r="Q91" s="386">
        <v>0</v>
      </c>
      <c r="R91" s="386">
        <v>0</v>
      </c>
      <c r="S91" s="386">
        <v>0</v>
      </c>
      <c r="T91" s="386">
        <v>0</v>
      </c>
      <c r="U91" s="386">
        <v>0</v>
      </c>
      <c r="V91" s="387">
        <v>0</v>
      </c>
      <c r="W91" s="380">
        <f t="shared" si="13"/>
        <v>0</v>
      </c>
    </row>
    <row r="92" spans="1:23" x14ac:dyDescent="0.2">
      <c r="A92" s="376">
        <v>87</v>
      </c>
      <c r="B92" s="322" t="s">
        <v>315</v>
      </c>
      <c r="C92" s="385">
        <v>0</v>
      </c>
      <c r="D92" s="386">
        <v>0</v>
      </c>
      <c r="E92" s="386">
        <v>0</v>
      </c>
      <c r="F92" s="386">
        <v>0</v>
      </c>
      <c r="G92" s="386">
        <v>0</v>
      </c>
      <c r="H92" s="386">
        <v>0</v>
      </c>
      <c r="I92" s="386">
        <v>0</v>
      </c>
      <c r="J92" s="386">
        <v>0</v>
      </c>
      <c r="K92" s="386">
        <v>0</v>
      </c>
      <c r="L92" s="386">
        <v>0</v>
      </c>
      <c r="M92" s="386">
        <v>0</v>
      </c>
      <c r="N92" s="386">
        <v>0</v>
      </c>
      <c r="O92" s="386">
        <v>0</v>
      </c>
      <c r="P92" s="386">
        <v>0</v>
      </c>
      <c r="Q92" s="386">
        <v>0</v>
      </c>
      <c r="R92" s="386">
        <v>0</v>
      </c>
      <c r="S92" s="386">
        <v>0</v>
      </c>
      <c r="T92" s="386">
        <v>0</v>
      </c>
      <c r="U92" s="386">
        <v>0</v>
      </c>
      <c r="V92" s="387">
        <v>0</v>
      </c>
      <c r="W92" s="380">
        <f t="shared" si="13"/>
        <v>0</v>
      </c>
    </row>
    <row r="93" spans="1:23" x14ac:dyDescent="0.2">
      <c r="A93" s="376">
        <v>88</v>
      </c>
      <c r="B93" s="322" t="s">
        <v>316</v>
      </c>
      <c r="C93" s="385"/>
      <c r="D93" s="386">
        <v>0</v>
      </c>
      <c r="E93" s="386">
        <v>0</v>
      </c>
      <c r="F93" s="386">
        <v>0</v>
      </c>
      <c r="G93" s="386">
        <v>0</v>
      </c>
      <c r="H93" s="386">
        <v>0</v>
      </c>
      <c r="I93" s="386">
        <v>0</v>
      </c>
      <c r="J93" s="386">
        <v>0</v>
      </c>
      <c r="K93" s="386">
        <v>0</v>
      </c>
      <c r="L93" s="386">
        <v>0</v>
      </c>
      <c r="M93" s="386">
        <v>0</v>
      </c>
      <c r="N93" s="386">
        <v>0</v>
      </c>
      <c r="O93" s="386">
        <v>0</v>
      </c>
      <c r="P93" s="386">
        <v>0</v>
      </c>
      <c r="Q93" s="386">
        <v>0</v>
      </c>
      <c r="R93" s="386">
        <v>0</v>
      </c>
      <c r="S93" s="386">
        <v>0</v>
      </c>
      <c r="T93" s="386">
        <v>0</v>
      </c>
      <c r="U93" s="386">
        <v>0</v>
      </c>
      <c r="V93" s="386">
        <v>0</v>
      </c>
      <c r="W93" s="380">
        <f t="shared" si="13"/>
        <v>0</v>
      </c>
    </row>
    <row r="94" spans="1:23" ht="10.7" customHeight="1" x14ac:dyDescent="0.2">
      <c r="A94" s="382">
        <v>89</v>
      </c>
      <c r="B94" s="328" t="s">
        <v>648</v>
      </c>
      <c r="C94" s="388">
        <f>SUM(C89:C92)</f>
        <v>0</v>
      </c>
      <c r="D94" s="389">
        <f t="shared" ref="D94:V94" si="19">SUM(D89:D93)</f>
        <v>0</v>
      </c>
      <c r="E94" s="389">
        <f t="shared" si="19"/>
        <v>0</v>
      </c>
      <c r="F94" s="389">
        <f t="shared" si="19"/>
        <v>0</v>
      </c>
      <c r="G94" s="389">
        <f t="shared" si="19"/>
        <v>0</v>
      </c>
      <c r="H94" s="389">
        <f t="shared" si="19"/>
        <v>0</v>
      </c>
      <c r="I94" s="389">
        <f t="shared" si="19"/>
        <v>0</v>
      </c>
      <c r="J94" s="389">
        <f t="shared" si="19"/>
        <v>0</v>
      </c>
      <c r="K94" s="389">
        <f t="shared" si="19"/>
        <v>0</v>
      </c>
      <c r="L94" s="389">
        <f t="shared" si="19"/>
        <v>0</v>
      </c>
      <c r="M94" s="389">
        <f t="shared" si="19"/>
        <v>0</v>
      </c>
      <c r="N94" s="389">
        <f t="shared" si="19"/>
        <v>0</v>
      </c>
      <c r="O94" s="389">
        <f t="shared" si="19"/>
        <v>0</v>
      </c>
      <c r="P94" s="389">
        <f t="shared" si="19"/>
        <v>0</v>
      </c>
      <c r="Q94" s="389">
        <f t="shared" si="19"/>
        <v>0</v>
      </c>
      <c r="R94" s="389">
        <f t="shared" si="19"/>
        <v>0</v>
      </c>
      <c r="S94" s="389">
        <f t="shared" si="19"/>
        <v>0</v>
      </c>
      <c r="T94" s="389">
        <f t="shared" si="19"/>
        <v>0</v>
      </c>
      <c r="U94" s="389">
        <f t="shared" si="19"/>
        <v>0</v>
      </c>
      <c r="V94" s="389">
        <f t="shared" si="19"/>
        <v>0</v>
      </c>
      <c r="W94" s="380">
        <f t="shared" si="13"/>
        <v>0</v>
      </c>
    </row>
    <row r="95" spans="1:23" ht="10.7" customHeight="1" x14ac:dyDescent="0.2">
      <c r="A95" s="376">
        <v>90</v>
      </c>
      <c r="B95" s="322" t="s">
        <v>318</v>
      </c>
      <c r="C95" s="385">
        <v>0</v>
      </c>
      <c r="D95" s="386">
        <v>0</v>
      </c>
      <c r="E95" s="386">
        <v>0</v>
      </c>
      <c r="F95" s="386">
        <v>0</v>
      </c>
      <c r="G95" s="386">
        <v>0</v>
      </c>
      <c r="H95" s="386">
        <v>0</v>
      </c>
      <c r="I95" s="386">
        <v>0</v>
      </c>
      <c r="J95" s="386">
        <v>0</v>
      </c>
      <c r="K95" s="386">
        <v>0</v>
      </c>
      <c r="L95" s="386">
        <v>0</v>
      </c>
      <c r="M95" s="386">
        <v>0</v>
      </c>
      <c r="N95" s="386">
        <v>0</v>
      </c>
      <c r="O95" s="386">
        <v>0</v>
      </c>
      <c r="P95" s="386">
        <v>0</v>
      </c>
      <c r="Q95" s="386">
        <v>0</v>
      </c>
      <c r="R95" s="386">
        <v>0</v>
      </c>
      <c r="S95" s="386">
        <v>0</v>
      </c>
      <c r="T95" s="386">
        <v>0</v>
      </c>
      <c r="U95" s="386">
        <v>0</v>
      </c>
      <c r="V95" s="387">
        <v>0</v>
      </c>
      <c r="W95" s="380">
        <f t="shared" si="13"/>
        <v>0</v>
      </c>
    </row>
    <row r="96" spans="1:23" ht="10.7" customHeight="1" x14ac:dyDescent="0.2">
      <c r="A96" s="391">
        <v>91</v>
      </c>
      <c r="B96" s="392" t="s">
        <v>319</v>
      </c>
      <c r="C96" s="393"/>
      <c r="D96" s="394">
        <v>0</v>
      </c>
      <c r="E96" s="394">
        <v>0</v>
      </c>
      <c r="F96" s="394">
        <v>0</v>
      </c>
      <c r="G96" s="394">
        <v>0</v>
      </c>
      <c r="H96" s="394">
        <v>0</v>
      </c>
      <c r="I96" s="394">
        <v>0</v>
      </c>
      <c r="J96" s="394">
        <v>0</v>
      </c>
      <c r="K96" s="394">
        <v>0</v>
      </c>
      <c r="L96" s="394">
        <v>0</v>
      </c>
      <c r="M96" s="394">
        <v>0</v>
      </c>
      <c r="N96" s="394">
        <v>0</v>
      </c>
      <c r="O96" s="394">
        <v>0</v>
      </c>
      <c r="P96" s="394">
        <v>0</v>
      </c>
      <c r="Q96" s="394">
        <v>0</v>
      </c>
      <c r="R96" s="394">
        <v>0</v>
      </c>
      <c r="S96" s="394">
        <v>0</v>
      </c>
      <c r="T96" s="394">
        <v>0</v>
      </c>
      <c r="U96" s="394">
        <v>0</v>
      </c>
      <c r="V96" s="394">
        <v>0</v>
      </c>
      <c r="W96" s="380">
        <f t="shared" si="13"/>
        <v>0</v>
      </c>
    </row>
    <row r="97" spans="1:23" ht="10.7" customHeight="1" x14ac:dyDescent="0.2">
      <c r="A97" s="395">
        <v>92</v>
      </c>
      <c r="B97" s="396" t="s">
        <v>619</v>
      </c>
      <c r="C97" s="397">
        <f>+C88+C94+C95</f>
        <v>451653260</v>
      </c>
      <c r="D97" s="398">
        <f t="shared" ref="D97:V97" si="20">+D88+D94+D95+D96</f>
        <v>0</v>
      </c>
      <c r="E97" s="398">
        <f t="shared" si="20"/>
        <v>0</v>
      </c>
      <c r="F97" s="398">
        <f t="shared" si="20"/>
        <v>0</v>
      </c>
      <c r="G97" s="398">
        <f t="shared" si="20"/>
        <v>0</v>
      </c>
      <c r="H97" s="398">
        <f t="shared" si="20"/>
        <v>0</v>
      </c>
      <c r="I97" s="398">
        <f t="shared" si="20"/>
        <v>0</v>
      </c>
      <c r="J97" s="398">
        <f t="shared" si="20"/>
        <v>0</v>
      </c>
      <c r="K97" s="398">
        <f t="shared" si="20"/>
        <v>0</v>
      </c>
      <c r="L97" s="398">
        <f t="shared" si="20"/>
        <v>0</v>
      </c>
      <c r="M97" s="398">
        <f t="shared" si="20"/>
        <v>0</v>
      </c>
      <c r="N97" s="398">
        <f t="shared" si="20"/>
        <v>0</v>
      </c>
      <c r="O97" s="398">
        <f t="shared" si="20"/>
        <v>0</v>
      </c>
      <c r="P97" s="398">
        <f t="shared" si="20"/>
        <v>0</v>
      </c>
      <c r="Q97" s="398">
        <f t="shared" si="20"/>
        <v>0</v>
      </c>
      <c r="R97" s="398">
        <f t="shared" si="20"/>
        <v>0</v>
      </c>
      <c r="S97" s="398">
        <f t="shared" si="20"/>
        <v>3725106</v>
      </c>
      <c r="T97" s="398">
        <f t="shared" si="20"/>
        <v>0</v>
      </c>
      <c r="U97" s="398">
        <f t="shared" si="20"/>
        <v>0</v>
      </c>
      <c r="V97" s="398">
        <f t="shared" si="20"/>
        <v>535799</v>
      </c>
      <c r="W97" s="380">
        <f t="shared" si="13"/>
        <v>455914165</v>
      </c>
    </row>
    <row r="98" spans="1:23" ht="10.7" customHeight="1" x14ac:dyDescent="0.2">
      <c r="A98" s="399">
        <v>93</v>
      </c>
      <c r="B98" s="400" t="s">
        <v>649</v>
      </c>
      <c r="C98" s="360">
        <f t="shared" ref="C98:V98" si="21">+C69+C97</f>
        <v>699827541</v>
      </c>
      <c r="D98" s="401">
        <f t="shared" si="21"/>
        <v>0</v>
      </c>
      <c r="E98" s="401">
        <f t="shared" si="21"/>
        <v>0</v>
      </c>
      <c r="F98" s="401">
        <f t="shared" si="21"/>
        <v>0</v>
      </c>
      <c r="G98" s="401">
        <f t="shared" si="21"/>
        <v>0</v>
      </c>
      <c r="H98" s="401">
        <f t="shared" si="21"/>
        <v>0</v>
      </c>
      <c r="I98" s="401">
        <f t="shared" si="21"/>
        <v>0</v>
      </c>
      <c r="J98" s="401">
        <f t="shared" si="21"/>
        <v>0</v>
      </c>
      <c r="K98" s="401">
        <f t="shared" si="21"/>
        <v>0</v>
      </c>
      <c r="L98" s="401">
        <f t="shared" si="21"/>
        <v>0</v>
      </c>
      <c r="M98" s="401">
        <f t="shared" si="21"/>
        <v>0</v>
      </c>
      <c r="N98" s="401">
        <f t="shared" si="21"/>
        <v>0</v>
      </c>
      <c r="O98" s="401">
        <f t="shared" si="21"/>
        <v>0</v>
      </c>
      <c r="P98" s="401">
        <f t="shared" si="21"/>
        <v>0</v>
      </c>
      <c r="Q98" s="401">
        <f t="shared" si="21"/>
        <v>0</v>
      </c>
      <c r="R98" s="401">
        <f t="shared" si="21"/>
        <v>0</v>
      </c>
      <c r="S98" s="401">
        <f t="shared" si="21"/>
        <v>3803325</v>
      </c>
      <c r="T98" s="401">
        <f t="shared" si="21"/>
        <v>0</v>
      </c>
      <c r="U98" s="401">
        <f t="shared" si="21"/>
        <v>0</v>
      </c>
      <c r="V98" s="363">
        <f t="shared" si="21"/>
        <v>535883</v>
      </c>
      <c r="W98" s="402">
        <f t="shared" si="13"/>
        <v>704166749</v>
      </c>
    </row>
  </sheetData>
  <mergeCells count="3">
    <mergeCell ref="A1:C1"/>
    <mergeCell ref="C2:R2"/>
    <mergeCell ref="S2:U2"/>
  </mergeCells>
  <pageMargins left="0.35416666666666702" right="0.23611111111111099" top="0.47222222222222199" bottom="0.225694444444444" header="0.15763888888888899" footer="0.51180555555555496"/>
  <pageSetup paperSize="8" firstPageNumber="0" orientation="landscape" horizontalDpi="300" verticalDpi="300"/>
  <headerFooter>
    <oddHeader>&amp;L&amp;"Times New Roman,Normál"&amp;12Kőröshegy Község Önkormányzatának 2015. I. félévi beszámolója&amp;R&amp;"Arial,Normál"9.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70"/>
  <sheetViews>
    <sheetView zoomScaleNormal="100" workbookViewId="0">
      <pane ySplit="4" topLeftCell="A5" activePane="bottomLeft" state="frozen"/>
      <selection pane="bottomLeft" activeCell="B70" sqref="B70"/>
    </sheetView>
  </sheetViews>
  <sheetFormatPr defaultColWidth="9.140625" defaultRowHeight="12.75" x14ac:dyDescent="0.2"/>
  <cols>
    <col min="1" max="1" width="3.85546875" style="3" customWidth="1"/>
    <col min="2" max="2" width="60.5703125" style="3" customWidth="1"/>
    <col min="3" max="3" width="10.85546875" style="3" hidden="1" customWidth="1"/>
    <col min="4" max="5" width="10.5703125" style="3" customWidth="1"/>
    <col min="6" max="6" width="10.85546875" style="3" bestFit="1" customWidth="1"/>
    <col min="7" max="1024" width="9.140625" style="3"/>
  </cols>
  <sheetData>
    <row r="1" spans="1:6" ht="15" customHeight="1" x14ac:dyDescent="0.2">
      <c r="A1" s="797" t="s">
        <v>195</v>
      </c>
      <c r="B1" s="797"/>
      <c r="C1" s="797"/>
      <c r="D1" s="797"/>
      <c r="E1" s="797"/>
      <c r="F1" s="797"/>
    </row>
    <row r="2" spans="1:6" ht="15" customHeight="1" x14ac:dyDescent="0.2">
      <c r="A2" s="798" t="s">
        <v>6</v>
      </c>
      <c r="B2" s="798"/>
      <c r="C2" s="798"/>
      <c r="D2" s="798"/>
      <c r="E2" s="798"/>
      <c r="F2" s="798"/>
    </row>
    <row r="3" spans="1:6" ht="25.5" customHeight="1" x14ac:dyDescent="0.2">
      <c r="A3" s="4"/>
      <c r="B3" s="4" t="s">
        <v>7</v>
      </c>
      <c r="C3" s="799" t="s">
        <v>8</v>
      </c>
      <c r="D3" s="799" t="s">
        <v>9</v>
      </c>
      <c r="E3" s="799" t="s">
        <v>10</v>
      </c>
      <c r="F3" s="800" t="s">
        <v>196</v>
      </c>
    </row>
    <row r="4" spans="1:6" x14ac:dyDescent="0.2">
      <c r="A4" s="5"/>
      <c r="B4" s="5"/>
      <c r="C4" s="799"/>
      <c r="D4" s="799"/>
      <c r="E4" s="799"/>
      <c r="F4" s="800"/>
    </row>
    <row r="5" spans="1:6" ht="18.600000000000001" customHeight="1" x14ac:dyDescent="0.2">
      <c r="A5" s="6" t="s">
        <v>11</v>
      </c>
      <c r="B5" s="7" t="s">
        <v>197</v>
      </c>
      <c r="C5" s="8">
        <v>65999055</v>
      </c>
      <c r="D5" s="14">
        <f>+cofogosbevétel!BG5</f>
        <v>81911504</v>
      </c>
      <c r="E5" s="14">
        <f>+cofogosbevétel!BH5</f>
        <v>81324565</v>
      </c>
      <c r="F5" s="15">
        <f>+bevétel!W4</f>
        <v>81324565</v>
      </c>
    </row>
    <row r="6" spans="1:6" ht="17.850000000000001" customHeight="1" x14ac:dyDescent="0.2">
      <c r="A6" s="6" t="s">
        <v>13</v>
      </c>
      <c r="B6" s="7" t="s">
        <v>198</v>
      </c>
      <c r="C6" s="8">
        <v>37639717</v>
      </c>
      <c r="D6" s="14">
        <f>+cofogosbevétel!BG6</f>
        <v>39057200</v>
      </c>
      <c r="E6" s="14">
        <f>+cofogosbevétel!BH6</f>
        <v>46081930</v>
      </c>
      <c r="F6" s="15">
        <f>+bevétel!W5</f>
        <v>46081930</v>
      </c>
    </row>
    <row r="7" spans="1:6" ht="25.5" x14ac:dyDescent="0.2">
      <c r="A7" s="6" t="s">
        <v>15</v>
      </c>
      <c r="B7" s="7" t="s">
        <v>199</v>
      </c>
      <c r="C7" s="8">
        <v>16759771</v>
      </c>
      <c r="D7" s="14">
        <f>+cofogosbevétel!BG7</f>
        <v>16851760</v>
      </c>
      <c r="E7" s="14">
        <f>+cofogosbevétel!BH7</f>
        <v>18536855</v>
      </c>
      <c r="F7" s="15">
        <f>+bevétel!W6</f>
        <v>18536855</v>
      </c>
    </row>
    <row r="8" spans="1:6" ht="16.350000000000001" customHeight="1" x14ac:dyDescent="0.2">
      <c r="A8" s="6" t="s">
        <v>17</v>
      </c>
      <c r="B8" s="7" t="s">
        <v>200</v>
      </c>
      <c r="C8" s="8">
        <v>1820000</v>
      </c>
      <c r="D8" s="14">
        <f>+cofogosbevétel!BG8</f>
        <v>1800000</v>
      </c>
      <c r="E8" s="14">
        <f>+cofogosbevétel!BH8</f>
        <v>2414900</v>
      </c>
      <c r="F8" s="15">
        <f>+bevétel!W7</f>
        <v>2414900</v>
      </c>
    </row>
    <row r="9" spans="1:6" ht="15" customHeight="1" x14ac:dyDescent="0.2">
      <c r="A9" s="6" t="s">
        <v>19</v>
      </c>
      <c r="B9" s="7" t="s">
        <v>201</v>
      </c>
      <c r="C9" s="8">
        <v>16722690</v>
      </c>
      <c r="D9" s="14">
        <f>+cofogosbevétel!BG9</f>
        <v>0</v>
      </c>
      <c r="E9" s="14">
        <f>+cofogosbevétel!BH9</f>
        <v>6181100</v>
      </c>
      <c r="F9" s="15">
        <f>+bevétel!W8</f>
        <v>6181100</v>
      </c>
    </row>
    <row r="10" spans="1:6" x14ac:dyDescent="0.2">
      <c r="A10" s="6" t="s">
        <v>21</v>
      </c>
      <c r="B10" s="7" t="s">
        <v>202</v>
      </c>
      <c r="C10" s="8">
        <v>201767</v>
      </c>
      <c r="D10" s="14">
        <f>+cofogosbevétel!BG10</f>
        <v>0</v>
      </c>
      <c r="E10" s="14">
        <f>+cofogosbevétel!BH10</f>
        <v>1042393</v>
      </c>
      <c r="F10" s="15">
        <f>+bevétel!W9</f>
        <v>1042393</v>
      </c>
    </row>
    <row r="11" spans="1:6" x14ac:dyDescent="0.2">
      <c r="A11" s="10" t="s">
        <v>23</v>
      </c>
      <c r="B11" s="11" t="s">
        <v>203</v>
      </c>
      <c r="C11" s="12">
        <v>139143000</v>
      </c>
      <c r="D11" s="16">
        <f>+cofogosbevétel!BG11</f>
        <v>139620464</v>
      </c>
      <c r="E11" s="16">
        <f>+cofogosbevétel!BH11</f>
        <v>155581743</v>
      </c>
      <c r="F11" s="17">
        <f>+bevétel!W10</f>
        <v>155581743</v>
      </c>
    </row>
    <row r="12" spans="1:6" x14ac:dyDescent="0.2">
      <c r="A12" s="6" t="s">
        <v>25</v>
      </c>
      <c r="B12" s="7" t="s">
        <v>204</v>
      </c>
      <c r="C12" s="8">
        <v>0</v>
      </c>
      <c r="D12" s="14">
        <f>+cofogosbevétel!BG12</f>
        <v>0</v>
      </c>
      <c r="E12" s="14">
        <f>+cofogosbevétel!BH12</f>
        <v>0</v>
      </c>
      <c r="F12" s="15">
        <f>+bevétel!W11</f>
        <v>0</v>
      </c>
    </row>
    <row r="13" spans="1:6" ht="25.5" x14ac:dyDescent="0.2">
      <c r="A13" s="6" t="s">
        <v>27</v>
      </c>
      <c r="B13" s="7" t="s">
        <v>205</v>
      </c>
      <c r="C13" s="8">
        <v>0</v>
      </c>
      <c r="D13" s="14">
        <f>+cofogosbevétel!BG13</f>
        <v>0</v>
      </c>
      <c r="E13" s="14">
        <f>+cofogosbevétel!BH13</f>
        <v>0</v>
      </c>
      <c r="F13" s="15">
        <f>+bevétel!W12</f>
        <v>0</v>
      </c>
    </row>
    <row r="14" spans="1:6" ht="25.5" x14ac:dyDescent="0.2">
      <c r="A14" s="6" t="s">
        <v>29</v>
      </c>
      <c r="B14" s="7" t="s">
        <v>206</v>
      </c>
      <c r="C14" s="8">
        <v>411000</v>
      </c>
      <c r="D14" s="14">
        <f>+cofogosbevétel!BG14</f>
        <v>411000</v>
      </c>
      <c r="E14" s="14">
        <f>+cofogosbevétel!BH14</f>
        <v>411000</v>
      </c>
      <c r="F14" s="15">
        <f>+bevétel!W13</f>
        <v>442643</v>
      </c>
    </row>
    <row r="15" spans="1:6" ht="25.5" x14ac:dyDescent="0.2">
      <c r="A15" s="6" t="s">
        <v>31</v>
      </c>
      <c r="B15" s="7" t="s">
        <v>207</v>
      </c>
      <c r="C15" s="8">
        <v>0</v>
      </c>
      <c r="D15" s="14">
        <f>+cofogosbevétel!BG15</f>
        <v>0</v>
      </c>
      <c r="E15" s="14">
        <f>+cofogosbevétel!BH15</f>
        <v>0</v>
      </c>
      <c r="F15" s="15">
        <f>+bevétel!W14</f>
        <v>0</v>
      </c>
    </row>
    <row r="16" spans="1:6" ht="15.6" customHeight="1" x14ac:dyDescent="0.2">
      <c r="A16" s="6" t="s">
        <v>33</v>
      </c>
      <c r="B16" s="7" t="s">
        <v>208</v>
      </c>
      <c r="C16" s="8">
        <v>18567476</v>
      </c>
      <c r="D16" s="14">
        <f>+cofogosbevétel!BG16</f>
        <v>20297000</v>
      </c>
      <c r="E16" s="14">
        <f>+cofogosbevétel!BH16</f>
        <v>26970039</v>
      </c>
      <c r="F16" s="15">
        <f>+bevétel!W15</f>
        <v>24424542</v>
      </c>
    </row>
    <row r="17" spans="1:6" ht="14.85" customHeight="1" x14ac:dyDescent="0.2">
      <c r="A17" s="10" t="s">
        <v>35</v>
      </c>
      <c r="B17" s="11" t="s">
        <v>209</v>
      </c>
      <c r="C17" s="12">
        <v>158121476</v>
      </c>
      <c r="D17" s="16">
        <f>+cofogosbevétel!BG17</f>
        <v>160328464</v>
      </c>
      <c r="E17" s="16">
        <f>+cofogosbevétel!BH17</f>
        <v>182962782</v>
      </c>
      <c r="F17" s="17">
        <f>+bevétel!W16</f>
        <v>180448928</v>
      </c>
    </row>
    <row r="18" spans="1:6" x14ac:dyDescent="0.2">
      <c r="A18" s="6" t="s">
        <v>37</v>
      </c>
      <c r="B18" s="7" t="s">
        <v>210</v>
      </c>
      <c r="C18" s="8">
        <v>0</v>
      </c>
      <c r="D18" s="14">
        <f>+cofogosbevétel!BG18</f>
        <v>0</v>
      </c>
      <c r="E18" s="14">
        <f>+cofogosbevétel!BH18</f>
        <v>6785</v>
      </c>
      <c r="F18" s="15">
        <f>+bevétel!W17</f>
        <v>6785</v>
      </c>
    </row>
    <row r="19" spans="1:6" ht="25.5" x14ac:dyDescent="0.2">
      <c r="A19" s="6" t="s">
        <v>39</v>
      </c>
      <c r="B19" s="7" t="s">
        <v>211</v>
      </c>
      <c r="C19" s="8">
        <v>0</v>
      </c>
      <c r="D19" s="14">
        <f>+cofogosbevétel!BG19</f>
        <v>0</v>
      </c>
      <c r="E19" s="14">
        <f>+cofogosbevétel!BH19</f>
        <v>0</v>
      </c>
      <c r="F19" s="15">
        <f>+bevétel!W18</f>
        <v>0</v>
      </c>
    </row>
    <row r="20" spans="1:6" ht="25.5" x14ac:dyDescent="0.2">
      <c r="A20" s="6" t="s">
        <v>41</v>
      </c>
      <c r="B20" s="7" t="s">
        <v>212</v>
      </c>
      <c r="C20" s="8">
        <v>0</v>
      </c>
      <c r="D20" s="14">
        <f>+cofogosbevétel!BG20</f>
        <v>0</v>
      </c>
      <c r="E20" s="14">
        <f>+cofogosbevétel!BH20</f>
        <v>0</v>
      </c>
      <c r="F20" s="15">
        <f>+bevétel!W19</f>
        <v>0</v>
      </c>
    </row>
    <row r="21" spans="1:6" ht="25.5" x14ac:dyDescent="0.2">
      <c r="A21" s="6" t="s">
        <v>43</v>
      </c>
      <c r="B21" s="7" t="s">
        <v>213</v>
      </c>
      <c r="C21" s="8">
        <v>0</v>
      </c>
      <c r="D21" s="14">
        <f>+cofogosbevétel!BG21</f>
        <v>0</v>
      </c>
      <c r="E21" s="14">
        <f>+cofogosbevétel!BH21</f>
        <v>0</v>
      </c>
      <c r="F21" s="15">
        <f>+bevétel!W20</f>
        <v>0</v>
      </c>
    </row>
    <row r="22" spans="1:6" ht="15" customHeight="1" x14ac:dyDescent="0.2">
      <c r="A22" s="6" t="s">
        <v>45</v>
      </c>
      <c r="B22" s="7" t="s">
        <v>214</v>
      </c>
      <c r="C22" s="8">
        <v>11327092</v>
      </c>
      <c r="D22" s="14">
        <f>+cofogosbevétel!BG22</f>
        <v>11203803</v>
      </c>
      <c r="E22" s="14">
        <f>+cofogosbevétel!BH22</f>
        <v>14203789</v>
      </c>
      <c r="F22" s="15">
        <f>+bevétel!W21</f>
        <v>7144915</v>
      </c>
    </row>
    <row r="23" spans="1:6" ht="15.6" customHeight="1" x14ac:dyDescent="0.2">
      <c r="A23" s="10" t="s">
        <v>47</v>
      </c>
      <c r="B23" s="11" t="s">
        <v>215</v>
      </c>
      <c r="C23" s="12">
        <v>11327092</v>
      </c>
      <c r="D23" s="16">
        <f>+cofogosbevétel!BG23</f>
        <v>11203803</v>
      </c>
      <c r="E23" s="16">
        <f>+cofogosbevétel!BH23</f>
        <v>14210574</v>
      </c>
      <c r="F23" s="17">
        <f>+bevétel!W22</f>
        <v>7151700</v>
      </c>
    </row>
    <row r="24" spans="1:6" x14ac:dyDescent="0.2">
      <c r="A24" s="6" t="s">
        <v>49</v>
      </c>
      <c r="B24" s="7" t="s">
        <v>216</v>
      </c>
      <c r="C24" s="8">
        <v>0</v>
      </c>
      <c r="D24" s="14">
        <f>+cofogosbevétel!BG24</f>
        <v>0</v>
      </c>
      <c r="E24" s="14">
        <f>+cofogosbevétel!BH24</f>
        <v>0</v>
      </c>
      <c r="F24" s="15">
        <f>+bevétel!W23</f>
        <v>0</v>
      </c>
    </row>
    <row r="25" spans="1:6" x14ac:dyDescent="0.2">
      <c r="A25" s="6" t="s">
        <v>51</v>
      </c>
      <c r="B25" s="7" t="s">
        <v>217</v>
      </c>
      <c r="C25" s="8">
        <v>0</v>
      </c>
      <c r="D25" s="14">
        <f>+cofogosbevétel!BG25</f>
        <v>0</v>
      </c>
      <c r="E25" s="14">
        <f>+cofogosbevétel!BH25</f>
        <v>0</v>
      </c>
      <c r="F25" s="15">
        <f>+bevétel!W24</f>
        <v>0</v>
      </c>
    </row>
    <row r="26" spans="1:6" x14ac:dyDescent="0.2">
      <c r="A26" s="10" t="s">
        <v>53</v>
      </c>
      <c r="B26" s="11" t="s">
        <v>218</v>
      </c>
      <c r="C26" s="12">
        <v>0</v>
      </c>
      <c r="D26" s="16">
        <f>+cofogosbevétel!BG26</f>
        <v>0</v>
      </c>
      <c r="E26" s="16">
        <f>+cofogosbevétel!BH26</f>
        <v>0</v>
      </c>
      <c r="F26" s="15">
        <f>+bevétel!W25</f>
        <v>0</v>
      </c>
    </row>
    <row r="27" spans="1:6" x14ac:dyDescent="0.2">
      <c r="A27" s="6" t="s">
        <v>55</v>
      </c>
      <c r="B27" s="7" t="s">
        <v>219</v>
      </c>
      <c r="C27" s="8">
        <v>0</v>
      </c>
      <c r="D27" s="14">
        <f>+cofogosbevétel!BG27</f>
        <v>0</v>
      </c>
      <c r="E27" s="14">
        <f>+cofogosbevétel!BH27</f>
        <v>0</v>
      </c>
      <c r="F27" s="15">
        <f>+bevétel!W26</f>
        <v>0</v>
      </c>
    </row>
    <row r="28" spans="1:6" x14ac:dyDescent="0.2">
      <c r="A28" s="6" t="s">
        <v>57</v>
      </c>
      <c r="B28" s="7" t="s">
        <v>220</v>
      </c>
      <c r="C28" s="8">
        <v>0</v>
      </c>
      <c r="D28" s="14">
        <f>+cofogosbevétel!BG28</f>
        <v>0</v>
      </c>
      <c r="E28" s="14">
        <f>+cofogosbevétel!BH28</f>
        <v>0</v>
      </c>
      <c r="F28" s="15">
        <f>+bevétel!W27</f>
        <v>0</v>
      </c>
    </row>
    <row r="29" spans="1:6" x14ac:dyDescent="0.2">
      <c r="A29" s="6" t="s">
        <v>59</v>
      </c>
      <c r="B29" s="7" t="s">
        <v>221</v>
      </c>
      <c r="C29" s="8">
        <v>20000000</v>
      </c>
      <c r="D29" s="14">
        <f>+cofogosbevétel!BG29</f>
        <v>16800000</v>
      </c>
      <c r="E29" s="14">
        <f>+cofogosbevétel!BH29</f>
        <v>16800000</v>
      </c>
      <c r="F29" s="15">
        <f>+bevétel!W28</f>
        <v>18903582</v>
      </c>
    </row>
    <row r="30" spans="1:6" x14ac:dyDescent="0.2">
      <c r="A30" s="6"/>
      <c r="B30" s="18" t="s">
        <v>222</v>
      </c>
      <c r="C30" s="19">
        <v>13000000</v>
      </c>
      <c r="D30" s="20">
        <f>+cofogosbevétel!BG30</f>
        <v>10000000</v>
      </c>
      <c r="E30" s="20">
        <f>+cofogosbevétel!BH30</f>
        <v>10000000</v>
      </c>
      <c r="F30" s="21">
        <f>+bevétel!W29</f>
        <v>12370317</v>
      </c>
    </row>
    <row r="31" spans="1:6" x14ac:dyDescent="0.2">
      <c r="A31" s="6"/>
      <c r="B31" s="18" t="s">
        <v>223</v>
      </c>
      <c r="C31" s="19">
        <v>7000000</v>
      </c>
      <c r="D31" s="20">
        <f>+cofogosbevétel!BG31</f>
        <v>6800000</v>
      </c>
      <c r="E31" s="20">
        <f>+cofogosbevétel!BH31</f>
        <v>6800000</v>
      </c>
      <c r="F31" s="21">
        <f>+bevétel!W30</f>
        <v>6533265</v>
      </c>
    </row>
    <row r="32" spans="1:6" x14ac:dyDescent="0.2">
      <c r="A32" s="6" t="s">
        <v>61</v>
      </c>
      <c r="B32" s="7" t="s">
        <v>224</v>
      </c>
      <c r="C32" s="8">
        <v>23000000</v>
      </c>
      <c r="D32" s="14">
        <f>+cofogosbevétel!BG32</f>
        <v>26200000</v>
      </c>
      <c r="E32" s="14">
        <f>+cofogosbevétel!BH32</f>
        <v>23000000</v>
      </c>
      <c r="F32" s="15">
        <f>+bevétel!W31</f>
        <v>24971547</v>
      </c>
    </row>
    <row r="33" spans="1:6" x14ac:dyDescent="0.2">
      <c r="A33" s="6" t="s">
        <v>63</v>
      </c>
      <c r="B33" s="7" t="s">
        <v>225</v>
      </c>
      <c r="C33" s="8">
        <v>0</v>
      </c>
      <c r="D33" s="14">
        <f>+cofogosbevétel!BG33</f>
        <v>0</v>
      </c>
      <c r="E33" s="14">
        <f>+cofogosbevétel!BH33</f>
        <v>0</v>
      </c>
      <c r="F33" s="15">
        <f>+bevétel!W32</f>
        <v>0</v>
      </c>
    </row>
    <row r="34" spans="1:6" x14ac:dyDescent="0.2">
      <c r="A34" s="6" t="s">
        <v>65</v>
      </c>
      <c r="B34" s="7" t="s">
        <v>226</v>
      </c>
      <c r="C34" s="8">
        <v>0</v>
      </c>
      <c r="D34" s="14">
        <f>+cofogosbevétel!BG34</f>
        <v>0</v>
      </c>
      <c r="E34" s="14">
        <f>+cofogosbevétel!BH34</f>
        <v>0</v>
      </c>
      <c r="F34" s="15">
        <f>+bevétel!W33</f>
        <v>0</v>
      </c>
    </row>
    <row r="35" spans="1:6" x14ac:dyDescent="0.2">
      <c r="A35" s="6" t="s">
        <v>67</v>
      </c>
      <c r="B35" s="7" t="s">
        <v>227</v>
      </c>
      <c r="C35" s="8">
        <v>5000000</v>
      </c>
      <c r="D35" s="14">
        <f>+cofogosbevétel!BG35</f>
        <v>5500000</v>
      </c>
      <c r="E35" s="14">
        <f>+cofogosbevétel!BH35</f>
        <v>0</v>
      </c>
      <c r="F35" s="15">
        <f>+bevétel!W34</f>
        <v>0</v>
      </c>
    </row>
    <row r="36" spans="1:6" x14ac:dyDescent="0.2">
      <c r="A36" s="6" t="s">
        <v>69</v>
      </c>
      <c r="B36" s="7" t="s">
        <v>228</v>
      </c>
      <c r="C36" s="8">
        <v>1200000</v>
      </c>
      <c r="D36" s="14">
        <f>+cofogosbevétel!BG36</f>
        <v>1400000</v>
      </c>
      <c r="E36" s="14">
        <f>+cofogosbevétel!BH36</f>
        <v>0</v>
      </c>
      <c r="F36" s="15">
        <f>+bevétel!W35</f>
        <v>159200</v>
      </c>
    </row>
    <row r="37" spans="1:6" ht="12.75" customHeight="1" x14ac:dyDescent="0.2">
      <c r="A37" s="10" t="s">
        <v>71</v>
      </c>
      <c r="B37" s="11" t="s">
        <v>229</v>
      </c>
      <c r="C37" s="12">
        <v>29200000</v>
      </c>
      <c r="D37" s="16">
        <f>+cofogosbevétel!BG37</f>
        <v>33100000</v>
      </c>
      <c r="E37" s="16">
        <f>+cofogosbevétel!BH37</f>
        <v>23000000</v>
      </c>
      <c r="F37" s="17">
        <f>+bevétel!W36</f>
        <v>25130747</v>
      </c>
    </row>
    <row r="38" spans="1:6" ht="12.75" customHeight="1" x14ac:dyDescent="0.2">
      <c r="A38" s="6" t="s">
        <v>73</v>
      </c>
      <c r="B38" s="7" t="s">
        <v>230</v>
      </c>
      <c r="C38" s="8">
        <v>500000</v>
      </c>
      <c r="D38" s="14">
        <f>+cofogosbevétel!BG38</f>
        <v>500000</v>
      </c>
      <c r="E38" s="14">
        <f>+cofogosbevétel!BH38</f>
        <v>500000</v>
      </c>
      <c r="F38" s="15">
        <f>+bevétel!W37</f>
        <v>426671</v>
      </c>
    </row>
    <row r="39" spans="1:6" ht="12.75" customHeight="1" x14ac:dyDescent="0.2">
      <c r="A39" s="10" t="s">
        <v>75</v>
      </c>
      <c r="B39" s="11" t="s">
        <v>231</v>
      </c>
      <c r="C39" s="12">
        <v>49700000</v>
      </c>
      <c r="D39" s="16">
        <f>+cofogosbevétel!BG39</f>
        <v>50400000</v>
      </c>
      <c r="E39" s="16">
        <f>+cofogosbevétel!BH39</f>
        <v>40300000</v>
      </c>
      <c r="F39" s="17">
        <f>+bevétel!W38</f>
        <v>44461000</v>
      </c>
    </row>
    <row r="40" spans="1:6" ht="12.75" customHeight="1" x14ac:dyDescent="0.2">
      <c r="A40" s="6" t="s">
        <v>77</v>
      </c>
      <c r="B40" s="7" t="s">
        <v>232</v>
      </c>
      <c r="C40" s="8">
        <v>0</v>
      </c>
      <c r="D40" s="14">
        <f>+cofogosbevétel!BG40</f>
        <v>0</v>
      </c>
      <c r="E40" s="14">
        <f>+cofogosbevétel!BH40</f>
        <v>0</v>
      </c>
      <c r="F40" s="15">
        <f>+bevétel!W39</f>
        <v>0</v>
      </c>
    </row>
    <row r="41" spans="1:6" ht="12.75" customHeight="1" x14ac:dyDescent="0.2">
      <c r="A41" s="6" t="s">
        <v>79</v>
      </c>
      <c r="B41" s="7" t="s">
        <v>233</v>
      </c>
      <c r="C41" s="8">
        <v>2610000</v>
      </c>
      <c r="D41" s="14">
        <f>+cofogosbevétel!BG41</f>
        <v>2110000</v>
      </c>
      <c r="E41" s="14">
        <f>+cofogosbevétel!BH41</f>
        <v>2110000</v>
      </c>
      <c r="F41" s="15">
        <f>+bevétel!W40</f>
        <v>1776060</v>
      </c>
    </row>
    <row r="42" spans="1:6" ht="12.75" customHeight="1" x14ac:dyDescent="0.2">
      <c r="A42" s="6" t="s">
        <v>81</v>
      </c>
      <c r="B42" s="7" t="s">
        <v>234</v>
      </c>
      <c r="C42" s="8">
        <v>200000</v>
      </c>
      <c r="D42" s="14">
        <f>+cofogosbevétel!BG42</f>
        <v>0</v>
      </c>
      <c r="E42" s="14">
        <f>+cofogosbevétel!BH42</f>
        <v>0</v>
      </c>
      <c r="F42" s="15">
        <f>+bevétel!W41</f>
        <v>265013</v>
      </c>
    </row>
    <row r="43" spans="1:6" ht="12.75" customHeight="1" x14ac:dyDescent="0.2">
      <c r="A43" s="6" t="s">
        <v>83</v>
      </c>
      <c r="B43" s="7" t="s">
        <v>235</v>
      </c>
      <c r="C43" s="8">
        <v>250000</v>
      </c>
      <c r="D43" s="14">
        <f>+cofogosbevétel!BG43</f>
        <v>250000</v>
      </c>
      <c r="E43" s="14">
        <f>+cofogosbevétel!BH43</f>
        <v>250000</v>
      </c>
      <c r="F43" s="15">
        <f>+bevétel!W42</f>
        <v>0</v>
      </c>
    </row>
    <row r="44" spans="1:6" ht="12.75" customHeight="1" x14ac:dyDescent="0.2">
      <c r="A44" s="6" t="s">
        <v>85</v>
      </c>
      <c r="B44" s="7" t="s">
        <v>236</v>
      </c>
      <c r="C44" s="8">
        <v>2650000</v>
      </c>
      <c r="D44" s="14">
        <f>+cofogosbevétel!BG44</f>
        <v>2650000</v>
      </c>
      <c r="E44" s="14">
        <f>+cofogosbevétel!BH44</f>
        <v>2650000</v>
      </c>
      <c r="F44" s="15">
        <f>+bevétel!W43</f>
        <v>2839508</v>
      </c>
    </row>
    <row r="45" spans="1:6" ht="12.75" customHeight="1" x14ac:dyDescent="0.2">
      <c r="A45" s="6" t="s">
        <v>87</v>
      </c>
      <c r="B45" s="7" t="s">
        <v>237</v>
      </c>
      <c r="C45" s="8">
        <v>881500</v>
      </c>
      <c r="D45" s="14">
        <f>+cofogosbevétel!BG45</f>
        <v>881500</v>
      </c>
      <c r="E45" s="14">
        <f>+cofogosbevétel!BH45</f>
        <v>881500</v>
      </c>
      <c r="F45" s="15">
        <f>+bevétel!W44</f>
        <v>883077</v>
      </c>
    </row>
    <row r="46" spans="1:6" ht="12.75" customHeight="1" x14ac:dyDescent="0.2">
      <c r="A46" s="6" t="s">
        <v>89</v>
      </c>
      <c r="B46" s="7" t="s">
        <v>238</v>
      </c>
      <c r="C46" s="8">
        <v>0</v>
      </c>
      <c r="D46" s="14">
        <f>+cofogosbevétel!BG46</f>
        <v>0</v>
      </c>
      <c r="E46" s="14">
        <f>+cofogosbevétel!BH46</f>
        <v>0</v>
      </c>
      <c r="F46" s="15">
        <f>+bevétel!W45</f>
        <v>0</v>
      </c>
    </row>
    <row r="47" spans="1:6" ht="12.75" customHeight="1" x14ac:dyDescent="0.2">
      <c r="A47" s="6" t="s">
        <v>91</v>
      </c>
      <c r="B47" s="7" t="s">
        <v>239</v>
      </c>
      <c r="C47" s="8">
        <v>100000</v>
      </c>
      <c r="D47" s="14">
        <f>+cofogosbevétel!BG47</f>
        <v>50000</v>
      </c>
      <c r="E47" s="14">
        <f>+cofogosbevétel!BH47</f>
        <v>50000</v>
      </c>
      <c r="F47" s="15">
        <f>+bevétel!W46</f>
        <v>4704</v>
      </c>
    </row>
    <row r="48" spans="1:6" ht="12.75" customHeight="1" x14ac:dyDescent="0.2">
      <c r="A48" s="6" t="s">
        <v>93</v>
      </c>
      <c r="B48" s="7" t="s">
        <v>240</v>
      </c>
      <c r="C48" s="8">
        <v>0</v>
      </c>
      <c r="D48" s="14">
        <f>+cofogosbevétel!BG48</f>
        <v>0</v>
      </c>
      <c r="E48" s="14">
        <f>+cofogosbevétel!BH48</f>
        <v>0</v>
      </c>
      <c r="F48" s="15">
        <f>+bevétel!W47</f>
        <v>0</v>
      </c>
    </row>
    <row r="49" spans="1:6" ht="12.75" customHeight="1" x14ac:dyDescent="0.2">
      <c r="A49" s="6">
        <v>43</v>
      </c>
      <c r="B49" s="7" t="s">
        <v>241</v>
      </c>
      <c r="C49" s="8">
        <v>464000</v>
      </c>
      <c r="D49" s="14">
        <f>+cofogosbevétel!BG49</f>
        <v>0</v>
      </c>
      <c r="E49" s="14">
        <f>+cofogosbevétel!BH49</f>
        <v>0</v>
      </c>
      <c r="F49" s="15">
        <f>+bevétel!W48</f>
        <v>0</v>
      </c>
    </row>
    <row r="50" spans="1:6" ht="12.75" customHeight="1" x14ac:dyDescent="0.2">
      <c r="A50" s="6">
        <v>44</v>
      </c>
      <c r="B50" s="7" t="s">
        <v>242</v>
      </c>
      <c r="C50" s="8">
        <v>2000000</v>
      </c>
      <c r="D50" s="14">
        <f>+cofogosbevétel!BG50</f>
        <v>200000</v>
      </c>
      <c r="E50" s="14">
        <f>+cofogosbevétel!BH50</f>
        <v>200000</v>
      </c>
      <c r="F50" s="15">
        <f>+bevétel!W49</f>
        <v>41056</v>
      </c>
    </row>
    <row r="51" spans="1:6" ht="12.75" customHeight="1" x14ac:dyDescent="0.2">
      <c r="A51" s="10">
        <v>45</v>
      </c>
      <c r="B51" s="11" t="s">
        <v>243</v>
      </c>
      <c r="C51" s="12">
        <v>9155500</v>
      </c>
      <c r="D51" s="16">
        <f>+cofogosbevétel!BG51</f>
        <v>6141500</v>
      </c>
      <c r="E51" s="16">
        <f>+cofogosbevétel!BH51</f>
        <v>6141500</v>
      </c>
      <c r="F51" s="17">
        <f>+bevétel!W50</f>
        <v>5809418</v>
      </c>
    </row>
    <row r="52" spans="1:6" ht="12.75" customHeight="1" x14ac:dyDescent="0.2">
      <c r="A52" s="6">
        <v>46</v>
      </c>
      <c r="B52" s="7" t="s">
        <v>244</v>
      </c>
      <c r="C52" s="8">
        <v>0</v>
      </c>
      <c r="D52" s="14">
        <f>+cofogosbevétel!BG52</f>
        <v>0</v>
      </c>
      <c r="E52" s="14">
        <f>+cofogosbevétel!BH52</f>
        <v>0</v>
      </c>
      <c r="F52" s="15">
        <f>+bevétel!W51</f>
        <v>0</v>
      </c>
    </row>
    <row r="53" spans="1:6" ht="12.75" customHeight="1" x14ac:dyDescent="0.2">
      <c r="A53" s="6">
        <v>47</v>
      </c>
      <c r="B53" s="7" t="s">
        <v>245</v>
      </c>
      <c r="C53" s="8">
        <v>12100000</v>
      </c>
      <c r="D53" s="14">
        <f>+cofogosbevétel!BG53</f>
        <v>6700000</v>
      </c>
      <c r="E53" s="14">
        <f>+cofogosbevétel!BH53</f>
        <v>6700000</v>
      </c>
      <c r="F53" s="15">
        <f>+bevétel!W52</f>
        <v>9407060</v>
      </c>
    </row>
    <row r="54" spans="1:6" ht="12.75" customHeight="1" x14ac:dyDescent="0.2">
      <c r="A54" s="6">
        <v>48</v>
      </c>
      <c r="B54" s="7" t="s">
        <v>246</v>
      </c>
      <c r="C54" s="8">
        <v>0</v>
      </c>
      <c r="D54" s="14">
        <f>+cofogosbevétel!BG54</f>
        <v>0</v>
      </c>
      <c r="E54" s="14">
        <f>+cofogosbevétel!BH54</f>
        <v>0</v>
      </c>
      <c r="F54" s="15">
        <f>+bevétel!W53</f>
        <v>0</v>
      </c>
    </row>
    <row r="55" spans="1:6" ht="12.75" customHeight="1" x14ac:dyDescent="0.2">
      <c r="A55" s="6">
        <v>49</v>
      </c>
      <c r="B55" s="7" t="s">
        <v>247</v>
      </c>
      <c r="C55" s="8">
        <v>0</v>
      </c>
      <c r="D55" s="14">
        <f>+cofogosbevétel!BG55</f>
        <v>0</v>
      </c>
      <c r="E55" s="14">
        <f>+cofogosbevétel!BH55</f>
        <v>0</v>
      </c>
      <c r="F55" s="15">
        <f>+bevétel!W54</f>
        <v>0</v>
      </c>
    </row>
    <row r="56" spans="1:6" ht="12.75" customHeight="1" x14ac:dyDescent="0.2">
      <c r="A56" s="6">
        <v>50</v>
      </c>
      <c r="B56" s="7" t="s">
        <v>248</v>
      </c>
      <c r="C56" s="8">
        <v>0</v>
      </c>
      <c r="D56" s="14">
        <f>+cofogosbevétel!BG56</f>
        <v>0</v>
      </c>
      <c r="E56" s="14">
        <f>+cofogosbevétel!BH56</f>
        <v>0</v>
      </c>
      <c r="F56" s="15">
        <f>+bevétel!W55</f>
        <v>0</v>
      </c>
    </row>
    <row r="57" spans="1:6" ht="12.75" customHeight="1" x14ac:dyDescent="0.2">
      <c r="A57" s="10">
        <v>51</v>
      </c>
      <c r="B57" s="11" t="s">
        <v>249</v>
      </c>
      <c r="C57" s="12">
        <v>12100000</v>
      </c>
      <c r="D57" s="16">
        <f>+cofogosbevétel!BG57</f>
        <v>6700000</v>
      </c>
      <c r="E57" s="16">
        <f>+cofogosbevétel!BH57</f>
        <v>6700000</v>
      </c>
      <c r="F57" s="17">
        <f>+bevétel!W56</f>
        <v>9407060</v>
      </c>
    </row>
    <row r="58" spans="1:6" ht="25.5" x14ac:dyDescent="0.2">
      <c r="A58" s="6">
        <v>52</v>
      </c>
      <c r="B58" s="22" t="s">
        <v>250</v>
      </c>
      <c r="C58" s="8">
        <v>0</v>
      </c>
      <c r="D58" s="14">
        <f>+cofogosbevétel!BG58</f>
        <v>0</v>
      </c>
      <c r="E58" s="14">
        <f>+cofogosbevétel!BH58</f>
        <v>0</v>
      </c>
      <c r="F58" s="15">
        <f>+bevétel!W57</f>
        <v>0</v>
      </c>
    </row>
    <row r="59" spans="1:6" ht="25.5" x14ac:dyDescent="0.2">
      <c r="A59" s="6">
        <v>53</v>
      </c>
      <c r="B59" s="22" t="s">
        <v>251</v>
      </c>
      <c r="C59" s="8">
        <v>0</v>
      </c>
      <c r="D59" s="14">
        <f>+cofogosbevétel!BG59</f>
        <v>0</v>
      </c>
      <c r="E59" s="14">
        <f>+cofogosbevétel!BH59</f>
        <v>0</v>
      </c>
      <c r="F59" s="15">
        <f>+bevétel!W58</f>
        <v>0</v>
      </c>
    </row>
    <row r="60" spans="1:6" ht="25.5" x14ac:dyDescent="0.2">
      <c r="A60" s="6">
        <v>54</v>
      </c>
      <c r="B60" s="22" t="s">
        <v>252</v>
      </c>
      <c r="C60" s="8">
        <v>0</v>
      </c>
      <c r="D60" s="14">
        <f>+cofogosbevétel!BG60</f>
        <v>0</v>
      </c>
      <c r="E60" s="14">
        <f>+cofogosbevétel!BH60</f>
        <v>0</v>
      </c>
      <c r="F60" s="15">
        <f>+bevétel!W59</f>
        <v>0</v>
      </c>
    </row>
    <row r="61" spans="1:6" ht="25.5" x14ac:dyDescent="0.2">
      <c r="A61" s="6">
        <v>55</v>
      </c>
      <c r="B61" s="22" t="s">
        <v>253</v>
      </c>
      <c r="C61" s="8">
        <v>0</v>
      </c>
      <c r="D61" s="14">
        <f>+cofogosbevétel!BG61</f>
        <v>0</v>
      </c>
      <c r="E61" s="14">
        <f>+cofogosbevétel!BH61</f>
        <v>0</v>
      </c>
      <c r="F61" s="15">
        <f>+bevétel!W60</f>
        <v>0</v>
      </c>
    </row>
    <row r="62" spans="1:6" x14ac:dyDescent="0.2">
      <c r="A62" s="6">
        <v>56</v>
      </c>
      <c r="B62" s="22" t="s">
        <v>254</v>
      </c>
      <c r="C62" s="8">
        <v>1141015</v>
      </c>
      <c r="D62" s="14">
        <f>+cofogosbevétel!BG62</f>
        <v>832000</v>
      </c>
      <c r="E62" s="14">
        <f>+cofogosbevétel!BH62</f>
        <v>832000</v>
      </c>
      <c r="F62" s="15">
        <f>+bevétel!W61</f>
        <v>932993</v>
      </c>
    </row>
    <row r="63" spans="1:6" x14ac:dyDescent="0.2">
      <c r="A63" s="10">
        <v>57</v>
      </c>
      <c r="B63" s="11" t="s">
        <v>255</v>
      </c>
      <c r="C63" s="12">
        <v>1141015</v>
      </c>
      <c r="D63" s="16">
        <f>+cofogosbevétel!BG63</f>
        <v>832000</v>
      </c>
      <c r="E63" s="16">
        <f>+cofogosbevétel!BH63</f>
        <v>832000</v>
      </c>
      <c r="F63" s="17">
        <f>+bevétel!W62</f>
        <v>932993</v>
      </c>
    </row>
    <row r="64" spans="1:6" ht="25.5" x14ac:dyDescent="0.2">
      <c r="A64" s="6">
        <v>58</v>
      </c>
      <c r="B64" s="22" t="s">
        <v>256</v>
      </c>
      <c r="C64" s="8">
        <v>0</v>
      </c>
      <c r="D64" s="14">
        <f>+cofogosbevétel!BG64</f>
        <v>0</v>
      </c>
      <c r="E64" s="14">
        <f>+cofogosbevétel!BH64</f>
        <v>0</v>
      </c>
      <c r="F64" s="15">
        <f>+bevétel!W63</f>
        <v>0</v>
      </c>
    </row>
    <row r="65" spans="1:6" ht="25.5" x14ac:dyDescent="0.2">
      <c r="A65" s="6">
        <v>59</v>
      </c>
      <c r="B65" s="22" t="s">
        <v>257</v>
      </c>
      <c r="C65" s="8">
        <v>0</v>
      </c>
      <c r="D65" s="14">
        <f>+cofogosbevétel!BG65</f>
        <v>0</v>
      </c>
      <c r="E65" s="14">
        <f>+cofogosbevétel!BH65</f>
        <v>0</v>
      </c>
      <c r="F65" s="15">
        <f>+bevétel!W64</f>
        <v>0</v>
      </c>
    </row>
    <row r="66" spans="1:6" ht="25.5" x14ac:dyDescent="0.2">
      <c r="A66" s="6">
        <v>60</v>
      </c>
      <c r="B66" s="22" t="s">
        <v>258</v>
      </c>
      <c r="C66" s="8">
        <v>0</v>
      </c>
      <c r="D66" s="14">
        <f>+cofogosbevétel!BG66</f>
        <v>0</v>
      </c>
      <c r="E66" s="14">
        <f>+cofogosbevétel!BH66</f>
        <v>0</v>
      </c>
      <c r="F66" s="15">
        <f>+bevétel!W65</f>
        <v>0</v>
      </c>
    </row>
    <row r="67" spans="1:6" ht="25.5" x14ac:dyDescent="0.2">
      <c r="A67" s="6">
        <v>61</v>
      </c>
      <c r="B67" s="22" t="s">
        <v>259</v>
      </c>
      <c r="C67" s="8">
        <v>72000</v>
      </c>
      <c r="D67" s="14">
        <f>+cofogosbevétel!BG67</f>
        <v>50000</v>
      </c>
      <c r="E67" s="14">
        <f>+cofogosbevétel!BH67</f>
        <v>50000</v>
      </c>
      <c r="F67" s="15">
        <f>+bevétel!W66</f>
        <v>9485</v>
      </c>
    </row>
    <row r="68" spans="1:6" x14ac:dyDescent="0.2">
      <c r="A68" s="6">
        <v>62</v>
      </c>
      <c r="B68" s="22" t="s">
        <v>260</v>
      </c>
      <c r="C68" s="8">
        <v>100000</v>
      </c>
      <c r="D68" s="14">
        <f>+cofogosbevétel!BG68</f>
        <v>100000</v>
      </c>
      <c r="E68" s="14">
        <f>+cofogosbevétel!BH68</f>
        <v>100000</v>
      </c>
      <c r="F68" s="15">
        <f>+bevétel!W67</f>
        <v>32000</v>
      </c>
    </row>
    <row r="69" spans="1:6" x14ac:dyDescent="0.2">
      <c r="A69" s="10">
        <v>63</v>
      </c>
      <c r="B69" s="11" t="s">
        <v>261</v>
      </c>
      <c r="C69" s="12">
        <v>172000</v>
      </c>
      <c r="D69" s="16">
        <f>+cofogosbevétel!BG69</f>
        <v>150000</v>
      </c>
      <c r="E69" s="16">
        <f>+cofogosbevétel!BH69</f>
        <v>150000</v>
      </c>
      <c r="F69" s="17">
        <f>+bevétel!W68</f>
        <v>41485</v>
      </c>
    </row>
    <row r="70" spans="1:6" x14ac:dyDescent="0.2">
      <c r="A70" s="10">
        <v>64</v>
      </c>
      <c r="B70" s="11" t="s">
        <v>262</v>
      </c>
      <c r="C70" s="12">
        <v>241717083</v>
      </c>
      <c r="D70" s="16">
        <f>+cofogosbevétel!BG70</f>
        <v>235755767</v>
      </c>
      <c r="E70" s="16">
        <f>+cofogosbevétel!BH70</f>
        <v>251296856</v>
      </c>
      <c r="F70" s="17">
        <f>+bevétel!W69</f>
        <v>248252584</v>
      </c>
    </row>
  </sheetData>
  <mergeCells count="6">
    <mergeCell ref="A1:F1"/>
    <mergeCell ref="A2:F2"/>
    <mergeCell ref="C3:C4"/>
    <mergeCell ref="D3:D4"/>
    <mergeCell ref="E3:E4"/>
    <mergeCell ref="F3:F4"/>
  </mergeCells>
  <pageMargins left="0.31496062992125984" right="0.15748031496062992" top="0.6692913385826772" bottom="0.35433070866141736" header="0.23622047244094491" footer="0.51181102362204722"/>
  <pageSetup paperSize="9" firstPageNumber="0" orientation="portrait" horizontalDpi="300" verticalDpi="300" r:id="rId1"/>
  <headerFooter>
    <oddHeader>&amp;L&amp;"Times New Roman,Normál"&amp;12Kőröshegy Község Önkormányzatának
2020. évi zárszámadása&amp;R&amp;"Arial,Normál"2. sz. melléklet a 3/2021. (V.28.)
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J32"/>
  <sheetViews>
    <sheetView zoomScaleNormal="100" workbookViewId="0">
      <selection activeCell="C3" sqref="C1:C1048576"/>
    </sheetView>
  </sheetViews>
  <sheetFormatPr defaultColWidth="9.140625" defaultRowHeight="12.75" x14ac:dyDescent="0.2"/>
  <cols>
    <col min="1" max="1" width="4.7109375" style="3" customWidth="1"/>
    <col min="2" max="2" width="64.42578125" style="3" customWidth="1"/>
    <col min="3" max="3" width="9.42578125" style="3" hidden="1" customWidth="1"/>
    <col min="4" max="4" width="9.42578125" style="3" customWidth="1"/>
    <col min="5" max="5" width="9.7109375" style="3" customWidth="1"/>
    <col min="6" max="6" width="10" style="3" bestFit="1" customWidth="1"/>
    <col min="7" max="1024" width="9.140625" style="3"/>
  </cols>
  <sheetData>
    <row r="1" spans="1:6" ht="17.25" customHeight="1" x14ac:dyDescent="0.2">
      <c r="A1" s="797" t="s">
        <v>263</v>
      </c>
      <c r="B1" s="797"/>
      <c r="C1" s="797"/>
      <c r="D1" s="797"/>
      <c r="E1" s="797"/>
      <c r="F1" s="797"/>
    </row>
    <row r="2" spans="1:6" ht="17.25" customHeight="1" x14ac:dyDescent="0.2">
      <c r="A2" s="798" t="s">
        <v>6</v>
      </c>
      <c r="B2" s="798"/>
      <c r="C2" s="798"/>
      <c r="D2" s="798"/>
      <c r="E2" s="798"/>
      <c r="F2" s="798"/>
    </row>
    <row r="3" spans="1:6" ht="26.25" customHeight="1" x14ac:dyDescent="0.2">
      <c r="A3" s="4"/>
      <c r="B3" s="4" t="s">
        <v>7</v>
      </c>
      <c r="C3" s="799" t="s">
        <v>8</v>
      </c>
      <c r="D3" s="799" t="s">
        <v>9</v>
      </c>
      <c r="E3" s="799" t="s">
        <v>10</v>
      </c>
      <c r="F3" s="799" t="s">
        <v>196</v>
      </c>
    </row>
    <row r="4" spans="1:6" x14ac:dyDescent="0.2">
      <c r="A4" s="5"/>
      <c r="B4" s="5"/>
      <c r="C4" s="799"/>
      <c r="D4" s="799"/>
      <c r="E4" s="799"/>
      <c r="F4" s="799"/>
    </row>
    <row r="5" spans="1:6" ht="12.75" customHeight="1" x14ac:dyDescent="0.2">
      <c r="A5" s="6" t="s">
        <v>11</v>
      </c>
      <c r="B5" s="7" t="s">
        <v>264</v>
      </c>
      <c r="C5" s="8">
        <v>5078000</v>
      </c>
      <c r="D5" s="9">
        <f>+cofogoskiadás!CK97</f>
        <v>5078000</v>
      </c>
      <c r="E5" s="9">
        <f>+cofogoskiadás!CL97</f>
        <v>5078000</v>
      </c>
      <c r="F5" s="9">
        <f>+kiadás!AO95</f>
        <v>5078000</v>
      </c>
    </row>
    <row r="6" spans="1:6" ht="12.75" customHeight="1" x14ac:dyDescent="0.2">
      <c r="A6" s="6" t="s">
        <v>13</v>
      </c>
      <c r="B6" s="7" t="s">
        <v>265</v>
      </c>
      <c r="C6" s="8">
        <v>0</v>
      </c>
      <c r="D6" s="9">
        <f>+cofogoskiadás!CK98</f>
        <v>0</v>
      </c>
      <c r="E6" s="9">
        <f>+cofogoskiadás!CL98</f>
        <v>0</v>
      </c>
      <c r="F6" s="9">
        <f>+kiadás!AO96</f>
        <v>0</v>
      </c>
    </row>
    <row r="7" spans="1:6" ht="12.75" customHeight="1" x14ac:dyDescent="0.2">
      <c r="A7" s="6" t="s">
        <v>15</v>
      </c>
      <c r="B7" s="7" t="s">
        <v>266</v>
      </c>
      <c r="C7" s="8">
        <v>0</v>
      </c>
      <c r="D7" s="9">
        <f>+cofogoskiadás!CK99</f>
        <v>0</v>
      </c>
      <c r="E7" s="9">
        <f>+cofogoskiadás!CL99</f>
        <v>0</v>
      </c>
      <c r="F7" s="9">
        <f>+kiadás!AO97</f>
        <v>0</v>
      </c>
    </row>
    <row r="8" spans="1:6" ht="12.75" customHeight="1" x14ac:dyDescent="0.2">
      <c r="A8" s="10" t="s">
        <v>17</v>
      </c>
      <c r="B8" s="11" t="s">
        <v>267</v>
      </c>
      <c r="C8" s="12">
        <v>5078000</v>
      </c>
      <c r="D8" s="13">
        <f>+cofogoskiadás!CK100</f>
        <v>5078000</v>
      </c>
      <c r="E8" s="13">
        <f>+cofogoskiadás!CL100</f>
        <v>5078000</v>
      </c>
      <c r="F8" s="13">
        <f>+kiadás!AO98</f>
        <v>5078000</v>
      </c>
    </row>
    <row r="9" spans="1:6" ht="12.75" customHeight="1" x14ac:dyDescent="0.2">
      <c r="A9" s="6" t="s">
        <v>19</v>
      </c>
      <c r="B9" s="7" t="s">
        <v>268</v>
      </c>
      <c r="C9" s="8">
        <v>0</v>
      </c>
      <c r="D9" s="9">
        <f>+cofogoskiadás!CK101</f>
        <v>0</v>
      </c>
      <c r="E9" s="9">
        <f>+cofogoskiadás!CL101</f>
        <v>0</v>
      </c>
      <c r="F9" s="9">
        <f>+kiadás!AO99</f>
        <v>0</v>
      </c>
    </row>
    <row r="10" spans="1:6" ht="12.75" customHeight="1" x14ac:dyDescent="0.2">
      <c r="A10" s="6" t="s">
        <v>21</v>
      </c>
      <c r="B10" s="7" t="s">
        <v>269</v>
      </c>
      <c r="C10" s="8">
        <v>0</v>
      </c>
      <c r="D10" s="9">
        <f>+cofogoskiadás!CK102</f>
        <v>0</v>
      </c>
      <c r="E10" s="9">
        <f>+cofogoskiadás!CL102</f>
        <v>0</v>
      </c>
      <c r="F10" s="9">
        <f>+kiadás!AO100</f>
        <v>0</v>
      </c>
    </row>
    <row r="11" spans="1:6" ht="12.75" customHeight="1" x14ac:dyDescent="0.2">
      <c r="A11" s="6" t="s">
        <v>23</v>
      </c>
      <c r="B11" s="7" t="s">
        <v>270</v>
      </c>
      <c r="C11" s="8">
        <v>0</v>
      </c>
      <c r="D11" s="9">
        <f>+cofogoskiadás!CK103</f>
        <v>0</v>
      </c>
      <c r="E11" s="9">
        <f>+cofogoskiadás!CL103</f>
        <v>0</v>
      </c>
      <c r="F11" s="9">
        <f>+kiadás!AO101</f>
        <v>0</v>
      </c>
    </row>
    <row r="12" spans="1:6" ht="12.75" customHeight="1" x14ac:dyDescent="0.2">
      <c r="A12" s="6" t="s">
        <v>25</v>
      </c>
      <c r="B12" s="7" t="s">
        <v>271</v>
      </c>
      <c r="C12" s="8">
        <v>0</v>
      </c>
      <c r="D12" s="9">
        <f>+cofogoskiadás!CK104</f>
        <v>0</v>
      </c>
      <c r="E12" s="9">
        <f>+cofogoskiadás!CL104</f>
        <v>0</v>
      </c>
      <c r="F12" s="9">
        <f>+kiadás!AO102</f>
        <v>0</v>
      </c>
    </row>
    <row r="13" spans="1:6" ht="12.75" customHeight="1" x14ac:dyDescent="0.2">
      <c r="A13" s="6" t="s">
        <v>27</v>
      </c>
      <c r="B13" s="7" t="s">
        <v>272</v>
      </c>
      <c r="C13" s="8">
        <v>0</v>
      </c>
      <c r="D13" s="9">
        <f>+cofogoskiadás!CK105</f>
        <v>0</v>
      </c>
      <c r="E13" s="9">
        <f>+cofogoskiadás!CL105</f>
        <v>0</v>
      </c>
      <c r="F13" s="9">
        <f>+kiadás!AO103</f>
        <v>0</v>
      </c>
    </row>
    <row r="14" spans="1:6" ht="12.75" customHeight="1" x14ac:dyDescent="0.2">
      <c r="A14" s="6" t="s">
        <v>29</v>
      </c>
      <c r="B14" s="7" t="s">
        <v>273</v>
      </c>
      <c r="C14" s="8">
        <v>0</v>
      </c>
      <c r="D14" s="9">
        <f>+cofogoskiadás!CK106</f>
        <v>0</v>
      </c>
      <c r="E14" s="9">
        <f>+cofogoskiadás!CL106</f>
        <v>0</v>
      </c>
      <c r="F14" s="9">
        <f>+kiadás!AO104</f>
        <v>0</v>
      </c>
    </row>
    <row r="15" spans="1:6" ht="12.75" customHeight="1" x14ac:dyDescent="0.2">
      <c r="A15" s="10">
        <v>11</v>
      </c>
      <c r="B15" s="11" t="s">
        <v>274</v>
      </c>
      <c r="C15" s="12">
        <v>0</v>
      </c>
      <c r="D15" s="13">
        <f>+cofogoskiadás!CK107</f>
        <v>0</v>
      </c>
      <c r="E15" s="13">
        <f>+cofogoskiadás!CL107</f>
        <v>0</v>
      </c>
      <c r="F15" s="13">
        <f>+kiadás!AO105</f>
        <v>0</v>
      </c>
    </row>
    <row r="16" spans="1:6" ht="12.75" customHeight="1" x14ac:dyDescent="0.2">
      <c r="A16" s="6">
        <v>12</v>
      </c>
      <c r="B16" s="7" t="s">
        <v>275</v>
      </c>
      <c r="C16" s="8">
        <v>0</v>
      </c>
      <c r="D16" s="9">
        <f>+cofogoskiadás!CK108</f>
        <v>0</v>
      </c>
      <c r="E16" s="9">
        <f>+cofogoskiadás!CL108</f>
        <v>0</v>
      </c>
      <c r="F16" s="9">
        <f>+kiadás!AO106</f>
        <v>0</v>
      </c>
    </row>
    <row r="17" spans="1:6" ht="12.75" customHeight="1" x14ac:dyDescent="0.2">
      <c r="A17" s="6">
        <v>13</v>
      </c>
      <c r="B17" s="7" t="s">
        <v>276</v>
      </c>
      <c r="C17" s="8">
        <v>4233167</v>
      </c>
      <c r="D17" s="9">
        <f>+cofogoskiadás!CK109</f>
        <v>4870753</v>
      </c>
      <c r="E17" s="9">
        <f>+cofogoskiadás!CL109</f>
        <v>4939647</v>
      </c>
      <c r="F17" s="9">
        <f>+kiadás!AO107</f>
        <v>4939647</v>
      </c>
    </row>
    <row r="18" spans="1:6" ht="12.75" customHeight="1" x14ac:dyDescent="0.2">
      <c r="A18" s="6">
        <v>14</v>
      </c>
      <c r="B18" s="7" t="s">
        <v>277</v>
      </c>
      <c r="C18" s="8">
        <v>0</v>
      </c>
      <c r="D18" s="9">
        <f>+cofogoskiadás!CK110</f>
        <v>0</v>
      </c>
      <c r="E18" s="9">
        <f>+cofogoskiadás!CL110</f>
        <v>0</v>
      </c>
      <c r="F18" s="9">
        <f>+kiadás!AO108</f>
        <v>0</v>
      </c>
    </row>
    <row r="19" spans="1:6" ht="12.75" customHeight="1" x14ac:dyDescent="0.2">
      <c r="A19" s="6">
        <v>15</v>
      </c>
      <c r="B19" s="7" t="s">
        <v>278</v>
      </c>
      <c r="C19" s="8">
        <v>0</v>
      </c>
      <c r="D19" s="9">
        <f>+cofogoskiadás!CK111</f>
        <v>0</v>
      </c>
      <c r="E19" s="9">
        <f>+cofogoskiadás!CL111</f>
        <v>0</v>
      </c>
      <c r="F19" s="9">
        <f>+kiadás!AO109</f>
        <v>0</v>
      </c>
    </row>
    <row r="20" spans="1:6" ht="12.75" customHeight="1" x14ac:dyDescent="0.2">
      <c r="A20" s="6">
        <v>16</v>
      </c>
      <c r="B20" s="7" t="s">
        <v>279</v>
      </c>
      <c r="C20" s="8">
        <v>0</v>
      </c>
      <c r="D20" s="9">
        <f>+cofogoskiadás!CK112</f>
        <v>0</v>
      </c>
      <c r="E20" s="9">
        <f>+cofogoskiadás!CL112</f>
        <v>0</v>
      </c>
      <c r="F20" s="9">
        <f>+kiadás!AO110</f>
        <v>0</v>
      </c>
    </row>
    <row r="21" spans="1:6" ht="12.75" customHeight="1" x14ac:dyDescent="0.2">
      <c r="A21" s="6">
        <v>17</v>
      </c>
      <c r="B21" s="7" t="s">
        <v>280</v>
      </c>
      <c r="C21" s="8">
        <v>0</v>
      </c>
      <c r="D21" s="9">
        <f>+cofogoskiadás!CK113</f>
        <v>0</v>
      </c>
      <c r="E21" s="9">
        <f>+cofogoskiadás!CL113</f>
        <v>0</v>
      </c>
      <c r="F21" s="9">
        <f>+kiadás!AO111</f>
        <v>0</v>
      </c>
    </row>
    <row r="22" spans="1:6" ht="12.75" customHeight="1" x14ac:dyDescent="0.2">
      <c r="A22" s="6">
        <v>18</v>
      </c>
      <c r="B22" s="7" t="s">
        <v>281</v>
      </c>
      <c r="C22" s="8">
        <v>0</v>
      </c>
      <c r="D22" s="9">
        <f>+cofogoskiadás!CK114</f>
        <v>0</v>
      </c>
      <c r="E22" s="9">
        <f>+cofogoskiadás!CL114</f>
        <v>0</v>
      </c>
      <c r="F22" s="9">
        <f>+kiadás!AO112</f>
        <v>0</v>
      </c>
    </row>
    <row r="23" spans="1:6" ht="12.75" customHeight="1" x14ac:dyDescent="0.2">
      <c r="A23" s="10">
        <v>19</v>
      </c>
      <c r="B23" s="11" t="s">
        <v>282</v>
      </c>
      <c r="C23" s="12">
        <v>9311167</v>
      </c>
      <c r="D23" s="13">
        <f>+cofogoskiadás!CK115</f>
        <v>9948753</v>
      </c>
      <c r="E23" s="13">
        <f>+cofogoskiadás!CL115</f>
        <v>10017647</v>
      </c>
      <c r="F23" s="13">
        <f>+kiadás!AO113</f>
        <v>10017647</v>
      </c>
    </row>
    <row r="24" spans="1:6" ht="12.75" customHeight="1" x14ac:dyDescent="0.2">
      <c r="A24" s="6">
        <v>20</v>
      </c>
      <c r="B24" s="7" t="s">
        <v>283</v>
      </c>
      <c r="C24" s="8">
        <v>0</v>
      </c>
      <c r="D24" s="9">
        <f>+cofogoskiadás!CK116</f>
        <v>0</v>
      </c>
      <c r="E24" s="9">
        <f>+cofogoskiadás!CL116</f>
        <v>0</v>
      </c>
      <c r="F24" s="9">
        <f>+kiadás!AO114</f>
        <v>0</v>
      </c>
    </row>
    <row r="25" spans="1:6" ht="12.75" customHeight="1" x14ac:dyDescent="0.2">
      <c r="A25" s="6">
        <v>21</v>
      </c>
      <c r="B25" s="7" t="s">
        <v>284</v>
      </c>
      <c r="C25" s="8">
        <v>0</v>
      </c>
      <c r="D25" s="9">
        <f>+cofogoskiadás!CK117</f>
        <v>0</v>
      </c>
      <c r="E25" s="9">
        <f>+cofogoskiadás!CL117</f>
        <v>0</v>
      </c>
      <c r="F25" s="9">
        <f>+kiadás!AO115</f>
        <v>0</v>
      </c>
    </row>
    <row r="26" spans="1:6" ht="12.75" customHeight="1" x14ac:dyDescent="0.2">
      <c r="A26" s="6">
        <v>22</v>
      </c>
      <c r="B26" s="7" t="s">
        <v>285</v>
      </c>
      <c r="C26" s="8">
        <v>0</v>
      </c>
      <c r="D26" s="9">
        <f>+cofogoskiadás!CK118</f>
        <v>0</v>
      </c>
      <c r="E26" s="9">
        <f>+cofogoskiadás!CL118</f>
        <v>0</v>
      </c>
      <c r="F26" s="9">
        <f>+kiadás!AO116</f>
        <v>0</v>
      </c>
    </row>
    <row r="27" spans="1:6" ht="12.75" customHeight="1" x14ac:dyDescent="0.2">
      <c r="A27" s="6">
        <v>23</v>
      </c>
      <c r="B27" s="7" t="s">
        <v>286</v>
      </c>
      <c r="C27" s="8">
        <v>0</v>
      </c>
      <c r="D27" s="9">
        <f>+cofogoskiadás!CK119</f>
        <v>0</v>
      </c>
      <c r="E27" s="9">
        <f>+cofogoskiadás!CL119</f>
        <v>0</v>
      </c>
      <c r="F27" s="9">
        <f>+kiadás!AO117</f>
        <v>0</v>
      </c>
    </row>
    <row r="28" spans="1:6" ht="12.75" customHeight="1" x14ac:dyDescent="0.2">
      <c r="A28" s="6">
        <v>24</v>
      </c>
      <c r="B28" s="7" t="s">
        <v>287</v>
      </c>
      <c r="C28" s="8">
        <v>0</v>
      </c>
      <c r="D28" s="9">
        <f>+cofogoskiadás!CK120</f>
        <v>0</v>
      </c>
      <c r="E28" s="9">
        <f>+cofogoskiadás!CL120</f>
        <v>0</v>
      </c>
      <c r="F28" s="9">
        <f>+kiadás!AO118</f>
        <v>0</v>
      </c>
    </row>
    <row r="29" spans="1:6" ht="12.75" customHeight="1" x14ac:dyDescent="0.2">
      <c r="A29" s="10">
        <v>25</v>
      </c>
      <c r="B29" s="11" t="s">
        <v>288</v>
      </c>
      <c r="C29" s="12">
        <v>0</v>
      </c>
      <c r="D29" s="13">
        <f>+cofogoskiadás!CK121</f>
        <v>0</v>
      </c>
      <c r="E29" s="13">
        <f>+cofogoskiadás!CL121</f>
        <v>0</v>
      </c>
      <c r="F29" s="13">
        <f>+kiadás!AO119</f>
        <v>0</v>
      </c>
    </row>
    <row r="30" spans="1:6" ht="12.75" customHeight="1" x14ac:dyDescent="0.2">
      <c r="A30" s="6">
        <v>26</v>
      </c>
      <c r="B30" s="7" t="s">
        <v>289</v>
      </c>
      <c r="C30" s="8">
        <v>0</v>
      </c>
      <c r="D30" s="9">
        <f>+cofogoskiadás!CK122</f>
        <v>0</v>
      </c>
      <c r="E30" s="9">
        <f>+cofogoskiadás!CL122</f>
        <v>0</v>
      </c>
      <c r="F30" s="9">
        <f>+kiadás!AO120</f>
        <v>0</v>
      </c>
    </row>
    <row r="31" spans="1:6" ht="12.75" customHeight="1" x14ac:dyDescent="0.2">
      <c r="A31" s="6">
        <v>27</v>
      </c>
      <c r="B31" s="7" t="s">
        <v>290</v>
      </c>
      <c r="C31" s="8">
        <v>0</v>
      </c>
      <c r="D31" s="9">
        <f>+cofogoskiadás!CK123</f>
        <v>0</v>
      </c>
      <c r="E31" s="9">
        <f>+cofogoskiadás!CL123</f>
        <v>0</v>
      </c>
      <c r="F31" s="9">
        <f>+kiadás!AO121</f>
        <v>0</v>
      </c>
    </row>
    <row r="32" spans="1:6" ht="12.75" customHeight="1" x14ac:dyDescent="0.2">
      <c r="A32" s="10">
        <v>28</v>
      </c>
      <c r="B32" s="11" t="s">
        <v>291</v>
      </c>
      <c r="C32" s="12">
        <v>9311167</v>
      </c>
      <c r="D32" s="13">
        <f>+cofogoskiadás!CK124</f>
        <v>9948753</v>
      </c>
      <c r="E32" s="13">
        <f>+cofogoskiadás!CL124</f>
        <v>10017647</v>
      </c>
      <c r="F32" s="13">
        <f>+kiadás!AO122</f>
        <v>10017647</v>
      </c>
    </row>
  </sheetData>
  <mergeCells count="6">
    <mergeCell ref="A1:F1"/>
    <mergeCell ref="A2:F2"/>
    <mergeCell ref="C3:C4"/>
    <mergeCell ref="D3:D4"/>
    <mergeCell ref="E3:E4"/>
    <mergeCell ref="F3:F4"/>
  </mergeCells>
  <pageMargins left="0.31496062992125984" right="0.15748031496062992" top="0.6692913385826772" bottom="0.35433070866141736" header="0.23622047244094491" footer="0.51181102362204722"/>
  <pageSetup paperSize="9" firstPageNumber="0" orientation="portrait" horizontalDpi="300" verticalDpi="300" r:id="rId1"/>
  <headerFooter>
    <oddHeader>&amp;L&amp;"Times New Roman,Normál"&amp;12Kőröshegy Község Önkormányzatának
2020. évi zárszámadása&amp;R&amp;"Arial,Normál"3. sz. melléklet a  3/2021. (V.28.)
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J32"/>
  <sheetViews>
    <sheetView topLeftCell="A11" zoomScaleNormal="100" workbookViewId="0">
      <selection activeCell="E12" sqref="E12"/>
    </sheetView>
  </sheetViews>
  <sheetFormatPr defaultColWidth="9.140625" defaultRowHeight="12.75" x14ac:dyDescent="0.2"/>
  <cols>
    <col min="1" max="1" width="4" style="3" customWidth="1"/>
    <col min="2" max="2" width="61.140625" style="3" customWidth="1"/>
    <col min="3" max="3" width="10.85546875" style="3" hidden="1" customWidth="1"/>
    <col min="4" max="4" width="10.7109375" style="3" customWidth="1"/>
    <col min="5" max="5" width="11.140625" style="3" customWidth="1"/>
    <col min="6" max="6" width="10.85546875" style="3" bestFit="1" customWidth="1"/>
    <col min="7" max="1024" width="9.140625" style="3"/>
  </cols>
  <sheetData>
    <row r="1" spans="1:6" ht="18" customHeight="1" x14ac:dyDescent="0.2">
      <c r="A1" s="797" t="s">
        <v>292</v>
      </c>
      <c r="B1" s="797"/>
      <c r="C1" s="797"/>
      <c r="D1" s="797"/>
      <c r="E1" s="797"/>
      <c r="F1" s="797"/>
    </row>
    <row r="2" spans="1:6" ht="18" customHeight="1" x14ac:dyDescent="0.2">
      <c r="A2" s="798" t="s">
        <v>6</v>
      </c>
      <c r="B2" s="798"/>
      <c r="C2" s="798"/>
      <c r="D2" s="798"/>
      <c r="E2" s="798"/>
      <c r="F2" s="798"/>
    </row>
    <row r="3" spans="1:6" ht="29.25" customHeight="1" x14ac:dyDescent="0.2">
      <c r="A3" s="4"/>
      <c r="B3" s="4" t="s">
        <v>7</v>
      </c>
      <c r="C3" s="799" t="s">
        <v>8</v>
      </c>
      <c r="D3" s="799" t="s">
        <v>9</v>
      </c>
      <c r="E3" s="799" t="s">
        <v>10</v>
      </c>
      <c r="F3" s="799" t="s">
        <v>196</v>
      </c>
    </row>
    <row r="4" spans="1:6" x14ac:dyDescent="0.2">
      <c r="A4" s="5"/>
      <c r="B4" s="5"/>
      <c r="C4" s="799"/>
      <c r="D4" s="799"/>
      <c r="E4" s="799"/>
      <c r="F4" s="799"/>
    </row>
    <row r="5" spans="1:6" ht="12.75" customHeight="1" x14ac:dyDescent="0.2">
      <c r="A5" s="6" t="s">
        <v>11</v>
      </c>
      <c r="B5" s="7" t="s">
        <v>293</v>
      </c>
      <c r="C5" s="8">
        <v>0</v>
      </c>
      <c r="D5" s="8">
        <f>+cofogosbevétel!BG71</f>
        <v>0</v>
      </c>
      <c r="E5" s="8">
        <f>+cofogosbevétel!BH71</f>
        <v>0</v>
      </c>
      <c r="F5" s="8">
        <f>+bevétel!W70</f>
        <v>0</v>
      </c>
    </row>
    <row r="6" spans="1:6" ht="12.75" customHeight="1" x14ac:dyDescent="0.2">
      <c r="A6" s="6" t="s">
        <v>13</v>
      </c>
      <c r="B6" s="7" t="s">
        <v>294</v>
      </c>
      <c r="C6" s="8">
        <v>0</v>
      </c>
      <c r="D6" s="8">
        <f>+cofogosbevétel!BG72</f>
        <v>0</v>
      </c>
      <c r="E6" s="8">
        <f>+cofogosbevétel!BH72</f>
        <v>0</v>
      </c>
      <c r="F6" s="8">
        <f>+bevétel!W71</f>
        <v>0</v>
      </c>
    </row>
    <row r="7" spans="1:6" ht="12.75" customHeight="1" x14ac:dyDescent="0.2">
      <c r="A7" s="6" t="s">
        <v>15</v>
      </c>
      <c r="B7" s="7" t="s">
        <v>295</v>
      </c>
      <c r="C7" s="8">
        <v>0</v>
      </c>
      <c r="D7" s="8">
        <f>+cofogosbevétel!BG73</f>
        <v>0</v>
      </c>
      <c r="E7" s="8">
        <f>+cofogosbevétel!BH73</f>
        <v>0</v>
      </c>
      <c r="F7" s="8">
        <f>+bevétel!W72</f>
        <v>0</v>
      </c>
    </row>
    <row r="8" spans="1:6" ht="12.75" customHeight="1" x14ac:dyDescent="0.2">
      <c r="A8" s="10" t="s">
        <v>17</v>
      </c>
      <c r="B8" s="11" t="s">
        <v>296</v>
      </c>
      <c r="C8" s="12">
        <v>0</v>
      </c>
      <c r="D8" s="12">
        <f>+cofogosbevétel!BG74</f>
        <v>0</v>
      </c>
      <c r="E8" s="12">
        <f>+cofogosbevétel!BH74</f>
        <v>0</v>
      </c>
      <c r="F8" s="12">
        <f>+bevétel!W73</f>
        <v>0</v>
      </c>
    </row>
    <row r="9" spans="1:6" ht="12.75" customHeight="1" x14ac:dyDescent="0.2">
      <c r="A9" s="6" t="s">
        <v>19</v>
      </c>
      <c r="B9" s="7" t="s">
        <v>297</v>
      </c>
      <c r="C9" s="8">
        <v>0</v>
      </c>
      <c r="D9" s="8">
        <f>+cofogosbevétel!BG75</f>
        <v>0</v>
      </c>
      <c r="E9" s="8">
        <f>+cofogosbevétel!BH75</f>
        <v>0</v>
      </c>
      <c r="F9" s="8">
        <f>+bevétel!W74</f>
        <v>0</v>
      </c>
    </row>
    <row r="10" spans="1:6" ht="12.75" customHeight="1" x14ac:dyDescent="0.2">
      <c r="A10" s="6" t="s">
        <v>21</v>
      </c>
      <c r="B10" s="7" t="s">
        <v>298</v>
      </c>
      <c r="C10" s="8">
        <v>0</v>
      </c>
      <c r="D10" s="8">
        <f>+cofogosbevétel!BG76</f>
        <v>0</v>
      </c>
      <c r="E10" s="8">
        <f>+cofogosbevétel!BH76</f>
        <v>0</v>
      </c>
      <c r="F10" s="8">
        <f>+bevétel!W75</f>
        <v>0</v>
      </c>
    </row>
    <row r="11" spans="1:6" ht="12.75" customHeight="1" x14ac:dyDescent="0.2">
      <c r="A11" s="6" t="s">
        <v>23</v>
      </c>
      <c r="B11" s="7" t="s">
        <v>299</v>
      </c>
      <c r="C11" s="8">
        <v>0</v>
      </c>
      <c r="D11" s="8">
        <f>+cofogosbevétel!BG77</f>
        <v>0</v>
      </c>
      <c r="E11" s="8">
        <f>+cofogosbevétel!BH77</f>
        <v>0</v>
      </c>
      <c r="F11" s="8">
        <f>+bevétel!W76</f>
        <v>0</v>
      </c>
    </row>
    <row r="12" spans="1:6" ht="12.75" customHeight="1" x14ac:dyDescent="0.2">
      <c r="A12" s="6" t="s">
        <v>25</v>
      </c>
      <c r="B12" s="7" t="s">
        <v>300</v>
      </c>
      <c r="C12" s="8">
        <v>0</v>
      </c>
      <c r="D12" s="8">
        <f>+cofogosbevétel!BG78</f>
        <v>0</v>
      </c>
      <c r="E12" s="8">
        <f>+cofogosbevétel!BH78</f>
        <v>0</v>
      </c>
      <c r="F12" s="8">
        <f>+bevétel!W77</f>
        <v>0</v>
      </c>
    </row>
    <row r="13" spans="1:6" ht="12.75" customHeight="1" x14ac:dyDescent="0.2">
      <c r="A13" s="10" t="s">
        <v>27</v>
      </c>
      <c r="B13" s="11" t="s">
        <v>301</v>
      </c>
      <c r="C13" s="12">
        <v>0</v>
      </c>
      <c r="D13" s="12">
        <f>+cofogosbevétel!BG79</f>
        <v>0</v>
      </c>
      <c r="E13" s="12">
        <f>+cofogosbevétel!BH79</f>
        <v>0</v>
      </c>
      <c r="F13" s="12">
        <f>+bevétel!W78</f>
        <v>0</v>
      </c>
    </row>
    <row r="14" spans="1:6" ht="12.75" customHeight="1" x14ac:dyDescent="0.2">
      <c r="A14" s="6" t="s">
        <v>29</v>
      </c>
      <c r="B14" s="7" t="s">
        <v>302</v>
      </c>
      <c r="C14" s="8">
        <v>560424042</v>
      </c>
      <c r="D14" s="8">
        <f>+cofogosbevétel!BG80</f>
        <v>449583000</v>
      </c>
      <c r="E14" s="8">
        <f>+cofogosbevétel!BH80</f>
        <v>449584562</v>
      </c>
      <c r="F14" s="8">
        <f>+bevétel!W79</f>
        <v>450354092</v>
      </c>
    </row>
    <row r="15" spans="1:6" ht="12.75" customHeight="1" x14ac:dyDescent="0.2">
      <c r="A15" s="6" t="s">
        <v>31</v>
      </c>
      <c r="B15" s="7" t="s">
        <v>303</v>
      </c>
      <c r="C15" s="8">
        <v>0</v>
      </c>
      <c r="D15" s="8">
        <f>+cofogosbevétel!BG81</f>
        <v>0</v>
      </c>
      <c r="E15" s="8">
        <f>+cofogosbevétel!BH81</f>
        <v>0</v>
      </c>
      <c r="F15" s="8">
        <f>+bevétel!W80</f>
        <v>0</v>
      </c>
    </row>
    <row r="16" spans="1:6" ht="12.75" customHeight="1" x14ac:dyDescent="0.2">
      <c r="A16" s="10" t="s">
        <v>33</v>
      </c>
      <c r="B16" s="11" t="s">
        <v>304</v>
      </c>
      <c r="C16" s="12">
        <v>560424042</v>
      </c>
      <c r="D16" s="12">
        <f>+cofogosbevétel!BG82</f>
        <v>449583000</v>
      </c>
      <c r="E16" s="12">
        <f>+cofogosbevétel!BH82</f>
        <v>449584562</v>
      </c>
      <c r="F16" s="12">
        <f>+bevétel!W81</f>
        <v>450354092</v>
      </c>
    </row>
    <row r="17" spans="1:6" ht="12.75" customHeight="1" x14ac:dyDescent="0.2">
      <c r="A17" s="6" t="s">
        <v>35</v>
      </c>
      <c r="B17" s="7" t="s">
        <v>305</v>
      </c>
      <c r="C17" s="8">
        <v>0</v>
      </c>
      <c r="D17" s="8">
        <f>+cofogosbevétel!BG83</f>
        <v>0</v>
      </c>
      <c r="E17" s="8">
        <f>+cofogosbevétel!BH83</f>
        <v>5560073</v>
      </c>
      <c r="F17" s="8">
        <f>+bevétel!W82</f>
        <v>5560073</v>
      </c>
    </row>
    <row r="18" spans="1:6" ht="12.75" customHeight="1" x14ac:dyDescent="0.2">
      <c r="A18" s="6" t="s">
        <v>37</v>
      </c>
      <c r="B18" s="7" t="s">
        <v>306</v>
      </c>
      <c r="C18" s="8">
        <v>0</v>
      </c>
      <c r="D18" s="8">
        <f>+cofogosbevétel!BG84</f>
        <v>0</v>
      </c>
      <c r="E18" s="8">
        <f>+cofogosbevétel!BH84</f>
        <v>0</v>
      </c>
      <c r="F18" s="8">
        <f>+bevétel!W83</f>
        <v>0</v>
      </c>
    </row>
    <row r="19" spans="1:6" ht="12.75" customHeight="1" x14ac:dyDescent="0.2">
      <c r="A19" s="6" t="s">
        <v>39</v>
      </c>
      <c r="B19" s="7" t="s">
        <v>307</v>
      </c>
      <c r="C19" s="8">
        <v>0</v>
      </c>
      <c r="D19" s="8">
        <f>+cofogosbevétel!BG85</f>
        <v>0</v>
      </c>
      <c r="E19" s="8">
        <f>+cofogosbevétel!BH85</f>
        <v>0</v>
      </c>
      <c r="F19" s="8">
        <f>+bevétel!W84</f>
        <v>0</v>
      </c>
    </row>
    <row r="20" spans="1:6" ht="12.75" customHeight="1" x14ac:dyDescent="0.2">
      <c r="A20" s="6" t="s">
        <v>41</v>
      </c>
      <c r="B20" s="7" t="s">
        <v>308</v>
      </c>
      <c r="C20" s="8">
        <v>0</v>
      </c>
      <c r="D20" s="8">
        <f>+cofogosbevétel!BG86</f>
        <v>0</v>
      </c>
      <c r="E20" s="8">
        <f>+cofogosbevétel!BH86</f>
        <v>0</v>
      </c>
      <c r="F20" s="8">
        <f>+bevétel!W85</f>
        <v>0</v>
      </c>
    </row>
    <row r="21" spans="1:6" ht="12.75" customHeight="1" x14ac:dyDescent="0.2">
      <c r="A21" s="6" t="s">
        <v>43</v>
      </c>
      <c r="B21" s="7" t="s">
        <v>309</v>
      </c>
      <c r="C21" s="8">
        <v>0</v>
      </c>
      <c r="D21" s="8">
        <f>+cofogosbevétel!BG87</f>
        <v>0</v>
      </c>
      <c r="E21" s="8">
        <f>+cofogosbevétel!BH87</f>
        <v>0</v>
      </c>
      <c r="F21" s="8">
        <f>+bevétel!W86</f>
        <v>0</v>
      </c>
    </row>
    <row r="22" spans="1:6" ht="12.75" customHeight="1" x14ac:dyDescent="0.2">
      <c r="A22" s="6">
        <v>18</v>
      </c>
      <c r="B22" s="7" t="s">
        <v>310</v>
      </c>
      <c r="C22" s="8">
        <v>0</v>
      </c>
      <c r="D22" s="8">
        <f>+cofogosbevétel!BG88</f>
        <v>0</v>
      </c>
      <c r="E22" s="8">
        <f>+cofogosbevétel!BH88</f>
        <v>0</v>
      </c>
      <c r="F22" s="8">
        <f>+bevétel!W87</f>
        <v>0</v>
      </c>
    </row>
    <row r="23" spans="1:6" ht="12.75" customHeight="1" x14ac:dyDescent="0.2">
      <c r="A23" s="10">
        <v>19</v>
      </c>
      <c r="B23" s="11" t="s">
        <v>311</v>
      </c>
      <c r="C23" s="12">
        <v>560424042</v>
      </c>
      <c r="D23" s="12">
        <f>+cofogosbevétel!BG89</f>
        <v>449583000</v>
      </c>
      <c r="E23" s="12">
        <f>+cofogosbevétel!BH89</f>
        <v>455144635</v>
      </c>
      <c r="F23" s="12">
        <f>+bevétel!W88</f>
        <v>455914165</v>
      </c>
    </row>
    <row r="24" spans="1:6" ht="12.75" customHeight="1" x14ac:dyDescent="0.2">
      <c r="A24" s="6">
        <v>20</v>
      </c>
      <c r="B24" s="7" t="s">
        <v>312</v>
      </c>
      <c r="C24" s="8">
        <v>0</v>
      </c>
      <c r="D24" s="8">
        <f>+cofogosbevétel!BG90</f>
        <v>0</v>
      </c>
      <c r="E24" s="8">
        <f>+cofogosbevétel!BH90</f>
        <v>0</v>
      </c>
      <c r="F24" s="8">
        <f>+bevétel!W89</f>
        <v>0</v>
      </c>
    </row>
    <row r="25" spans="1:6" ht="12.75" customHeight="1" x14ac:dyDescent="0.2">
      <c r="A25" s="6">
        <v>21</v>
      </c>
      <c r="B25" s="7" t="s">
        <v>313</v>
      </c>
      <c r="C25" s="8">
        <v>0</v>
      </c>
      <c r="D25" s="8">
        <f>+cofogosbevétel!BG91</f>
        <v>0</v>
      </c>
      <c r="E25" s="8">
        <f>+cofogosbevétel!BH91</f>
        <v>0</v>
      </c>
      <c r="F25" s="8">
        <f>+bevétel!W90</f>
        <v>0</v>
      </c>
    </row>
    <row r="26" spans="1:6" ht="12.75" customHeight="1" x14ac:dyDescent="0.2">
      <c r="A26" s="6">
        <v>22</v>
      </c>
      <c r="B26" s="7" t="s">
        <v>314</v>
      </c>
      <c r="C26" s="8">
        <v>0</v>
      </c>
      <c r="D26" s="8">
        <f>+cofogosbevétel!BG92</f>
        <v>0</v>
      </c>
      <c r="E26" s="8">
        <f>+cofogosbevétel!BH92</f>
        <v>0</v>
      </c>
      <c r="F26" s="8">
        <f>+bevétel!W91</f>
        <v>0</v>
      </c>
    </row>
    <row r="27" spans="1:6" ht="12.75" customHeight="1" x14ac:dyDescent="0.2">
      <c r="A27" s="6">
        <v>23</v>
      </c>
      <c r="B27" s="7" t="s">
        <v>315</v>
      </c>
      <c r="C27" s="8">
        <v>0</v>
      </c>
      <c r="D27" s="8">
        <f>+cofogosbevétel!BG93</f>
        <v>0</v>
      </c>
      <c r="E27" s="8">
        <f>+cofogosbevétel!BH93</f>
        <v>0</v>
      </c>
      <c r="F27" s="8">
        <f>+bevétel!W92</f>
        <v>0</v>
      </c>
    </row>
    <row r="28" spans="1:6" ht="12.75" customHeight="1" x14ac:dyDescent="0.2">
      <c r="A28" s="6">
        <v>24</v>
      </c>
      <c r="B28" s="7" t="s">
        <v>316</v>
      </c>
      <c r="C28" s="8">
        <v>0</v>
      </c>
      <c r="D28" s="8">
        <f>+cofogosbevétel!BG94</f>
        <v>0</v>
      </c>
      <c r="E28" s="8">
        <f>+cofogosbevétel!BH94</f>
        <v>0</v>
      </c>
      <c r="F28" s="8">
        <f>+bevétel!W93</f>
        <v>0</v>
      </c>
    </row>
    <row r="29" spans="1:6" ht="12.75" customHeight="1" x14ac:dyDescent="0.2">
      <c r="A29" s="10">
        <v>25</v>
      </c>
      <c r="B29" s="11" t="s">
        <v>317</v>
      </c>
      <c r="C29" s="12">
        <v>0</v>
      </c>
      <c r="D29" s="12">
        <f>+cofogosbevétel!BG95</f>
        <v>0</v>
      </c>
      <c r="E29" s="12">
        <f>+cofogosbevétel!BH95</f>
        <v>0</v>
      </c>
      <c r="F29" s="12">
        <f>+bevétel!W94</f>
        <v>0</v>
      </c>
    </row>
    <row r="30" spans="1:6" ht="12.75" customHeight="1" x14ac:dyDescent="0.2">
      <c r="A30" s="6">
        <v>26</v>
      </c>
      <c r="B30" s="7" t="s">
        <v>318</v>
      </c>
      <c r="C30" s="8">
        <v>0</v>
      </c>
      <c r="D30" s="8">
        <f>+cofogosbevétel!BG96</f>
        <v>0</v>
      </c>
      <c r="E30" s="8">
        <f>+cofogosbevétel!BH96</f>
        <v>0</v>
      </c>
      <c r="F30" s="8">
        <f>+bevétel!W95</f>
        <v>0</v>
      </c>
    </row>
    <row r="31" spans="1:6" ht="12.75" customHeight="1" x14ac:dyDescent="0.2">
      <c r="A31" s="6">
        <v>27</v>
      </c>
      <c r="B31" s="7" t="s">
        <v>319</v>
      </c>
      <c r="C31" s="8">
        <v>0</v>
      </c>
      <c r="D31" s="8">
        <f>+cofogosbevétel!BG97</f>
        <v>0</v>
      </c>
      <c r="E31" s="8">
        <f>+cofogosbevétel!BH97</f>
        <v>0</v>
      </c>
      <c r="F31" s="8">
        <f>+bevétel!W96</f>
        <v>0</v>
      </c>
    </row>
    <row r="32" spans="1:6" ht="12.75" customHeight="1" x14ac:dyDescent="0.2">
      <c r="A32" s="10">
        <v>28</v>
      </c>
      <c r="B32" s="11" t="s">
        <v>320</v>
      </c>
      <c r="C32" s="12">
        <v>560424042</v>
      </c>
      <c r="D32" s="12">
        <f>+cofogosbevétel!BG98</f>
        <v>449583000</v>
      </c>
      <c r="E32" s="12">
        <f>+cofogosbevétel!BH98</f>
        <v>455144635</v>
      </c>
      <c r="F32" s="12">
        <f>+bevétel!W97</f>
        <v>455914165</v>
      </c>
    </row>
  </sheetData>
  <mergeCells count="6">
    <mergeCell ref="A1:F1"/>
    <mergeCell ref="A2:F2"/>
    <mergeCell ref="C3:C4"/>
    <mergeCell ref="D3:D4"/>
    <mergeCell ref="E3:E4"/>
    <mergeCell ref="F3:F4"/>
  </mergeCells>
  <pageMargins left="0.31496062992125984" right="0.15748031496062992" top="0.6692913385826772" bottom="0.35433070866141736" header="0.23622047244094491" footer="0.51181102362204722"/>
  <pageSetup paperSize="9" firstPageNumber="0" orientation="portrait" horizontalDpi="300" verticalDpi="300" r:id="rId1"/>
  <headerFooter>
    <oddHeader>&amp;L&amp;"Times New Roman,Normál"&amp;12Kőröshegy Község Önkormányzatának
2020. évi zárszámadása&amp;R&amp;"Arial,Normál"4. sz. melléklet a 3/2021. (V.28.)
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B9EDC-8B24-4439-B17A-5C87CE351C31}">
  <dimension ref="A1:H27"/>
  <sheetViews>
    <sheetView topLeftCell="A15" workbookViewId="0">
      <selection activeCell="E25" sqref="E25"/>
    </sheetView>
  </sheetViews>
  <sheetFormatPr defaultRowHeight="12.75" x14ac:dyDescent="0.2"/>
  <cols>
    <col min="1" max="1" width="33.5703125" customWidth="1"/>
    <col min="2" max="4" width="12.140625" customWidth="1"/>
    <col min="5" max="5" width="34.5703125" customWidth="1"/>
    <col min="6" max="6" width="12.28515625" customWidth="1"/>
    <col min="7" max="7" width="12.140625" customWidth="1"/>
    <col min="8" max="8" width="12.28515625" customWidth="1"/>
  </cols>
  <sheetData>
    <row r="1" spans="1:8" ht="18.75" x14ac:dyDescent="0.3">
      <c r="A1" s="801" t="s">
        <v>652</v>
      </c>
      <c r="B1" s="801"/>
      <c r="C1" s="801"/>
      <c r="D1" s="801"/>
      <c r="E1" s="801"/>
      <c r="F1" s="801"/>
      <c r="G1" s="801"/>
      <c r="H1" s="801"/>
    </row>
    <row r="2" spans="1:8" ht="13.5" thickBot="1" x14ac:dyDescent="0.25">
      <c r="A2" s="552"/>
      <c r="B2" s="552"/>
      <c r="C2" s="552"/>
      <c r="D2" s="552"/>
      <c r="E2" s="552"/>
      <c r="F2" s="552"/>
      <c r="G2" s="802" t="s">
        <v>6</v>
      </c>
      <c r="H2" s="802"/>
    </row>
    <row r="3" spans="1:8" ht="16.5" thickBot="1" x14ac:dyDescent="0.3">
      <c r="A3" s="803" t="s">
        <v>653</v>
      </c>
      <c r="B3" s="804"/>
      <c r="C3" s="804"/>
      <c r="D3" s="805"/>
      <c r="E3" s="803" t="s">
        <v>654</v>
      </c>
      <c r="F3" s="804"/>
      <c r="G3" s="804"/>
      <c r="H3" s="805"/>
    </row>
    <row r="4" spans="1:8" ht="13.5" thickBot="1" x14ac:dyDescent="0.25">
      <c r="A4" s="553" t="s">
        <v>7</v>
      </c>
      <c r="B4" s="554" t="s">
        <v>474</v>
      </c>
      <c r="C4" s="554" t="s">
        <v>919</v>
      </c>
      <c r="D4" s="554" t="s">
        <v>920</v>
      </c>
      <c r="E4" s="555" t="s">
        <v>7</v>
      </c>
      <c r="F4" s="554" t="s">
        <v>474</v>
      </c>
      <c r="G4" s="554" t="s">
        <v>919</v>
      </c>
      <c r="H4" s="554" t="s">
        <v>920</v>
      </c>
    </row>
    <row r="5" spans="1:8" ht="14.25" x14ac:dyDescent="0.2">
      <c r="A5" s="556" t="s">
        <v>655</v>
      </c>
      <c r="B5" s="557">
        <f>+B6+B12</f>
        <v>235755767</v>
      </c>
      <c r="C5" s="557">
        <f>+C6+C12</f>
        <v>251296856</v>
      </c>
      <c r="D5" s="557">
        <f>+D6+D12</f>
        <v>248252584</v>
      </c>
      <c r="E5" s="558" t="s">
        <v>656</v>
      </c>
      <c r="F5" s="559">
        <f>+F6+F12</f>
        <v>675390014</v>
      </c>
      <c r="G5" s="559">
        <f>+G6+G12</f>
        <v>696423844</v>
      </c>
      <c r="H5" s="559">
        <f>+H6+H12</f>
        <v>253858591</v>
      </c>
    </row>
    <row r="6" spans="1:8" ht="14.25" x14ac:dyDescent="0.2">
      <c r="A6" s="560" t="s">
        <v>657</v>
      </c>
      <c r="B6" s="561">
        <f>SUM(B7:B10)</f>
        <v>217701964</v>
      </c>
      <c r="C6" s="561">
        <f>SUM(C7:C10)</f>
        <v>230236282</v>
      </c>
      <c r="D6" s="561">
        <f>SUM(D7:D10)</f>
        <v>231652339</v>
      </c>
      <c r="E6" s="562" t="s">
        <v>657</v>
      </c>
      <c r="F6" s="563">
        <f>SUM(F7:F11)</f>
        <v>254654014</v>
      </c>
      <c r="G6" s="564">
        <f>SUM(G7:G11)</f>
        <v>279469844</v>
      </c>
      <c r="H6" s="564">
        <f>SUM(H7:H11)</f>
        <v>206352045</v>
      </c>
    </row>
    <row r="7" spans="1:8" ht="26.25" customHeight="1" x14ac:dyDescent="0.2">
      <c r="A7" s="565" t="s">
        <v>658</v>
      </c>
      <c r="B7" s="566">
        <f>+'02'!D17</f>
        <v>160328464</v>
      </c>
      <c r="C7" s="566">
        <f>+'02'!E17</f>
        <v>182962782</v>
      </c>
      <c r="D7" s="566">
        <f>+'02'!F17</f>
        <v>180448928</v>
      </c>
      <c r="E7" s="567" t="s">
        <v>659</v>
      </c>
      <c r="F7" s="568">
        <f>+'01'!D23</f>
        <v>131926000</v>
      </c>
      <c r="G7" s="568">
        <f>+'01'!E23</f>
        <v>127702000</v>
      </c>
      <c r="H7" s="568">
        <f>+'01'!F23</f>
        <v>126321853</v>
      </c>
    </row>
    <row r="8" spans="1:8" x14ac:dyDescent="0.2">
      <c r="A8" s="569" t="s">
        <v>660</v>
      </c>
      <c r="B8" s="566">
        <f>+'02'!D39</f>
        <v>50400000</v>
      </c>
      <c r="C8" s="566">
        <f>+'02'!E39</f>
        <v>40300000</v>
      </c>
      <c r="D8" s="566">
        <f>+'02'!F39</f>
        <v>44461000</v>
      </c>
      <c r="E8" s="567" t="s">
        <v>661</v>
      </c>
      <c r="F8" s="568">
        <f>+'01'!D24</f>
        <v>23055000</v>
      </c>
      <c r="G8" s="568">
        <f>+'01'!E24</f>
        <v>20707000</v>
      </c>
      <c r="H8" s="568">
        <f>+'01'!F24</f>
        <v>20628969</v>
      </c>
    </row>
    <row r="9" spans="1:8" x14ac:dyDescent="0.2">
      <c r="A9" s="569" t="s">
        <v>662</v>
      </c>
      <c r="B9" s="566">
        <f>+'02'!D51</f>
        <v>6141500</v>
      </c>
      <c r="C9" s="566">
        <f>+'02'!E51</f>
        <v>6141500</v>
      </c>
      <c r="D9" s="566">
        <f>+'02'!F51</f>
        <v>5809418</v>
      </c>
      <c r="E9" s="567" t="s">
        <v>663</v>
      </c>
      <c r="F9" s="568">
        <f>+'01'!D49</f>
        <v>75133000</v>
      </c>
      <c r="G9" s="568">
        <f>+'01'!E49</f>
        <v>73234000</v>
      </c>
      <c r="H9" s="568">
        <f>+'01'!F49</f>
        <v>38479349</v>
      </c>
    </row>
    <row r="10" spans="1:8" x14ac:dyDescent="0.2">
      <c r="A10" s="569" t="s">
        <v>664</v>
      </c>
      <c r="B10" s="566">
        <f>+'02'!D63</f>
        <v>832000</v>
      </c>
      <c r="C10" s="566">
        <f>+'02'!E63</f>
        <v>832000</v>
      </c>
      <c r="D10" s="566">
        <f>+'02'!F63</f>
        <v>932993</v>
      </c>
      <c r="E10" s="567" t="s">
        <v>665</v>
      </c>
      <c r="F10" s="568">
        <f>+'01'!D58</f>
        <v>7300000</v>
      </c>
      <c r="G10" s="568">
        <f>+'01'!E58</f>
        <v>8300000</v>
      </c>
      <c r="H10" s="568">
        <f>+'01'!F58</f>
        <v>5463770</v>
      </c>
    </row>
    <row r="11" spans="1:8" x14ac:dyDescent="0.2">
      <c r="A11" s="569"/>
      <c r="B11" s="566"/>
      <c r="C11" s="566"/>
      <c r="D11" s="566"/>
      <c r="E11" s="567" t="s">
        <v>666</v>
      </c>
      <c r="F11" s="568">
        <f>+'01'!D72</f>
        <v>17240014</v>
      </c>
      <c r="G11" s="568">
        <f>+'01'!E72</f>
        <v>49526844</v>
      </c>
      <c r="H11" s="568">
        <f>+'01'!F72</f>
        <v>15458104</v>
      </c>
    </row>
    <row r="12" spans="1:8" ht="14.25" x14ac:dyDescent="0.2">
      <c r="A12" s="560" t="s">
        <v>667</v>
      </c>
      <c r="B12" s="561">
        <f>SUM(B13:B15)</f>
        <v>18053803</v>
      </c>
      <c r="C12" s="561">
        <f>SUM(C13:C15)</f>
        <v>21060574</v>
      </c>
      <c r="D12" s="561">
        <f>SUM(D13:D15)</f>
        <v>16600245</v>
      </c>
      <c r="E12" s="562" t="s">
        <v>667</v>
      </c>
      <c r="F12" s="563">
        <f>SUM(F13:F15)</f>
        <v>420736000</v>
      </c>
      <c r="G12" s="564">
        <f>SUM(G13:G15)</f>
        <v>416954000</v>
      </c>
      <c r="H12" s="564">
        <f>SUM(H13:H15)</f>
        <v>47506546</v>
      </c>
    </row>
    <row r="13" spans="1:8" ht="25.5" customHeight="1" x14ac:dyDescent="0.2">
      <c r="A13" s="565" t="s">
        <v>668</v>
      </c>
      <c r="B13" s="566">
        <f>+'02'!D23</f>
        <v>11203803</v>
      </c>
      <c r="C13" s="566">
        <f>+'02'!E23</f>
        <v>14210574</v>
      </c>
      <c r="D13" s="566">
        <f>+'02'!F23</f>
        <v>7151700</v>
      </c>
      <c r="E13" s="567" t="s">
        <v>669</v>
      </c>
      <c r="F13" s="568">
        <f>+'01'!D80</f>
        <v>352694000</v>
      </c>
      <c r="G13" s="568">
        <f>+'01'!E80</f>
        <v>336904000</v>
      </c>
      <c r="H13" s="568">
        <f>+'01'!F80</f>
        <v>21872164</v>
      </c>
    </row>
    <row r="14" spans="1:8" x14ac:dyDescent="0.2">
      <c r="A14" s="569" t="s">
        <v>670</v>
      </c>
      <c r="B14" s="566">
        <f>+'02'!D57</f>
        <v>6700000</v>
      </c>
      <c r="C14" s="566">
        <f>+'02'!E57</f>
        <v>6700000</v>
      </c>
      <c r="D14" s="566">
        <f>+'02'!F57</f>
        <v>9407060</v>
      </c>
      <c r="E14" s="567" t="s">
        <v>671</v>
      </c>
      <c r="F14" s="568">
        <f>+'01'!D85</f>
        <v>67952000</v>
      </c>
      <c r="G14" s="568">
        <f>+'01'!E85</f>
        <v>79960000</v>
      </c>
      <c r="H14" s="568">
        <f>+'01'!F85</f>
        <v>25627597</v>
      </c>
    </row>
    <row r="15" spans="1:8" x14ac:dyDescent="0.2">
      <c r="A15" s="569" t="s">
        <v>672</v>
      </c>
      <c r="B15" s="566">
        <f>+'02'!D69</f>
        <v>150000</v>
      </c>
      <c r="C15" s="566">
        <f>+'02'!E69</f>
        <v>150000</v>
      </c>
      <c r="D15" s="566">
        <f>+'02'!F69</f>
        <v>41485</v>
      </c>
      <c r="E15" s="567" t="s">
        <v>673</v>
      </c>
      <c r="F15" s="568">
        <f>+'01'!D95</f>
        <v>90000</v>
      </c>
      <c r="G15" s="568">
        <f>+'01'!E95</f>
        <v>90000</v>
      </c>
      <c r="H15" s="568">
        <f>+'01'!F95</f>
        <v>6785</v>
      </c>
    </row>
    <row r="16" spans="1:8" ht="14.25" x14ac:dyDescent="0.2">
      <c r="A16" s="570" t="s">
        <v>674</v>
      </c>
      <c r="B16" s="561">
        <f>+B17+B18</f>
        <v>0</v>
      </c>
      <c r="C16" s="561">
        <f>+C17+C18</f>
        <v>0</v>
      </c>
      <c r="D16" s="561">
        <f>+D17+D18</f>
        <v>-5606007</v>
      </c>
      <c r="E16" s="570" t="s">
        <v>675</v>
      </c>
      <c r="F16" s="563">
        <f>SUM(F17:F18)</f>
        <v>439634247</v>
      </c>
      <c r="G16" s="564">
        <f>SUM(G17:G18)</f>
        <v>445126988</v>
      </c>
      <c r="H16" s="564">
        <f>SUM(H17:H18)</f>
        <v>0</v>
      </c>
    </row>
    <row r="17" spans="1:8" x14ac:dyDescent="0.2">
      <c r="A17" s="567" t="s">
        <v>676</v>
      </c>
      <c r="B17" s="566"/>
      <c r="C17" s="566"/>
      <c r="D17" s="566">
        <f>+D6-H6</f>
        <v>25300294</v>
      </c>
      <c r="E17" s="567" t="s">
        <v>677</v>
      </c>
      <c r="F17" s="568">
        <f>+F6-B6</f>
        <v>36952050</v>
      </c>
      <c r="G17" s="568">
        <f>+G6-C6</f>
        <v>49233562</v>
      </c>
      <c r="H17" s="568"/>
    </row>
    <row r="18" spans="1:8" x14ac:dyDescent="0.2">
      <c r="A18" s="567" t="s">
        <v>678</v>
      </c>
      <c r="B18" s="566"/>
      <c r="C18" s="566"/>
      <c r="D18" s="566">
        <f>+D12-H12</f>
        <v>-30906301</v>
      </c>
      <c r="E18" s="567" t="s">
        <v>679</v>
      </c>
      <c r="F18" s="568">
        <f>+F12-B12</f>
        <v>402682197</v>
      </c>
      <c r="G18" s="568">
        <f>+G12-C12</f>
        <v>395893426</v>
      </c>
      <c r="H18" s="568"/>
    </row>
    <row r="19" spans="1:8" ht="14.25" x14ac:dyDescent="0.2">
      <c r="A19" s="556" t="s">
        <v>680</v>
      </c>
      <c r="B19" s="571">
        <f>+B20+B23</f>
        <v>449583000</v>
      </c>
      <c r="C19" s="571">
        <f>+C20+C23</f>
        <v>455144635</v>
      </c>
      <c r="D19" s="571">
        <f>+D20+D23</f>
        <v>455914165</v>
      </c>
      <c r="E19" s="556" t="s">
        <v>681</v>
      </c>
      <c r="F19" s="571">
        <f>SUM(F20:F22)</f>
        <v>9948753</v>
      </c>
      <c r="G19" s="571">
        <f>SUM(G20:G22)</f>
        <v>10017647</v>
      </c>
      <c r="H19" s="571">
        <f>SUM(H20:H22)</f>
        <v>10017647</v>
      </c>
    </row>
    <row r="20" spans="1:8" ht="15.75" x14ac:dyDescent="0.25">
      <c r="A20" s="572" t="s">
        <v>682</v>
      </c>
      <c r="B20" s="561">
        <f>SUM(B21:B22)</f>
        <v>449583000</v>
      </c>
      <c r="C20" s="561">
        <f>SUM(C21:C22)</f>
        <v>449584562</v>
      </c>
      <c r="D20" s="561">
        <f>SUM(D21:D22)</f>
        <v>450354092</v>
      </c>
      <c r="E20" s="567" t="s">
        <v>683</v>
      </c>
      <c r="F20" s="568">
        <v>0</v>
      </c>
      <c r="G20" s="573">
        <v>0</v>
      </c>
      <c r="H20" s="573">
        <v>0</v>
      </c>
    </row>
    <row r="21" spans="1:8" x14ac:dyDescent="0.2">
      <c r="A21" s="574" t="s">
        <v>684</v>
      </c>
      <c r="B21" s="566">
        <v>75720540</v>
      </c>
      <c r="C21" s="566">
        <v>75722102</v>
      </c>
      <c r="D21" s="566">
        <v>76491632</v>
      </c>
      <c r="E21" s="567" t="s">
        <v>685</v>
      </c>
      <c r="F21" s="568">
        <f>+'03'!D5</f>
        <v>5078000</v>
      </c>
      <c r="G21" s="568">
        <f>+'03'!E5</f>
        <v>5078000</v>
      </c>
      <c r="H21" s="568">
        <f>+'03'!F5</f>
        <v>5078000</v>
      </c>
    </row>
    <row r="22" spans="1:8" ht="24.75" customHeight="1" x14ac:dyDescent="0.2">
      <c r="A22" s="574" t="s">
        <v>686</v>
      </c>
      <c r="B22" s="566">
        <v>373862460</v>
      </c>
      <c r="C22" s="566">
        <v>373862460</v>
      </c>
      <c r="D22" s="566">
        <v>373862460</v>
      </c>
      <c r="E22" s="575" t="s">
        <v>687</v>
      </c>
      <c r="F22" s="568">
        <f>+'03'!D17</f>
        <v>4870753</v>
      </c>
      <c r="G22" s="568">
        <f>+'03'!E17</f>
        <v>4939647</v>
      </c>
      <c r="H22" s="568">
        <f>+'03'!F17</f>
        <v>4939647</v>
      </c>
    </row>
    <row r="23" spans="1:8" ht="15.75" x14ac:dyDescent="0.25">
      <c r="A23" s="572" t="s">
        <v>688</v>
      </c>
      <c r="B23" s="561">
        <f>SUM(B24:B26)</f>
        <v>0</v>
      </c>
      <c r="C23" s="561">
        <f>SUM(C24:C26)</f>
        <v>5560073</v>
      </c>
      <c r="D23" s="561">
        <f>SUM(D24:D26)</f>
        <v>5560073</v>
      </c>
      <c r="E23" s="576"/>
      <c r="F23" s="568"/>
      <c r="G23" s="573"/>
      <c r="H23" s="573"/>
    </row>
    <row r="24" spans="1:8" x14ac:dyDescent="0.2">
      <c r="A24" s="574" t="s">
        <v>689</v>
      </c>
      <c r="B24" s="566">
        <v>0</v>
      </c>
      <c r="C24" s="566">
        <v>0</v>
      </c>
      <c r="D24" s="566">
        <v>0</v>
      </c>
      <c r="E24" s="567"/>
      <c r="F24" s="568"/>
      <c r="G24" s="573"/>
      <c r="H24" s="573"/>
    </row>
    <row r="25" spans="1:8" x14ac:dyDescent="0.2">
      <c r="A25" s="577" t="s">
        <v>690</v>
      </c>
      <c r="B25" s="578">
        <v>0</v>
      </c>
      <c r="C25" s="578">
        <v>0</v>
      </c>
      <c r="D25" s="578">
        <v>0</v>
      </c>
      <c r="E25" s="579"/>
      <c r="F25" s="580"/>
      <c r="G25" s="581"/>
      <c r="H25" s="581"/>
    </row>
    <row r="26" spans="1:8" ht="13.5" thickBot="1" x14ac:dyDescent="0.25">
      <c r="A26" s="577" t="s">
        <v>691</v>
      </c>
      <c r="B26" s="578">
        <f>+'04'!D17</f>
        <v>0</v>
      </c>
      <c r="C26" s="578">
        <f>+'04'!E17</f>
        <v>5560073</v>
      </c>
      <c r="D26" s="578">
        <f>+'04'!F17</f>
        <v>5560073</v>
      </c>
      <c r="E26" s="579"/>
      <c r="F26" s="580"/>
      <c r="G26" s="581"/>
      <c r="H26" s="581"/>
    </row>
    <row r="27" spans="1:8" ht="19.5" customHeight="1" thickBot="1" x14ac:dyDescent="0.25">
      <c r="A27" s="582" t="s">
        <v>692</v>
      </c>
      <c r="B27" s="583">
        <f>+B5+B19</f>
        <v>685338767</v>
      </c>
      <c r="C27" s="583">
        <f>+C5+C19</f>
        <v>706441491</v>
      </c>
      <c r="D27" s="583">
        <f>+D5+D19</f>
        <v>704166749</v>
      </c>
      <c r="E27" s="584" t="s">
        <v>693</v>
      </c>
      <c r="F27" s="585">
        <f>+F5+F19</f>
        <v>685338767</v>
      </c>
      <c r="G27" s="585">
        <f>+G5+G19</f>
        <v>706441491</v>
      </c>
      <c r="H27" s="585">
        <f>+H5+H19</f>
        <v>263876238</v>
      </c>
    </row>
  </sheetData>
  <mergeCells count="4">
    <mergeCell ref="A1:H1"/>
    <mergeCell ref="G2:H2"/>
    <mergeCell ref="A3:D3"/>
    <mergeCell ref="E3:H3"/>
  </mergeCells>
  <pageMargins left="0.39370078740157483" right="0.39370078740157483" top="0.94488188976377963" bottom="0.74803149606299213" header="0.31496062992125984" footer="0.31496062992125984"/>
  <pageSetup paperSize="9" orientation="landscape" horizontalDpi="4294967293" r:id="rId1"/>
  <headerFooter>
    <oddHeader>&amp;L&amp;"Times New Roman,Normál"&amp;12Kőröshegy Község Önkormányzatának
2020. évi zárszámadása&amp;R&amp;"Arial,Normál"5. sz. melléklet a 3/2021. (V.28.)
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DA938-F4A6-435E-A856-94402FA13489}">
  <dimension ref="A1:J44"/>
  <sheetViews>
    <sheetView topLeftCell="A16" workbookViewId="0">
      <selection activeCell="I31" sqref="I31"/>
    </sheetView>
  </sheetViews>
  <sheetFormatPr defaultRowHeight="12.75" x14ac:dyDescent="0.2"/>
  <cols>
    <col min="1" max="1" width="3" customWidth="1"/>
    <col min="2" max="2" width="53" customWidth="1"/>
    <col min="3" max="3" width="9.5703125" customWidth="1"/>
    <col min="4" max="4" width="9.7109375" customWidth="1"/>
    <col min="5" max="5" width="10.7109375" customWidth="1"/>
    <col min="6" max="6" width="10.85546875" customWidth="1"/>
    <col min="7" max="7" width="9.7109375" customWidth="1"/>
    <col min="8" max="8" width="9.5703125" customWidth="1"/>
    <col min="9" max="10" width="10.7109375" customWidth="1"/>
  </cols>
  <sheetData>
    <row r="1" spans="1:10" ht="15.75" x14ac:dyDescent="0.2">
      <c r="A1" s="806" t="s">
        <v>694</v>
      </c>
      <c r="B1" s="806"/>
      <c r="C1" s="806"/>
      <c r="D1" s="806"/>
      <c r="E1" s="806"/>
      <c r="F1" s="806"/>
      <c r="G1" s="806"/>
      <c r="H1" s="806"/>
      <c r="I1" s="806"/>
      <c r="J1" s="806"/>
    </row>
    <row r="2" spans="1:10" ht="16.5" thickBot="1" x14ac:dyDescent="0.25">
      <c r="A2" s="586"/>
      <c r="B2" s="586"/>
      <c r="C2" s="586"/>
      <c r="D2" s="586"/>
      <c r="E2" s="586"/>
      <c r="F2" s="586"/>
      <c r="G2" s="586"/>
      <c r="H2" s="586"/>
      <c r="I2" s="807" t="s">
        <v>6</v>
      </c>
      <c r="J2" s="807"/>
    </row>
    <row r="3" spans="1:10" ht="13.5" thickBot="1" x14ac:dyDescent="0.25">
      <c r="A3" s="808"/>
      <c r="B3" s="810" t="s">
        <v>7</v>
      </c>
      <c r="C3" s="812" t="s">
        <v>921</v>
      </c>
      <c r="D3" s="813"/>
      <c r="E3" s="813"/>
      <c r="F3" s="814"/>
      <c r="G3" s="812" t="s">
        <v>922</v>
      </c>
      <c r="H3" s="813"/>
      <c r="I3" s="813"/>
      <c r="J3" s="814"/>
    </row>
    <row r="4" spans="1:10" ht="13.5" thickBot="1" x14ac:dyDescent="0.25">
      <c r="A4" s="809"/>
      <c r="B4" s="811"/>
      <c r="C4" s="587" t="s">
        <v>554</v>
      </c>
      <c r="D4" s="588" t="s">
        <v>357</v>
      </c>
      <c r="E4" s="588" t="s">
        <v>695</v>
      </c>
      <c r="F4" s="589" t="s">
        <v>696</v>
      </c>
      <c r="G4" s="587" t="s">
        <v>554</v>
      </c>
      <c r="H4" s="588" t="s">
        <v>357</v>
      </c>
      <c r="I4" s="588" t="s">
        <v>695</v>
      </c>
      <c r="J4" s="589" t="s">
        <v>696</v>
      </c>
    </row>
    <row r="5" spans="1:10" ht="12" customHeight="1" x14ac:dyDescent="0.2">
      <c r="A5" s="590" t="s">
        <v>11</v>
      </c>
      <c r="B5" s="591" t="s">
        <v>697</v>
      </c>
      <c r="C5" s="592">
        <v>163100</v>
      </c>
      <c r="D5" s="593">
        <v>0</v>
      </c>
      <c r="E5" s="593">
        <v>55994227</v>
      </c>
      <c r="F5" s="594">
        <f>SUM(C5:E5)</f>
        <v>56157327</v>
      </c>
      <c r="G5" s="592">
        <v>78100</v>
      </c>
      <c r="H5" s="593">
        <v>0</v>
      </c>
      <c r="I5" s="593">
        <v>50175049</v>
      </c>
      <c r="J5" s="594">
        <f>SUM(G5:I5)</f>
        <v>50253149</v>
      </c>
    </row>
    <row r="6" spans="1:10" ht="24.75" customHeight="1" x14ac:dyDescent="0.2">
      <c r="A6" s="595" t="s">
        <v>13</v>
      </c>
      <c r="B6" s="596" t="s">
        <v>698</v>
      </c>
      <c r="C6" s="597">
        <v>0</v>
      </c>
      <c r="D6" s="598">
        <v>0</v>
      </c>
      <c r="E6" s="598">
        <v>5649613</v>
      </c>
      <c r="F6" s="599">
        <f>SUM(C6:E6)</f>
        <v>5649613</v>
      </c>
      <c r="G6" s="597">
        <v>0</v>
      </c>
      <c r="H6" s="598">
        <v>0</v>
      </c>
      <c r="I6" s="598">
        <v>5026021</v>
      </c>
      <c r="J6" s="599">
        <f t="shared" ref="J6:J44" si="0">SUM(G6:I6)</f>
        <v>5026021</v>
      </c>
    </row>
    <row r="7" spans="1:10" ht="12" customHeight="1" x14ac:dyDescent="0.2">
      <c r="A7" s="595" t="s">
        <v>15</v>
      </c>
      <c r="B7" s="596" t="s">
        <v>699</v>
      </c>
      <c r="C7" s="597">
        <v>0</v>
      </c>
      <c r="D7" s="598">
        <v>0</v>
      </c>
      <c r="E7" s="598">
        <v>0</v>
      </c>
      <c r="F7" s="599">
        <f>SUM(C7:E7)</f>
        <v>0</v>
      </c>
      <c r="G7" s="597">
        <v>0</v>
      </c>
      <c r="H7" s="598">
        <v>0</v>
      </c>
      <c r="I7" s="598">
        <v>0</v>
      </c>
      <c r="J7" s="599">
        <f t="shared" si="0"/>
        <v>0</v>
      </c>
    </row>
    <row r="8" spans="1:10" ht="12" customHeight="1" x14ac:dyDescent="0.2">
      <c r="A8" s="600" t="s">
        <v>17</v>
      </c>
      <c r="B8" s="601" t="s">
        <v>700</v>
      </c>
      <c r="C8" s="602">
        <f>SUM(C5:C7)</f>
        <v>163100</v>
      </c>
      <c r="D8" s="603">
        <f>SUM(D5:D7)</f>
        <v>0</v>
      </c>
      <c r="E8" s="603">
        <f>SUM(E5:E7)</f>
        <v>61643840</v>
      </c>
      <c r="F8" s="604">
        <f t="shared" ref="F8:F44" si="1">SUM(C8:E8)</f>
        <v>61806940</v>
      </c>
      <c r="G8" s="602">
        <f>SUM(G5:G7)</f>
        <v>78100</v>
      </c>
      <c r="H8" s="603">
        <f>SUM(H5:H7)</f>
        <v>0</v>
      </c>
      <c r="I8" s="603">
        <f>SUM(I5:I7)</f>
        <v>55201070</v>
      </c>
      <c r="J8" s="604">
        <f t="shared" si="0"/>
        <v>55279170</v>
      </c>
    </row>
    <row r="9" spans="1:10" ht="12" customHeight="1" x14ac:dyDescent="0.2">
      <c r="A9" s="595" t="s">
        <v>19</v>
      </c>
      <c r="B9" s="596" t="s">
        <v>701</v>
      </c>
      <c r="C9" s="597">
        <v>0</v>
      </c>
      <c r="D9" s="598">
        <v>0</v>
      </c>
      <c r="E9" s="598">
        <v>0</v>
      </c>
      <c r="F9" s="599">
        <f t="shared" si="1"/>
        <v>0</v>
      </c>
      <c r="G9" s="597">
        <v>0</v>
      </c>
      <c r="H9" s="598">
        <v>0</v>
      </c>
      <c r="I9" s="598">
        <v>0</v>
      </c>
      <c r="J9" s="599">
        <f t="shared" si="0"/>
        <v>0</v>
      </c>
    </row>
    <row r="10" spans="1:10" ht="12" customHeight="1" x14ac:dyDescent="0.2">
      <c r="A10" s="595" t="s">
        <v>21</v>
      </c>
      <c r="B10" s="596" t="s">
        <v>702</v>
      </c>
      <c r="C10" s="597">
        <v>0</v>
      </c>
      <c r="D10" s="598">
        <v>0</v>
      </c>
      <c r="E10" s="598">
        <v>0</v>
      </c>
      <c r="F10" s="599">
        <f t="shared" si="1"/>
        <v>0</v>
      </c>
      <c r="G10" s="597">
        <v>0</v>
      </c>
      <c r="H10" s="598">
        <v>0</v>
      </c>
      <c r="I10" s="598">
        <v>0</v>
      </c>
      <c r="J10" s="599">
        <f t="shared" si="0"/>
        <v>0</v>
      </c>
    </row>
    <row r="11" spans="1:10" ht="12" customHeight="1" x14ac:dyDescent="0.2">
      <c r="A11" s="600" t="s">
        <v>23</v>
      </c>
      <c r="B11" s="601" t="s">
        <v>703</v>
      </c>
      <c r="C11" s="602">
        <f>SUM(C9:C10)</f>
        <v>0</v>
      </c>
      <c r="D11" s="603">
        <f>SUM(D9:D10)</f>
        <v>0</v>
      </c>
      <c r="E11" s="603">
        <f>SUM(E9:E10)</f>
        <v>0</v>
      </c>
      <c r="F11" s="604">
        <f t="shared" si="1"/>
        <v>0</v>
      </c>
      <c r="G11" s="602">
        <f>SUM(G9:G10)</f>
        <v>0</v>
      </c>
      <c r="H11" s="603">
        <f>SUM(H9:H10)</f>
        <v>0</v>
      </c>
      <c r="I11" s="603">
        <f>SUM(I9:I10)</f>
        <v>0</v>
      </c>
      <c r="J11" s="604">
        <f t="shared" si="0"/>
        <v>0</v>
      </c>
    </row>
    <row r="12" spans="1:10" ht="12" customHeight="1" x14ac:dyDescent="0.2">
      <c r="A12" s="595" t="s">
        <v>25</v>
      </c>
      <c r="B12" s="596" t="s">
        <v>704</v>
      </c>
      <c r="C12" s="597">
        <v>63825629</v>
      </c>
      <c r="D12" s="598">
        <v>42609988</v>
      </c>
      <c r="E12" s="598">
        <v>140060622</v>
      </c>
      <c r="F12" s="599">
        <f t="shared" si="1"/>
        <v>246496239</v>
      </c>
      <c r="G12" s="597">
        <v>60703032</v>
      </c>
      <c r="H12" s="598">
        <v>42833339</v>
      </c>
      <c r="I12" s="598">
        <v>155581743</v>
      </c>
      <c r="J12" s="599">
        <f t="shared" si="0"/>
        <v>259118114</v>
      </c>
    </row>
    <row r="13" spans="1:10" ht="12" customHeight="1" x14ac:dyDescent="0.2">
      <c r="A13" s="595" t="s">
        <v>27</v>
      </c>
      <c r="B13" s="596" t="s">
        <v>705</v>
      </c>
      <c r="C13" s="597">
        <v>2479476</v>
      </c>
      <c r="D13" s="598">
        <v>0</v>
      </c>
      <c r="E13" s="598">
        <v>13577031</v>
      </c>
      <c r="F13" s="599">
        <f t="shared" si="1"/>
        <v>16056507</v>
      </c>
      <c r="G13" s="597">
        <v>0</v>
      </c>
      <c r="H13" s="598">
        <v>0</v>
      </c>
      <c r="I13" s="598">
        <v>25357535</v>
      </c>
      <c r="J13" s="599">
        <f t="shared" si="0"/>
        <v>25357535</v>
      </c>
    </row>
    <row r="14" spans="1:10" ht="12" customHeight="1" x14ac:dyDescent="0.2">
      <c r="A14" s="595">
        <v>10</v>
      </c>
      <c r="B14" s="596" t="s">
        <v>706</v>
      </c>
      <c r="C14" s="597">
        <v>809130</v>
      </c>
      <c r="D14" s="598">
        <v>0</v>
      </c>
      <c r="E14" s="598">
        <v>5135098</v>
      </c>
      <c r="F14" s="599">
        <f t="shared" si="1"/>
        <v>5944228</v>
      </c>
      <c r="G14" s="597">
        <v>584990</v>
      </c>
      <c r="H14" s="598">
        <v>7569990</v>
      </c>
      <c r="I14" s="598">
        <v>12581880</v>
      </c>
      <c r="J14" s="599">
        <f t="shared" si="0"/>
        <v>20736860</v>
      </c>
    </row>
    <row r="15" spans="1:10" ht="12" customHeight="1" x14ac:dyDescent="0.2">
      <c r="A15" s="595">
        <v>11</v>
      </c>
      <c r="B15" s="596" t="s">
        <v>707</v>
      </c>
      <c r="C15" s="597">
        <v>78001</v>
      </c>
      <c r="D15" s="598">
        <v>17</v>
      </c>
      <c r="E15" s="598">
        <v>11190440</v>
      </c>
      <c r="F15" s="599">
        <f t="shared" si="1"/>
        <v>11268458</v>
      </c>
      <c r="G15" s="597">
        <v>11435</v>
      </c>
      <c r="H15" s="598">
        <v>20</v>
      </c>
      <c r="I15" s="598">
        <v>33230442</v>
      </c>
      <c r="J15" s="599">
        <f t="shared" si="0"/>
        <v>33241897</v>
      </c>
    </row>
    <row r="16" spans="1:10" ht="12" customHeight="1" x14ac:dyDescent="0.2">
      <c r="A16" s="600">
        <v>12</v>
      </c>
      <c r="B16" s="601" t="s">
        <v>708</v>
      </c>
      <c r="C16" s="602">
        <f>SUM(C12:C15)</f>
        <v>67192236</v>
      </c>
      <c r="D16" s="603">
        <f>SUM(D12:D15)</f>
        <v>42610005</v>
      </c>
      <c r="E16" s="603">
        <f>SUM(E12:E15)</f>
        <v>169963191</v>
      </c>
      <c r="F16" s="604">
        <f t="shared" si="1"/>
        <v>279765432</v>
      </c>
      <c r="G16" s="602">
        <f>SUM(G12:G15)</f>
        <v>61299457</v>
      </c>
      <c r="H16" s="603">
        <f>SUM(H12:H15)</f>
        <v>50403349</v>
      </c>
      <c r="I16" s="603">
        <f>SUM(I12:I15)</f>
        <v>226751600</v>
      </c>
      <c r="J16" s="604">
        <f t="shared" si="0"/>
        <v>338454406</v>
      </c>
    </row>
    <row r="17" spans="1:10" ht="12" customHeight="1" x14ac:dyDescent="0.2">
      <c r="A17" s="595">
        <v>13</v>
      </c>
      <c r="B17" s="596" t="s">
        <v>709</v>
      </c>
      <c r="C17" s="597">
        <v>1295622</v>
      </c>
      <c r="D17" s="598">
        <v>695908</v>
      </c>
      <c r="E17" s="598">
        <v>2394201</v>
      </c>
      <c r="F17" s="599">
        <f t="shared" si="1"/>
        <v>4385731</v>
      </c>
      <c r="G17" s="597">
        <v>990185</v>
      </c>
      <c r="H17" s="598">
        <v>909871</v>
      </c>
      <c r="I17" s="598">
        <v>1975994</v>
      </c>
      <c r="J17" s="599">
        <f t="shared" si="0"/>
        <v>3876050</v>
      </c>
    </row>
    <row r="18" spans="1:10" ht="12" customHeight="1" x14ac:dyDescent="0.2">
      <c r="A18" s="595">
        <v>14</v>
      </c>
      <c r="B18" s="596" t="s">
        <v>710</v>
      </c>
      <c r="C18" s="597">
        <v>5216614</v>
      </c>
      <c r="D18" s="598">
        <v>1960903</v>
      </c>
      <c r="E18" s="598">
        <v>23176628</v>
      </c>
      <c r="F18" s="599">
        <f t="shared" si="1"/>
        <v>30354145</v>
      </c>
      <c r="G18" s="597">
        <v>4988909</v>
      </c>
      <c r="H18" s="598">
        <v>2150601</v>
      </c>
      <c r="I18" s="598">
        <v>20500566</v>
      </c>
      <c r="J18" s="599">
        <f t="shared" si="0"/>
        <v>27640076</v>
      </c>
    </row>
    <row r="19" spans="1:10" ht="12" customHeight="1" x14ac:dyDescent="0.2">
      <c r="A19" s="595">
        <v>15</v>
      </c>
      <c r="B19" s="596" t="s">
        <v>711</v>
      </c>
      <c r="C19" s="597">
        <v>0</v>
      </c>
      <c r="D19" s="598">
        <v>0</v>
      </c>
      <c r="E19" s="598">
        <v>0</v>
      </c>
      <c r="F19" s="599">
        <f t="shared" si="1"/>
        <v>0</v>
      </c>
      <c r="G19" s="597">
        <v>0</v>
      </c>
      <c r="H19" s="598">
        <v>0</v>
      </c>
      <c r="I19" s="598">
        <v>0</v>
      </c>
      <c r="J19" s="599">
        <f t="shared" si="0"/>
        <v>0</v>
      </c>
    </row>
    <row r="20" spans="1:10" ht="12" customHeight="1" x14ac:dyDescent="0.2">
      <c r="A20" s="595">
        <v>16</v>
      </c>
      <c r="B20" s="596" t="s">
        <v>712</v>
      </c>
      <c r="C20" s="597">
        <v>0</v>
      </c>
      <c r="D20" s="598">
        <v>0</v>
      </c>
      <c r="E20" s="598">
        <v>0</v>
      </c>
      <c r="F20" s="599">
        <f t="shared" si="1"/>
        <v>0</v>
      </c>
      <c r="G20" s="597">
        <v>0</v>
      </c>
      <c r="H20" s="598">
        <v>0</v>
      </c>
      <c r="I20" s="598">
        <v>260593</v>
      </c>
      <c r="J20" s="599">
        <f t="shared" si="0"/>
        <v>260593</v>
      </c>
    </row>
    <row r="21" spans="1:10" ht="12" customHeight="1" x14ac:dyDescent="0.2">
      <c r="A21" s="600">
        <v>17</v>
      </c>
      <c r="B21" s="601" t="s">
        <v>713</v>
      </c>
      <c r="C21" s="602">
        <f>SUM(C17:C20)</f>
        <v>6512236</v>
      </c>
      <c r="D21" s="603">
        <f>SUM(D17:D20)</f>
        <v>2656811</v>
      </c>
      <c r="E21" s="603">
        <f>SUM(E17:E20)</f>
        <v>25570829</v>
      </c>
      <c r="F21" s="604">
        <f t="shared" si="1"/>
        <v>34739876</v>
      </c>
      <c r="G21" s="602">
        <f>SUM(G17:G20)</f>
        <v>5979094</v>
      </c>
      <c r="H21" s="603">
        <f>SUM(H17:H20)</f>
        <v>3060472</v>
      </c>
      <c r="I21" s="603">
        <f>SUM(I17:I20)</f>
        <v>22737153</v>
      </c>
      <c r="J21" s="604">
        <f t="shared" si="0"/>
        <v>31776719</v>
      </c>
    </row>
    <row r="22" spans="1:10" ht="12" customHeight="1" x14ac:dyDescent="0.2">
      <c r="A22" s="595">
        <v>18</v>
      </c>
      <c r="B22" s="596" t="s">
        <v>714</v>
      </c>
      <c r="C22" s="597">
        <v>41869441</v>
      </c>
      <c r="D22" s="598">
        <v>31397315</v>
      </c>
      <c r="E22" s="598">
        <v>24211598</v>
      </c>
      <c r="F22" s="599">
        <f t="shared" si="1"/>
        <v>97478354</v>
      </c>
      <c r="G22" s="597">
        <v>43733004</v>
      </c>
      <c r="H22" s="598">
        <v>33471790</v>
      </c>
      <c r="I22" s="598">
        <v>28638577</v>
      </c>
      <c r="J22" s="599">
        <f t="shared" si="0"/>
        <v>105843371</v>
      </c>
    </row>
    <row r="23" spans="1:10" ht="12" customHeight="1" x14ac:dyDescent="0.2">
      <c r="A23" s="595">
        <v>19</v>
      </c>
      <c r="B23" s="596" t="s">
        <v>715</v>
      </c>
      <c r="C23" s="597">
        <v>4804543</v>
      </c>
      <c r="D23" s="598">
        <v>1384110</v>
      </c>
      <c r="E23" s="598">
        <v>16221948</v>
      </c>
      <c r="F23" s="599">
        <f t="shared" si="1"/>
        <v>22410601</v>
      </c>
      <c r="G23" s="597">
        <v>5208256</v>
      </c>
      <c r="H23" s="598">
        <v>2184777</v>
      </c>
      <c r="I23" s="598">
        <v>13527715</v>
      </c>
      <c r="J23" s="599">
        <f t="shared" si="0"/>
        <v>20920748</v>
      </c>
    </row>
    <row r="24" spans="1:10" ht="12" customHeight="1" x14ac:dyDescent="0.2">
      <c r="A24" s="595">
        <v>20</v>
      </c>
      <c r="B24" s="596" t="s">
        <v>716</v>
      </c>
      <c r="C24" s="597">
        <v>8909306</v>
      </c>
      <c r="D24" s="598">
        <v>6154964</v>
      </c>
      <c r="E24" s="598">
        <v>6941946</v>
      </c>
      <c r="F24" s="599">
        <f t="shared" si="1"/>
        <v>22006216</v>
      </c>
      <c r="G24" s="597">
        <v>8084263</v>
      </c>
      <c r="H24" s="598">
        <v>5815949</v>
      </c>
      <c r="I24" s="598">
        <v>6535603</v>
      </c>
      <c r="J24" s="599">
        <f t="shared" si="0"/>
        <v>20435815</v>
      </c>
    </row>
    <row r="25" spans="1:10" ht="12" customHeight="1" x14ac:dyDescent="0.2">
      <c r="A25" s="600">
        <v>21</v>
      </c>
      <c r="B25" s="601" t="s">
        <v>717</v>
      </c>
      <c r="C25" s="602">
        <f>SUM(C22:C24)</f>
        <v>55583290</v>
      </c>
      <c r="D25" s="603">
        <f>SUM(D22:D24)</f>
        <v>38936389</v>
      </c>
      <c r="E25" s="603">
        <f>SUM(E22:E24)</f>
        <v>47375492</v>
      </c>
      <c r="F25" s="604">
        <f t="shared" si="1"/>
        <v>141895171</v>
      </c>
      <c r="G25" s="602">
        <f>SUM(G22:G24)</f>
        <v>57025523</v>
      </c>
      <c r="H25" s="603">
        <f>SUM(H22:H24)</f>
        <v>41472516</v>
      </c>
      <c r="I25" s="603">
        <f>SUM(I22:I24)</f>
        <v>48701895</v>
      </c>
      <c r="J25" s="604">
        <f t="shared" si="0"/>
        <v>147199934</v>
      </c>
    </row>
    <row r="26" spans="1:10" ht="12" customHeight="1" x14ac:dyDescent="0.2">
      <c r="A26" s="600">
        <v>22</v>
      </c>
      <c r="B26" s="601" t="s">
        <v>718</v>
      </c>
      <c r="C26" s="602">
        <v>977965</v>
      </c>
      <c r="D26" s="603">
        <v>577690</v>
      </c>
      <c r="E26" s="603">
        <v>28723918</v>
      </c>
      <c r="F26" s="604">
        <f t="shared" si="1"/>
        <v>30279573</v>
      </c>
      <c r="G26" s="602">
        <v>488924</v>
      </c>
      <c r="H26" s="603">
        <v>2277052</v>
      </c>
      <c r="I26" s="603">
        <v>28652567</v>
      </c>
      <c r="J26" s="604">
        <f t="shared" si="0"/>
        <v>31418543</v>
      </c>
    </row>
    <row r="27" spans="1:10" ht="12" customHeight="1" x14ac:dyDescent="0.2">
      <c r="A27" s="600">
        <v>23</v>
      </c>
      <c r="B27" s="601" t="s">
        <v>719</v>
      </c>
      <c r="C27" s="602">
        <v>1397392</v>
      </c>
      <c r="D27" s="603">
        <v>679934</v>
      </c>
      <c r="E27" s="603">
        <v>167059122</v>
      </c>
      <c r="F27" s="604">
        <f t="shared" si="1"/>
        <v>169136448</v>
      </c>
      <c r="G27" s="602">
        <v>1239651</v>
      </c>
      <c r="H27" s="603">
        <v>1608518</v>
      </c>
      <c r="I27" s="603">
        <v>156785086</v>
      </c>
      <c r="J27" s="604">
        <f t="shared" si="0"/>
        <v>159633255</v>
      </c>
    </row>
    <row r="28" spans="1:10" ht="12" customHeight="1" x14ac:dyDescent="0.2">
      <c r="A28" s="600">
        <v>24</v>
      </c>
      <c r="B28" s="601" t="s">
        <v>720</v>
      </c>
      <c r="C28" s="602">
        <f>+C8+C11+C16-C21-C25-C26-C27</f>
        <v>2884453</v>
      </c>
      <c r="D28" s="603">
        <f>+D8+D11+D16-D21-D25-D26-D27</f>
        <v>-240819</v>
      </c>
      <c r="E28" s="603">
        <f>+E8+E11+E16-E21-E25-E26-E27</f>
        <v>-37122330</v>
      </c>
      <c r="F28" s="604">
        <f t="shared" si="1"/>
        <v>-34478696</v>
      </c>
      <c r="G28" s="602">
        <f>+G8+G11+G16-G21-G25-G26-G27</f>
        <v>-3355635</v>
      </c>
      <c r="H28" s="603">
        <f>+H8+H11+H16-H21-H25-H26-H27</f>
        <v>1984791</v>
      </c>
      <c r="I28" s="603">
        <f>+I8+I11+I16-I21-I25-I26-I27</f>
        <v>25075969</v>
      </c>
      <c r="J28" s="604">
        <f t="shared" si="0"/>
        <v>23705125</v>
      </c>
    </row>
    <row r="29" spans="1:10" ht="12" customHeight="1" x14ac:dyDescent="0.2">
      <c r="A29" s="595">
        <v>25</v>
      </c>
      <c r="B29" s="596" t="s">
        <v>721</v>
      </c>
      <c r="C29" s="597">
        <v>0</v>
      </c>
      <c r="D29" s="598">
        <v>0</v>
      </c>
      <c r="E29" s="598">
        <v>0</v>
      </c>
      <c r="F29" s="599">
        <f t="shared" si="1"/>
        <v>0</v>
      </c>
      <c r="G29" s="597">
        <v>0</v>
      </c>
      <c r="H29" s="598">
        <v>0</v>
      </c>
      <c r="I29" s="598">
        <v>0</v>
      </c>
      <c r="J29" s="599">
        <f t="shared" si="0"/>
        <v>0</v>
      </c>
    </row>
    <row r="30" spans="1:10" ht="12" customHeight="1" x14ac:dyDescent="0.2">
      <c r="A30" s="595">
        <v>26</v>
      </c>
      <c r="B30" s="596" t="s">
        <v>722</v>
      </c>
      <c r="C30" s="597">
        <v>0</v>
      </c>
      <c r="D30" s="598">
        <v>0</v>
      </c>
      <c r="E30" s="598">
        <v>0</v>
      </c>
      <c r="F30" s="599">
        <f t="shared" si="1"/>
        <v>0</v>
      </c>
      <c r="G30" s="597">
        <v>0</v>
      </c>
      <c r="H30" s="598">
        <v>0</v>
      </c>
      <c r="I30" s="598">
        <v>0</v>
      </c>
      <c r="J30" s="599">
        <f t="shared" si="0"/>
        <v>0</v>
      </c>
    </row>
    <row r="31" spans="1:10" ht="12" customHeight="1" x14ac:dyDescent="0.2">
      <c r="A31" s="595">
        <v>27</v>
      </c>
      <c r="B31" s="596" t="s">
        <v>723</v>
      </c>
      <c r="C31" s="597">
        <v>0</v>
      </c>
      <c r="D31" s="598">
        <v>0</v>
      </c>
      <c r="E31" s="598">
        <v>0</v>
      </c>
      <c r="F31" s="599">
        <f t="shared" si="1"/>
        <v>0</v>
      </c>
      <c r="G31" s="597">
        <v>0</v>
      </c>
      <c r="H31" s="598">
        <v>0</v>
      </c>
      <c r="I31" s="598">
        <v>0</v>
      </c>
      <c r="J31" s="599">
        <f t="shared" si="0"/>
        <v>0</v>
      </c>
    </row>
    <row r="32" spans="1:10" ht="12" customHeight="1" x14ac:dyDescent="0.2">
      <c r="A32" s="595">
        <v>28</v>
      </c>
      <c r="B32" s="596" t="s">
        <v>724</v>
      </c>
      <c r="C32" s="597">
        <v>166</v>
      </c>
      <c r="D32" s="598">
        <v>63</v>
      </c>
      <c r="E32" s="598">
        <v>6140</v>
      </c>
      <c r="F32" s="599">
        <f t="shared" si="1"/>
        <v>6369</v>
      </c>
      <c r="G32" s="597">
        <v>117</v>
      </c>
      <c r="H32" s="598">
        <v>64</v>
      </c>
      <c r="I32" s="598">
        <v>4523</v>
      </c>
      <c r="J32" s="599">
        <f t="shared" si="0"/>
        <v>4704</v>
      </c>
    </row>
    <row r="33" spans="1:10" ht="12" customHeight="1" x14ac:dyDescent="0.2">
      <c r="A33" s="595">
        <v>29</v>
      </c>
      <c r="B33" s="596" t="s">
        <v>725</v>
      </c>
      <c r="C33" s="597">
        <v>0</v>
      </c>
      <c r="D33" s="598">
        <v>0</v>
      </c>
      <c r="E33" s="598">
        <v>0</v>
      </c>
      <c r="F33" s="599">
        <f t="shared" si="1"/>
        <v>0</v>
      </c>
      <c r="G33" s="597">
        <v>0</v>
      </c>
      <c r="H33" s="598">
        <v>0</v>
      </c>
      <c r="I33" s="598">
        <v>0</v>
      </c>
      <c r="J33" s="599">
        <f t="shared" si="0"/>
        <v>0</v>
      </c>
    </row>
    <row r="34" spans="1:10" ht="12" customHeight="1" x14ac:dyDescent="0.2">
      <c r="A34" s="595" t="s">
        <v>63</v>
      </c>
      <c r="B34" s="596" t="s">
        <v>726</v>
      </c>
      <c r="C34" s="597">
        <v>0</v>
      </c>
      <c r="D34" s="598">
        <v>0</v>
      </c>
      <c r="E34" s="598">
        <v>0</v>
      </c>
      <c r="F34" s="599">
        <f t="shared" si="1"/>
        <v>0</v>
      </c>
      <c r="G34" s="597">
        <v>0</v>
      </c>
      <c r="H34" s="598">
        <v>0</v>
      </c>
      <c r="I34" s="598">
        <v>0</v>
      </c>
      <c r="J34" s="599">
        <f t="shared" si="0"/>
        <v>0</v>
      </c>
    </row>
    <row r="35" spans="1:10" ht="12" customHeight="1" x14ac:dyDescent="0.2">
      <c r="A35" s="600">
        <v>30</v>
      </c>
      <c r="B35" s="601" t="s">
        <v>727</v>
      </c>
      <c r="C35" s="602">
        <f>SUM(C29:C33)</f>
        <v>166</v>
      </c>
      <c r="D35" s="603">
        <f>SUM(D29:D33)</f>
        <v>63</v>
      </c>
      <c r="E35" s="603">
        <f>SUM(E29:E33)</f>
        <v>6140</v>
      </c>
      <c r="F35" s="604">
        <f t="shared" si="1"/>
        <v>6369</v>
      </c>
      <c r="G35" s="602">
        <f>SUM(G29:G33)</f>
        <v>117</v>
      </c>
      <c r="H35" s="603">
        <f>SUM(H29:H33)</f>
        <v>64</v>
      </c>
      <c r="I35" s="603">
        <f>SUM(I29:I33)</f>
        <v>4523</v>
      </c>
      <c r="J35" s="604">
        <f t="shared" si="0"/>
        <v>4704</v>
      </c>
    </row>
    <row r="36" spans="1:10" ht="12" customHeight="1" x14ac:dyDescent="0.2">
      <c r="A36" s="595">
        <v>31</v>
      </c>
      <c r="B36" s="596" t="s">
        <v>728</v>
      </c>
      <c r="C36" s="597">
        <v>0</v>
      </c>
      <c r="D36" s="598">
        <v>0</v>
      </c>
      <c r="E36" s="598">
        <v>0</v>
      </c>
      <c r="F36" s="599">
        <f t="shared" si="1"/>
        <v>0</v>
      </c>
      <c r="G36" s="597">
        <v>0</v>
      </c>
      <c r="H36" s="598">
        <v>0</v>
      </c>
      <c r="I36" s="598">
        <v>0</v>
      </c>
      <c r="J36" s="599">
        <f t="shared" si="0"/>
        <v>0</v>
      </c>
    </row>
    <row r="37" spans="1:10" ht="12" customHeight="1" x14ac:dyDescent="0.2">
      <c r="A37" s="595">
        <v>32</v>
      </c>
      <c r="B37" s="596" t="s">
        <v>729</v>
      </c>
      <c r="C37" s="597">
        <v>0</v>
      </c>
      <c r="D37" s="598">
        <v>0</v>
      </c>
      <c r="E37" s="598">
        <v>0</v>
      </c>
      <c r="F37" s="599">
        <f t="shared" si="1"/>
        <v>0</v>
      </c>
      <c r="G37" s="597">
        <v>0</v>
      </c>
      <c r="H37" s="598">
        <v>0</v>
      </c>
      <c r="I37" s="598">
        <v>0</v>
      </c>
      <c r="J37" s="599">
        <f t="shared" si="0"/>
        <v>0</v>
      </c>
    </row>
    <row r="38" spans="1:10" ht="12" customHeight="1" x14ac:dyDescent="0.2">
      <c r="A38" s="595">
        <v>33</v>
      </c>
      <c r="B38" s="596" t="s">
        <v>730</v>
      </c>
      <c r="C38" s="597">
        <v>0</v>
      </c>
      <c r="D38" s="598">
        <v>0</v>
      </c>
      <c r="E38" s="598">
        <v>831647</v>
      </c>
      <c r="F38" s="599">
        <f t="shared" si="1"/>
        <v>831647</v>
      </c>
      <c r="G38" s="597">
        <v>0</v>
      </c>
      <c r="H38" s="598">
        <v>0</v>
      </c>
      <c r="I38" s="598">
        <v>584118</v>
      </c>
      <c r="J38" s="599">
        <f t="shared" si="0"/>
        <v>584118</v>
      </c>
    </row>
    <row r="39" spans="1:10" ht="12" customHeight="1" x14ac:dyDescent="0.2">
      <c r="A39" s="595">
        <v>34</v>
      </c>
      <c r="B39" s="596" t="s">
        <v>731</v>
      </c>
      <c r="C39" s="597">
        <v>0</v>
      </c>
      <c r="D39" s="598">
        <v>0</v>
      </c>
      <c r="E39" s="598">
        <v>0</v>
      </c>
      <c r="F39" s="599">
        <f t="shared" si="1"/>
        <v>0</v>
      </c>
      <c r="G39" s="597">
        <v>0</v>
      </c>
      <c r="H39" s="598">
        <v>0</v>
      </c>
      <c r="I39" s="598">
        <v>0</v>
      </c>
      <c r="J39" s="599">
        <f t="shared" si="0"/>
        <v>0</v>
      </c>
    </row>
    <row r="40" spans="1:10" ht="12" customHeight="1" x14ac:dyDescent="0.2">
      <c r="A40" s="595">
        <v>35</v>
      </c>
      <c r="B40" s="596" t="s">
        <v>732</v>
      </c>
      <c r="C40" s="597">
        <v>0</v>
      </c>
      <c r="D40" s="598">
        <v>0</v>
      </c>
      <c r="E40" s="598">
        <v>0</v>
      </c>
      <c r="F40" s="599">
        <f t="shared" si="1"/>
        <v>0</v>
      </c>
      <c r="G40" s="597">
        <v>0</v>
      </c>
      <c r="H40" s="598">
        <v>0</v>
      </c>
      <c r="I40" s="598">
        <v>0</v>
      </c>
      <c r="J40" s="599">
        <f t="shared" si="0"/>
        <v>0</v>
      </c>
    </row>
    <row r="41" spans="1:10" ht="12" customHeight="1" x14ac:dyDescent="0.2">
      <c r="A41" s="595" t="s">
        <v>73</v>
      </c>
      <c r="B41" s="596" t="s">
        <v>733</v>
      </c>
      <c r="C41" s="597">
        <v>0</v>
      </c>
      <c r="D41" s="598">
        <v>0</v>
      </c>
      <c r="E41" s="598">
        <v>0</v>
      </c>
      <c r="F41" s="599">
        <f t="shared" si="1"/>
        <v>0</v>
      </c>
      <c r="G41" s="597">
        <v>0</v>
      </c>
      <c r="H41" s="598">
        <v>0</v>
      </c>
      <c r="I41" s="598">
        <v>0</v>
      </c>
      <c r="J41" s="599">
        <f t="shared" si="0"/>
        <v>0</v>
      </c>
    </row>
    <row r="42" spans="1:10" ht="12" customHeight="1" x14ac:dyDescent="0.2">
      <c r="A42" s="600">
        <v>36</v>
      </c>
      <c r="B42" s="601" t="s">
        <v>734</v>
      </c>
      <c r="C42" s="602">
        <f>SUM(C36:C40)</f>
        <v>0</v>
      </c>
      <c r="D42" s="603">
        <f>SUM(D36:D40)</f>
        <v>0</v>
      </c>
      <c r="E42" s="603">
        <f>SUM(E36:E40)</f>
        <v>831647</v>
      </c>
      <c r="F42" s="604">
        <f t="shared" si="1"/>
        <v>831647</v>
      </c>
      <c r="G42" s="602">
        <f>SUM(G36:G40)</f>
        <v>0</v>
      </c>
      <c r="H42" s="603">
        <f>SUM(H36:H40)</f>
        <v>0</v>
      </c>
      <c r="I42" s="603">
        <f>SUM(I36:I40)</f>
        <v>584118</v>
      </c>
      <c r="J42" s="604">
        <f t="shared" si="0"/>
        <v>584118</v>
      </c>
    </row>
    <row r="43" spans="1:10" ht="12" customHeight="1" x14ac:dyDescent="0.2">
      <c r="A43" s="600">
        <v>37</v>
      </c>
      <c r="B43" s="601" t="s">
        <v>735</v>
      </c>
      <c r="C43" s="602">
        <f>+C35-C42</f>
        <v>166</v>
      </c>
      <c r="D43" s="603">
        <f>+D35-D42</f>
        <v>63</v>
      </c>
      <c r="E43" s="603">
        <f>+E35-E42</f>
        <v>-825507</v>
      </c>
      <c r="F43" s="604">
        <f t="shared" si="1"/>
        <v>-825278</v>
      </c>
      <c r="G43" s="602">
        <f>+G35-G42</f>
        <v>117</v>
      </c>
      <c r="H43" s="603">
        <f>+H35-H42</f>
        <v>64</v>
      </c>
      <c r="I43" s="603">
        <f>+I35-I42</f>
        <v>-579595</v>
      </c>
      <c r="J43" s="604">
        <f t="shared" si="0"/>
        <v>-579414</v>
      </c>
    </row>
    <row r="44" spans="1:10" ht="12" customHeight="1" thickBot="1" x14ac:dyDescent="0.25">
      <c r="A44" s="605">
        <v>38</v>
      </c>
      <c r="B44" s="606" t="s">
        <v>736</v>
      </c>
      <c r="C44" s="607">
        <f>+C28+C43</f>
        <v>2884619</v>
      </c>
      <c r="D44" s="608">
        <f>+D28+D43</f>
        <v>-240756</v>
      </c>
      <c r="E44" s="608">
        <f>+E28+E43</f>
        <v>-37947837</v>
      </c>
      <c r="F44" s="609">
        <f t="shared" si="1"/>
        <v>-35303974</v>
      </c>
      <c r="G44" s="607">
        <f>+G28+G43</f>
        <v>-3355518</v>
      </c>
      <c r="H44" s="608">
        <f>+H28+H43</f>
        <v>1984855</v>
      </c>
      <c r="I44" s="608">
        <f>+I28+I43</f>
        <v>24496374</v>
      </c>
      <c r="J44" s="609">
        <f t="shared" si="0"/>
        <v>23125711</v>
      </c>
    </row>
  </sheetData>
  <mergeCells count="6">
    <mergeCell ref="A1:J1"/>
    <mergeCell ref="I2:J2"/>
    <mergeCell ref="A3:A4"/>
    <mergeCell ref="B3:B4"/>
    <mergeCell ref="C3:F3"/>
    <mergeCell ref="G3:J3"/>
  </mergeCells>
  <pageMargins left="0.51181102362204722" right="0.39370078740157483" top="0.55118110236220474" bottom="0.19685039370078741" header="0.31496062992125984" footer="0.31496062992125984"/>
  <pageSetup paperSize="9" orientation="landscape" horizontalDpi="4294967293" r:id="rId1"/>
  <headerFooter>
    <oddHeader>&amp;L&amp;"Times New Roman,Normál"&amp;12Kőröshegy Község Önkormányzatának
2020. évi zárszámadása&amp;R&amp;"Arial,Normál"6. sz. melléklet a 3/2021. (V.28.)
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91F6C-F7C0-4E82-9DB1-F6858F5A8FB2}">
  <dimension ref="A1:F23"/>
  <sheetViews>
    <sheetView workbookViewId="0">
      <selection activeCell="H14" sqref="H14"/>
    </sheetView>
  </sheetViews>
  <sheetFormatPr defaultRowHeight="12.75" x14ac:dyDescent="0.2"/>
  <cols>
    <col min="2" max="2" width="58" customWidth="1"/>
    <col min="3" max="3" width="11.7109375" bestFit="1" customWidth="1"/>
    <col min="4" max="4" width="10.42578125" bestFit="1" customWidth="1"/>
    <col min="5" max="5" width="10.85546875" bestFit="1" customWidth="1"/>
    <col min="6" max="6" width="11.7109375" customWidth="1"/>
  </cols>
  <sheetData>
    <row r="1" spans="1:6" ht="15.75" x14ac:dyDescent="0.2">
      <c r="A1" s="815" t="s">
        <v>737</v>
      </c>
      <c r="B1" s="815"/>
      <c r="C1" s="815"/>
      <c r="D1" s="815"/>
      <c r="E1" s="815"/>
      <c r="F1" s="815"/>
    </row>
    <row r="2" spans="1:6" ht="15.75" x14ac:dyDescent="0.2">
      <c r="A2" s="610"/>
      <c r="B2" s="610"/>
      <c r="C2" s="610"/>
      <c r="D2" s="610"/>
      <c r="E2" s="610"/>
      <c r="F2" s="611" t="s">
        <v>6</v>
      </c>
    </row>
    <row r="3" spans="1:6" x14ac:dyDescent="0.2">
      <c r="A3" s="612"/>
      <c r="B3" s="612" t="s">
        <v>7</v>
      </c>
      <c r="C3" s="816" t="s">
        <v>923</v>
      </c>
      <c r="D3" s="817"/>
      <c r="E3" s="817"/>
      <c r="F3" s="818"/>
    </row>
    <row r="4" spans="1:6" x14ac:dyDescent="0.2">
      <c r="A4" s="613"/>
      <c r="B4" s="613"/>
      <c r="C4" s="614" t="s">
        <v>354</v>
      </c>
      <c r="D4" s="614" t="s">
        <v>357</v>
      </c>
      <c r="E4" s="614" t="s">
        <v>738</v>
      </c>
      <c r="F4" s="614" t="s">
        <v>696</v>
      </c>
    </row>
    <row r="5" spans="1:6" ht="15.95" customHeight="1" x14ac:dyDescent="0.2">
      <c r="A5" s="615" t="s">
        <v>11</v>
      </c>
      <c r="B5" s="615" t="s">
        <v>739</v>
      </c>
      <c r="C5" s="598">
        <v>78219</v>
      </c>
      <c r="D5" s="598">
        <v>84</v>
      </c>
      <c r="E5" s="598">
        <v>248174281</v>
      </c>
      <c r="F5" s="598">
        <f>SUM(C5:E5)</f>
        <v>248252584</v>
      </c>
    </row>
    <row r="6" spans="1:6" ht="15.95" customHeight="1" x14ac:dyDescent="0.2">
      <c r="A6" s="615" t="s">
        <v>13</v>
      </c>
      <c r="B6" s="615" t="s">
        <v>740</v>
      </c>
      <c r="C6" s="598">
        <v>64729709</v>
      </c>
      <c r="D6" s="598">
        <v>49021035</v>
      </c>
      <c r="E6" s="598">
        <v>140107847</v>
      </c>
      <c r="F6" s="598">
        <f t="shared" ref="F6:F23" si="0">SUM(C6:E6)</f>
        <v>253858591</v>
      </c>
    </row>
    <row r="7" spans="1:6" ht="15.95" customHeight="1" x14ac:dyDescent="0.2">
      <c r="A7" s="616" t="s">
        <v>15</v>
      </c>
      <c r="B7" s="616" t="s">
        <v>741</v>
      </c>
      <c r="C7" s="603">
        <f>+C5-C6</f>
        <v>-64651490</v>
      </c>
      <c r="D7" s="603">
        <f>+D5-D6</f>
        <v>-49020951</v>
      </c>
      <c r="E7" s="603">
        <f>+E5-E6</f>
        <v>108066434</v>
      </c>
      <c r="F7" s="603">
        <f t="shared" si="0"/>
        <v>-5606007</v>
      </c>
    </row>
    <row r="8" spans="1:6" ht="15.95" customHeight="1" x14ac:dyDescent="0.2">
      <c r="A8" s="615" t="s">
        <v>17</v>
      </c>
      <c r="B8" s="615" t="s">
        <v>742</v>
      </c>
      <c r="C8" s="598">
        <v>65013128</v>
      </c>
      <c r="D8" s="598">
        <v>50939128</v>
      </c>
      <c r="E8" s="598">
        <v>451653260</v>
      </c>
      <c r="F8" s="598">
        <f t="shared" si="0"/>
        <v>567605516</v>
      </c>
    </row>
    <row r="9" spans="1:6" ht="15.95" customHeight="1" x14ac:dyDescent="0.2">
      <c r="A9" s="615" t="s">
        <v>19</v>
      </c>
      <c r="B9" s="615" t="s">
        <v>743</v>
      </c>
      <c r="C9" s="598">
        <v>0</v>
      </c>
      <c r="D9" s="598">
        <v>0</v>
      </c>
      <c r="E9" s="598">
        <v>121708998</v>
      </c>
      <c r="F9" s="598">
        <f t="shared" si="0"/>
        <v>121708998</v>
      </c>
    </row>
    <row r="10" spans="1:6" ht="15.95" customHeight="1" x14ac:dyDescent="0.2">
      <c r="A10" s="616" t="s">
        <v>21</v>
      </c>
      <c r="B10" s="616" t="s">
        <v>744</v>
      </c>
      <c r="C10" s="603">
        <f>+C8-C9</f>
        <v>65013128</v>
      </c>
      <c r="D10" s="603">
        <f>+D8-D9</f>
        <v>50939128</v>
      </c>
      <c r="E10" s="603">
        <f>+E8-E9</f>
        <v>329944262</v>
      </c>
      <c r="F10" s="603">
        <f t="shared" si="0"/>
        <v>445896518</v>
      </c>
    </row>
    <row r="11" spans="1:6" ht="15.95" customHeight="1" x14ac:dyDescent="0.2">
      <c r="A11" s="616" t="s">
        <v>23</v>
      </c>
      <c r="B11" s="616" t="s">
        <v>745</v>
      </c>
      <c r="C11" s="603">
        <f>+C7+C10</f>
        <v>361638</v>
      </c>
      <c r="D11" s="603">
        <f>+D7+D10</f>
        <v>1918177</v>
      </c>
      <c r="E11" s="603">
        <f>+E7+E10</f>
        <v>438010696</v>
      </c>
      <c r="F11" s="603">
        <f t="shared" si="0"/>
        <v>440290511</v>
      </c>
    </row>
    <row r="12" spans="1:6" ht="15.95" customHeight="1" x14ac:dyDescent="0.2">
      <c r="A12" s="615" t="s">
        <v>25</v>
      </c>
      <c r="B12" s="615" t="s">
        <v>746</v>
      </c>
      <c r="C12" s="598">
        <v>0</v>
      </c>
      <c r="D12" s="598">
        <v>0</v>
      </c>
      <c r="E12" s="598">
        <v>0</v>
      </c>
      <c r="F12" s="598">
        <f t="shared" si="0"/>
        <v>0</v>
      </c>
    </row>
    <row r="13" spans="1:6" ht="15.95" customHeight="1" x14ac:dyDescent="0.2">
      <c r="A13" s="615" t="s">
        <v>27</v>
      </c>
      <c r="B13" s="615" t="s">
        <v>747</v>
      </c>
      <c r="C13" s="598">
        <v>0</v>
      </c>
      <c r="D13" s="598">
        <v>0</v>
      </c>
      <c r="E13" s="598">
        <v>0</v>
      </c>
      <c r="F13" s="598">
        <f t="shared" si="0"/>
        <v>0</v>
      </c>
    </row>
    <row r="14" spans="1:6" ht="15.95" customHeight="1" x14ac:dyDescent="0.2">
      <c r="A14" s="616" t="s">
        <v>29</v>
      </c>
      <c r="B14" s="616" t="s">
        <v>748</v>
      </c>
      <c r="C14" s="603">
        <f>+C12-C13</f>
        <v>0</v>
      </c>
      <c r="D14" s="603">
        <f>+D12-D13</f>
        <v>0</v>
      </c>
      <c r="E14" s="603">
        <f>+E12-E13</f>
        <v>0</v>
      </c>
      <c r="F14" s="603">
        <f t="shared" si="0"/>
        <v>0</v>
      </c>
    </row>
    <row r="15" spans="1:6" ht="15.95" customHeight="1" x14ac:dyDescent="0.2">
      <c r="A15" s="615" t="s">
        <v>31</v>
      </c>
      <c r="B15" s="615" t="s">
        <v>749</v>
      </c>
      <c r="C15" s="598">
        <v>0</v>
      </c>
      <c r="D15" s="598">
        <v>0</v>
      </c>
      <c r="E15" s="598">
        <v>0</v>
      </c>
      <c r="F15" s="598">
        <f t="shared" si="0"/>
        <v>0</v>
      </c>
    </row>
    <row r="16" spans="1:6" ht="15.95" customHeight="1" x14ac:dyDescent="0.2">
      <c r="A16" s="615" t="s">
        <v>33</v>
      </c>
      <c r="B16" s="615" t="s">
        <v>750</v>
      </c>
      <c r="C16" s="598">
        <v>0</v>
      </c>
      <c r="D16" s="598">
        <v>0</v>
      </c>
      <c r="E16" s="598">
        <v>0</v>
      </c>
      <c r="F16" s="598">
        <f t="shared" si="0"/>
        <v>0</v>
      </c>
    </row>
    <row r="17" spans="1:6" ht="15.95" customHeight="1" x14ac:dyDescent="0.2">
      <c r="A17" s="616" t="s">
        <v>35</v>
      </c>
      <c r="B17" s="616" t="s">
        <v>751</v>
      </c>
      <c r="C17" s="603">
        <f>+C15-C16</f>
        <v>0</v>
      </c>
      <c r="D17" s="603">
        <f>+D15-D16</f>
        <v>0</v>
      </c>
      <c r="E17" s="603">
        <f>+E15-E16</f>
        <v>0</v>
      </c>
      <c r="F17" s="603">
        <f t="shared" si="0"/>
        <v>0</v>
      </c>
    </row>
    <row r="18" spans="1:6" ht="15.95" customHeight="1" x14ac:dyDescent="0.2">
      <c r="A18" s="616" t="s">
        <v>37</v>
      </c>
      <c r="B18" s="616" t="s">
        <v>752</v>
      </c>
      <c r="C18" s="603">
        <f>+C14+C17</f>
        <v>0</v>
      </c>
      <c r="D18" s="603">
        <f>+D14+D17</f>
        <v>0</v>
      </c>
      <c r="E18" s="603">
        <f>+E14+E17</f>
        <v>0</v>
      </c>
      <c r="F18" s="603">
        <f t="shared" si="0"/>
        <v>0</v>
      </c>
    </row>
    <row r="19" spans="1:6" ht="15.95" customHeight="1" x14ac:dyDescent="0.2">
      <c r="A19" s="616" t="s">
        <v>39</v>
      </c>
      <c r="B19" s="616" t="s">
        <v>753</v>
      </c>
      <c r="C19" s="603">
        <f>+C11+C18</f>
        <v>361638</v>
      </c>
      <c r="D19" s="603">
        <f>+D11+D18</f>
        <v>1918177</v>
      </c>
      <c r="E19" s="603">
        <f>+E11+E18</f>
        <v>438010696</v>
      </c>
      <c r="F19" s="603">
        <f t="shared" si="0"/>
        <v>440290511</v>
      </c>
    </row>
    <row r="20" spans="1:6" ht="15.95" customHeight="1" x14ac:dyDescent="0.2">
      <c r="A20" s="616" t="s">
        <v>41</v>
      </c>
      <c r="B20" s="616" t="s">
        <v>754</v>
      </c>
      <c r="C20" s="603">
        <v>145220</v>
      </c>
      <c r="D20" s="603">
        <v>9487</v>
      </c>
      <c r="E20" s="603">
        <v>24476339</v>
      </c>
      <c r="F20" s="603">
        <f t="shared" si="0"/>
        <v>24631046</v>
      </c>
    </row>
    <row r="21" spans="1:6" ht="15.95" customHeight="1" x14ac:dyDescent="0.2">
      <c r="A21" s="616" t="s">
        <v>43</v>
      </c>
      <c r="B21" s="616" t="s">
        <v>755</v>
      </c>
      <c r="C21" s="603">
        <f>+C11-C20</f>
        <v>216418</v>
      </c>
      <c r="D21" s="603">
        <f>+D11-D20</f>
        <v>1908690</v>
      </c>
      <c r="E21" s="603">
        <f>+E11-E20</f>
        <v>413534357</v>
      </c>
      <c r="F21" s="603">
        <f t="shared" si="0"/>
        <v>415659465</v>
      </c>
    </row>
    <row r="22" spans="1:6" ht="15.95" customHeight="1" x14ac:dyDescent="0.2">
      <c r="A22" s="616" t="s">
        <v>45</v>
      </c>
      <c r="B22" s="616" t="s">
        <v>756</v>
      </c>
      <c r="C22" s="603">
        <v>0</v>
      </c>
      <c r="D22" s="603">
        <v>0</v>
      </c>
      <c r="E22" s="603">
        <v>0</v>
      </c>
      <c r="F22" s="603">
        <f t="shared" si="0"/>
        <v>0</v>
      </c>
    </row>
    <row r="23" spans="1:6" ht="15.95" customHeight="1" x14ac:dyDescent="0.2">
      <c r="A23" s="616" t="s">
        <v>47</v>
      </c>
      <c r="B23" s="616" t="s">
        <v>757</v>
      </c>
      <c r="C23" s="603">
        <f>+C18-C22</f>
        <v>0</v>
      </c>
      <c r="D23" s="603">
        <f>+D18-D22</f>
        <v>0</v>
      </c>
      <c r="E23" s="603">
        <f>+E18-E22</f>
        <v>0</v>
      </c>
      <c r="F23" s="603">
        <f t="shared" si="0"/>
        <v>0</v>
      </c>
    </row>
  </sheetData>
  <mergeCells count="2">
    <mergeCell ref="A1:F1"/>
    <mergeCell ref="C3:F3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r:id="rId1"/>
  <headerFooter>
    <oddHeader>&amp;L&amp;"Times New Roman,Normál"&amp;12Kőröshegy Község Önkormányzatának
2020. évi zárszámadása&amp;R&amp;"Arial,Normál"7. sz. melléklet a 3/2021. (V.28.)
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E1DFE-5060-4360-B97A-BFAAB0B25E26}">
  <dimension ref="A1:J119"/>
  <sheetViews>
    <sheetView topLeftCell="A22" workbookViewId="0">
      <selection activeCell="J38" sqref="J38"/>
    </sheetView>
  </sheetViews>
  <sheetFormatPr defaultRowHeight="12.75" x14ac:dyDescent="0.2"/>
  <cols>
    <col min="1" max="1" width="3.5703125" customWidth="1"/>
    <col min="2" max="2" width="60" customWidth="1"/>
    <col min="5" max="5" width="10.28515625" customWidth="1"/>
    <col min="6" max="6" width="10.5703125" customWidth="1"/>
    <col min="9" max="9" width="10.85546875" customWidth="1"/>
    <col min="10" max="10" width="10.5703125" customWidth="1"/>
  </cols>
  <sheetData>
    <row r="1" spans="1:10" ht="15.75" x14ac:dyDescent="0.2">
      <c r="A1" s="806" t="s">
        <v>758</v>
      </c>
      <c r="B1" s="806"/>
      <c r="C1" s="806"/>
      <c r="D1" s="806"/>
      <c r="E1" s="806"/>
      <c r="F1" s="806"/>
      <c r="G1" s="806"/>
      <c r="H1" s="806"/>
      <c r="I1" s="806"/>
      <c r="J1" s="806"/>
    </row>
    <row r="2" spans="1:10" ht="15.75" x14ac:dyDescent="0.2">
      <c r="A2" s="617"/>
      <c r="B2" s="617"/>
      <c r="C2" s="617"/>
      <c r="D2" s="617"/>
      <c r="E2" s="617"/>
      <c r="F2" s="617"/>
      <c r="G2" s="617"/>
      <c r="H2" s="617"/>
      <c r="I2" s="819" t="s">
        <v>6</v>
      </c>
      <c r="J2" s="819"/>
    </row>
    <row r="3" spans="1:10" x14ac:dyDescent="0.2">
      <c r="A3" s="612"/>
      <c r="B3" s="612" t="s">
        <v>7</v>
      </c>
      <c r="C3" s="816" t="s">
        <v>921</v>
      </c>
      <c r="D3" s="817"/>
      <c r="E3" s="817"/>
      <c r="F3" s="820"/>
      <c r="G3" s="816" t="s">
        <v>922</v>
      </c>
      <c r="H3" s="817"/>
      <c r="I3" s="817"/>
      <c r="J3" s="820"/>
    </row>
    <row r="4" spans="1:10" x14ac:dyDescent="0.2">
      <c r="A4" s="618"/>
      <c r="B4" s="618"/>
      <c r="C4" s="619" t="s">
        <v>554</v>
      </c>
      <c r="D4" s="619" t="s">
        <v>357</v>
      </c>
      <c r="E4" s="619" t="s">
        <v>695</v>
      </c>
      <c r="F4" s="620" t="s">
        <v>696</v>
      </c>
      <c r="G4" s="619" t="s">
        <v>554</v>
      </c>
      <c r="H4" s="619" t="s">
        <v>357</v>
      </c>
      <c r="I4" s="619" t="s">
        <v>695</v>
      </c>
      <c r="J4" s="620" t="s">
        <v>696</v>
      </c>
    </row>
    <row r="5" spans="1:10" ht="15" customHeight="1" x14ac:dyDescent="0.2">
      <c r="A5" s="621"/>
      <c r="B5" s="622" t="s">
        <v>759</v>
      </c>
      <c r="C5" s="623"/>
      <c r="D5" s="623"/>
      <c r="E5" s="623"/>
      <c r="F5" s="624"/>
      <c r="G5" s="623"/>
      <c r="H5" s="623"/>
      <c r="I5" s="623"/>
      <c r="J5" s="624"/>
    </row>
    <row r="6" spans="1:10" ht="12" customHeight="1" x14ac:dyDescent="0.2">
      <c r="A6" s="625" t="s">
        <v>11</v>
      </c>
      <c r="B6" s="625" t="s">
        <v>760</v>
      </c>
      <c r="C6" s="626">
        <v>0</v>
      </c>
      <c r="D6" s="626">
        <v>0</v>
      </c>
      <c r="E6" s="626">
        <v>0</v>
      </c>
      <c r="F6" s="627">
        <f>SUM(C6:E6)</f>
        <v>0</v>
      </c>
      <c r="G6" s="626">
        <v>0</v>
      </c>
      <c r="H6" s="626">
        <v>0</v>
      </c>
      <c r="I6" s="626">
        <v>0</v>
      </c>
      <c r="J6" s="627">
        <f>SUM(G6:I6)</f>
        <v>0</v>
      </c>
    </row>
    <row r="7" spans="1:10" ht="12" customHeight="1" x14ac:dyDescent="0.2">
      <c r="A7" s="625" t="s">
        <v>13</v>
      </c>
      <c r="B7" s="625" t="s">
        <v>761</v>
      </c>
      <c r="C7" s="626">
        <v>0</v>
      </c>
      <c r="D7" s="626">
        <v>0</v>
      </c>
      <c r="E7" s="626">
        <v>665717</v>
      </c>
      <c r="F7" s="627">
        <f t="shared" ref="F7:F70" si="0">SUM(C7:E7)</f>
        <v>665717</v>
      </c>
      <c r="G7" s="626">
        <v>0</v>
      </c>
      <c r="H7" s="626">
        <v>0</v>
      </c>
      <c r="I7" s="626">
        <v>50668</v>
      </c>
      <c r="J7" s="627">
        <f t="shared" ref="J7:J70" si="1">SUM(G7:I7)</f>
        <v>50668</v>
      </c>
    </row>
    <row r="8" spans="1:10" ht="12" customHeight="1" x14ac:dyDescent="0.2">
      <c r="A8" s="625" t="s">
        <v>15</v>
      </c>
      <c r="B8" s="625" t="s">
        <v>762</v>
      </c>
      <c r="C8" s="626">
        <v>0</v>
      </c>
      <c r="D8" s="626">
        <v>0</v>
      </c>
      <c r="E8" s="626">
        <v>0</v>
      </c>
      <c r="F8" s="627">
        <f t="shared" si="0"/>
        <v>0</v>
      </c>
      <c r="G8" s="626">
        <v>0</v>
      </c>
      <c r="H8" s="626">
        <v>0</v>
      </c>
      <c r="I8" s="626">
        <v>0</v>
      </c>
      <c r="J8" s="627">
        <f t="shared" si="1"/>
        <v>0</v>
      </c>
    </row>
    <row r="9" spans="1:10" ht="12" customHeight="1" x14ac:dyDescent="0.2">
      <c r="A9" s="628" t="s">
        <v>17</v>
      </c>
      <c r="B9" s="628" t="s">
        <v>763</v>
      </c>
      <c r="C9" s="629">
        <f>SUM(C6:C8)</f>
        <v>0</v>
      </c>
      <c r="D9" s="629">
        <f>SUM(D6:D8)</f>
        <v>0</v>
      </c>
      <c r="E9" s="629">
        <f>SUM(E6:E8)</f>
        <v>665717</v>
      </c>
      <c r="F9" s="630">
        <f>SUM(C9:E9)</f>
        <v>665717</v>
      </c>
      <c r="G9" s="629">
        <f>SUM(G6:G8)</f>
        <v>0</v>
      </c>
      <c r="H9" s="629">
        <f>SUM(H6:H8)</f>
        <v>0</v>
      </c>
      <c r="I9" s="629">
        <f>SUM(I6:I8)</f>
        <v>50668</v>
      </c>
      <c r="J9" s="630">
        <f t="shared" si="1"/>
        <v>50668</v>
      </c>
    </row>
    <row r="10" spans="1:10" ht="12" customHeight="1" x14ac:dyDescent="0.2">
      <c r="A10" s="625" t="s">
        <v>19</v>
      </c>
      <c r="B10" s="625" t="s">
        <v>764</v>
      </c>
      <c r="C10" s="626">
        <v>0</v>
      </c>
      <c r="D10" s="626">
        <v>0</v>
      </c>
      <c r="E10" s="626">
        <v>749319215</v>
      </c>
      <c r="F10" s="627">
        <f t="shared" si="0"/>
        <v>749319215</v>
      </c>
      <c r="G10" s="626">
        <v>0</v>
      </c>
      <c r="H10" s="626">
        <v>0</v>
      </c>
      <c r="I10" s="626">
        <v>805086204</v>
      </c>
      <c r="J10" s="627">
        <f t="shared" si="1"/>
        <v>805086204</v>
      </c>
    </row>
    <row r="11" spans="1:10" ht="12" customHeight="1" x14ac:dyDescent="0.2">
      <c r="A11" s="625" t="s">
        <v>21</v>
      </c>
      <c r="B11" s="625" t="s">
        <v>765</v>
      </c>
      <c r="C11" s="626">
        <v>202814</v>
      </c>
      <c r="D11" s="626">
        <v>222288</v>
      </c>
      <c r="E11" s="626">
        <v>6969700</v>
      </c>
      <c r="F11" s="627">
        <f t="shared" si="0"/>
        <v>7394802</v>
      </c>
      <c r="G11" s="626">
        <v>175450</v>
      </c>
      <c r="H11" s="626">
        <v>1065293</v>
      </c>
      <c r="I11" s="626">
        <v>4776158</v>
      </c>
      <c r="J11" s="627">
        <f t="shared" si="1"/>
        <v>6016901</v>
      </c>
    </row>
    <row r="12" spans="1:10" ht="12" customHeight="1" x14ac:dyDescent="0.2">
      <c r="A12" s="625" t="s">
        <v>23</v>
      </c>
      <c r="B12" s="625" t="s">
        <v>766</v>
      </c>
      <c r="C12" s="626">
        <v>0</v>
      </c>
      <c r="D12" s="626">
        <v>0</v>
      </c>
      <c r="E12" s="626">
        <v>0</v>
      </c>
      <c r="F12" s="627">
        <f t="shared" si="0"/>
        <v>0</v>
      </c>
      <c r="G12" s="626">
        <v>0</v>
      </c>
      <c r="H12" s="626">
        <v>0</v>
      </c>
      <c r="I12" s="626">
        <v>0</v>
      </c>
      <c r="J12" s="627">
        <f t="shared" si="1"/>
        <v>0</v>
      </c>
    </row>
    <row r="13" spans="1:10" ht="12" customHeight="1" x14ac:dyDescent="0.2">
      <c r="A13" s="625" t="s">
        <v>25</v>
      </c>
      <c r="B13" s="625" t="s">
        <v>767</v>
      </c>
      <c r="C13" s="626">
        <v>0</v>
      </c>
      <c r="D13" s="626">
        <v>0</v>
      </c>
      <c r="E13" s="626">
        <v>61741790</v>
      </c>
      <c r="F13" s="627">
        <f t="shared" si="0"/>
        <v>61741790</v>
      </c>
      <c r="G13" s="626">
        <v>0</v>
      </c>
      <c r="H13" s="626">
        <v>0</v>
      </c>
      <c r="I13" s="626">
        <v>32605059</v>
      </c>
      <c r="J13" s="627">
        <f t="shared" si="1"/>
        <v>32605059</v>
      </c>
    </row>
    <row r="14" spans="1:10" ht="12" customHeight="1" x14ac:dyDescent="0.2">
      <c r="A14" s="625" t="s">
        <v>27</v>
      </c>
      <c r="B14" s="625" t="s">
        <v>768</v>
      </c>
      <c r="C14" s="626">
        <v>0</v>
      </c>
      <c r="D14" s="626">
        <v>0</v>
      </c>
      <c r="E14" s="626">
        <v>0</v>
      </c>
      <c r="F14" s="627">
        <f t="shared" si="0"/>
        <v>0</v>
      </c>
      <c r="G14" s="626">
        <v>0</v>
      </c>
      <c r="H14" s="626">
        <v>0</v>
      </c>
      <c r="I14" s="626">
        <v>0</v>
      </c>
      <c r="J14" s="627">
        <f t="shared" si="1"/>
        <v>0</v>
      </c>
    </row>
    <row r="15" spans="1:10" ht="12" customHeight="1" x14ac:dyDescent="0.2">
      <c r="A15" s="628" t="s">
        <v>29</v>
      </c>
      <c r="B15" s="628" t="s">
        <v>769</v>
      </c>
      <c r="C15" s="629">
        <f>SUM(C10:C14)</f>
        <v>202814</v>
      </c>
      <c r="D15" s="629">
        <f>SUM(D10:D14)</f>
        <v>222288</v>
      </c>
      <c r="E15" s="629">
        <f>SUM(E10:E14)</f>
        <v>818030705</v>
      </c>
      <c r="F15" s="630">
        <f t="shared" si="0"/>
        <v>818455807</v>
      </c>
      <c r="G15" s="629">
        <f>SUM(G10:G14)</f>
        <v>175450</v>
      </c>
      <c r="H15" s="629">
        <f>SUM(H10:H14)</f>
        <v>1065293</v>
      </c>
      <c r="I15" s="629">
        <f>SUM(I10:I14)</f>
        <v>842467421</v>
      </c>
      <c r="J15" s="630">
        <f t="shared" si="1"/>
        <v>843708164</v>
      </c>
    </row>
    <row r="16" spans="1:10" ht="12" customHeight="1" x14ac:dyDescent="0.2">
      <c r="A16" s="625" t="s">
        <v>31</v>
      </c>
      <c r="B16" s="625" t="s">
        <v>770</v>
      </c>
      <c r="C16" s="626">
        <v>0</v>
      </c>
      <c r="D16" s="626">
        <v>0</v>
      </c>
      <c r="E16" s="626">
        <v>315000</v>
      </c>
      <c r="F16" s="627">
        <f t="shared" si="0"/>
        <v>315000</v>
      </c>
      <c r="G16" s="626">
        <v>0</v>
      </c>
      <c r="H16" s="626">
        <v>0</v>
      </c>
      <c r="I16" s="626">
        <v>315000</v>
      </c>
      <c r="J16" s="627">
        <f t="shared" si="1"/>
        <v>315000</v>
      </c>
    </row>
    <row r="17" spans="1:10" ht="12" customHeight="1" x14ac:dyDescent="0.2">
      <c r="A17" s="625" t="s">
        <v>33</v>
      </c>
      <c r="B17" s="625" t="s">
        <v>771</v>
      </c>
      <c r="C17" s="626">
        <v>0</v>
      </c>
      <c r="D17" s="626">
        <v>0</v>
      </c>
      <c r="E17" s="626">
        <v>0</v>
      </c>
      <c r="F17" s="627">
        <f t="shared" si="0"/>
        <v>0</v>
      </c>
      <c r="G17" s="626">
        <v>0</v>
      </c>
      <c r="H17" s="626">
        <v>0</v>
      </c>
      <c r="I17" s="626">
        <v>0</v>
      </c>
      <c r="J17" s="627">
        <f t="shared" si="1"/>
        <v>0</v>
      </c>
    </row>
    <row r="18" spans="1:10" ht="12" customHeight="1" x14ac:dyDescent="0.2">
      <c r="A18" s="625" t="s">
        <v>35</v>
      </c>
      <c r="B18" s="625" t="s">
        <v>772</v>
      </c>
      <c r="C18" s="626">
        <v>0</v>
      </c>
      <c r="D18" s="626">
        <v>0</v>
      </c>
      <c r="E18" s="626">
        <v>0</v>
      </c>
      <c r="F18" s="627">
        <f t="shared" si="0"/>
        <v>0</v>
      </c>
      <c r="G18" s="626">
        <v>0</v>
      </c>
      <c r="H18" s="626">
        <v>0</v>
      </c>
      <c r="I18" s="626">
        <v>0</v>
      </c>
      <c r="J18" s="627">
        <f t="shared" si="1"/>
        <v>0</v>
      </c>
    </row>
    <row r="19" spans="1:10" ht="12" customHeight="1" x14ac:dyDescent="0.2">
      <c r="A19" s="628" t="s">
        <v>37</v>
      </c>
      <c r="B19" s="628" t="s">
        <v>773</v>
      </c>
      <c r="C19" s="629">
        <f>SUM(C16:C18)</f>
        <v>0</v>
      </c>
      <c r="D19" s="629">
        <f>SUM(D16:D18)</f>
        <v>0</v>
      </c>
      <c r="E19" s="629">
        <f>SUM(E16:E18)</f>
        <v>315000</v>
      </c>
      <c r="F19" s="630">
        <f t="shared" si="0"/>
        <v>315000</v>
      </c>
      <c r="G19" s="629">
        <f>SUM(G16:G18)</f>
        <v>0</v>
      </c>
      <c r="H19" s="629">
        <f>SUM(H16:H18)</f>
        <v>0</v>
      </c>
      <c r="I19" s="629">
        <f>SUM(I16:I18)</f>
        <v>315000</v>
      </c>
      <c r="J19" s="630">
        <f t="shared" si="1"/>
        <v>315000</v>
      </c>
    </row>
    <row r="20" spans="1:10" ht="12" customHeight="1" x14ac:dyDescent="0.2">
      <c r="A20" s="625" t="s">
        <v>39</v>
      </c>
      <c r="B20" s="625" t="s">
        <v>774</v>
      </c>
      <c r="C20" s="626">
        <v>0</v>
      </c>
      <c r="D20" s="626">
        <v>0</v>
      </c>
      <c r="E20" s="626">
        <v>0</v>
      </c>
      <c r="F20" s="627">
        <f t="shared" si="0"/>
        <v>0</v>
      </c>
      <c r="G20" s="626">
        <v>0</v>
      </c>
      <c r="H20" s="626">
        <v>0</v>
      </c>
      <c r="I20" s="626">
        <v>0</v>
      </c>
      <c r="J20" s="627">
        <f t="shared" si="1"/>
        <v>0</v>
      </c>
    </row>
    <row r="21" spans="1:10" ht="12" customHeight="1" x14ac:dyDescent="0.2">
      <c r="A21" s="625" t="s">
        <v>41</v>
      </c>
      <c r="B21" s="625" t="s">
        <v>775</v>
      </c>
      <c r="C21" s="626">
        <v>0</v>
      </c>
      <c r="D21" s="626">
        <v>0</v>
      </c>
      <c r="E21" s="626">
        <v>0</v>
      </c>
      <c r="F21" s="627">
        <f t="shared" si="0"/>
        <v>0</v>
      </c>
      <c r="G21" s="626">
        <v>0</v>
      </c>
      <c r="H21" s="626">
        <v>0</v>
      </c>
      <c r="I21" s="626">
        <v>0</v>
      </c>
      <c r="J21" s="627">
        <f t="shared" si="1"/>
        <v>0</v>
      </c>
    </row>
    <row r="22" spans="1:10" ht="12" customHeight="1" x14ac:dyDescent="0.2">
      <c r="A22" s="628" t="s">
        <v>43</v>
      </c>
      <c r="B22" s="628" t="s">
        <v>776</v>
      </c>
      <c r="C22" s="629">
        <f>SUM(C20:C21)</f>
        <v>0</v>
      </c>
      <c r="D22" s="629">
        <f>SUM(D20:D21)</f>
        <v>0</v>
      </c>
      <c r="E22" s="629">
        <f>SUM(E20:E21)</f>
        <v>0</v>
      </c>
      <c r="F22" s="630">
        <f t="shared" si="0"/>
        <v>0</v>
      </c>
      <c r="G22" s="629">
        <f>SUM(G20:G21)</f>
        <v>0</v>
      </c>
      <c r="H22" s="629">
        <f>SUM(H20:H21)</f>
        <v>0</v>
      </c>
      <c r="I22" s="629">
        <f>SUM(I20:I21)</f>
        <v>0</v>
      </c>
      <c r="J22" s="630">
        <f t="shared" si="1"/>
        <v>0</v>
      </c>
    </row>
    <row r="23" spans="1:10" ht="21" customHeight="1" x14ac:dyDescent="0.2">
      <c r="A23" s="628" t="s">
        <v>45</v>
      </c>
      <c r="B23" s="628" t="s">
        <v>777</v>
      </c>
      <c r="C23" s="629">
        <f>+C9+C15+C19+C22</f>
        <v>202814</v>
      </c>
      <c r="D23" s="629">
        <f>+D9+D15+D19+D22</f>
        <v>222288</v>
      </c>
      <c r="E23" s="629">
        <f>+E9+E15+E19+E22</f>
        <v>819011422</v>
      </c>
      <c r="F23" s="630">
        <f t="shared" si="0"/>
        <v>819436524</v>
      </c>
      <c r="G23" s="629">
        <f>+G9+G15+G19+G22</f>
        <v>175450</v>
      </c>
      <c r="H23" s="629">
        <f>+H9+H15+H19+H22</f>
        <v>1065293</v>
      </c>
      <c r="I23" s="629">
        <f>+I9+I15+I19+I22</f>
        <v>842833089</v>
      </c>
      <c r="J23" s="630">
        <f t="shared" si="1"/>
        <v>844073832</v>
      </c>
    </row>
    <row r="24" spans="1:10" ht="12" customHeight="1" x14ac:dyDescent="0.2">
      <c r="A24" s="625" t="s">
        <v>47</v>
      </c>
      <c r="B24" s="625" t="s">
        <v>778</v>
      </c>
      <c r="C24" s="626">
        <v>0</v>
      </c>
      <c r="D24" s="626">
        <v>0</v>
      </c>
      <c r="E24" s="626">
        <v>0</v>
      </c>
      <c r="F24" s="627">
        <f t="shared" si="0"/>
        <v>0</v>
      </c>
      <c r="G24" s="626">
        <v>0</v>
      </c>
      <c r="H24" s="626">
        <v>0</v>
      </c>
      <c r="I24" s="626">
        <v>0</v>
      </c>
      <c r="J24" s="627">
        <f t="shared" si="1"/>
        <v>0</v>
      </c>
    </row>
    <row r="25" spans="1:10" ht="12" customHeight="1" x14ac:dyDescent="0.2">
      <c r="A25" s="625" t="s">
        <v>49</v>
      </c>
      <c r="B25" s="625" t="s">
        <v>779</v>
      </c>
      <c r="C25" s="626">
        <v>0</v>
      </c>
      <c r="D25" s="626">
        <v>0</v>
      </c>
      <c r="E25" s="626">
        <v>0</v>
      </c>
      <c r="F25" s="627">
        <f t="shared" si="0"/>
        <v>0</v>
      </c>
      <c r="G25" s="626">
        <v>0</v>
      </c>
      <c r="H25" s="626">
        <v>0</v>
      </c>
      <c r="I25" s="626">
        <v>0</v>
      </c>
      <c r="J25" s="627">
        <f t="shared" si="1"/>
        <v>0</v>
      </c>
    </row>
    <row r="26" spans="1:10" ht="12" customHeight="1" x14ac:dyDescent="0.2">
      <c r="A26" s="625" t="s">
        <v>51</v>
      </c>
      <c r="B26" s="625" t="s">
        <v>780</v>
      </c>
      <c r="C26" s="626">
        <v>0</v>
      </c>
      <c r="D26" s="626">
        <v>0</v>
      </c>
      <c r="E26" s="626">
        <v>0</v>
      </c>
      <c r="F26" s="627">
        <f t="shared" si="0"/>
        <v>0</v>
      </c>
      <c r="G26" s="626">
        <v>0</v>
      </c>
      <c r="H26" s="626">
        <v>0</v>
      </c>
      <c r="I26" s="626">
        <v>0</v>
      </c>
      <c r="J26" s="627">
        <f t="shared" si="1"/>
        <v>0</v>
      </c>
    </row>
    <row r="27" spans="1:10" ht="12" customHeight="1" x14ac:dyDescent="0.2">
      <c r="A27" s="625" t="s">
        <v>53</v>
      </c>
      <c r="B27" s="625" t="s">
        <v>781</v>
      </c>
      <c r="C27" s="626">
        <v>0</v>
      </c>
      <c r="D27" s="626">
        <v>0</v>
      </c>
      <c r="E27" s="626">
        <v>0</v>
      </c>
      <c r="F27" s="627">
        <f t="shared" si="0"/>
        <v>0</v>
      </c>
      <c r="G27" s="626">
        <v>0</v>
      </c>
      <c r="H27" s="626">
        <v>0</v>
      </c>
      <c r="I27" s="626">
        <v>0</v>
      </c>
      <c r="J27" s="627">
        <f t="shared" si="1"/>
        <v>0</v>
      </c>
    </row>
    <row r="28" spans="1:10" ht="12" customHeight="1" x14ac:dyDescent="0.2">
      <c r="A28" s="625" t="s">
        <v>55</v>
      </c>
      <c r="B28" s="625" t="s">
        <v>782</v>
      </c>
      <c r="C28" s="626">
        <v>0</v>
      </c>
      <c r="D28" s="626">
        <v>0</v>
      </c>
      <c r="E28" s="626">
        <v>0</v>
      </c>
      <c r="F28" s="627">
        <f t="shared" si="0"/>
        <v>0</v>
      </c>
      <c r="G28" s="626">
        <v>0</v>
      </c>
      <c r="H28" s="626">
        <v>0</v>
      </c>
      <c r="I28" s="626">
        <v>0</v>
      </c>
      <c r="J28" s="627">
        <f t="shared" si="1"/>
        <v>0</v>
      </c>
    </row>
    <row r="29" spans="1:10" ht="12" customHeight="1" x14ac:dyDescent="0.2">
      <c r="A29" s="628" t="s">
        <v>57</v>
      </c>
      <c r="B29" s="628" t="s">
        <v>783</v>
      </c>
      <c r="C29" s="629">
        <f>SUM(C24:C28)</f>
        <v>0</v>
      </c>
      <c r="D29" s="629">
        <f>SUM(D24:D28)</f>
        <v>0</v>
      </c>
      <c r="E29" s="629">
        <f>SUM(E24:E28)</f>
        <v>0</v>
      </c>
      <c r="F29" s="630">
        <f t="shared" si="0"/>
        <v>0</v>
      </c>
      <c r="G29" s="629">
        <f>SUM(G24:G28)</f>
        <v>0</v>
      </c>
      <c r="H29" s="629">
        <f>SUM(H24:H28)</f>
        <v>0</v>
      </c>
      <c r="I29" s="629">
        <f>SUM(I24:I28)</f>
        <v>0</v>
      </c>
      <c r="J29" s="630">
        <f t="shared" si="1"/>
        <v>0</v>
      </c>
    </row>
    <row r="30" spans="1:10" ht="12" customHeight="1" x14ac:dyDescent="0.2">
      <c r="A30" s="625" t="s">
        <v>59</v>
      </c>
      <c r="B30" s="625" t="s">
        <v>784</v>
      </c>
      <c r="C30" s="626">
        <v>0</v>
      </c>
      <c r="D30" s="626">
        <v>0</v>
      </c>
      <c r="E30" s="626">
        <v>0</v>
      </c>
      <c r="F30" s="627">
        <f t="shared" si="0"/>
        <v>0</v>
      </c>
      <c r="G30" s="626">
        <v>0</v>
      </c>
      <c r="H30" s="626">
        <v>0</v>
      </c>
      <c r="I30" s="626">
        <v>0</v>
      </c>
      <c r="J30" s="627">
        <f t="shared" si="1"/>
        <v>0</v>
      </c>
    </row>
    <row r="31" spans="1:10" ht="12" customHeight="1" x14ac:dyDescent="0.2">
      <c r="A31" s="625" t="s">
        <v>61</v>
      </c>
      <c r="B31" s="625" t="s">
        <v>785</v>
      </c>
      <c r="C31" s="626">
        <v>0</v>
      </c>
      <c r="D31" s="626">
        <v>0</v>
      </c>
      <c r="E31" s="626">
        <v>0</v>
      </c>
      <c r="F31" s="627">
        <f t="shared" si="0"/>
        <v>0</v>
      </c>
      <c r="G31" s="626">
        <v>0</v>
      </c>
      <c r="H31" s="626">
        <v>0</v>
      </c>
      <c r="I31" s="626">
        <v>0</v>
      </c>
      <c r="J31" s="627">
        <f t="shared" si="1"/>
        <v>0</v>
      </c>
    </row>
    <row r="32" spans="1:10" ht="12" customHeight="1" x14ac:dyDescent="0.2">
      <c r="A32" s="628" t="s">
        <v>63</v>
      </c>
      <c r="B32" s="628" t="s">
        <v>786</v>
      </c>
      <c r="C32" s="629">
        <f>SUM(C30:C31)</f>
        <v>0</v>
      </c>
      <c r="D32" s="629">
        <f>SUM(D30:D31)</f>
        <v>0</v>
      </c>
      <c r="E32" s="629">
        <f>SUM(E30:E31)</f>
        <v>0</v>
      </c>
      <c r="F32" s="630">
        <f t="shared" si="0"/>
        <v>0</v>
      </c>
      <c r="G32" s="629">
        <f>SUM(G30:G31)</f>
        <v>0</v>
      </c>
      <c r="H32" s="629">
        <f>SUM(H30:H31)</f>
        <v>0</v>
      </c>
      <c r="I32" s="629">
        <f>SUM(I30:I31)</f>
        <v>0</v>
      </c>
      <c r="J32" s="630">
        <f t="shared" si="1"/>
        <v>0</v>
      </c>
    </row>
    <row r="33" spans="1:10" ht="12" customHeight="1" x14ac:dyDescent="0.2">
      <c r="A33" s="628" t="s">
        <v>65</v>
      </c>
      <c r="B33" s="628" t="s">
        <v>787</v>
      </c>
      <c r="C33" s="629">
        <f>+C29+C32</f>
        <v>0</v>
      </c>
      <c r="D33" s="629">
        <f>+D29+D32</f>
        <v>0</v>
      </c>
      <c r="E33" s="629">
        <f>+E29+E32</f>
        <v>0</v>
      </c>
      <c r="F33" s="630">
        <f t="shared" si="0"/>
        <v>0</v>
      </c>
      <c r="G33" s="629">
        <f>+G29+G32</f>
        <v>0</v>
      </c>
      <c r="H33" s="629">
        <f>+H29+H32</f>
        <v>0</v>
      </c>
      <c r="I33" s="629">
        <f>+I29+I32</f>
        <v>0</v>
      </c>
      <c r="J33" s="630">
        <f t="shared" si="1"/>
        <v>0</v>
      </c>
    </row>
    <row r="34" spans="1:10" ht="12" customHeight="1" x14ac:dyDescent="0.2">
      <c r="A34" s="625" t="s">
        <v>67</v>
      </c>
      <c r="B34" s="625" t="s">
        <v>788</v>
      </c>
      <c r="C34" s="626">
        <v>0</v>
      </c>
      <c r="D34" s="626">
        <v>0</v>
      </c>
      <c r="E34" s="626">
        <v>0</v>
      </c>
      <c r="F34" s="627">
        <f t="shared" si="0"/>
        <v>0</v>
      </c>
      <c r="G34" s="626">
        <v>0</v>
      </c>
      <c r="H34" s="626">
        <v>0</v>
      </c>
      <c r="I34" s="626">
        <v>0</v>
      </c>
      <c r="J34" s="627">
        <f t="shared" si="1"/>
        <v>0</v>
      </c>
    </row>
    <row r="35" spans="1:10" ht="12" customHeight="1" x14ac:dyDescent="0.2">
      <c r="A35" s="625" t="s">
        <v>69</v>
      </c>
      <c r="B35" s="625" t="s">
        <v>789</v>
      </c>
      <c r="C35" s="626">
        <v>52320</v>
      </c>
      <c r="D35" s="626">
        <v>218770</v>
      </c>
      <c r="E35" s="626">
        <v>414500</v>
      </c>
      <c r="F35" s="627">
        <f t="shared" si="0"/>
        <v>685590</v>
      </c>
      <c r="G35" s="626">
        <v>156455</v>
      </c>
      <c r="H35" s="626">
        <v>139980</v>
      </c>
      <c r="I35" s="626">
        <v>79575</v>
      </c>
      <c r="J35" s="627">
        <f t="shared" si="1"/>
        <v>376010</v>
      </c>
    </row>
    <row r="36" spans="1:10" ht="12" customHeight="1" x14ac:dyDescent="0.2">
      <c r="A36" s="625" t="s">
        <v>71</v>
      </c>
      <c r="B36" s="625" t="s">
        <v>790</v>
      </c>
      <c r="C36" s="626">
        <v>3614800</v>
      </c>
      <c r="D36" s="626">
        <v>226004</v>
      </c>
      <c r="E36" s="626">
        <v>450450131</v>
      </c>
      <c r="F36" s="627">
        <f t="shared" si="0"/>
        <v>454290935</v>
      </c>
      <c r="G36" s="626">
        <v>205183</v>
      </c>
      <c r="H36" s="626">
        <v>1778197</v>
      </c>
      <c r="I36" s="626">
        <v>437617816</v>
      </c>
      <c r="J36" s="627">
        <f t="shared" si="1"/>
        <v>439601196</v>
      </c>
    </row>
    <row r="37" spans="1:10" ht="12" customHeight="1" x14ac:dyDescent="0.2">
      <c r="A37" s="625" t="s">
        <v>73</v>
      </c>
      <c r="B37" s="625" t="s">
        <v>791</v>
      </c>
      <c r="C37" s="626">
        <v>0</v>
      </c>
      <c r="D37" s="626">
        <v>0</v>
      </c>
      <c r="E37" s="626">
        <v>0</v>
      </c>
      <c r="F37" s="627">
        <f t="shared" si="0"/>
        <v>0</v>
      </c>
      <c r="G37" s="626">
        <v>0</v>
      </c>
      <c r="H37" s="626">
        <v>0</v>
      </c>
      <c r="I37" s="626">
        <v>0</v>
      </c>
      <c r="J37" s="627">
        <f t="shared" si="1"/>
        <v>0</v>
      </c>
    </row>
    <row r="38" spans="1:10" ht="12" customHeight="1" x14ac:dyDescent="0.2">
      <c r="A38" s="628" t="s">
        <v>75</v>
      </c>
      <c r="B38" s="628" t="s">
        <v>792</v>
      </c>
      <c r="C38" s="629">
        <f>SUM(C34:C37)</f>
        <v>3667120</v>
      </c>
      <c r="D38" s="629">
        <f>SUM(D34:D37)</f>
        <v>444774</v>
      </c>
      <c r="E38" s="629">
        <f>SUM(E34:E37)</f>
        <v>450864631</v>
      </c>
      <c r="F38" s="630">
        <f t="shared" si="0"/>
        <v>454976525</v>
      </c>
      <c r="G38" s="629">
        <f>SUM(G34:G37)</f>
        <v>361638</v>
      </c>
      <c r="H38" s="629">
        <f>SUM(H34:H37)</f>
        <v>1918177</v>
      </c>
      <c r="I38" s="629">
        <f>SUM(I34:I37)</f>
        <v>437697391</v>
      </c>
      <c r="J38" s="630">
        <f t="shared" si="1"/>
        <v>439977206</v>
      </c>
    </row>
    <row r="39" spans="1:10" ht="12" customHeight="1" x14ac:dyDescent="0.2">
      <c r="A39" s="625" t="s">
        <v>77</v>
      </c>
      <c r="B39" s="625" t="s">
        <v>793</v>
      </c>
      <c r="C39" s="626">
        <v>0</v>
      </c>
      <c r="D39" s="626">
        <v>0</v>
      </c>
      <c r="E39" s="626">
        <v>411186</v>
      </c>
      <c r="F39" s="627">
        <f t="shared" si="0"/>
        <v>411186</v>
      </c>
      <c r="G39" s="626">
        <v>0</v>
      </c>
      <c r="H39" s="626">
        <v>0</v>
      </c>
      <c r="I39" s="626">
        <v>411186</v>
      </c>
      <c r="J39" s="627">
        <f t="shared" si="1"/>
        <v>411186</v>
      </c>
    </row>
    <row r="40" spans="1:10" ht="12" customHeight="1" x14ac:dyDescent="0.2">
      <c r="A40" s="625" t="s">
        <v>79</v>
      </c>
      <c r="B40" s="625" t="s">
        <v>794</v>
      </c>
      <c r="C40" s="626">
        <v>0</v>
      </c>
      <c r="D40" s="626">
        <v>0</v>
      </c>
      <c r="E40" s="626">
        <v>0</v>
      </c>
      <c r="F40" s="627">
        <f t="shared" si="0"/>
        <v>0</v>
      </c>
      <c r="G40" s="626">
        <v>0</v>
      </c>
      <c r="H40" s="626">
        <v>0</v>
      </c>
      <c r="I40" s="626">
        <v>0</v>
      </c>
      <c r="J40" s="627">
        <f t="shared" si="1"/>
        <v>0</v>
      </c>
    </row>
    <row r="41" spans="1:10" ht="12" customHeight="1" x14ac:dyDescent="0.2">
      <c r="A41" s="625" t="s">
        <v>81</v>
      </c>
      <c r="B41" s="625" t="s">
        <v>795</v>
      </c>
      <c r="C41" s="626">
        <v>0</v>
      </c>
      <c r="D41" s="626">
        <v>0</v>
      </c>
      <c r="E41" s="626">
        <v>8674420</v>
      </c>
      <c r="F41" s="627">
        <f t="shared" si="0"/>
        <v>8674420</v>
      </c>
      <c r="G41" s="626">
        <v>0</v>
      </c>
      <c r="H41" s="626">
        <v>0</v>
      </c>
      <c r="I41" s="626">
        <v>6646633</v>
      </c>
      <c r="J41" s="627">
        <f t="shared" si="1"/>
        <v>6646633</v>
      </c>
    </row>
    <row r="42" spans="1:10" ht="12" customHeight="1" x14ac:dyDescent="0.2">
      <c r="A42" s="625" t="s">
        <v>83</v>
      </c>
      <c r="B42" s="625" t="s">
        <v>796</v>
      </c>
      <c r="C42" s="626">
        <v>0</v>
      </c>
      <c r="D42" s="626">
        <v>0</v>
      </c>
      <c r="E42" s="626">
        <v>2506208</v>
      </c>
      <c r="F42" s="627">
        <f t="shared" si="0"/>
        <v>2506208</v>
      </c>
      <c r="G42" s="626">
        <v>0</v>
      </c>
      <c r="H42" s="626">
        <v>0</v>
      </c>
      <c r="I42" s="626">
        <v>2575188</v>
      </c>
      <c r="J42" s="627">
        <f t="shared" si="1"/>
        <v>2575188</v>
      </c>
    </row>
    <row r="43" spans="1:10" ht="12" customHeight="1" x14ac:dyDescent="0.2">
      <c r="A43" s="625" t="s">
        <v>85</v>
      </c>
      <c r="B43" s="625" t="s">
        <v>797</v>
      </c>
      <c r="C43" s="626">
        <v>0</v>
      </c>
      <c r="D43" s="626">
        <v>0</v>
      </c>
      <c r="E43" s="626">
        <v>1453200</v>
      </c>
      <c r="F43" s="627">
        <f t="shared" si="0"/>
        <v>1453200</v>
      </c>
      <c r="G43" s="626">
        <v>0</v>
      </c>
      <c r="H43" s="626">
        <v>0</v>
      </c>
      <c r="I43" s="626">
        <v>1427000</v>
      </c>
      <c r="J43" s="627">
        <f t="shared" si="1"/>
        <v>1427000</v>
      </c>
    </row>
    <row r="44" spans="1:10" ht="12" customHeight="1" x14ac:dyDescent="0.2">
      <c r="A44" s="625" t="s">
        <v>87</v>
      </c>
      <c r="B44" s="625" t="s">
        <v>798</v>
      </c>
      <c r="C44" s="626">
        <v>0</v>
      </c>
      <c r="D44" s="626">
        <v>0</v>
      </c>
      <c r="E44" s="626">
        <v>0</v>
      </c>
      <c r="F44" s="627">
        <f t="shared" si="0"/>
        <v>0</v>
      </c>
      <c r="G44" s="626">
        <v>0</v>
      </c>
      <c r="H44" s="626">
        <v>0</v>
      </c>
      <c r="I44" s="626">
        <v>0</v>
      </c>
      <c r="J44" s="627">
        <f t="shared" si="1"/>
        <v>0</v>
      </c>
    </row>
    <row r="45" spans="1:10" ht="12" customHeight="1" x14ac:dyDescent="0.2">
      <c r="A45" s="625" t="s">
        <v>89</v>
      </c>
      <c r="B45" s="625" t="s">
        <v>799</v>
      </c>
      <c r="C45" s="626">
        <v>0</v>
      </c>
      <c r="D45" s="626">
        <v>0</v>
      </c>
      <c r="E45" s="626">
        <v>3878462</v>
      </c>
      <c r="F45" s="627">
        <f t="shared" si="0"/>
        <v>3878462</v>
      </c>
      <c r="G45" s="626">
        <v>0</v>
      </c>
      <c r="H45" s="626">
        <v>0</v>
      </c>
      <c r="I45" s="626">
        <v>3748045</v>
      </c>
      <c r="J45" s="627">
        <f t="shared" si="1"/>
        <v>3748045</v>
      </c>
    </row>
    <row r="46" spans="1:10" ht="12" customHeight="1" x14ac:dyDescent="0.2">
      <c r="A46" s="625" t="s">
        <v>91</v>
      </c>
      <c r="B46" s="625" t="s">
        <v>800</v>
      </c>
      <c r="C46" s="626">
        <v>0</v>
      </c>
      <c r="D46" s="626">
        <v>0</v>
      </c>
      <c r="E46" s="626">
        <v>0</v>
      </c>
      <c r="F46" s="627">
        <f t="shared" si="0"/>
        <v>0</v>
      </c>
      <c r="G46" s="626">
        <v>0</v>
      </c>
      <c r="H46" s="626">
        <v>0</v>
      </c>
      <c r="I46" s="626">
        <v>0</v>
      </c>
      <c r="J46" s="627">
        <f t="shared" si="1"/>
        <v>0</v>
      </c>
    </row>
    <row r="47" spans="1:10" ht="12" customHeight="1" x14ac:dyDescent="0.2">
      <c r="A47" s="628" t="s">
        <v>93</v>
      </c>
      <c r="B47" s="628" t="s">
        <v>801</v>
      </c>
      <c r="C47" s="629">
        <f>SUM(C39:C46)</f>
        <v>0</v>
      </c>
      <c r="D47" s="629">
        <f>SUM(D39:D46)</f>
        <v>0</v>
      </c>
      <c r="E47" s="629">
        <f>SUM(E39:E46)</f>
        <v>16923476</v>
      </c>
      <c r="F47" s="630">
        <f t="shared" si="0"/>
        <v>16923476</v>
      </c>
      <c r="G47" s="629">
        <f>SUM(G39:G46)</f>
        <v>0</v>
      </c>
      <c r="H47" s="629">
        <f>SUM(H39:H46)</f>
        <v>0</v>
      </c>
      <c r="I47" s="629">
        <f>SUM(I39:I46)</f>
        <v>14808052</v>
      </c>
      <c r="J47" s="630">
        <f t="shared" si="1"/>
        <v>14808052</v>
      </c>
    </row>
    <row r="48" spans="1:10" ht="12" customHeight="1" x14ac:dyDescent="0.2">
      <c r="A48" s="625" t="s">
        <v>95</v>
      </c>
      <c r="B48" s="625" t="s">
        <v>802</v>
      </c>
      <c r="C48" s="626">
        <v>0</v>
      </c>
      <c r="D48" s="626">
        <v>0</v>
      </c>
      <c r="E48" s="626">
        <v>0</v>
      </c>
      <c r="F48" s="627">
        <f t="shared" si="0"/>
        <v>0</v>
      </c>
      <c r="G48" s="626">
        <v>0</v>
      </c>
      <c r="H48" s="626">
        <v>0</v>
      </c>
      <c r="I48" s="626">
        <v>0</v>
      </c>
      <c r="J48" s="627">
        <f t="shared" si="1"/>
        <v>0</v>
      </c>
    </row>
    <row r="49" spans="1:10" ht="12" customHeight="1" x14ac:dyDescent="0.2">
      <c r="A49" s="625" t="s">
        <v>97</v>
      </c>
      <c r="B49" s="625" t="s">
        <v>803</v>
      </c>
      <c r="C49" s="626">
        <v>0</v>
      </c>
      <c r="D49" s="626">
        <v>0</v>
      </c>
      <c r="E49" s="626">
        <v>0</v>
      </c>
      <c r="F49" s="627">
        <f t="shared" si="0"/>
        <v>0</v>
      </c>
      <c r="G49" s="626">
        <v>0</v>
      </c>
      <c r="H49" s="626">
        <v>0</v>
      </c>
      <c r="I49" s="626">
        <v>0</v>
      </c>
      <c r="J49" s="627">
        <f t="shared" si="1"/>
        <v>0</v>
      </c>
    </row>
    <row r="50" spans="1:10" ht="12" customHeight="1" x14ac:dyDescent="0.2">
      <c r="A50" s="625" t="s">
        <v>99</v>
      </c>
      <c r="B50" s="625" t="s">
        <v>804</v>
      </c>
      <c r="C50" s="626">
        <v>0</v>
      </c>
      <c r="D50" s="626">
        <v>0</v>
      </c>
      <c r="E50" s="626">
        <v>11580362</v>
      </c>
      <c r="F50" s="627">
        <f t="shared" si="0"/>
        <v>11580362</v>
      </c>
      <c r="G50" s="626">
        <v>0</v>
      </c>
      <c r="H50" s="626">
        <v>0</v>
      </c>
      <c r="I50" s="626">
        <v>13689098</v>
      </c>
      <c r="J50" s="627">
        <f t="shared" si="1"/>
        <v>13689098</v>
      </c>
    </row>
    <row r="51" spans="1:10" ht="12" customHeight="1" x14ac:dyDescent="0.2">
      <c r="A51" s="625" t="s">
        <v>101</v>
      </c>
      <c r="B51" s="625" t="s">
        <v>805</v>
      </c>
      <c r="C51" s="626">
        <v>0</v>
      </c>
      <c r="D51" s="626">
        <v>0</v>
      </c>
      <c r="E51" s="626">
        <v>89603</v>
      </c>
      <c r="F51" s="627">
        <f t="shared" si="0"/>
        <v>89603</v>
      </c>
      <c r="G51" s="626">
        <v>0</v>
      </c>
      <c r="H51" s="626">
        <v>0</v>
      </c>
      <c r="I51" s="626">
        <v>181060</v>
      </c>
      <c r="J51" s="627">
        <f t="shared" si="1"/>
        <v>181060</v>
      </c>
    </row>
    <row r="52" spans="1:10" ht="12" customHeight="1" x14ac:dyDescent="0.2">
      <c r="A52" s="625" t="s">
        <v>103</v>
      </c>
      <c r="B52" s="625" t="s">
        <v>806</v>
      </c>
      <c r="C52" s="626">
        <v>0</v>
      </c>
      <c r="D52" s="626">
        <v>0</v>
      </c>
      <c r="E52" s="626">
        <v>735277</v>
      </c>
      <c r="F52" s="627">
        <f t="shared" si="0"/>
        <v>735277</v>
      </c>
      <c r="G52" s="626">
        <v>0</v>
      </c>
      <c r="H52" s="626">
        <v>0</v>
      </c>
      <c r="I52" s="626">
        <v>276499</v>
      </c>
      <c r="J52" s="627">
        <f t="shared" si="1"/>
        <v>276499</v>
      </c>
    </row>
    <row r="53" spans="1:10" ht="12" customHeight="1" x14ac:dyDescent="0.2">
      <c r="A53" s="625" t="s">
        <v>105</v>
      </c>
      <c r="B53" s="625" t="s">
        <v>807</v>
      </c>
      <c r="C53" s="626">
        <v>0</v>
      </c>
      <c r="D53" s="626">
        <v>0</v>
      </c>
      <c r="E53" s="626">
        <v>0</v>
      </c>
      <c r="F53" s="627">
        <f t="shared" si="0"/>
        <v>0</v>
      </c>
      <c r="G53" s="626">
        <v>0</v>
      </c>
      <c r="H53" s="626">
        <v>0</v>
      </c>
      <c r="I53" s="626">
        <v>0</v>
      </c>
      <c r="J53" s="627">
        <f t="shared" si="1"/>
        <v>0</v>
      </c>
    </row>
    <row r="54" spans="1:10" ht="12" customHeight="1" x14ac:dyDescent="0.2">
      <c r="A54" s="625" t="s">
        <v>107</v>
      </c>
      <c r="B54" s="625" t="s">
        <v>808</v>
      </c>
      <c r="C54" s="626">
        <v>0</v>
      </c>
      <c r="D54" s="626">
        <v>0</v>
      </c>
      <c r="E54" s="626">
        <v>0</v>
      </c>
      <c r="F54" s="627">
        <f t="shared" si="0"/>
        <v>0</v>
      </c>
      <c r="G54" s="626">
        <v>0</v>
      </c>
      <c r="H54" s="626">
        <v>0</v>
      </c>
      <c r="I54" s="626">
        <v>0</v>
      </c>
      <c r="J54" s="627">
        <f t="shared" si="1"/>
        <v>0</v>
      </c>
    </row>
    <row r="55" spans="1:10" ht="12" customHeight="1" x14ac:dyDescent="0.2">
      <c r="A55" s="625" t="s">
        <v>109</v>
      </c>
      <c r="B55" s="625" t="s">
        <v>809</v>
      </c>
      <c r="C55" s="626">
        <v>0</v>
      </c>
      <c r="D55" s="626">
        <v>0</v>
      </c>
      <c r="E55" s="626">
        <v>0</v>
      </c>
      <c r="F55" s="627">
        <f t="shared" si="0"/>
        <v>0</v>
      </c>
      <c r="G55" s="626">
        <v>0</v>
      </c>
      <c r="H55" s="626">
        <v>0</v>
      </c>
      <c r="I55" s="626">
        <v>0</v>
      </c>
      <c r="J55" s="627">
        <f t="shared" si="1"/>
        <v>0</v>
      </c>
    </row>
    <row r="56" spans="1:10" ht="12" customHeight="1" x14ac:dyDescent="0.2">
      <c r="A56" s="628" t="s">
        <v>111</v>
      </c>
      <c r="B56" s="628" t="s">
        <v>810</v>
      </c>
      <c r="C56" s="629">
        <f>SUM(C48:C55)</f>
        <v>0</v>
      </c>
      <c r="D56" s="629">
        <f>SUM(D48:D55)</f>
        <v>0</v>
      </c>
      <c r="E56" s="629">
        <f>SUM(E48:E55)</f>
        <v>12405242</v>
      </c>
      <c r="F56" s="630">
        <f t="shared" si="0"/>
        <v>12405242</v>
      </c>
      <c r="G56" s="629">
        <f>SUM(G48:G55)</f>
        <v>0</v>
      </c>
      <c r="H56" s="629">
        <f>SUM(H48:H55)</f>
        <v>0</v>
      </c>
      <c r="I56" s="629">
        <f>SUM(I48:I55)</f>
        <v>14146657</v>
      </c>
      <c r="J56" s="630">
        <f t="shared" si="1"/>
        <v>14146657</v>
      </c>
    </row>
    <row r="57" spans="1:10" ht="12" customHeight="1" x14ac:dyDescent="0.2">
      <c r="A57" s="625" t="s">
        <v>113</v>
      </c>
      <c r="B57" s="625" t="s">
        <v>811</v>
      </c>
      <c r="C57" s="626">
        <v>57986</v>
      </c>
      <c r="D57" s="626">
        <v>91025</v>
      </c>
      <c r="E57" s="626">
        <v>4885</v>
      </c>
      <c r="F57" s="627">
        <f t="shared" si="0"/>
        <v>153896</v>
      </c>
      <c r="G57" s="626">
        <v>0</v>
      </c>
      <c r="H57" s="626">
        <v>0</v>
      </c>
      <c r="I57" s="626">
        <v>3486597</v>
      </c>
      <c r="J57" s="627">
        <f t="shared" si="1"/>
        <v>3486597</v>
      </c>
    </row>
    <row r="58" spans="1:10" ht="12" customHeight="1" x14ac:dyDescent="0.2">
      <c r="A58" s="625" t="s">
        <v>115</v>
      </c>
      <c r="B58" s="625" t="s">
        <v>812</v>
      </c>
      <c r="C58" s="626">
        <v>0</v>
      </c>
      <c r="D58" s="626">
        <v>0</v>
      </c>
      <c r="E58" s="626">
        <v>0</v>
      </c>
      <c r="F58" s="627">
        <f t="shared" si="0"/>
        <v>0</v>
      </c>
      <c r="G58" s="626">
        <v>0</v>
      </c>
      <c r="H58" s="626">
        <v>0</v>
      </c>
      <c r="I58" s="626">
        <v>0</v>
      </c>
      <c r="J58" s="627">
        <f t="shared" si="1"/>
        <v>0</v>
      </c>
    </row>
    <row r="59" spans="1:10" ht="12" customHeight="1" x14ac:dyDescent="0.2">
      <c r="A59" s="625" t="s">
        <v>117</v>
      </c>
      <c r="B59" s="625" t="s">
        <v>813</v>
      </c>
      <c r="C59" s="626">
        <v>0</v>
      </c>
      <c r="D59" s="626">
        <v>0</v>
      </c>
      <c r="E59" s="626">
        <v>0</v>
      </c>
      <c r="F59" s="627">
        <f t="shared" si="0"/>
        <v>0</v>
      </c>
      <c r="G59" s="626">
        <v>0</v>
      </c>
      <c r="H59" s="626">
        <v>0</v>
      </c>
      <c r="I59" s="626">
        <v>0</v>
      </c>
      <c r="J59" s="627">
        <f t="shared" si="1"/>
        <v>0</v>
      </c>
    </row>
    <row r="60" spans="1:10" ht="12" customHeight="1" x14ac:dyDescent="0.2">
      <c r="A60" s="625" t="s">
        <v>119</v>
      </c>
      <c r="B60" s="625" t="s">
        <v>814</v>
      </c>
      <c r="C60" s="626">
        <v>0</v>
      </c>
      <c r="D60" s="626">
        <v>0</v>
      </c>
      <c r="E60" s="626">
        <v>62000</v>
      </c>
      <c r="F60" s="627">
        <f t="shared" si="0"/>
        <v>62000</v>
      </c>
      <c r="G60" s="626">
        <v>0</v>
      </c>
      <c r="H60" s="626">
        <v>0</v>
      </c>
      <c r="I60" s="626">
        <v>22000</v>
      </c>
      <c r="J60" s="627">
        <f t="shared" si="1"/>
        <v>22000</v>
      </c>
    </row>
    <row r="61" spans="1:10" ht="12" customHeight="1" x14ac:dyDescent="0.2">
      <c r="A61" s="625" t="s">
        <v>121</v>
      </c>
      <c r="B61" s="625" t="s">
        <v>815</v>
      </c>
      <c r="C61" s="626">
        <v>0</v>
      </c>
      <c r="D61" s="626">
        <v>0</v>
      </c>
      <c r="E61" s="626">
        <v>0</v>
      </c>
      <c r="F61" s="627">
        <f t="shared" si="0"/>
        <v>0</v>
      </c>
      <c r="G61" s="626">
        <v>0</v>
      </c>
      <c r="H61" s="626">
        <v>0</v>
      </c>
      <c r="I61" s="626">
        <v>0</v>
      </c>
      <c r="J61" s="627">
        <f t="shared" si="1"/>
        <v>0</v>
      </c>
    </row>
    <row r="62" spans="1:10" ht="12" customHeight="1" x14ac:dyDescent="0.2">
      <c r="A62" s="625" t="s">
        <v>123</v>
      </c>
      <c r="B62" s="625" t="s">
        <v>816</v>
      </c>
      <c r="C62" s="626">
        <v>0</v>
      </c>
      <c r="D62" s="626">
        <v>0</v>
      </c>
      <c r="E62" s="626">
        <v>0</v>
      </c>
      <c r="F62" s="627">
        <f t="shared" si="0"/>
        <v>0</v>
      </c>
      <c r="G62" s="626">
        <v>0</v>
      </c>
      <c r="H62" s="626">
        <v>0</v>
      </c>
      <c r="I62" s="626">
        <v>0</v>
      </c>
      <c r="J62" s="627">
        <f t="shared" si="1"/>
        <v>0</v>
      </c>
    </row>
    <row r="63" spans="1:10" ht="12" customHeight="1" x14ac:dyDescent="0.2">
      <c r="A63" s="625" t="s">
        <v>125</v>
      </c>
      <c r="B63" s="625" t="s">
        <v>817</v>
      </c>
      <c r="C63" s="626">
        <v>0</v>
      </c>
      <c r="D63" s="626">
        <v>0</v>
      </c>
      <c r="E63" s="626">
        <v>0</v>
      </c>
      <c r="F63" s="627">
        <f t="shared" si="0"/>
        <v>0</v>
      </c>
      <c r="G63" s="626">
        <v>0</v>
      </c>
      <c r="H63" s="626">
        <v>0</v>
      </c>
      <c r="I63" s="626">
        <v>0</v>
      </c>
      <c r="J63" s="627">
        <f t="shared" si="1"/>
        <v>0</v>
      </c>
    </row>
    <row r="64" spans="1:10" ht="12" customHeight="1" x14ac:dyDescent="0.2">
      <c r="A64" s="625" t="s">
        <v>127</v>
      </c>
      <c r="B64" s="625" t="s">
        <v>818</v>
      </c>
      <c r="C64" s="626">
        <v>0</v>
      </c>
      <c r="D64" s="626">
        <v>0</v>
      </c>
      <c r="E64" s="626">
        <v>0</v>
      </c>
      <c r="F64" s="627">
        <f t="shared" si="0"/>
        <v>0</v>
      </c>
      <c r="G64" s="626">
        <v>0</v>
      </c>
      <c r="H64" s="626">
        <v>0</v>
      </c>
      <c r="I64" s="626">
        <v>0</v>
      </c>
      <c r="J64" s="627">
        <f t="shared" si="1"/>
        <v>0</v>
      </c>
    </row>
    <row r="65" spans="1:10" ht="12" customHeight="1" x14ac:dyDescent="0.2">
      <c r="A65" s="625" t="s">
        <v>129</v>
      </c>
      <c r="B65" s="625" t="s">
        <v>819</v>
      </c>
      <c r="C65" s="626">
        <v>0</v>
      </c>
      <c r="D65" s="626">
        <v>0</v>
      </c>
      <c r="E65" s="626">
        <v>0</v>
      </c>
      <c r="F65" s="627">
        <f t="shared" si="0"/>
        <v>0</v>
      </c>
      <c r="G65" s="626">
        <v>0</v>
      </c>
      <c r="H65" s="626">
        <v>0</v>
      </c>
      <c r="I65" s="626">
        <v>0</v>
      </c>
      <c r="J65" s="627">
        <f t="shared" si="1"/>
        <v>0</v>
      </c>
    </row>
    <row r="66" spans="1:10" ht="12" customHeight="1" x14ac:dyDescent="0.2">
      <c r="A66" s="628" t="s">
        <v>131</v>
      </c>
      <c r="B66" s="628" t="s">
        <v>820</v>
      </c>
      <c r="C66" s="629">
        <f>SUM(C57:C65)</f>
        <v>57986</v>
      </c>
      <c r="D66" s="629">
        <f>SUM(D57:D65)</f>
        <v>91025</v>
      </c>
      <c r="E66" s="629">
        <f>SUM(E57:E65)</f>
        <v>66885</v>
      </c>
      <c r="F66" s="630">
        <f t="shared" si="0"/>
        <v>215896</v>
      </c>
      <c r="G66" s="629">
        <f>SUM(G57:G65)</f>
        <v>0</v>
      </c>
      <c r="H66" s="629">
        <f>SUM(H57:H65)</f>
        <v>0</v>
      </c>
      <c r="I66" s="629">
        <f>SUM(I57:I65)</f>
        <v>3508597</v>
      </c>
      <c r="J66" s="630">
        <f t="shared" si="1"/>
        <v>3508597</v>
      </c>
    </row>
    <row r="67" spans="1:10" ht="12" customHeight="1" x14ac:dyDescent="0.2">
      <c r="A67" s="628" t="s">
        <v>133</v>
      </c>
      <c r="B67" s="628" t="s">
        <v>821</v>
      </c>
      <c r="C67" s="629">
        <f>+C47+C56+C66</f>
        <v>57986</v>
      </c>
      <c r="D67" s="629">
        <f>+D47+D56+D66</f>
        <v>91025</v>
      </c>
      <c r="E67" s="629">
        <f>+E47+E56+E66</f>
        <v>29395603</v>
      </c>
      <c r="F67" s="630">
        <f t="shared" si="0"/>
        <v>29544614</v>
      </c>
      <c r="G67" s="629">
        <f>+G47+G56+G66</f>
        <v>0</v>
      </c>
      <c r="H67" s="629">
        <f>+H47+H56+H66</f>
        <v>0</v>
      </c>
      <c r="I67" s="629">
        <f>+I47+I56+I66</f>
        <v>32463306</v>
      </c>
      <c r="J67" s="630">
        <f t="shared" si="1"/>
        <v>32463306</v>
      </c>
    </row>
    <row r="68" spans="1:10" ht="12" customHeight="1" x14ac:dyDescent="0.2">
      <c r="A68" s="628" t="s">
        <v>135</v>
      </c>
      <c r="B68" s="628" t="s">
        <v>822</v>
      </c>
      <c r="C68" s="629">
        <v>0</v>
      </c>
      <c r="D68" s="629">
        <v>0</v>
      </c>
      <c r="E68" s="629">
        <v>-21283</v>
      </c>
      <c r="F68" s="630">
        <f t="shared" si="0"/>
        <v>-21283</v>
      </c>
      <c r="G68" s="629">
        <v>0</v>
      </c>
      <c r="H68" s="629">
        <v>0</v>
      </c>
      <c r="I68" s="629">
        <v>796934</v>
      </c>
      <c r="J68" s="630">
        <f t="shared" si="1"/>
        <v>796934</v>
      </c>
    </row>
    <row r="69" spans="1:10" ht="12" customHeight="1" x14ac:dyDescent="0.2">
      <c r="A69" s="625" t="s">
        <v>137</v>
      </c>
      <c r="B69" s="625" t="s">
        <v>823</v>
      </c>
      <c r="C69" s="626">
        <v>0</v>
      </c>
      <c r="D69" s="626">
        <v>0</v>
      </c>
      <c r="E69" s="626">
        <v>0</v>
      </c>
      <c r="F69" s="627">
        <f t="shared" si="0"/>
        <v>0</v>
      </c>
      <c r="G69" s="626">
        <v>0</v>
      </c>
      <c r="H69" s="626">
        <v>0</v>
      </c>
      <c r="I69" s="626">
        <v>0</v>
      </c>
      <c r="J69" s="627">
        <f t="shared" si="1"/>
        <v>0</v>
      </c>
    </row>
    <row r="70" spans="1:10" ht="12" customHeight="1" x14ac:dyDescent="0.2">
      <c r="A70" s="625" t="s">
        <v>139</v>
      </c>
      <c r="B70" s="625" t="s">
        <v>824</v>
      </c>
      <c r="C70" s="626">
        <v>141930</v>
      </c>
      <c r="D70" s="626">
        <v>23544</v>
      </c>
      <c r="E70" s="626">
        <v>249190</v>
      </c>
      <c r="F70" s="627">
        <f t="shared" si="0"/>
        <v>414664</v>
      </c>
      <c r="G70" s="626">
        <v>141074</v>
      </c>
      <c r="H70" s="626">
        <v>23544</v>
      </c>
      <c r="I70" s="626">
        <v>266931</v>
      </c>
      <c r="J70" s="627">
        <f t="shared" si="1"/>
        <v>431549</v>
      </c>
    </row>
    <row r="71" spans="1:10" ht="12" customHeight="1" x14ac:dyDescent="0.2">
      <c r="A71" s="625" t="s">
        <v>141</v>
      </c>
      <c r="B71" s="625" t="s">
        <v>825</v>
      </c>
      <c r="C71" s="626">
        <v>0</v>
      </c>
      <c r="D71" s="626">
        <v>0</v>
      </c>
      <c r="E71" s="626">
        <v>0</v>
      </c>
      <c r="F71" s="627">
        <f t="shared" ref="F71:F119" si="2">SUM(C71:E71)</f>
        <v>0</v>
      </c>
      <c r="G71" s="626">
        <v>0</v>
      </c>
      <c r="H71" s="626">
        <v>0</v>
      </c>
      <c r="I71" s="626">
        <v>0</v>
      </c>
      <c r="J71" s="627">
        <f t="shared" ref="J71:J119" si="3">SUM(G71:I71)</f>
        <v>0</v>
      </c>
    </row>
    <row r="72" spans="1:10" ht="12" customHeight="1" x14ac:dyDescent="0.2">
      <c r="A72" s="628" t="s">
        <v>143</v>
      </c>
      <c r="B72" s="628" t="s">
        <v>826</v>
      </c>
      <c r="C72" s="629">
        <f>SUM(C69:C71)</f>
        <v>141930</v>
      </c>
      <c r="D72" s="629">
        <f>SUM(D69:D71)</f>
        <v>23544</v>
      </c>
      <c r="E72" s="629">
        <f>SUM(E69:E71)</f>
        <v>249190</v>
      </c>
      <c r="F72" s="630">
        <f t="shared" si="2"/>
        <v>414664</v>
      </c>
      <c r="G72" s="629">
        <f>SUM(G69:G71)</f>
        <v>141074</v>
      </c>
      <c r="H72" s="629">
        <f>SUM(H69:H71)</f>
        <v>23544</v>
      </c>
      <c r="I72" s="629">
        <f>SUM(I69:I71)</f>
        <v>266931</v>
      </c>
      <c r="J72" s="630">
        <f t="shared" si="3"/>
        <v>431549</v>
      </c>
    </row>
    <row r="73" spans="1:10" ht="12" customHeight="1" x14ac:dyDescent="0.2">
      <c r="A73" s="628" t="s">
        <v>145</v>
      </c>
      <c r="B73" s="628" t="s">
        <v>827</v>
      </c>
      <c r="C73" s="629">
        <f>+C23+C33+C38+C67+C68+C72</f>
        <v>4069850</v>
      </c>
      <c r="D73" s="629">
        <f>+D23+D33+D38+D67+D68+D72</f>
        <v>781631</v>
      </c>
      <c r="E73" s="629">
        <f>+E23+E33+E38+E67+E68+E72</f>
        <v>1299499563</v>
      </c>
      <c r="F73" s="630">
        <f t="shared" si="2"/>
        <v>1304351044</v>
      </c>
      <c r="G73" s="629">
        <f>+G23+G33+G38+G67+G68+G72</f>
        <v>678162</v>
      </c>
      <c r="H73" s="629">
        <f>+H23+H33+H38+H67+H68+H72</f>
        <v>3007014</v>
      </c>
      <c r="I73" s="629">
        <f>+I23+I33+I38+I67+I68+I72</f>
        <v>1314057651</v>
      </c>
      <c r="J73" s="630">
        <f t="shared" si="3"/>
        <v>1317742827</v>
      </c>
    </row>
    <row r="74" spans="1:10" ht="12" customHeight="1" x14ac:dyDescent="0.2">
      <c r="A74" s="625" t="s">
        <v>147</v>
      </c>
      <c r="B74" s="631" t="s">
        <v>828</v>
      </c>
      <c r="C74" s="629"/>
      <c r="D74" s="629"/>
      <c r="E74" s="629"/>
      <c r="F74" s="627">
        <f t="shared" si="2"/>
        <v>0</v>
      </c>
      <c r="G74" s="629"/>
      <c r="H74" s="629"/>
      <c r="I74" s="629"/>
      <c r="J74" s="627">
        <f t="shared" si="3"/>
        <v>0</v>
      </c>
    </row>
    <row r="75" spans="1:10" ht="12" customHeight="1" x14ac:dyDescent="0.2">
      <c r="A75" s="625" t="s">
        <v>149</v>
      </c>
      <c r="B75" s="625" t="s">
        <v>829</v>
      </c>
      <c r="C75" s="626">
        <v>15564228</v>
      </c>
      <c r="D75" s="626">
        <v>0</v>
      </c>
      <c r="E75" s="626">
        <v>1086074177</v>
      </c>
      <c r="F75" s="627">
        <f t="shared" si="2"/>
        <v>1101638405</v>
      </c>
      <c r="G75" s="626">
        <v>15564228</v>
      </c>
      <c r="H75" s="626">
        <v>0</v>
      </c>
      <c r="I75" s="626">
        <v>1086074177</v>
      </c>
      <c r="J75" s="627">
        <f t="shared" si="3"/>
        <v>1101638405</v>
      </c>
    </row>
    <row r="76" spans="1:10" ht="12" customHeight="1" x14ac:dyDescent="0.2">
      <c r="A76" s="625" t="s">
        <v>151</v>
      </c>
      <c r="B76" s="625" t="s">
        <v>830</v>
      </c>
      <c r="C76" s="626"/>
      <c r="D76" s="626">
        <v>0</v>
      </c>
      <c r="E76" s="626">
        <v>26334015</v>
      </c>
      <c r="F76" s="627">
        <f t="shared" si="2"/>
        <v>26334015</v>
      </c>
      <c r="G76" s="626"/>
      <c r="H76" s="626">
        <v>0</v>
      </c>
      <c r="I76" s="626">
        <v>26334015</v>
      </c>
      <c r="J76" s="627">
        <f t="shared" si="3"/>
        <v>26334015</v>
      </c>
    </row>
    <row r="77" spans="1:10" ht="12" customHeight="1" x14ac:dyDescent="0.2">
      <c r="A77" s="625" t="s">
        <v>153</v>
      </c>
      <c r="B77" s="625" t="s">
        <v>831</v>
      </c>
      <c r="C77" s="626">
        <v>2249563</v>
      </c>
      <c r="D77" s="626">
        <v>0</v>
      </c>
      <c r="E77" s="626">
        <v>30231083</v>
      </c>
      <c r="F77" s="627">
        <f t="shared" si="2"/>
        <v>32480646</v>
      </c>
      <c r="G77" s="626">
        <v>2249563</v>
      </c>
      <c r="H77" s="626">
        <v>0</v>
      </c>
      <c r="I77" s="626">
        <v>30231083</v>
      </c>
      <c r="J77" s="627">
        <f t="shared" si="3"/>
        <v>32480646</v>
      </c>
    </row>
    <row r="78" spans="1:10" ht="12" customHeight="1" x14ac:dyDescent="0.2">
      <c r="A78" s="625" t="s">
        <v>155</v>
      </c>
      <c r="B78" s="625" t="s">
        <v>832</v>
      </c>
      <c r="C78" s="626">
        <v>-21132498</v>
      </c>
      <c r="D78" s="626">
        <v>-2368924</v>
      </c>
      <c r="E78" s="626">
        <v>-299523442</v>
      </c>
      <c r="F78" s="627">
        <f t="shared" si="2"/>
        <v>-323024864</v>
      </c>
      <c r="G78" s="626">
        <v>-18247879</v>
      </c>
      <c r="H78" s="626">
        <v>-2609680</v>
      </c>
      <c r="I78" s="626">
        <v>-337471279</v>
      </c>
      <c r="J78" s="627">
        <f t="shared" si="3"/>
        <v>-358328838</v>
      </c>
    </row>
    <row r="79" spans="1:10" ht="12" customHeight="1" x14ac:dyDescent="0.2">
      <c r="A79" s="625" t="s">
        <v>157</v>
      </c>
      <c r="B79" s="625" t="s">
        <v>833</v>
      </c>
      <c r="C79" s="626">
        <v>0</v>
      </c>
      <c r="D79" s="626">
        <v>0</v>
      </c>
      <c r="E79" s="626">
        <v>0</v>
      </c>
      <c r="F79" s="627">
        <f t="shared" si="2"/>
        <v>0</v>
      </c>
      <c r="G79" s="626">
        <v>0</v>
      </c>
      <c r="H79" s="626">
        <v>0</v>
      </c>
      <c r="I79" s="626">
        <v>0</v>
      </c>
      <c r="J79" s="627">
        <f t="shared" si="3"/>
        <v>0</v>
      </c>
    </row>
    <row r="80" spans="1:10" ht="12" customHeight="1" x14ac:dyDescent="0.2">
      <c r="A80" s="625" t="s">
        <v>159</v>
      </c>
      <c r="B80" s="625" t="s">
        <v>834</v>
      </c>
      <c r="C80" s="626">
        <v>2884619</v>
      </c>
      <c r="D80" s="626">
        <v>-240756</v>
      </c>
      <c r="E80" s="626">
        <v>-37947837</v>
      </c>
      <c r="F80" s="627">
        <f t="shared" si="2"/>
        <v>-35303974</v>
      </c>
      <c r="G80" s="626">
        <v>-3355518</v>
      </c>
      <c r="H80" s="626">
        <v>1984855</v>
      </c>
      <c r="I80" s="626">
        <v>24496374</v>
      </c>
      <c r="J80" s="627">
        <f t="shared" si="3"/>
        <v>23125711</v>
      </c>
    </row>
    <row r="81" spans="1:10" ht="12" customHeight="1" x14ac:dyDescent="0.2">
      <c r="A81" s="628" t="s">
        <v>161</v>
      </c>
      <c r="B81" s="628" t="s">
        <v>835</v>
      </c>
      <c r="C81" s="629">
        <f>SUM(C75:C80)</f>
        <v>-434088</v>
      </c>
      <c r="D81" s="629">
        <f>SUM(D75:D80)</f>
        <v>-2609680</v>
      </c>
      <c r="E81" s="629">
        <f>SUM(E75:E80)</f>
        <v>805167996</v>
      </c>
      <c r="F81" s="630">
        <f t="shared" si="2"/>
        <v>802124228</v>
      </c>
      <c r="G81" s="629">
        <f>SUM(G75:G80)</f>
        <v>-3789606</v>
      </c>
      <c r="H81" s="629">
        <f>SUM(H75:H80)</f>
        <v>-624825</v>
      </c>
      <c r="I81" s="629">
        <f>SUM(I75:I80)</f>
        <v>829664370</v>
      </c>
      <c r="J81" s="630">
        <f t="shared" si="3"/>
        <v>825249939</v>
      </c>
    </row>
    <row r="82" spans="1:10" ht="12" customHeight="1" x14ac:dyDescent="0.2">
      <c r="A82" s="625" t="s">
        <v>163</v>
      </c>
      <c r="B82" s="625" t="s">
        <v>836</v>
      </c>
      <c r="C82" s="626">
        <v>0</v>
      </c>
      <c r="D82" s="626">
        <v>0</v>
      </c>
      <c r="E82" s="626">
        <v>0</v>
      </c>
      <c r="F82" s="627">
        <f t="shared" si="2"/>
        <v>0</v>
      </c>
      <c r="G82" s="626">
        <v>0</v>
      </c>
      <c r="H82" s="626">
        <v>0</v>
      </c>
      <c r="I82" s="626">
        <v>0</v>
      </c>
      <c r="J82" s="627">
        <f t="shared" si="3"/>
        <v>0</v>
      </c>
    </row>
    <row r="83" spans="1:10" ht="12" customHeight="1" x14ac:dyDescent="0.2">
      <c r="A83" s="625" t="s">
        <v>165</v>
      </c>
      <c r="B83" s="625" t="s">
        <v>837</v>
      </c>
      <c r="C83" s="626">
        <v>0</v>
      </c>
      <c r="D83" s="626">
        <v>0</v>
      </c>
      <c r="E83" s="626">
        <v>0</v>
      </c>
      <c r="F83" s="627">
        <f t="shared" si="2"/>
        <v>0</v>
      </c>
      <c r="G83" s="626">
        <v>0</v>
      </c>
      <c r="H83" s="626">
        <v>0</v>
      </c>
      <c r="I83" s="626">
        <v>0</v>
      </c>
      <c r="J83" s="627">
        <f t="shared" si="3"/>
        <v>0</v>
      </c>
    </row>
    <row r="84" spans="1:10" ht="12" customHeight="1" x14ac:dyDescent="0.2">
      <c r="A84" s="625" t="s">
        <v>167</v>
      </c>
      <c r="B84" s="625" t="s">
        <v>838</v>
      </c>
      <c r="C84" s="626">
        <v>8553</v>
      </c>
      <c r="D84" s="626">
        <v>0</v>
      </c>
      <c r="E84" s="626">
        <v>29628</v>
      </c>
      <c r="F84" s="627">
        <f t="shared" si="2"/>
        <v>38181</v>
      </c>
      <c r="G84" s="626">
        <v>145220</v>
      </c>
      <c r="H84" s="626">
        <v>9487</v>
      </c>
      <c r="I84" s="626">
        <v>186299</v>
      </c>
      <c r="J84" s="627">
        <f t="shared" si="3"/>
        <v>341006</v>
      </c>
    </row>
    <row r="85" spans="1:10" ht="12" customHeight="1" x14ac:dyDescent="0.2">
      <c r="A85" s="625" t="s">
        <v>169</v>
      </c>
      <c r="B85" s="625" t="s">
        <v>839</v>
      </c>
      <c r="C85" s="626">
        <v>0</v>
      </c>
      <c r="D85" s="626">
        <v>0</v>
      </c>
      <c r="E85" s="626">
        <v>0</v>
      </c>
      <c r="F85" s="627">
        <f t="shared" si="2"/>
        <v>0</v>
      </c>
      <c r="G85" s="626">
        <v>0</v>
      </c>
      <c r="H85" s="626">
        <v>0</v>
      </c>
      <c r="I85" s="626">
        <v>0</v>
      </c>
      <c r="J85" s="627">
        <f t="shared" si="3"/>
        <v>0</v>
      </c>
    </row>
    <row r="86" spans="1:10" ht="12" customHeight="1" x14ac:dyDescent="0.2">
      <c r="A86" s="625" t="s">
        <v>171</v>
      </c>
      <c r="B86" s="625" t="s">
        <v>840</v>
      </c>
      <c r="C86" s="626">
        <v>0</v>
      </c>
      <c r="D86" s="626">
        <v>0</v>
      </c>
      <c r="E86" s="626">
        <v>0</v>
      </c>
      <c r="F86" s="627">
        <f t="shared" si="2"/>
        <v>0</v>
      </c>
      <c r="G86" s="626">
        <v>0</v>
      </c>
      <c r="H86" s="626">
        <v>0</v>
      </c>
      <c r="I86" s="626">
        <v>0</v>
      </c>
      <c r="J86" s="627">
        <f t="shared" si="3"/>
        <v>0</v>
      </c>
    </row>
    <row r="87" spans="1:10" ht="12" customHeight="1" x14ac:dyDescent="0.2">
      <c r="A87" s="625" t="s">
        <v>173</v>
      </c>
      <c r="B87" s="625" t="s">
        <v>841</v>
      </c>
      <c r="C87" s="626">
        <v>0</v>
      </c>
      <c r="D87" s="626">
        <v>0</v>
      </c>
      <c r="E87" s="626">
        <v>0</v>
      </c>
      <c r="F87" s="627">
        <f t="shared" si="2"/>
        <v>0</v>
      </c>
      <c r="G87" s="626">
        <v>0</v>
      </c>
      <c r="H87" s="626">
        <v>0</v>
      </c>
      <c r="I87" s="626">
        <v>0</v>
      </c>
      <c r="J87" s="627">
        <f t="shared" si="3"/>
        <v>0</v>
      </c>
    </row>
    <row r="88" spans="1:10" ht="12" customHeight="1" x14ac:dyDescent="0.2">
      <c r="A88" s="625" t="s">
        <v>175</v>
      </c>
      <c r="B88" s="625" t="s">
        <v>842</v>
      </c>
      <c r="C88" s="626">
        <v>0</v>
      </c>
      <c r="D88" s="626">
        <v>0</v>
      </c>
      <c r="E88" s="626">
        <v>0</v>
      </c>
      <c r="F88" s="627">
        <f t="shared" si="2"/>
        <v>0</v>
      </c>
      <c r="G88" s="626">
        <v>0</v>
      </c>
      <c r="H88" s="626">
        <v>0</v>
      </c>
      <c r="I88" s="626">
        <v>0</v>
      </c>
      <c r="J88" s="627">
        <f t="shared" si="3"/>
        <v>0</v>
      </c>
    </row>
    <row r="89" spans="1:10" ht="12" customHeight="1" x14ac:dyDescent="0.2">
      <c r="A89" s="625" t="s">
        <v>177</v>
      </c>
      <c r="B89" s="625" t="s">
        <v>843</v>
      </c>
      <c r="C89" s="626">
        <v>0</v>
      </c>
      <c r="D89" s="626">
        <v>0</v>
      </c>
      <c r="E89" s="626">
        <v>0</v>
      </c>
      <c r="F89" s="627">
        <f t="shared" si="2"/>
        <v>0</v>
      </c>
      <c r="G89" s="626">
        <v>0</v>
      </c>
      <c r="H89" s="626">
        <v>0</v>
      </c>
      <c r="I89" s="626">
        <v>0</v>
      </c>
      <c r="J89" s="627">
        <f t="shared" si="3"/>
        <v>0</v>
      </c>
    </row>
    <row r="90" spans="1:10" ht="12" customHeight="1" x14ac:dyDescent="0.2">
      <c r="A90" s="625" t="s">
        <v>179</v>
      </c>
      <c r="B90" s="625" t="s">
        <v>844</v>
      </c>
      <c r="C90" s="626">
        <v>0</v>
      </c>
      <c r="D90" s="626">
        <v>0</v>
      </c>
      <c r="E90" s="626">
        <v>0</v>
      </c>
      <c r="F90" s="627">
        <f t="shared" si="2"/>
        <v>0</v>
      </c>
      <c r="G90" s="626">
        <v>0</v>
      </c>
      <c r="H90" s="626">
        <v>0</v>
      </c>
      <c r="I90" s="626">
        <v>0</v>
      </c>
      <c r="J90" s="627">
        <f t="shared" si="3"/>
        <v>0</v>
      </c>
    </row>
    <row r="91" spans="1:10" ht="12" customHeight="1" x14ac:dyDescent="0.2">
      <c r="A91" s="628" t="s">
        <v>181</v>
      </c>
      <c r="B91" s="628" t="s">
        <v>845</v>
      </c>
      <c r="C91" s="629">
        <f>SUM(C82:C90)</f>
        <v>8553</v>
      </c>
      <c r="D91" s="629">
        <f>SUM(D82:D90)</f>
        <v>0</v>
      </c>
      <c r="E91" s="629">
        <f>SUM(E82:E90)</f>
        <v>29628</v>
      </c>
      <c r="F91" s="630">
        <f t="shared" si="2"/>
        <v>38181</v>
      </c>
      <c r="G91" s="629">
        <f>SUM(G82:G90)</f>
        <v>145220</v>
      </c>
      <c r="H91" s="629">
        <f>SUM(H82:H90)</f>
        <v>9487</v>
      </c>
      <c r="I91" s="629">
        <f>SUM(I82:I90)</f>
        <v>186299</v>
      </c>
      <c r="J91" s="630">
        <f t="shared" si="3"/>
        <v>341006</v>
      </c>
    </row>
    <row r="92" spans="1:10" ht="12" customHeight="1" x14ac:dyDescent="0.2">
      <c r="A92" s="625" t="s">
        <v>183</v>
      </c>
      <c r="B92" s="625" t="s">
        <v>846</v>
      </c>
      <c r="C92" s="626">
        <v>0</v>
      </c>
      <c r="D92" s="626">
        <v>0</v>
      </c>
      <c r="E92" s="626">
        <v>0</v>
      </c>
      <c r="F92" s="627">
        <f t="shared" si="2"/>
        <v>0</v>
      </c>
      <c r="G92" s="626">
        <v>0</v>
      </c>
      <c r="H92" s="626">
        <v>0</v>
      </c>
      <c r="I92" s="626">
        <v>0</v>
      </c>
      <c r="J92" s="627">
        <f t="shared" si="3"/>
        <v>0</v>
      </c>
    </row>
    <row r="93" spans="1:10" ht="12" customHeight="1" x14ac:dyDescent="0.2">
      <c r="A93" s="625" t="s">
        <v>185</v>
      </c>
      <c r="B93" s="625" t="s">
        <v>847</v>
      </c>
      <c r="C93" s="626">
        <v>0</v>
      </c>
      <c r="D93" s="626">
        <v>0</v>
      </c>
      <c r="E93" s="626">
        <v>0</v>
      </c>
      <c r="F93" s="627">
        <f t="shared" si="2"/>
        <v>0</v>
      </c>
      <c r="G93" s="626">
        <v>0</v>
      </c>
      <c r="H93" s="626">
        <v>0</v>
      </c>
      <c r="I93" s="626">
        <v>0</v>
      </c>
      <c r="J93" s="627">
        <f t="shared" si="3"/>
        <v>0</v>
      </c>
    </row>
    <row r="94" spans="1:10" ht="12" customHeight="1" x14ac:dyDescent="0.2">
      <c r="A94" s="625" t="s">
        <v>187</v>
      </c>
      <c r="B94" s="625" t="s">
        <v>848</v>
      </c>
      <c r="C94" s="626">
        <v>0</v>
      </c>
      <c r="D94" s="626">
        <v>0</v>
      </c>
      <c r="E94" s="626">
        <v>899375</v>
      </c>
      <c r="F94" s="627">
        <f t="shared" si="2"/>
        <v>899375</v>
      </c>
      <c r="G94" s="626">
        <v>152138</v>
      </c>
      <c r="H94" s="626">
        <v>29846</v>
      </c>
      <c r="I94" s="626">
        <v>1053686</v>
      </c>
      <c r="J94" s="627">
        <f t="shared" si="3"/>
        <v>1235670</v>
      </c>
    </row>
    <row r="95" spans="1:10" ht="12" customHeight="1" x14ac:dyDescent="0.2">
      <c r="A95" s="625" t="s">
        <v>189</v>
      </c>
      <c r="B95" s="625" t="s">
        <v>849</v>
      </c>
      <c r="C95" s="626">
        <v>0</v>
      </c>
      <c r="D95" s="626">
        <v>0</v>
      </c>
      <c r="E95" s="626">
        <v>49900</v>
      </c>
      <c r="F95" s="627">
        <f t="shared" si="2"/>
        <v>49900</v>
      </c>
      <c r="G95" s="626">
        <v>0</v>
      </c>
      <c r="H95" s="626">
        <v>0</v>
      </c>
      <c r="I95" s="626">
        <v>0</v>
      </c>
      <c r="J95" s="627">
        <f t="shared" si="3"/>
        <v>0</v>
      </c>
    </row>
    <row r="96" spans="1:10" ht="12" customHeight="1" x14ac:dyDescent="0.2">
      <c r="A96" s="625" t="s">
        <v>191</v>
      </c>
      <c r="B96" s="625" t="s">
        <v>850</v>
      </c>
      <c r="C96" s="626">
        <v>0</v>
      </c>
      <c r="D96" s="626">
        <v>0</v>
      </c>
      <c r="E96" s="626">
        <v>0</v>
      </c>
      <c r="F96" s="627">
        <f t="shared" si="2"/>
        <v>0</v>
      </c>
      <c r="G96" s="626">
        <v>0</v>
      </c>
      <c r="H96" s="626">
        <v>0</v>
      </c>
      <c r="I96" s="626">
        <v>143070</v>
      </c>
      <c r="J96" s="627">
        <f t="shared" si="3"/>
        <v>143070</v>
      </c>
    </row>
    <row r="97" spans="1:10" ht="12" customHeight="1" x14ac:dyDescent="0.2">
      <c r="A97" s="625" t="s">
        <v>193</v>
      </c>
      <c r="B97" s="625" t="s">
        <v>851</v>
      </c>
      <c r="C97" s="626">
        <v>0</v>
      </c>
      <c r="D97" s="626">
        <v>0</v>
      </c>
      <c r="E97" s="626">
        <v>0</v>
      </c>
      <c r="F97" s="627">
        <f t="shared" si="2"/>
        <v>0</v>
      </c>
      <c r="G97" s="626">
        <v>0</v>
      </c>
      <c r="H97" s="626">
        <v>0</v>
      </c>
      <c r="I97" s="626">
        <v>0</v>
      </c>
      <c r="J97" s="627">
        <f t="shared" si="3"/>
        <v>0</v>
      </c>
    </row>
    <row r="98" spans="1:10" ht="12" customHeight="1" x14ac:dyDescent="0.2">
      <c r="A98" s="625" t="s">
        <v>563</v>
      </c>
      <c r="B98" s="625" t="s">
        <v>852</v>
      </c>
      <c r="C98" s="626">
        <v>0</v>
      </c>
      <c r="D98" s="626">
        <v>0</v>
      </c>
      <c r="E98" s="626">
        <v>0</v>
      </c>
      <c r="F98" s="627">
        <f t="shared" si="2"/>
        <v>0</v>
      </c>
      <c r="G98" s="626">
        <v>0</v>
      </c>
      <c r="H98" s="626">
        <v>0</v>
      </c>
      <c r="I98" s="626">
        <v>0</v>
      </c>
      <c r="J98" s="627">
        <f t="shared" si="3"/>
        <v>0</v>
      </c>
    </row>
    <row r="99" spans="1:10" ht="12" customHeight="1" x14ac:dyDescent="0.2">
      <c r="A99" s="625" t="s">
        <v>565</v>
      </c>
      <c r="B99" s="625" t="s">
        <v>853</v>
      </c>
      <c r="C99" s="626">
        <v>0</v>
      </c>
      <c r="D99" s="626">
        <v>0</v>
      </c>
      <c r="E99" s="626">
        <v>0</v>
      </c>
      <c r="F99" s="627">
        <f t="shared" si="2"/>
        <v>0</v>
      </c>
      <c r="G99" s="626">
        <v>0</v>
      </c>
      <c r="H99" s="626">
        <v>0</v>
      </c>
      <c r="I99" s="626">
        <v>0</v>
      </c>
      <c r="J99" s="627">
        <f t="shared" si="3"/>
        <v>0</v>
      </c>
    </row>
    <row r="100" spans="1:10" ht="12" customHeight="1" x14ac:dyDescent="0.2">
      <c r="A100" s="625" t="s">
        <v>567</v>
      </c>
      <c r="B100" s="625" t="s">
        <v>854</v>
      </c>
      <c r="C100" s="626">
        <v>0</v>
      </c>
      <c r="D100" s="626">
        <v>0</v>
      </c>
      <c r="E100" s="626">
        <v>30253752</v>
      </c>
      <c r="F100" s="627">
        <f t="shared" si="2"/>
        <v>30253752</v>
      </c>
      <c r="G100" s="626">
        <v>0</v>
      </c>
      <c r="H100" s="626">
        <v>0</v>
      </c>
      <c r="I100" s="626">
        <v>25796178</v>
      </c>
      <c r="J100" s="627">
        <f t="shared" si="3"/>
        <v>25796178</v>
      </c>
    </row>
    <row r="101" spans="1:10" ht="12" customHeight="1" x14ac:dyDescent="0.2">
      <c r="A101" s="628" t="s">
        <v>569</v>
      </c>
      <c r="B101" s="628" t="s">
        <v>855</v>
      </c>
      <c r="C101" s="629">
        <f>SUM(C92:C100)</f>
        <v>0</v>
      </c>
      <c r="D101" s="629">
        <f>SUM(D92:D100)</f>
        <v>0</v>
      </c>
      <c r="E101" s="629">
        <f>SUM(E92:E100)</f>
        <v>31203027</v>
      </c>
      <c r="F101" s="630">
        <f t="shared" si="2"/>
        <v>31203027</v>
      </c>
      <c r="G101" s="629">
        <f>SUM(G92:G100)</f>
        <v>152138</v>
      </c>
      <c r="H101" s="629">
        <f>SUM(H92:H100)</f>
        <v>29846</v>
      </c>
      <c r="I101" s="629">
        <f>SUM(I92:I100)</f>
        <v>26992934</v>
      </c>
      <c r="J101" s="630">
        <f t="shared" si="3"/>
        <v>27174918</v>
      </c>
    </row>
    <row r="102" spans="1:10" ht="12" customHeight="1" x14ac:dyDescent="0.2">
      <c r="A102" s="625" t="s">
        <v>571</v>
      </c>
      <c r="B102" s="625" t="s">
        <v>856</v>
      </c>
      <c r="C102" s="626">
        <v>0</v>
      </c>
      <c r="D102" s="626">
        <v>0</v>
      </c>
      <c r="E102" s="626">
        <v>4139178</v>
      </c>
      <c r="F102" s="627">
        <f t="shared" si="2"/>
        <v>4139178</v>
      </c>
      <c r="G102" s="626">
        <v>0</v>
      </c>
      <c r="H102" s="626">
        <v>0</v>
      </c>
      <c r="I102" s="626">
        <v>3528594</v>
      </c>
      <c r="J102" s="627">
        <f t="shared" si="3"/>
        <v>3528594</v>
      </c>
    </row>
    <row r="103" spans="1:10" ht="12" customHeight="1" x14ac:dyDescent="0.2">
      <c r="A103" s="625" t="s">
        <v>572</v>
      </c>
      <c r="B103" s="625" t="s">
        <v>857</v>
      </c>
      <c r="C103" s="626">
        <v>0</v>
      </c>
      <c r="D103" s="626">
        <v>0</v>
      </c>
      <c r="E103" s="626">
        <v>0</v>
      </c>
      <c r="F103" s="627">
        <f t="shared" si="2"/>
        <v>0</v>
      </c>
      <c r="G103" s="626">
        <v>0</v>
      </c>
      <c r="H103" s="626">
        <v>0</v>
      </c>
      <c r="I103" s="626">
        <v>0</v>
      </c>
      <c r="J103" s="627">
        <f t="shared" si="3"/>
        <v>0</v>
      </c>
    </row>
    <row r="104" spans="1:10" ht="12" customHeight="1" x14ac:dyDescent="0.2">
      <c r="A104" s="625" t="s">
        <v>573</v>
      </c>
      <c r="B104" s="625" t="s">
        <v>858</v>
      </c>
      <c r="C104" s="626">
        <v>0</v>
      </c>
      <c r="D104" s="626">
        <v>0</v>
      </c>
      <c r="E104" s="626">
        <v>699151</v>
      </c>
      <c r="F104" s="627">
        <f t="shared" si="2"/>
        <v>699151</v>
      </c>
      <c r="G104" s="626">
        <v>0</v>
      </c>
      <c r="H104" s="626">
        <v>0</v>
      </c>
      <c r="I104" s="626">
        <v>554088</v>
      </c>
      <c r="J104" s="627">
        <f t="shared" si="3"/>
        <v>554088</v>
      </c>
    </row>
    <row r="105" spans="1:10" ht="12" customHeight="1" x14ac:dyDescent="0.2">
      <c r="A105" s="625" t="s">
        <v>574</v>
      </c>
      <c r="B105" s="625" t="s">
        <v>859</v>
      </c>
      <c r="C105" s="626">
        <v>0</v>
      </c>
      <c r="D105" s="626">
        <v>0</v>
      </c>
      <c r="E105" s="626">
        <v>0</v>
      </c>
      <c r="F105" s="627">
        <f t="shared" si="2"/>
        <v>0</v>
      </c>
      <c r="G105" s="626">
        <v>0</v>
      </c>
      <c r="H105" s="626">
        <v>0</v>
      </c>
      <c r="I105" s="626">
        <v>0</v>
      </c>
      <c r="J105" s="627">
        <f t="shared" si="3"/>
        <v>0</v>
      </c>
    </row>
    <row r="106" spans="1:10" ht="22.5" customHeight="1" x14ac:dyDescent="0.2">
      <c r="A106" s="625" t="s">
        <v>575</v>
      </c>
      <c r="B106" s="625" t="s">
        <v>860</v>
      </c>
      <c r="C106" s="626">
        <v>0</v>
      </c>
      <c r="D106" s="626">
        <v>0</v>
      </c>
      <c r="E106" s="626">
        <v>0</v>
      </c>
      <c r="F106" s="627">
        <f t="shared" si="2"/>
        <v>0</v>
      </c>
      <c r="G106" s="626">
        <v>0</v>
      </c>
      <c r="H106" s="626">
        <v>0</v>
      </c>
      <c r="I106" s="626">
        <v>0</v>
      </c>
      <c r="J106" s="627">
        <f t="shared" si="3"/>
        <v>0</v>
      </c>
    </row>
    <row r="107" spans="1:10" ht="12" customHeight="1" x14ac:dyDescent="0.2">
      <c r="A107" s="625" t="s">
        <v>576</v>
      </c>
      <c r="B107" s="625" t="s">
        <v>861</v>
      </c>
      <c r="C107" s="626">
        <v>0</v>
      </c>
      <c r="D107" s="626">
        <v>0</v>
      </c>
      <c r="E107" s="626">
        <v>0</v>
      </c>
      <c r="F107" s="627">
        <f t="shared" si="2"/>
        <v>0</v>
      </c>
      <c r="G107" s="626">
        <v>0</v>
      </c>
      <c r="H107" s="626">
        <v>0</v>
      </c>
      <c r="I107" s="626">
        <v>0</v>
      </c>
      <c r="J107" s="627">
        <f t="shared" si="3"/>
        <v>0</v>
      </c>
    </row>
    <row r="108" spans="1:10" ht="12" customHeight="1" x14ac:dyDescent="0.2">
      <c r="A108" s="625" t="s">
        <v>577</v>
      </c>
      <c r="B108" s="625" t="s">
        <v>862</v>
      </c>
      <c r="C108" s="626">
        <v>0</v>
      </c>
      <c r="D108" s="626">
        <v>0</v>
      </c>
      <c r="E108" s="626">
        <v>0</v>
      </c>
      <c r="F108" s="627">
        <f t="shared" si="2"/>
        <v>0</v>
      </c>
      <c r="G108" s="626">
        <v>0</v>
      </c>
      <c r="H108" s="626">
        <v>0</v>
      </c>
      <c r="I108" s="626">
        <v>0</v>
      </c>
      <c r="J108" s="627">
        <f t="shared" si="3"/>
        <v>0</v>
      </c>
    </row>
    <row r="109" spans="1:10" ht="12" customHeight="1" x14ac:dyDescent="0.2">
      <c r="A109" s="625" t="s">
        <v>579</v>
      </c>
      <c r="B109" s="625" t="s">
        <v>863</v>
      </c>
      <c r="C109" s="626">
        <v>0</v>
      </c>
      <c r="D109" s="626">
        <v>0</v>
      </c>
      <c r="E109" s="626">
        <v>0</v>
      </c>
      <c r="F109" s="627">
        <f t="shared" si="2"/>
        <v>0</v>
      </c>
      <c r="G109" s="626">
        <v>0</v>
      </c>
      <c r="H109" s="626">
        <v>0</v>
      </c>
      <c r="I109" s="626">
        <v>0</v>
      </c>
      <c r="J109" s="627">
        <f t="shared" si="3"/>
        <v>0</v>
      </c>
    </row>
    <row r="110" spans="1:10" ht="12" customHeight="1" x14ac:dyDescent="0.2">
      <c r="A110" s="625" t="s">
        <v>580</v>
      </c>
      <c r="B110" s="625" t="s">
        <v>864</v>
      </c>
      <c r="C110" s="626">
        <v>0</v>
      </c>
      <c r="D110" s="626">
        <v>0</v>
      </c>
      <c r="E110" s="626">
        <v>0</v>
      </c>
      <c r="F110" s="627">
        <f t="shared" si="2"/>
        <v>0</v>
      </c>
      <c r="G110" s="626">
        <v>0</v>
      </c>
      <c r="H110" s="626">
        <v>0</v>
      </c>
      <c r="I110" s="626">
        <v>0</v>
      </c>
      <c r="J110" s="627">
        <f t="shared" si="3"/>
        <v>0</v>
      </c>
    </row>
    <row r="111" spans="1:10" ht="12" customHeight="1" x14ac:dyDescent="0.2">
      <c r="A111" s="625" t="s">
        <v>581</v>
      </c>
      <c r="B111" s="625" t="s">
        <v>865</v>
      </c>
      <c r="C111" s="626">
        <v>0</v>
      </c>
      <c r="D111" s="626">
        <v>0</v>
      </c>
      <c r="E111" s="626">
        <v>0</v>
      </c>
      <c r="F111" s="627">
        <f t="shared" si="2"/>
        <v>0</v>
      </c>
      <c r="G111" s="626">
        <v>0</v>
      </c>
      <c r="H111" s="626">
        <v>0</v>
      </c>
      <c r="I111" s="626">
        <v>0</v>
      </c>
      <c r="J111" s="627">
        <f t="shared" si="3"/>
        <v>0</v>
      </c>
    </row>
    <row r="112" spans="1:10" ht="12" customHeight="1" x14ac:dyDescent="0.2">
      <c r="A112" s="628" t="s">
        <v>582</v>
      </c>
      <c r="B112" s="628" t="s">
        <v>866</v>
      </c>
      <c r="C112" s="629">
        <f>SUM(C102:C111)</f>
        <v>0</v>
      </c>
      <c r="D112" s="629">
        <f>SUM(D102:D111)</f>
        <v>0</v>
      </c>
      <c r="E112" s="629">
        <f>SUM(E102:E111)</f>
        <v>4838329</v>
      </c>
      <c r="F112" s="630">
        <f t="shared" si="2"/>
        <v>4838329</v>
      </c>
      <c r="G112" s="629">
        <f>SUM(G102:G111)</f>
        <v>0</v>
      </c>
      <c r="H112" s="629">
        <f>SUM(H102:H111)</f>
        <v>0</v>
      </c>
      <c r="I112" s="629">
        <f>SUM(I102:I111)</f>
        <v>4082682</v>
      </c>
      <c r="J112" s="630">
        <f t="shared" si="3"/>
        <v>4082682</v>
      </c>
    </row>
    <row r="113" spans="1:10" ht="12" customHeight="1" x14ac:dyDescent="0.2">
      <c r="A113" s="628" t="s">
        <v>584</v>
      </c>
      <c r="B113" s="628" t="s">
        <v>867</v>
      </c>
      <c r="C113" s="629">
        <f>+C91+C101+C112</f>
        <v>8553</v>
      </c>
      <c r="D113" s="629">
        <f>+D91+D101+D112</f>
        <v>0</v>
      </c>
      <c r="E113" s="629">
        <f>+E91+E101+E112</f>
        <v>36070984</v>
      </c>
      <c r="F113" s="630">
        <f t="shared" si="2"/>
        <v>36079537</v>
      </c>
      <c r="G113" s="629">
        <f>+G91+G101+G112</f>
        <v>297358</v>
      </c>
      <c r="H113" s="629">
        <f>+H91+H101+H112</f>
        <v>39333</v>
      </c>
      <c r="I113" s="629">
        <f>+I91+I101+I112</f>
        <v>31261915</v>
      </c>
      <c r="J113" s="630">
        <f t="shared" si="3"/>
        <v>31598606</v>
      </c>
    </row>
    <row r="114" spans="1:10" ht="12" customHeight="1" x14ac:dyDescent="0.2">
      <c r="A114" s="628" t="s">
        <v>585</v>
      </c>
      <c r="B114" s="628" t="s">
        <v>868</v>
      </c>
      <c r="C114" s="629">
        <v>0</v>
      </c>
      <c r="D114" s="629">
        <v>0</v>
      </c>
      <c r="E114" s="629">
        <v>0</v>
      </c>
      <c r="F114" s="630">
        <f t="shared" si="2"/>
        <v>0</v>
      </c>
      <c r="G114" s="629">
        <v>0</v>
      </c>
      <c r="H114" s="629">
        <v>0</v>
      </c>
      <c r="I114" s="629">
        <v>0</v>
      </c>
      <c r="J114" s="630">
        <f t="shared" si="3"/>
        <v>0</v>
      </c>
    </row>
    <row r="115" spans="1:10" ht="12" customHeight="1" x14ac:dyDescent="0.2">
      <c r="A115" s="625" t="s">
        <v>586</v>
      </c>
      <c r="B115" s="625" t="s">
        <v>869</v>
      </c>
      <c r="C115" s="626">
        <v>0</v>
      </c>
      <c r="D115" s="626">
        <v>0</v>
      </c>
      <c r="E115" s="626">
        <v>0</v>
      </c>
      <c r="F115" s="627">
        <f t="shared" si="2"/>
        <v>0</v>
      </c>
      <c r="G115" s="626">
        <v>0</v>
      </c>
      <c r="H115" s="626">
        <v>0</v>
      </c>
      <c r="I115" s="626">
        <v>0</v>
      </c>
      <c r="J115" s="627">
        <f t="shared" si="3"/>
        <v>0</v>
      </c>
    </row>
    <row r="116" spans="1:10" ht="12" customHeight="1" x14ac:dyDescent="0.2">
      <c r="A116" s="625" t="s">
        <v>588</v>
      </c>
      <c r="B116" s="625" t="s">
        <v>870</v>
      </c>
      <c r="C116" s="626">
        <v>4495385</v>
      </c>
      <c r="D116" s="626">
        <v>3391311</v>
      </c>
      <c r="E116" s="626">
        <v>3685871</v>
      </c>
      <c r="F116" s="627">
        <f t="shared" si="2"/>
        <v>11572567</v>
      </c>
      <c r="G116" s="626">
        <v>4170410</v>
      </c>
      <c r="H116" s="626">
        <v>3592506</v>
      </c>
      <c r="I116" s="626">
        <v>4075766</v>
      </c>
      <c r="J116" s="627">
        <f t="shared" si="3"/>
        <v>11838682</v>
      </c>
    </row>
    <row r="117" spans="1:10" ht="12" customHeight="1" x14ac:dyDescent="0.2">
      <c r="A117" s="625" t="s">
        <v>589</v>
      </c>
      <c r="B117" s="625" t="s">
        <v>871</v>
      </c>
      <c r="C117" s="626">
        <v>0</v>
      </c>
      <c r="D117" s="626"/>
      <c r="E117" s="626">
        <v>454574712</v>
      </c>
      <c r="F117" s="627">
        <f t="shared" si="2"/>
        <v>454574712</v>
      </c>
      <c r="G117" s="626">
        <v>0</v>
      </c>
      <c r="H117" s="626"/>
      <c r="I117" s="626">
        <v>449055600</v>
      </c>
      <c r="J117" s="627">
        <f t="shared" si="3"/>
        <v>449055600</v>
      </c>
    </row>
    <row r="118" spans="1:10" ht="12" customHeight="1" x14ac:dyDescent="0.2">
      <c r="A118" s="628" t="s">
        <v>590</v>
      </c>
      <c r="B118" s="628" t="s">
        <v>872</v>
      </c>
      <c r="C118" s="629">
        <f>SUM(C115:C117)</f>
        <v>4495385</v>
      </c>
      <c r="D118" s="629">
        <f>SUM(D115:D117)</f>
        <v>3391311</v>
      </c>
      <c r="E118" s="629">
        <f>SUM(E115:E117)</f>
        <v>458260583</v>
      </c>
      <c r="F118" s="630">
        <f t="shared" si="2"/>
        <v>466147279</v>
      </c>
      <c r="G118" s="629">
        <f>SUM(G115:G117)</f>
        <v>4170410</v>
      </c>
      <c r="H118" s="629">
        <f>SUM(H115:H117)</f>
        <v>3592506</v>
      </c>
      <c r="I118" s="629">
        <f>SUM(I115:I117)</f>
        <v>453131366</v>
      </c>
      <c r="J118" s="630">
        <f t="shared" si="3"/>
        <v>460894282</v>
      </c>
    </row>
    <row r="119" spans="1:10" ht="12" customHeight="1" x14ac:dyDescent="0.2">
      <c r="A119" s="628" t="s">
        <v>591</v>
      </c>
      <c r="B119" s="628" t="s">
        <v>873</v>
      </c>
      <c r="C119" s="629">
        <f>+C81+C113+C114+C118</f>
        <v>4069850</v>
      </c>
      <c r="D119" s="629">
        <f>+D81+D113+D114+D118</f>
        <v>781631</v>
      </c>
      <c r="E119" s="629">
        <f>+E81+E113+E114+E118</f>
        <v>1299499563</v>
      </c>
      <c r="F119" s="630">
        <f t="shared" si="2"/>
        <v>1304351044</v>
      </c>
      <c r="G119" s="629">
        <f>+G81+G113+G114+G118</f>
        <v>678162</v>
      </c>
      <c r="H119" s="629">
        <f>+H81+H113+H114+H118</f>
        <v>3007014</v>
      </c>
      <c r="I119" s="629">
        <f>+I81+I113+I114+I118</f>
        <v>1314057651</v>
      </c>
      <c r="J119" s="630">
        <f t="shared" si="3"/>
        <v>1317742827</v>
      </c>
    </row>
  </sheetData>
  <mergeCells count="4">
    <mergeCell ref="A1:J1"/>
    <mergeCell ref="I2:J2"/>
    <mergeCell ref="C3:F3"/>
    <mergeCell ref="G3:J3"/>
  </mergeCells>
  <pageMargins left="0.31496062992125984" right="0.31496062992125984" top="0.74803149606299213" bottom="0.55118110236220474" header="0.31496062992125984" footer="0.31496062992125984"/>
  <pageSetup paperSize="9" orientation="landscape" r:id="rId1"/>
  <headerFooter alignWithMargins="0">
    <oddHeader>&amp;L&amp;"Times New Roman,Normál"&amp;12Kőröshegy Község Önkormányzatának
2020. évi zárszámadása&amp;R&amp;"Arial,Normál"8. sz. melléklet a 3/2021. (V.28.)
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28</vt:i4>
      </vt:variant>
      <vt:variant>
        <vt:lpstr>Névvel ellátott tartományok</vt:lpstr>
      </vt:variant>
      <vt:variant>
        <vt:i4>12</vt:i4>
      </vt:variant>
    </vt:vector>
  </HeadingPairs>
  <TitlesOfParts>
    <vt:vector size="40" baseType="lpstr">
      <vt:lpstr>címrend</vt:lpstr>
      <vt:lpstr>01</vt:lpstr>
      <vt:lpstr>02</vt:lpstr>
      <vt:lpstr>03</vt:lpstr>
      <vt:lpstr>04</vt:lpstr>
      <vt:lpstr>ktgv.mérleg</vt:lpstr>
      <vt:lpstr>eredm</vt:lpstr>
      <vt:lpstr>maradv</vt:lpstr>
      <vt:lpstr>mérleg</vt:lpstr>
      <vt:lpstr>felújítás</vt:lpstr>
      <vt:lpstr>fejlesztés</vt:lpstr>
      <vt:lpstr>létszámkeret</vt:lpstr>
      <vt:lpstr>eu projekt</vt:lpstr>
      <vt:lpstr>Több éves kihatás</vt:lpstr>
      <vt:lpstr>tartalék</vt:lpstr>
      <vt:lpstr>ei-ütemterv</vt:lpstr>
      <vt:lpstr>Közvetett támogatás</vt:lpstr>
      <vt:lpstr>adósságot k.</vt:lpstr>
      <vt:lpstr>stabilitás</vt:lpstr>
      <vt:lpstr>gördülő</vt:lpstr>
      <vt:lpstr>részesedés</vt:lpstr>
      <vt:lpstr>KH</vt:lpstr>
      <vt:lpstr>Óvoda</vt:lpstr>
      <vt:lpstr>vagyonleltár</vt:lpstr>
      <vt:lpstr>cofogoskiadás</vt:lpstr>
      <vt:lpstr>cofogosbevétel</vt:lpstr>
      <vt:lpstr>kiadás</vt:lpstr>
      <vt:lpstr>bevétel</vt:lpstr>
      <vt:lpstr>kiadás!Excel_BuiltIn_Print_Area</vt:lpstr>
      <vt:lpstr>'01'!Nyomtatási_cím</vt:lpstr>
      <vt:lpstr>'02'!Nyomtatási_cím</vt:lpstr>
      <vt:lpstr>bevétel!Nyomtatási_cím</vt:lpstr>
      <vt:lpstr>cofogosbevétel!Nyomtatási_cím</vt:lpstr>
      <vt:lpstr>cofogoskiadás!Nyomtatási_cím</vt:lpstr>
      <vt:lpstr>kiadás!Nyomtatási_cím</vt:lpstr>
      <vt:lpstr>mérleg!Nyomtatási_cím</vt:lpstr>
      <vt:lpstr>cofogosbevétel!Nyomtatási_terület</vt:lpstr>
      <vt:lpstr>'ei-ütemterv'!Nyomtatási_terület</vt:lpstr>
      <vt:lpstr>kiadás!Nyomtatási_terület</vt:lpstr>
      <vt:lpstr>stabilitás!Nyomtatási_terület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Bánhidi Gábor</dc:creator>
  <dc:description/>
  <cp:lastModifiedBy>Gábor Bánhidi</cp:lastModifiedBy>
  <cp:revision>1</cp:revision>
  <cp:lastPrinted>2021-05-28T06:52:27Z</cp:lastPrinted>
  <dcterms:created xsi:type="dcterms:W3CDTF">2015-06-09T12:12:31Z</dcterms:created>
  <dcterms:modified xsi:type="dcterms:W3CDTF">2021-05-28T06:52:42Z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