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user3\Downloads\"/>
    </mc:Choice>
  </mc:AlternateContent>
  <xr:revisionPtr revIDLastSave="0" documentId="8_{157222B4-BC2F-429B-A95A-790B3565AC1D}" xr6:coauthVersionLast="47" xr6:coauthVersionMax="47" xr10:uidLastSave="{00000000-0000-0000-0000-000000000000}"/>
  <bookViews>
    <workbookView xWindow="-120" yWindow="-120" windowWidth="20730" windowHeight="11160" tabRatio="204" firstSheet="6" activeTab="6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_éves" sheetId="6" r:id="rId6"/>
    <sheet name="előir_-_falhaszn__ütemterv" sheetId="7" r:id="rId7"/>
    <sheet name="Mérleg" sheetId="8" r:id="rId8"/>
    <sheet name="létszámadatok" sheetId="9" r:id="rId9"/>
    <sheet name="10__sz__melléklet" sheetId="10" r:id="rId10"/>
  </sheets>
  <definedNames>
    <definedName name="_xlnm.Print_Area" localSheetId="6">'előir_-_falhaszn__ütemterv'!$A$1:$O$61</definedName>
    <definedName name="_xlnm.Print_Area" localSheetId="8">létszámadatok!$A$1:$D$39</definedName>
    <definedName name="Print_Area_1">#REF!</definedName>
    <definedName name="Print_Area_2">#REF!</definedName>
    <definedName name="Print_Area_3">#REF!</definedName>
    <definedName name="Print_Area_4">#REF!</definedName>
    <definedName name="Print_Area_5">#REF!</definedName>
    <definedName name="Print_Area_7">"előir_-#ref!.[.$A$1]:előir_-[#REF!]"</definedName>
  </definedNames>
  <calcPr calcId="181029" iterateDelta="1E-4"/>
</workbook>
</file>

<file path=xl/calcChain.xml><?xml version="1.0" encoding="utf-8"?>
<calcChain xmlns="http://schemas.openxmlformats.org/spreadsheetml/2006/main">
  <c r="D119" i="10" l="1"/>
  <c r="D9" i="8"/>
  <c r="D41" i="8"/>
  <c r="G35" i="8"/>
  <c r="G40" i="2"/>
  <c r="D15" i="10"/>
  <c r="I47" i="1"/>
  <c r="O42" i="7"/>
  <c r="F25" i="5"/>
  <c r="D145" i="10"/>
  <c r="D151" i="10"/>
  <c r="C145" i="10"/>
  <c r="C151" i="10"/>
  <c r="D306" i="10"/>
  <c r="C306" i="10"/>
  <c r="D292" i="10"/>
  <c r="C292" i="10"/>
  <c r="D284" i="10"/>
  <c r="C284" i="10"/>
  <c r="D277" i="10"/>
  <c r="C277" i="10"/>
  <c r="D272" i="10"/>
  <c r="D278" i="10"/>
  <c r="C272" i="10"/>
  <c r="D246" i="10"/>
  <c r="C246" i="10"/>
  <c r="D241" i="10"/>
  <c r="C241" i="10"/>
  <c r="D227" i="10"/>
  <c r="C227" i="10"/>
  <c r="D214" i="10"/>
  <c r="C214" i="10"/>
  <c r="D190" i="10"/>
  <c r="C190" i="10"/>
  <c r="D170" i="10"/>
  <c r="C170" i="10"/>
  <c r="D162" i="10"/>
  <c r="C162" i="10"/>
  <c r="D117" i="10"/>
  <c r="C117" i="10"/>
  <c r="D104" i="10"/>
  <c r="C104" i="10"/>
  <c r="C119" i="10"/>
  <c r="D92" i="10"/>
  <c r="C92" i="10"/>
  <c r="D56" i="10"/>
  <c r="C56" i="10"/>
  <c r="C57" i="10"/>
  <c r="D50" i="10"/>
  <c r="D57" i="10"/>
  <c r="C50" i="10"/>
  <c r="D38" i="10"/>
  <c r="C38" i="10"/>
  <c r="D33" i="10"/>
  <c r="C33" i="10"/>
  <c r="D24" i="10"/>
  <c r="C24" i="10"/>
  <c r="C15" i="10"/>
  <c r="C25" i="10"/>
  <c r="G31" i="8"/>
  <c r="G29" i="8"/>
  <c r="G26" i="8"/>
  <c r="G18" i="8"/>
  <c r="G42" i="8"/>
  <c r="G9" i="8"/>
  <c r="G41" i="8"/>
  <c r="D37" i="8"/>
  <c r="D33" i="8"/>
  <c r="D20" i="8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N42" i="7"/>
  <c r="M42" i="7"/>
  <c r="L42" i="7"/>
  <c r="K42" i="7"/>
  <c r="J42" i="7"/>
  <c r="I42" i="7"/>
  <c r="H42" i="7"/>
  <c r="G42" i="7"/>
  <c r="F42" i="7"/>
  <c r="E42" i="7"/>
  <c r="D42" i="7"/>
  <c r="C42" i="7"/>
  <c r="I36" i="4"/>
  <c r="I25" i="4"/>
  <c r="I13" i="4"/>
  <c r="F78" i="3"/>
  <c r="F66" i="3"/>
  <c r="F63" i="3"/>
  <c r="F59" i="3"/>
  <c r="F51" i="3"/>
  <c r="F43" i="3"/>
  <c r="F44" i="3"/>
  <c r="F37" i="3"/>
  <c r="F23" i="3"/>
  <c r="F19" i="3"/>
  <c r="G55" i="2"/>
  <c r="G22" i="2"/>
  <c r="G17" i="2"/>
  <c r="G9" i="2"/>
  <c r="I59" i="1"/>
  <c r="H60" i="1"/>
  <c r="H59" i="1"/>
  <c r="I52" i="1"/>
  <c r="H52" i="1"/>
  <c r="H51" i="1"/>
  <c r="H47" i="1"/>
  <c r="I60" i="1"/>
  <c r="I57" i="1"/>
  <c r="I56" i="1"/>
  <c r="I55" i="1"/>
  <c r="I54" i="1"/>
  <c r="I53" i="1"/>
  <c r="I51" i="1"/>
  <c r="G61" i="1"/>
  <c r="G62" i="1"/>
  <c r="E61" i="1"/>
  <c r="E62" i="1"/>
  <c r="H16" i="1"/>
  <c r="H15" i="1"/>
  <c r="H14" i="1"/>
  <c r="I13" i="1"/>
  <c r="H13" i="1"/>
  <c r="I12" i="1"/>
  <c r="H12" i="1"/>
  <c r="I8" i="1"/>
  <c r="H8" i="1"/>
  <c r="I20" i="1"/>
  <c r="I19" i="1"/>
  <c r="I18" i="1"/>
  <c r="I17" i="1"/>
  <c r="I16" i="1"/>
  <c r="I15" i="1"/>
  <c r="I14" i="1"/>
  <c r="G23" i="1"/>
  <c r="E22" i="1"/>
  <c r="E23" i="1"/>
  <c r="D9" i="2"/>
  <c r="E9" i="2"/>
  <c r="F9" i="2"/>
  <c r="D17" i="2"/>
  <c r="E17" i="2"/>
  <c r="F17" i="2"/>
  <c r="D22" i="2"/>
  <c r="D35" i="2"/>
  <c r="D40" i="2"/>
  <c r="D47" i="2"/>
  <c r="D63" i="2"/>
  <c r="E22" i="2"/>
  <c r="F22" i="2"/>
  <c r="F35" i="2"/>
  <c r="F40" i="2"/>
  <c r="F47" i="2"/>
  <c r="F63" i="2"/>
  <c r="E35" i="2"/>
  <c r="E40" i="2"/>
  <c r="E47" i="2"/>
  <c r="E63" i="2"/>
  <c r="D55" i="2"/>
  <c r="E55" i="2"/>
  <c r="F55" i="2"/>
  <c r="H17" i="1"/>
  <c r="H18" i="1"/>
  <c r="H19" i="1"/>
  <c r="D22" i="1"/>
  <c r="D23" i="1"/>
  <c r="F23" i="1"/>
  <c r="H53" i="1"/>
  <c r="H54" i="1"/>
  <c r="H55" i="1"/>
  <c r="H57" i="1"/>
  <c r="D61" i="1"/>
  <c r="D62" i="1"/>
  <c r="F61" i="1"/>
  <c r="F62" i="1"/>
  <c r="C7" i="7"/>
  <c r="D7" i="7"/>
  <c r="E7" i="7"/>
  <c r="F7" i="7"/>
  <c r="G7" i="7"/>
  <c r="H7" i="7"/>
  <c r="I7" i="7"/>
  <c r="J7" i="7"/>
  <c r="K7" i="7"/>
  <c r="L7" i="7"/>
  <c r="M7" i="7"/>
  <c r="N7" i="7"/>
  <c r="O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C25" i="5"/>
  <c r="D39" i="5"/>
  <c r="E39" i="5"/>
  <c r="F13" i="4"/>
  <c r="G13" i="4"/>
  <c r="H13" i="4"/>
  <c r="F25" i="4"/>
  <c r="G25" i="4"/>
  <c r="H25" i="4"/>
  <c r="F36" i="4"/>
  <c r="G36" i="4"/>
  <c r="H36" i="4"/>
  <c r="C19" i="3"/>
  <c r="C24" i="3"/>
  <c r="D19" i="3"/>
  <c r="D24" i="3"/>
  <c r="E19" i="3"/>
  <c r="C23" i="3"/>
  <c r="D23" i="3"/>
  <c r="E23" i="3"/>
  <c r="C37" i="3"/>
  <c r="D37" i="3"/>
  <c r="D44" i="3"/>
  <c r="E37" i="3"/>
  <c r="E44" i="3"/>
  <c r="C43" i="3"/>
  <c r="C51" i="3"/>
  <c r="D51" i="3"/>
  <c r="E51" i="3"/>
  <c r="C59" i="3"/>
  <c r="D59" i="3"/>
  <c r="E59" i="3"/>
  <c r="C63" i="3"/>
  <c r="D63" i="3"/>
  <c r="E63" i="3"/>
  <c r="C66" i="3"/>
  <c r="D66" i="3"/>
  <c r="E66" i="3"/>
  <c r="C78" i="3"/>
  <c r="D78" i="3"/>
  <c r="E78" i="3"/>
  <c r="F9" i="8"/>
  <c r="F8" i="8"/>
  <c r="F35" i="8"/>
  <c r="C10" i="8"/>
  <c r="C9" i="8"/>
  <c r="C41" i="8"/>
  <c r="C40" i="8"/>
  <c r="F18" i="8"/>
  <c r="C20" i="8"/>
  <c r="F26" i="8"/>
  <c r="F29" i="8"/>
  <c r="F31" i="8"/>
  <c r="C33" i="8"/>
  <c r="C37" i="8"/>
  <c r="C42" i="8"/>
  <c r="F42" i="8"/>
  <c r="C15" i="6"/>
  <c r="D15" i="6"/>
  <c r="E15" i="6"/>
  <c r="F15" i="6"/>
  <c r="F41" i="8"/>
  <c r="F40" i="8"/>
  <c r="C26" i="8"/>
  <c r="C8" i="8"/>
  <c r="C7" i="8"/>
  <c r="C247" i="10"/>
  <c r="D247" i="10"/>
  <c r="C278" i="10"/>
  <c r="H62" i="1"/>
  <c r="H61" i="1"/>
  <c r="I61" i="1"/>
  <c r="H23" i="1"/>
  <c r="G8" i="8"/>
  <c r="D25" i="10"/>
  <c r="D8" i="8"/>
  <c r="D7" i="8"/>
  <c r="D42" i="8"/>
  <c r="D40" i="8"/>
  <c r="G40" i="8"/>
  <c r="D68" i="3"/>
  <c r="D87" i="3"/>
  <c r="C44" i="3"/>
  <c r="C68" i="3"/>
  <c r="C87" i="3"/>
  <c r="E24" i="3"/>
  <c r="E68" i="3"/>
  <c r="E87" i="3"/>
  <c r="F24" i="3"/>
  <c r="F68" i="3"/>
  <c r="F87" i="3"/>
  <c r="G35" i="2"/>
  <c r="G47" i="2"/>
  <c r="G63" i="2"/>
  <c r="I62" i="1"/>
  <c r="I23" i="1"/>
  <c r="D26" i="8"/>
</calcChain>
</file>

<file path=xl/sharedStrings.xml><?xml version="1.0" encoding="utf-8"?>
<sst xmlns="http://schemas.openxmlformats.org/spreadsheetml/2006/main" count="988" uniqueCount="481">
  <si>
    <t>Címrend</t>
  </si>
  <si>
    <t>Forint</t>
  </si>
  <si>
    <t>A</t>
  </si>
  <si>
    <t>B</t>
  </si>
  <si>
    <t>D</t>
  </si>
  <si>
    <t>F</t>
  </si>
  <si>
    <t>Ssz.</t>
  </si>
  <si>
    <t>Előirányzat-csoport</t>
  </si>
  <si>
    <t>Kiemelt előirányzat</t>
  </si>
  <si>
    <t>Nágocs Község Önkormányzata Erdeti</t>
  </si>
  <si>
    <t>Nágocsi Hétszínvirág Óvoda Eredeti</t>
  </si>
  <si>
    <t>Önkormányzat és intézményei összesen Eredeti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</si>
  <si>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</si>
  <si>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</si>
  <si>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</si>
  <si>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</si>
  <si>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</si>
  <si>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</si>
  <si>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</si>
  <si>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</si>
  <si>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</si>
  <si>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</si>
  <si>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</si>
  <si>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</si>
  <si>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</si>
  <si>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</si>
  <si>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</si>
  <si>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</si>
  <si>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</si>
  <si>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</si>
  <si>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</si>
  <si>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</si>
  <si>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</si>
  <si>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</si>
  <si>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</si>
  <si>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</si>
  <si>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</si>
  <si>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</si>
  <si>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</si>
  <si>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</si>
  <si>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</si>
  <si>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</si>
  <si>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</si>
  <si>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</si>
  <si>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Nágocs Község Önkormányzata Eredeti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</si>
  <si>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</si>
  <si>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</si>
  <si>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</si>
  <si>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</si>
  <si>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</si>
  <si>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</si>
  <si>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</si>
  <si>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</si>
  <si>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</si>
  <si>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</si>
  <si>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</si>
  <si>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</si>
  <si>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Nágocs község Önkormányzatának önálló költségvetési szerve:</t>
  </si>
  <si>
    <t>-Nágocsi Hétszínvirág Óvoda.</t>
  </si>
  <si>
    <t>Nágocs Község Önkormányzata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</si>
  <si>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</si>
  <si>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</si>
  <si>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</si>
  <si>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</si>
  <si>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</si>
  <si>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</si>
  <si>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</si>
  <si>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</si>
  <si>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</si>
  <si>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</si>
  <si>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</si>
  <si>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polgármesteri illetmény támogatása</t>
  </si>
  <si>
    <t>B 112 Települési önk. egyes köznevelési fel.tám.</t>
  </si>
  <si>
    <t>ebőől: óvodapedagógusok elismert létszám bértámogatás (1,8 fő)</t>
  </si>
  <si>
    <t>ebből : óvodapedagógusok nevelő munkáját közvetlenül segítők bértámogatása (1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</si>
  <si>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</si>
  <si>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</si>
  <si>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</si>
  <si>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</si>
  <si>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</si>
  <si>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ebből. Családsegítés támogatása</t>
  </si>
  <si>
    <t>17.</t>
  </si>
  <si>
    <t>ebből: gyermekjóléti szolgálat támogatása</t>
  </si>
  <si>
    <t>18.</t>
  </si>
  <si>
    <t>ebből: szociális étkeztetés támogatása</t>
  </si>
  <si>
    <t>19.</t>
  </si>
  <si>
    <t>ebből: házi segítségnyújtás támogatása</t>
  </si>
  <si>
    <t>20.</t>
  </si>
  <si>
    <t>21.</t>
  </si>
  <si>
    <t>ebből: gyermekétkeztetés  üzemeltetési támogatása</t>
  </si>
  <si>
    <t>22.</t>
  </si>
  <si>
    <t>ebből: finanszírozás szempontjából elismert dolgozók bértámogatása (3,26 Fő)</t>
  </si>
  <si>
    <t>ebből: rászoruló gyermekek szünidei étkeztetésének támogatása</t>
  </si>
  <si>
    <t>B 114 Kulturális feladatok támogatása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</si>
  <si>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</si>
  <si>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</si>
  <si>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</si>
  <si>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</si>
  <si>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</si>
  <si>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</si>
  <si>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</si>
  <si>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</si>
  <si>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</si>
  <si>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</si>
  <si>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</si>
  <si>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</si>
  <si>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</si>
  <si>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 OTP: 44652315+MÁK 62879851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</si>
  <si>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</si>
  <si>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</si>
  <si>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</si>
  <si>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</si>
  <si>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</si>
  <si>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</si>
  <si>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</si>
  <si>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</si>
  <si>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(Állandó állományi létszám 3 fő)</t>
  </si>
  <si>
    <t>K1101 Törvény szerinti illetmények (Közfoglalkoztatotti illetmények )</t>
  </si>
  <si>
    <t>K1113 Foglalkoztatottak egyéb személyi juttatásai</t>
  </si>
  <si>
    <t>K 11 Foglalkoztatottak személyi juttatásai</t>
  </si>
  <si>
    <t>K121 Választott tisztségviselők juttatásai</t>
  </si>
  <si>
    <t>K122 Megbízási jogviszony</t>
  </si>
  <si>
    <t>K123 Egyéb külső személyi juttatások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</si>
  <si>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</si>
  <si>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</si>
  <si>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</si>
  <si>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</si>
  <si>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</si>
  <si>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</si>
  <si>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</si>
  <si>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</si>
  <si>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</si>
  <si>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</si>
  <si>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</si>
  <si>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</si>
  <si>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</si>
  <si>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</si>
  <si>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</si>
  <si>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</si>
  <si>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24.</t>
  </si>
  <si>
    <t>Kamatkiadások (2018.évi besz.felülv.utáni kamat)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</si>
  <si>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</si>
  <si>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</si>
  <si>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</si>
  <si>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</si>
  <si>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</si>
  <si>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</si>
  <si>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</si>
  <si>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</si>
  <si>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</si>
  <si>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</si>
  <si>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</si>
  <si>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</si>
  <si>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</si>
  <si>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</si>
  <si>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</si>
  <si>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</si>
  <si>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K48 Szociális célú tűzifa támogatása</t>
  </si>
  <si>
    <t>34.</t>
  </si>
  <si>
    <t>K48 Téli rezsicsökkentés támogatása</t>
  </si>
  <si>
    <t>35.</t>
  </si>
  <si>
    <t>K4 Ellátottak pénzbeli juttatásai</t>
  </si>
  <si>
    <t>36.</t>
  </si>
  <si>
    <t>K 506 Egyéb működési célú támogatás áht-n belülre (Alapszolgáltató+Ügy-KEK)</t>
  </si>
  <si>
    <t>37.</t>
  </si>
  <si>
    <t>38.</t>
  </si>
  <si>
    <t>39.</t>
  </si>
  <si>
    <t>K5 Tartalék</t>
  </si>
  <si>
    <t>K5 Egyéb működési célú kiadások</t>
  </si>
  <si>
    <t>K64 Egyéb tárgyi eszközök beszerzése, létesítése</t>
  </si>
  <si>
    <t>K 67 Ber.célú előzetesen felszámított ált.forg. Adó (TOP pályázat)</t>
  </si>
  <si>
    <t>K 74 Felújítási célú előzetesen felsz.ált.forg.adó</t>
  </si>
  <si>
    <t>K8 Felhalmozási célú kiadások (ÁH belül visszafizetés)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</si>
  <si>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</si>
  <si>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</si>
  <si>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</si>
  <si>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</si>
  <si>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</si>
  <si>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</si>
  <si>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</si>
  <si>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</si>
  <si>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</si>
  <si>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</si>
  <si>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</si>
  <si>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</si>
  <si>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</si>
  <si>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</si>
  <si>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</si>
  <si>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</si>
  <si>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</si>
  <si>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Nágocsi Hétszínvirág Óvoda</t>
  </si>
  <si>
    <t>Önkormányzat és intézményei összesen</t>
  </si>
  <si>
    <t>Az önkormányzat és költségvetési szervei felhalmozási  előirányzatai célonként</t>
  </si>
  <si>
    <t>I. Nágocs Község Önkormányzata</t>
  </si>
  <si>
    <t>Fejlesztési cél megnevezése</t>
  </si>
  <si>
    <t>TOP 1.4.1-15-S01-2016-00028 Óvoda és Bölcsőde kialakítása (módosított verzio)</t>
  </si>
  <si>
    <t>BM Hétszívirág Óvoda Fődém</t>
  </si>
  <si>
    <t>MF Faluház tetőszerkezet</t>
  </si>
  <si>
    <t>MF Falubusz Falu-és tanyagondnoki szolgálat</t>
  </si>
  <si>
    <t>MF Utkarbantartás -gépbeszerzés</t>
  </si>
  <si>
    <t>MF Belterületi utak felújítása</t>
  </si>
  <si>
    <t>Egyéb tárgyi eszköz beszerzése, létesítése sthill</t>
  </si>
  <si>
    <t>Fejlesztési kiadások összesen:</t>
  </si>
  <si>
    <t>II. Nágocsi Hétszínvirág Óvoda</t>
  </si>
  <si>
    <t>Gépek, berendezések felszerelések</t>
  </si>
  <si>
    <t>III. Nágocs Község Önkormányzata összevont</t>
  </si>
  <si>
    <t>Fejlesztési kiadások mindösszesen</t>
  </si>
  <si>
    <t>A többéves kihatással járó feladatok előirányzatai</t>
  </si>
  <si>
    <t>C</t>
  </si>
  <si>
    <t>E</t>
  </si>
  <si>
    <t>Feladat megnevezése</t>
  </si>
  <si>
    <t>hosszú lejáratra kapott kölcsönök</t>
  </si>
  <si>
    <t>tartozások fejlesztési célú
kötvénykibocsátásból</t>
  </si>
  <si>
    <t>tartozások működési célú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</si>
  <si>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</si>
  <si>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</si>
  <si>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</si>
  <si>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</si>
  <si>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color indexed="8"/>
        <rFont val="Verdana"/>
        <family val="2"/>
        <charset val="2"/>
      </rPr>
      <t xml:space="preserve"> Előirányzat-felhasználási ütemterv</t>
    </r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</si>
  <si>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</si>
  <si>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</si>
  <si>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</si>
  <si>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</si>
  <si>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</si>
  <si>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</si>
  <si>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</si>
  <si>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</si>
  <si>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</si>
  <si>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</si>
  <si>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</si>
  <si>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</si>
  <si>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</si>
  <si>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</si>
  <si>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</si>
  <si>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</si>
  <si>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</si>
  <si>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</si>
  <si>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</si>
  <si>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</si>
  <si>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</si>
  <si>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</si>
  <si>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</si>
  <si>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</si>
  <si>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</si>
  <si>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</si>
  <si>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</si>
  <si>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</si>
  <si>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</si>
  <si>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</si>
  <si>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</si>
  <si>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</si>
  <si>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</si>
  <si>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</si>
  <si>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</si>
  <si>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</si>
  <si>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</si>
  <si>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</si>
  <si>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ADÓSSÁGKOSZOLIDÁCIÓ visszafiz.</t>
  </si>
  <si>
    <t>Az önkormányzat és intézményei összevont költségvetési mérlege</t>
  </si>
  <si>
    <t>BEVÉTELEK                                                               Eredeti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</si>
  <si>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</si>
  <si>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</si>
  <si>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</si>
  <si>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</si>
  <si>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</si>
  <si>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</si>
  <si>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</si>
  <si>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</si>
  <si>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</si>
  <si>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</si>
  <si>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</si>
  <si>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</si>
  <si>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</si>
  <si>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</si>
  <si>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</si>
  <si>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</si>
  <si>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</si>
  <si>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</si>
  <si>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</si>
  <si>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</si>
  <si>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</si>
  <si>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</si>
  <si>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</si>
  <si>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</si>
  <si>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</si>
  <si>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</si>
  <si>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</si>
  <si>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</si>
  <si>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</si>
  <si>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</si>
  <si>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</si>
  <si>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</si>
  <si>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</si>
  <si>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</si>
  <si>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</si>
  <si>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</si>
  <si>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</si>
  <si>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</si>
  <si>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</si>
  <si>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</si>
  <si>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</si>
  <si>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</si>
  <si>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</si>
  <si>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</si>
  <si>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</si>
  <si>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</si>
  <si>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</si>
  <si>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</si>
  <si>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</si>
  <si>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</si>
  <si>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</si>
  <si>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</si>
  <si>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</si>
  <si>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</si>
  <si>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</si>
  <si>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</si>
  <si>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3 fő</t>
  </si>
  <si>
    <t>Közfoglalkoztatottak</t>
  </si>
  <si>
    <t>17 fő</t>
  </si>
  <si>
    <t>Választott tisztségviselők</t>
  </si>
  <si>
    <t>5 fő</t>
  </si>
  <si>
    <t>Közalkalmazotti állomány</t>
  </si>
  <si>
    <t>29 fő</t>
  </si>
  <si>
    <t>Bevételek</t>
  </si>
  <si>
    <t>Eredeti előirányzat</t>
  </si>
  <si>
    <t>OEP támogatás</t>
  </si>
  <si>
    <t>Fenntartói hozzájárulás</t>
  </si>
  <si>
    <t>Bevételek összesen</t>
  </si>
  <si>
    <t>Kiadások</t>
  </si>
  <si>
    <t>Besorolási bérek</t>
  </si>
  <si>
    <t>Járulék</t>
  </si>
  <si>
    <t>Közlekedési ktg. Térítés</t>
  </si>
  <si>
    <t>I.</t>
  </si>
  <si>
    <t>Személyi juttatás összesen</t>
  </si>
  <si>
    <t>Üzemeltetetési anyagok beszerzése</t>
  </si>
  <si>
    <t>Kommunikáció</t>
  </si>
  <si>
    <t>Telefondíj</t>
  </si>
  <si>
    <t>Kiküldetés</t>
  </si>
  <si>
    <t>Irodaszer</t>
  </si>
  <si>
    <t>Kisértékű tárgyi eszköz</t>
  </si>
  <si>
    <t>II.</t>
  </si>
  <si>
    <t>Dologi kiadás összesen</t>
  </si>
  <si>
    <t>III.</t>
  </si>
  <si>
    <t>Kiadások összesen</t>
  </si>
  <si>
    <t xml:space="preserve"> Nágocs Háziorvosi Ügyelet és Alapszolgáltató 2020. évi hozzájárulás</t>
  </si>
  <si>
    <t>Önkormányzat saját költségvetése terhére(ügyeletnek)</t>
  </si>
  <si>
    <t>Önkormányzat saját költségvetése terhére(alapszolgáltatónak)</t>
  </si>
  <si>
    <t>Önkormányzat saját költségvetése terhére(KEK-nek)</t>
  </si>
  <si>
    <t>Működési célú pénzeszköz átadás (ügyeletre)</t>
  </si>
  <si>
    <t>Működési célú pénzeszköz átadás (alapszolgáltatónak 45975 Ft/hó)</t>
  </si>
  <si>
    <t>Működési célú pénzeszköz átadás KEK 38.608 Ft/hó+560000 hátralék</t>
  </si>
  <si>
    <t>Eredeti előirányzat (Ft)</t>
  </si>
  <si>
    <t>Besorolási bérek**</t>
  </si>
  <si>
    <t>Egyéb*</t>
  </si>
  <si>
    <t>Közüzemi díj</t>
  </si>
  <si>
    <t>Egyéb szolg.</t>
  </si>
  <si>
    <t>Normatíva</t>
  </si>
  <si>
    <t>Bevételek összesen (1+2+3)</t>
  </si>
  <si>
    <t>Besorolási bérek*</t>
  </si>
  <si>
    <t>Béren kívüli juttatás (Szép kártya)</t>
  </si>
  <si>
    <t>Bérek kívüli juttatás járuléka</t>
  </si>
  <si>
    <t>Munkaruha</t>
  </si>
  <si>
    <t>Üzemanyag</t>
  </si>
  <si>
    <t>Nágocsi Hétszínvirág Óvoda 2020. évi költségvetési tervezete</t>
  </si>
  <si>
    <t>Állami támogatás</t>
  </si>
  <si>
    <t>Irányító szervi támogatás</t>
  </si>
  <si>
    <t>Egyéb működési bevétel</t>
  </si>
  <si>
    <t>Pénzmaradvány igénybevétel*</t>
  </si>
  <si>
    <t>Bér utáni járulék</t>
  </si>
  <si>
    <t>Készenléti, ügyeleti, helyettesítési díj, túlóra, túlszolgálat</t>
  </si>
  <si>
    <t>Béren kívüli juttatás ()</t>
  </si>
  <si>
    <t>Béren kívüli juttatás utáni járulék ?</t>
  </si>
  <si>
    <t>Foglalkoztatottak egyéb személyi juttatásai</t>
  </si>
  <si>
    <t>Megbízási díj</t>
  </si>
  <si>
    <t>Megbízási díj járuléka</t>
  </si>
  <si>
    <t>Szakmai anyag</t>
  </si>
  <si>
    <t>Munkaruha (10000/fő)</t>
  </si>
  <si>
    <t>Szolgáltatási kiadás</t>
  </si>
  <si>
    <t>Bankköltséget tartalmazó</t>
  </si>
  <si>
    <t>Karbantartás</t>
  </si>
  <si>
    <t>Egyéb dologi kiadás</t>
  </si>
  <si>
    <t>Munkavédelmi és kémiai kockázatelemzési díj</t>
  </si>
  <si>
    <t>Bértámogatás</t>
  </si>
  <si>
    <t>Üzemeltetési támogatás</t>
  </si>
  <si>
    <t>Szünidei gyermekétkeztetés</t>
  </si>
  <si>
    <t>Étkezési térítési díj bevételek</t>
  </si>
  <si>
    <t>Fenntarrtói támogatás</t>
  </si>
  <si>
    <t>Vásárolt szolgáltatás</t>
  </si>
  <si>
    <t>Pénzmaradvány igénybevétel 2019. évi szoc tüzifa</t>
  </si>
  <si>
    <t>szociális keretből gyermekéttkeztetésre átcsop.</t>
  </si>
  <si>
    <t>Bevételek (saját bevételek terhére)</t>
  </si>
  <si>
    <t>Bursa Hungarica</t>
  </si>
  <si>
    <t>Arany János tehetséggondozó program</t>
  </si>
  <si>
    <t>Tűzoltó Egyesület</t>
  </si>
  <si>
    <t>Sport</t>
  </si>
  <si>
    <t>Polgárőr Egyesület</t>
  </si>
  <si>
    <t>Üzemeltetés</t>
  </si>
  <si>
    <t>Nágocs Zöldterület  2020. évi költségvetési tervezete</t>
  </si>
  <si>
    <t>Béren kívüli juttatás</t>
  </si>
  <si>
    <t>Béren ívüli juttatás járulék</t>
  </si>
  <si>
    <t>Üzemeltetési anyag</t>
  </si>
  <si>
    <t>Pénzmaradvány</t>
  </si>
  <si>
    <t>PM, al PM tiszteletdíj</t>
  </si>
  <si>
    <t>PM, alpm költségtérítés</t>
  </si>
  <si>
    <t>Képviselők tiszteltdíja</t>
  </si>
  <si>
    <t>Megbízási díj (Kiss Józsefné 4hó)</t>
  </si>
  <si>
    <t>Üzemeltetési</t>
  </si>
  <si>
    <t>Közüzemi-víz</t>
  </si>
  <si>
    <t>Közüzemi- villany</t>
  </si>
  <si>
    <t>Közüzemi- gáz</t>
  </si>
  <si>
    <t>Telefon, internet</t>
  </si>
  <si>
    <t>Szolgáltatás-posta</t>
  </si>
  <si>
    <t>Szolgáltatás- biztosítás</t>
  </si>
  <si>
    <t>Szolgáltatás- egyéb</t>
  </si>
  <si>
    <t>Áfa</t>
  </si>
  <si>
    <t>Bankköltség</t>
  </si>
  <si>
    <t>Egyéb dologi</t>
  </si>
  <si>
    <t>Beruházás (TOP pályázat)</t>
  </si>
  <si>
    <t>2019-ről áthúzódó közfoglalkoztatás (pénzmaradvány)</t>
  </si>
  <si>
    <t>kiadások (bér+ járulék)</t>
  </si>
  <si>
    <t>Város és Községgazdálkodás saját bevételek</t>
  </si>
  <si>
    <t>Város és Községgazdálkodás dologi kiadásai</t>
  </si>
  <si>
    <t>Nágocs Község Önkormányzata Módosított</t>
  </si>
  <si>
    <t>Nágocsi Hétszínvirág Óvoda Módosított</t>
  </si>
  <si>
    <t>Önkormányzat és intézményei összesen Módosított</t>
  </si>
  <si>
    <t>Módosított</t>
  </si>
  <si>
    <r>
      <t>Módosított Előirányzat-felhasználási ütemterv</t>
    </r>
    <r>
      <rPr>
        <b/>
        <i/>
        <sz val="7"/>
        <color indexed="8"/>
        <rFont val="Verdana"/>
        <family val="2"/>
        <charset val="2"/>
      </rPr>
      <t xml:space="preserve"> Előirányzat-felhasználási ütemterv</t>
    </r>
  </si>
  <si>
    <t xml:space="preserve"> forint</t>
  </si>
  <si>
    <t>KIADÁSOK                                                         Eredeti</t>
  </si>
  <si>
    <t>ebből: falugondnoki, tanyagondnoki szolgálat támogatása</t>
  </si>
  <si>
    <t>K506 Áht-n belül pénzeszköz átadás (bölcsödei pályázat visszafizetés)</t>
  </si>
  <si>
    <t>Módosított előirányzat</t>
  </si>
  <si>
    <t>Nágocs  Igazgatási feladatok 2020. évi költségvetés módosítás tervezete</t>
  </si>
  <si>
    <t>Nágocs Falugondnoki szolgálat  2020. évi költségvetés módosítás tervezete</t>
  </si>
  <si>
    <t>Megbízási szerződés (Kis Ági 3 hó)</t>
  </si>
  <si>
    <t>Módosított előirányzat (Ft)</t>
  </si>
  <si>
    <t>Nágocs  közutak 2020. évi költségvetés módosítás  tervezete</t>
  </si>
  <si>
    <t>Nágocs civil szervezés  2020. évi költségvetés módosítás tervezete</t>
  </si>
  <si>
    <t>Nágocs Szociális kiadások 2020. évi költségvetés módosítás tervezet</t>
  </si>
  <si>
    <t>Modósított előirányzat</t>
  </si>
  <si>
    <t>Nágocs Gyermekétkeztetés 2020. évi költségvetés módosítás  tervezete</t>
  </si>
  <si>
    <t>Nágocsi köztemető 2020. évi költségvetés módosítás tervezete</t>
  </si>
  <si>
    <t>Nágocs közvilágítás 2020. évi költségvetés módosítás tervezete</t>
  </si>
  <si>
    <t xml:space="preserve"> (Ft)</t>
  </si>
  <si>
    <t>Nágocs közművelődés 2020. évi költségvetés módosítás tervezete</t>
  </si>
  <si>
    <t>Nágocs védőnőiszolgálat 2020. évi költségvetés módosítás tervezete</t>
  </si>
  <si>
    <t>B16 Egyéb működési célú támogatás(zártkerti utas pály+ MVH tám)</t>
  </si>
  <si>
    <t>Zártkerti utas pályázat</t>
  </si>
  <si>
    <t>K 62 Beszerzés, beruházás, létesítés (BM-MF pályázat)</t>
  </si>
  <si>
    <t>B 6 Működési célú átvett pénzeszköz</t>
  </si>
  <si>
    <t>B 5 Egyéb értékesítésből származó bevétel</t>
  </si>
  <si>
    <t>Zártkerti utas pályázat önkormányzati utak felújítása</t>
  </si>
  <si>
    <t>Bel- és Külterületi utak felújítása</t>
  </si>
  <si>
    <t>K 71 Ingatlanok felújítása (Zártkerti útfelújítás pályázat)</t>
  </si>
  <si>
    <t>7. melléklet a .../2020. (…..) önkormányzati rendelethez</t>
  </si>
  <si>
    <t>B 5 Felhalmozási célú saját bvételek</t>
  </si>
  <si>
    <t>3fő</t>
  </si>
  <si>
    <t>Foglalkoztatottak egyéb sajátos juttatásai</t>
  </si>
  <si>
    <t xml:space="preserve">Üzemeltetetési anyagok beszerzése </t>
  </si>
  <si>
    <t>1. melléklet a  6/2021. (V.28.)  önkormányzati rendelethez</t>
  </si>
  <si>
    <t>2. melléklet a 6/2021. (V.28.) önkormányzati rendelethez</t>
  </si>
  <si>
    <t>B115 Működési célú költségvetési támogatások (REKI+kieg.tám.)</t>
  </si>
  <si>
    <t>3. melléklet a  6/2021. (V.28.)  önkormányzati rendelethez</t>
  </si>
  <si>
    <t>K1103 Céljuttatás (COVID-19)</t>
  </si>
  <si>
    <t>K 5021 ÁHT-n belüli visszavizetés 2018.évi besz. Felülvizsgálata, 2019. évi beszámoló</t>
  </si>
  <si>
    <t>K506 Áht-n belül pénzeszköz átadás (Bursa)</t>
  </si>
  <si>
    <t>K506 Áht-n belül pénzeszköz átdás- helyi önkormányzatoknak</t>
  </si>
  <si>
    <t>K 512 Egyéb működési célú támogatás áht-n kívülre (Civil+Megállapodás alapján váll.orvosnak)</t>
  </si>
  <si>
    <t>4. melléklet a  6/2021. (V.28.)  önkormányzati rendelethez</t>
  </si>
  <si>
    <t>5. melléklet a 6/2021. (V.28.)  önkormányzati rendelethez</t>
  </si>
  <si>
    <t>Épületek felújítása(óvoda, Faluház)</t>
  </si>
  <si>
    <t>Egyéb tárgyi eszközök - Satelit BT</t>
  </si>
  <si>
    <t>Egyéb tárgyi eszközök-Orvosi eszközök</t>
  </si>
  <si>
    <t>6. melléklet a 6/2021. (V.28.)  önkormányzati rendelethez</t>
  </si>
  <si>
    <t>8. melléklet a 6/2021. (V.28.)  önkormányzati rendelethez</t>
  </si>
  <si>
    <t xml:space="preserve">                            9. melléklet a 6/2021. (V.28.)  önkormányzati rendelethez</t>
  </si>
  <si>
    <t>9fő</t>
  </si>
  <si>
    <t>20 fő</t>
  </si>
  <si>
    <t>10. melléklet a 6/2021. (V.28.)  önkormányzati rendelethez</t>
  </si>
  <si>
    <t>IV.</t>
  </si>
  <si>
    <t>Egyéb működési célú kiadások (belső ellenőri díj)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</si>
</sst>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yyyy\-mm\-dd"/>
    <numFmt numFmtId="171" formatCode="\ #,##0.00&quot;     &quot;;\-#,##0.00&quot;     &quot;;\-#&quot;     &quot;;@\ "/>
    <numFmt numFmtId="172" formatCode="\ 0&quot;     &quot;;\-0&quot;     &quot;;\-#&quot;     &quot;;@\ "/>
    <numFmt numFmtId="173" formatCode="\ 0&quot;        &quot;;\-0&quot;        &quot;;\-#&quot;        &quot;;@\ "/>
  </numFmts>
  <fonts count="31"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indexed="10"/>
      <name val="Verdana"/>
      <family val="2"/>
      <charset val="238"/>
    </font>
    <font>
      <i/>
      <sz val="9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7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"/>
    </font>
    <font>
      <i/>
      <sz val="10"/>
      <color indexed="8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6"/>
      <color indexed="8"/>
      <name val="Verdana"/>
      <family val="2"/>
      <charset val="238"/>
    </font>
    <font>
      <b/>
      <sz val="6"/>
      <color indexed="8"/>
      <name val="Verdana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 applyBorder="0" applyProtection="0"/>
    <xf numFmtId="171" fontId="1" fillId="0" borderId="0" applyBorder="0" applyProtection="0"/>
  </cellStyleXfs>
  <cellXfs count="273">
    <xf numFmtId="0" fontId="0" fillId="0" borderId="0" xfId="0"/>
    <xf numFmtId="0" fontId="2" fillId="0" borderId="0" xfId="1" applyNumberFormat="1" applyFont="1" applyFill="1" applyAlignment="1" applyProtection="1"/>
    <xf numFmtId="0" fontId="2" fillId="0" borderId="0" xfId="1" applyNumberFormat="1" applyFont="1" applyFill="1" applyAlignment="1" applyProtection="1">
      <alignment horizontal="right"/>
    </xf>
    <xf numFmtId="0" fontId="2" fillId="0" borderId="0" xfId="1" applyNumberFormat="1" applyFont="1" applyFill="1" applyAlignment="1" applyProtection="1">
      <alignment horizontal="center"/>
    </xf>
    <xf numFmtId="0" fontId="3" fillId="0" borderId="0" xfId="1" applyNumberFormat="1" applyFont="1" applyFill="1" applyAlignment="1" applyProtection="1"/>
    <xf numFmtId="0" fontId="5" fillId="0" borderId="0" xfId="1" applyNumberFormat="1" applyFont="1" applyFill="1" applyAlignment="1" applyProtection="1">
      <alignment horizontal="right"/>
    </xf>
    <xf numFmtId="0" fontId="3" fillId="0" borderId="1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right"/>
    </xf>
    <xf numFmtId="0" fontId="4" fillId="0" borderId="1" xfId="1" applyNumberFormat="1" applyFont="1" applyFill="1" applyBorder="1" applyAlignment="1" applyProtection="1">
      <alignment vertical="center"/>
    </xf>
    <xf numFmtId="3" fontId="4" fillId="0" borderId="1" xfId="1" applyNumberFormat="1" applyFont="1" applyFill="1" applyBorder="1" applyAlignment="1" applyProtection="1"/>
    <xf numFmtId="0" fontId="5" fillId="0" borderId="0" xfId="1" applyNumberFormat="1" applyFont="1" applyFill="1" applyAlignment="1" applyProtection="1"/>
    <xf numFmtId="0" fontId="2" fillId="0" borderId="1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>
      <alignment horizontal="center"/>
    </xf>
    <xf numFmtId="0" fontId="4" fillId="0" borderId="1" xfId="1" applyNumberFormat="1" applyFont="1" applyFill="1" applyBorder="1" applyAlignment="1" applyProtection="1"/>
    <xf numFmtId="3" fontId="3" fillId="0" borderId="1" xfId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/>
    <xf numFmtId="0" fontId="4" fillId="2" borderId="1" xfId="1" applyNumberFormat="1" applyFont="1" applyFill="1" applyBorder="1" applyAlignment="1" applyProtection="1"/>
    <xf numFmtId="3" fontId="3" fillId="2" borderId="1" xfId="1" applyNumberFormat="1" applyFont="1" applyFill="1" applyBorder="1" applyAlignment="1" applyProtection="1"/>
    <xf numFmtId="0" fontId="2" fillId="2" borderId="0" xfId="1" applyNumberFormat="1" applyFont="1" applyFill="1" applyAlignment="1" applyProtection="1"/>
    <xf numFmtId="49" fontId="4" fillId="0" borderId="1" xfId="1" applyNumberFormat="1" applyFont="1" applyFill="1" applyBorder="1" applyAlignment="1" applyProtection="1"/>
    <xf numFmtId="0" fontId="3" fillId="0" borderId="2" xfId="1" applyNumberFormat="1" applyFont="1" applyFill="1" applyBorder="1" applyAlignment="1" applyProtection="1"/>
    <xf numFmtId="49" fontId="4" fillId="0" borderId="2" xfId="1" applyNumberFormat="1" applyFont="1" applyFill="1" applyBorder="1" applyAlignment="1" applyProtection="1"/>
    <xf numFmtId="0" fontId="4" fillId="0" borderId="2" xfId="1" applyNumberFormat="1" applyFont="1" applyFill="1" applyBorder="1" applyAlignment="1" applyProtection="1">
      <alignment horizontal="right"/>
    </xf>
    <xf numFmtId="0" fontId="2" fillId="0" borderId="2" xfId="1" applyNumberFormat="1" applyFont="1" applyFill="1" applyBorder="1" applyAlignment="1" applyProtection="1"/>
    <xf numFmtId="49" fontId="4" fillId="0" borderId="0" xfId="1" applyNumberFormat="1" applyFont="1" applyFill="1" applyAlignment="1" applyProtection="1"/>
    <xf numFmtId="0" fontId="4" fillId="0" borderId="0" xfId="1" applyNumberFormat="1" applyFont="1" applyFill="1" applyAlignment="1" applyProtection="1">
      <alignment horizontal="right"/>
    </xf>
    <xf numFmtId="0" fontId="4" fillId="0" borderId="0" xfId="1" applyNumberFormat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 applyProtection="1"/>
    <xf numFmtId="3" fontId="3" fillId="0" borderId="0" xfId="1" applyNumberFormat="1" applyFont="1" applyFill="1" applyAlignment="1" applyProtection="1"/>
    <xf numFmtId="3" fontId="2" fillId="0" borderId="0" xfId="1" applyNumberFormat="1" applyFont="1" applyFill="1" applyAlignment="1" applyProtection="1"/>
    <xf numFmtId="49" fontId="4" fillId="0" borderId="1" xfId="1" applyNumberFormat="1" applyFont="1" applyFill="1" applyBorder="1" applyAlignment="1" applyProtection="1">
      <alignment horizontal="center"/>
    </xf>
    <xf numFmtId="3" fontId="4" fillId="0" borderId="1" xfId="1" applyNumberFormat="1" applyFont="1" applyFill="1" applyBorder="1" applyAlignment="1" applyProtection="1">
      <alignment horizontal="center"/>
    </xf>
    <xf numFmtId="3" fontId="3" fillId="0" borderId="1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170" fontId="2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/>
    <xf numFmtId="3" fontId="10" fillId="0" borderId="1" xfId="1" applyNumberFormat="1" applyFont="1" applyFill="1" applyBorder="1" applyAlignment="1" applyProtection="1"/>
    <xf numFmtId="49" fontId="3" fillId="0" borderId="1" xfId="1" applyNumberFormat="1" applyFont="1" applyFill="1" applyBorder="1" applyAlignment="1" applyProtection="1"/>
    <xf numFmtId="49" fontId="10" fillId="0" borderId="1" xfId="1" applyNumberFormat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/>
    <xf numFmtId="3" fontId="4" fillId="0" borderId="3" xfId="1" applyNumberFormat="1" applyFont="1" applyFill="1" applyBorder="1" applyAlignment="1" applyProtection="1"/>
    <xf numFmtId="0" fontId="2" fillId="0" borderId="0" xfId="1" applyNumberFormat="1" applyFont="1" applyFill="1" applyAlignment="1" applyProtection="1">
      <alignment horizontal="center" vertical="center"/>
    </xf>
    <xf numFmtId="3" fontId="4" fillId="0" borderId="0" xfId="1" applyNumberFormat="1" applyFont="1" applyFill="1" applyAlignment="1" applyProtection="1"/>
    <xf numFmtId="0" fontId="2" fillId="0" borderId="1" xfId="1" applyNumberFormat="1" applyFon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>
      <alignment vertical="center"/>
    </xf>
    <xf numFmtId="0" fontId="5" fillId="0" borderId="4" xfId="1" applyNumberFormat="1" applyFont="1" applyFill="1" applyBorder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horizontal="center"/>
    </xf>
    <xf numFmtId="0" fontId="2" fillId="0" borderId="6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center"/>
    </xf>
    <xf numFmtId="0" fontId="5" fillId="0" borderId="8" xfId="1" applyNumberFormat="1" applyFont="1" applyFill="1" applyBorder="1" applyAlignment="1" applyProtection="1">
      <alignment horizontal="center"/>
    </xf>
    <xf numFmtId="3" fontId="2" fillId="0" borderId="1" xfId="1" applyNumberFormat="1" applyFont="1" applyFill="1" applyBorder="1" applyAlignment="1" applyProtection="1">
      <alignment horizontal="right"/>
    </xf>
    <xf numFmtId="3" fontId="2" fillId="0" borderId="1" xfId="1" applyNumberFormat="1" applyFont="1" applyFill="1" applyBorder="1" applyAlignment="1" applyProtection="1"/>
    <xf numFmtId="3" fontId="5" fillId="0" borderId="1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Alignment="1" applyProtection="1">
      <alignment horizontal="center" wrapText="1"/>
    </xf>
    <xf numFmtId="0" fontId="5" fillId="0" borderId="9" xfId="1" applyNumberFormat="1" applyFont="1" applyFill="1" applyBorder="1" applyAlignment="1" applyProtection="1"/>
    <xf numFmtId="0" fontId="5" fillId="0" borderId="3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>
      <alignment horizontal="center" vertical="center"/>
    </xf>
    <xf numFmtId="170" fontId="2" fillId="0" borderId="1" xfId="1" applyNumberFormat="1" applyFont="1" applyFill="1" applyBorder="1" applyAlignment="1" applyProtection="1">
      <alignment horizontal="center"/>
    </xf>
    <xf numFmtId="0" fontId="2" fillId="0" borderId="6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center"/>
    </xf>
    <xf numFmtId="0" fontId="5" fillId="0" borderId="4" xfId="1" applyNumberFormat="1" applyFont="1" applyFill="1" applyBorder="1" applyAlignment="1" applyProtection="1">
      <alignment horizontal="left"/>
    </xf>
    <xf numFmtId="3" fontId="5" fillId="0" borderId="5" xfId="1" applyNumberFormat="1" applyFont="1" applyFill="1" applyBorder="1" applyAlignment="1" applyProtection="1">
      <alignment horizontal="right"/>
    </xf>
    <xf numFmtId="0" fontId="5" fillId="0" borderId="10" xfId="1" applyNumberFormat="1" applyFont="1" applyFill="1" applyBorder="1" applyAlignment="1" applyProtection="1"/>
    <xf numFmtId="0" fontId="5" fillId="0" borderId="9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/>
    <xf numFmtId="0" fontId="5" fillId="0" borderId="9" xfId="1" applyNumberFormat="1" applyFont="1" applyFill="1" applyBorder="1" applyAlignment="1" applyProtection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/>
    <xf numFmtId="3" fontId="5" fillId="0" borderId="1" xfId="1" applyNumberFormat="1" applyFont="1" applyFill="1" applyBorder="1" applyAlignment="1" applyProtection="1"/>
    <xf numFmtId="0" fontId="7" fillId="0" borderId="0" xfId="1" applyNumberFormat="1" applyFont="1" applyFill="1" applyAlignment="1" applyProtection="1">
      <alignment horizontal="center"/>
    </xf>
    <xf numFmtId="0" fontId="6" fillId="0" borderId="0" xfId="1" applyNumberFormat="1" applyFont="1" applyFill="1" applyAlignment="1" applyProtection="1"/>
    <xf numFmtId="0" fontId="7" fillId="0" borderId="3" xfId="1" applyNumberFormat="1" applyFont="1" applyFill="1" applyBorder="1" applyAlignment="1" applyProtection="1">
      <alignment horizontal="center"/>
    </xf>
    <xf numFmtId="0" fontId="7" fillId="0" borderId="5" xfId="1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/>
    <xf numFmtId="3" fontId="6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wrapText="1"/>
    </xf>
    <xf numFmtId="0" fontId="7" fillId="0" borderId="1" xfId="1" applyNumberFormat="1" applyFont="1" applyFill="1" applyBorder="1" applyAlignment="1" applyProtection="1"/>
    <xf numFmtId="3" fontId="7" fillId="0" borderId="1" xfId="1" applyNumberFormat="1" applyFont="1" applyFill="1" applyBorder="1" applyAlignment="1" applyProtection="1"/>
    <xf numFmtId="0" fontId="11" fillId="0" borderId="0" xfId="1" applyNumberFormat="1" applyFont="1" applyFill="1" applyAlignment="1" applyProtection="1"/>
    <xf numFmtId="0" fontId="12" fillId="0" borderId="0" xfId="1" applyNumberFormat="1" applyFont="1" applyFill="1" applyAlignment="1" applyProtection="1"/>
    <xf numFmtId="0" fontId="12" fillId="0" borderId="0" xfId="1" applyNumberFormat="1" applyFont="1" applyFill="1" applyAlignment="1" applyProtection="1">
      <alignment horizontal="right"/>
    </xf>
    <xf numFmtId="0" fontId="13" fillId="0" borderId="1" xfId="1" applyNumberFormat="1" applyFont="1" applyFill="1" applyBorder="1" applyAlignment="1" applyProtection="1">
      <alignment horizontal="center"/>
    </xf>
    <xf numFmtId="0" fontId="13" fillId="0" borderId="1" xfId="1" applyNumberFormat="1" applyFont="1" applyFill="1" applyBorder="1" applyAlignment="1" applyProtection="1">
      <alignment horizontal="center" shrinkToFit="1"/>
    </xf>
    <xf numFmtId="0" fontId="12" fillId="0" borderId="1" xfId="1" applyNumberFormat="1" applyFont="1" applyFill="1" applyBorder="1" applyAlignment="1" applyProtection="1">
      <alignment horizontal="center"/>
    </xf>
    <xf numFmtId="3" fontId="13" fillId="0" borderId="1" xfId="1" applyNumberFormat="1" applyFont="1" applyFill="1" applyBorder="1" applyAlignment="1" applyProtection="1">
      <alignment horizontal="right"/>
    </xf>
    <xf numFmtId="3" fontId="12" fillId="0" borderId="1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12" fillId="0" borderId="3" xfId="1" applyNumberFormat="1" applyFont="1" applyFill="1" applyBorder="1" applyAlignment="1" applyProtection="1">
      <alignment horizontal="center"/>
    </xf>
    <xf numFmtId="3" fontId="12" fillId="0" borderId="3" xfId="1" applyNumberFormat="1" applyFont="1" applyFill="1" applyBorder="1" applyAlignment="1" applyProtection="1"/>
    <xf numFmtId="0" fontId="12" fillId="0" borderId="0" xfId="1" applyNumberFormat="1" applyFont="1" applyFill="1" applyAlignment="1" applyProtection="1">
      <alignment horizontal="center"/>
    </xf>
    <xf numFmtId="3" fontId="12" fillId="0" borderId="0" xfId="1" applyNumberFormat="1" applyFont="1" applyFill="1" applyAlignment="1" applyProtection="1"/>
    <xf numFmtId="0" fontId="12" fillId="0" borderId="0" xfId="1" applyNumberFormat="1" applyFont="1" applyFill="1" applyAlignment="1" applyProtection="1">
      <alignment horizontal="left" wrapText="1"/>
    </xf>
    <xf numFmtId="0" fontId="15" fillId="0" borderId="1" xfId="1" applyNumberFormat="1" applyFont="1" applyFill="1" applyBorder="1" applyAlignment="1" applyProtection="1"/>
    <xf numFmtId="3" fontId="15" fillId="0" borderId="1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wrapText="1"/>
    </xf>
    <xf numFmtId="3" fontId="5" fillId="0" borderId="1" xfId="1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vertical="top"/>
    </xf>
    <xf numFmtId="0" fontId="16" fillId="0" borderId="0" xfId="1" applyNumberFormat="1" applyFont="1" applyFill="1" applyAlignment="1" applyProtection="1">
      <alignment horizontal="center"/>
    </xf>
    <xf numFmtId="0" fontId="16" fillId="0" borderId="0" xfId="1" applyNumberFormat="1" applyFont="1" applyFill="1" applyAlignment="1" applyProtection="1">
      <alignment horizontal="left"/>
    </xf>
    <xf numFmtId="0" fontId="1" fillId="0" borderId="0" xfId="1" applyNumberFormat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center" vertical="center" wrapText="1"/>
    </xf>
    <xf numFmtId="0" fontId="16" fillId="0" borderId="0" xfId="1" applyNumberFormat="1" applyFont="1" applyFill="1" applyAlignment="1" applyProtection="1"/>
    <xf numFmtId="0" fontId="16" fillId="0" borderId="0" xfId="1" applyNumberFormat="1" applyFont="1" applyFill="1" applyAlignment="1" applyProtection="1">
      <alignment horizontal="right"/>
    </xf>
    <xf numFmtId="0" fontId="1" fillId="0" borderId="0" xfId="1" applyNumberFormat="1" applyFont="1" applyFill="1" applyAlignment="1" applyProtection="1"/>
    <xf numFmtId="0" fontId="5" fillId="0" borderId="1" xfId="1" applyNumberFormat="1" applyFont="1" applyFill="1" applyBorder="1" applyAlignment="1" applyProtection="1">
      <alignment horizontal="center" wrapText="1"/>
    </xf>
    <xf numFmtId="0" fontId="18" fillId="0" borderId="1" xfId="1" applyNumberFormat="1" applyFont="1" applyFill="1" applyBorder="1" applyAlignment="1" applyProtection="1">
      <alignment horizontal="left" vertical="center" wrapText="1"/>
    </xf>
    <xf numFmtId="0" fontId="18" fillId="0" borderId="1" xfId="1" applyNumberFormat="1" applyFont="1" applyFill="1" applyBorder="1" applyAlignment="1" applyProtection="1">
      <alignment horizontal="left" vertical="center"/>
    </xf>
    <xf numFmtId="0" fontId="18" fillId="0" borderId="1" xfId="1" applyNumberFormat="1" applyFont="1" applyFill="1" applyBorder="1" applyAlignment="1" applyProtection="1">
      <alignment horizontal="left"/>
    </xf>
    <xf numFmtId="0" fontId="19" fillId="0" borderId="1" xfId="1" applyNumberFormat="1" applyFont="1" applyFill="1" applyBorder="1" applyAlignment="1" applyProtection="1">
      <alignment horizontal="center"/>
    </xf>
    <xf numFmtId="0" fontId="18" fillId="0" borderId="1" xfId="1" applyNumberFormat="1" applyFont="1" applyFill="1" applyBorder="1" applyAlignment="1" applyProtection="1">
      <alignment horizontal="left" wrapText="1"/>
    </xf>
    <xf numFmtId="0" fontId="18" fillId="0" borderId="3" xfId="1" applyNumberFormat="1" applyFont="1" applyFill="1" applyBorder="1" applyAlignment="1" applyProtection="1">
      <alignment horizontal="left" wrapText="1"/>
    </xf>
    <xf numFmtId="0" fontId="1" fillId="0" borderId="0" xfId="1" applyProtection="1"/>
    <xf numFmtId="0" fontId="20" fillId="0" borderId="1" xfId="1" applyFont="1" applyBorder="1" applyProtection="1"/>
    <xf numFmtId="0" fontId="21" fillId="0" borderId="1" xfId="1" applyFont="1" applyBorder="1" applyProtection="1"/>
    <xf numFmtId="0" fontId="22" fillId="0" borderId="0" xfId="1" applyFont="1" applyProtection="1"/>
    <xf numFmtId="173" fontId="21" fillId="0" borderId="0" xfId="2" applyNumberFormat="1" applyFont="1" applyProtection="1"/>
    <xf numFmtId="0" fontId="21" fillId="0" borderId="0" xfId="1" applyFont="1" applyProtection="1"/>
    <xf numFmtId="173" fontId="21" fillId="0" borderId="1" xfId="2" applyNumberFormat="1" applyFont="1" applyBorder="1" applyProtection="1"/>
    <xf numFmtId="173" fontId="21" fillId="0" borderId="2" xfId="2" applyNumberFormat="1" applyFont="1" applyBorder="1" applyProtection="1"/>
    <xf numFmtId="0" fontId="21" fillId="0" borderId="2" xfId="1" applyFont="1" applyBorder="1" applyProtection="1"/>
    <xf numFmtId="0" fontId="21" fillId="0" borderId="2" xfId="1" applyFont="1" applyBorder="1" applyAlignment="1" applyProtection="1">
      <alignment horizontal="right" vertical="center"/>
    </xf>
    <xf numFmtId="173" fontId="21" fillId="0" borderId="8" xfId="2" applyNumberFormat="1" applyFont="1" applyBorder="1" applyProtection="1"/>
    <xf numFmtId="0" fontId="21" fillId="0" borderId="6" xfId="1" applyFont="1" applyBorder="1" applyAlignment="1" applyProtection="1">
      <alignment horizontal="right" vertical="center"/>
    </xf>
    <xf numFmtId="173" fontId="23" fillId="0" borderId="8" xfId="2" applyNumberFormat="1" applyFont="1" applyBorder="1" applyProtection="1"/>
    <xf numFmtId="0" fontId="22" fillId="0" borderId="1" xfId="1" applyFont="1" applyBorder="1" applyProtection="1"/>
    <xf numFmtId="173" fontId="23" fillId="0" borderId="12" xfId="2" applyNumberFormat="1" applyFont="1" applyBorder="1" applyProtection="1"/>
    <xf numFmtId="0" fontId="22" fillId="0" borderId="5" xfId="1" applyFont="1" applyBorder="1" applyProtection="1"/>
    <xf numFmtId="0" fontId="21" fillId="0" borderId="4" xfId="1" applyFont="1" applyBorder="1" applyAlignment="1" applyProtection="1">
      <alignment horizontal="right" vertical="center"/>
    </xf>
    <xf numFmtId="0" fontId="21" fillId="0" borderId="1" xfId="1" applyFont="1" applyBorder="1" applyAlignment="1" applyProtection="1">
      <alignment wrapText="1"/>
    </xf>
    <xf numFmtId="0" fontId="21" fillId="0" borderId="1" xfId="1" applyFont="1" applyBorder="1" applyAlignment="1" applyProtection="1">
      <alignment horizontal="center"/>
    </xf>
    <xf numFmtId="172" fontId="21" fillId="0" borderId="0" xfId="2" applyNumberFormat="1" applyFont="1" applyAlignment="1" applyProtection="1">
      <alignment horizontal="center"/>
    </xf>
    <xf numFmtId="0" fontId="22" fillId="0" borderId="9" xfId="1" applyFont="1" applyBorder="1" applyProtection="1"/>
    <xf numFmtId="0" fontId="22" fillId="0" borderId="4" xfId="1" applyFont="1" applyBorder="1" applyProtection="1"/>
    <xf numFmtId="172" fontId="21" fillId="0" borderId="1" xfId="2" applyNumberFormat="1" applyFont="1" applyBorder="1" applyAlignment="1" applyProtection="1">
      <alignment horizontal="center"/>
    </xf>
    <xf numFmtId="0" fontId="20" fillId="0" borderId="9" xfId="1" applyFont="1" applyBorder="1" applyProtection="1"/>
    <xf numFmtId="172" fontId="23" fillId="0" borderId="1" xfId="2" applyNumberFormat="1" applyFont="1" applyBorder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0" fillId="0" borderId="9" xfId="1" applyFont="1" applyBorder="1" applyAlignment="1" applyProtection="1">
      <alignment horizontal="center"/>
    </xf>
    <xf numFmtId="173" fontId="24" fillId="0" borderId="8" xfId="2" applyNumberFormat="1" applyFont="1" applyBorder="1" applyProtection="1"/>
    <xf numFmtId="0" fontId="24" fillId="0" borderId="1" xfId="1" applyFont="1" applyBorder="1" applyProtection="1"/>
    <xf numFmtId="0" fontId="24" fillId="0" borderId="6" xfId="1" applyFont="1" applyBorder="1" applyAlignment="1" applyProtection="1">
      <alignment horizontal="right" vertical="center"/>
    </xf>
    <xf numFmtId="173" fontId="25" fillId="0" borderId="8" xfId="2" applyNumberFormat="1" applyFont="1" applyBorder="1" applyProtection="1"/>
    <xf numFmtId="0" fontId="26" fillId="0" borderId="1" xfId="1" applyFont="1" applyBorder="1" applyProtection="1"/>
    <xf numFmtId="173" fontId="25" fillId="0" borderId="12" xfId="2" applyNumberFormat="1" applyFont="1" applyBorder="1" applyProtection="1"/>
    <xf numFmtId="0" fontId="26" fillId="0" borderId="5" xfId="1" applyFont="1" applyBorder="1" applyProtection="1"/>
    <xf numFmtId="0" fontId="24" fillId="0" borderId="4" xfId="1" applyFont="1" applyBorder="1" applyAlignment="1" applyProtection="1">
      <alignment horizontal="right" vertical="center"/>
    </xf>
    <xf numFmtId="173" fontId="25" fillId="0" borderId="13" xfId="2" applyNumberFormat="1" applyFont="1" applyBorder="1" applyProtection="1"/>
    <xf numFmtId="0" fontId="26" fillId="0" borderId="3" xfId="1" applyFont="1" applyBorder="1" applyProtection="1"/>
    <xf numFmtId="0" fontId="24" fillId="0" borderId="11" xfId="1" applyFont="1" applyBorder="1" applyAlignment="1" applyProtection="1">
      <alignment horizontal="right" vertical="center"/>
    </xf>
    <xf numFmtId="0" fontId="26" fillId="0" borderId="0" xfId="1" applyFont="1" applyProtection="1"/>
    <xf numFmtId="0" fontId="24" fillId="0" borderId="1" xfId="1" applyFont="1" applyBorder="1" applyAlignment="1" applyProtection="1">
      <alignment horizontal="center"/>
    </xf>
    <xf numFmtId="173" fontId="24" fillId="0" borderId="1" xfId="2" applyNumberFormat="1" applyFont="1" applyBorder="1" applyProtection="1"/>
    <xf numFmtId="0" fontId="24" fillId="0" borderId="1" xfId="1" applyFont="1" applyBorder="1" applyAlignment="1" applyProtection="1">
      <alignment horizontal="right"/>
    </xf>
    <xf numFmtId="0" fontId="24" fillId="0" borderId="0" xfId="1" applyFont="1" applyAlignment="1" applyProtection="1">
      <alignment horizontal="center"/>
    </xf>
    <xf numFmtId="173" fontId="24" fillId="0" borderId="1" xfId="2" applyNumberFormat="1" applyFont="1" applyBorder="1" applyAlignment="1" applyProtection="1">
      <alignment horizontal="center" vertical="center"/>
    </xf>
    <xf numFmtId="0" fontId="24" fillId="0" borderId="1" xfId="1" applyFont="1" applyBorder="1" applyAlignment="1" applyProtection="1">
      <alignment horizontal="right" vertical="center"/>
    </xf>
    <xf numFmtId="172" fontId="26" fillId="0" borderId="8" xfId="2" applyNumberFormat="1" applyFont="1" applyBorder="1" applyAlignment="1" applyProtection="1">
      <alignment horizontal="center"/>
    </xf>
    <xf numFmtId="0" fontId="24" fillId="0" borderId="6" xfId="1" applyFont="1" applyBorder="1" applyAlignment="1" applyProtection="1">
      <alignment horizontal="center"/>
    </xf>
    <xf numFmtId="172" fontId="26" fillId="0" borderId="12" xfId="2" applyNumberFormat="1" applyFont="1" applyBorder="1" applyAlignment="1" applyProtection="1">
      <alignment horizontal="center"/>
    </xf>
    <xf numFmtId="0" fontId="24" fillId="0" borderId="4" xfId="1" applyFont="1" applyBorder="1" applyAlignment="1" applyProtection="1">
      <alignment horizontal="center"/>
    </xf>
    <xf numFmtId="173" fontId="24" fillId="0" borderId="0" xfId="2" applyNumberFormat="1" applyFont="1" applyProtection="1"/>
    <xf numFmtId="0" fontId="24" fillId="0" borderId="0" xfId="1" applyFont="1" applyProtection="1"/>
    <xf numFmtId="0" fontId="24" fillId="0" borderId="8" xfId="1" applyFont="1" applyBorder="1" applyAlignment="1" applyProtection="1">
      <alignment wrapText="1"/>
    </xf>
    <xf numFmtId="0" fontId="22" fillId="0" borderId="14" xfId="1" applyFont="1" applyBorder="1" applyAlignment="1" applyProtection="1">
      <alignment horizontal="center"/>
    </xf>
    <xf numFmtId="0" fontId="22" fillId="0" borderId="14" xfId="1" applyFont="1" applyBorder="1" applyProtection="1"/>
    <xf numFmtId="0" fontId="21" fillId="0" borderId="14" xfId="1" applyFont="1" applyBorder="1" applyAlignment="1" applyProtection="1">
      <alignment horizontal="center"/>
    </xf>
    <xf numFmtId="0" fontId="22" fillId="0" borderId="1" xfId="1" applyFont="1" applyBorder="1" applyAlignment="1" applyProtection="1">
      <alignment horizontal="center"/>
    </xf>
    <xf numFmtId="0" fontId="22" fillId="0" borderId="5" xfId="1" applyFont="1" applyBorder="1" applyAlignment="1" applyProtection="1">
      <alignment horizontal="center"/>
    </xf>
    <xf numFmtId="0" fontId="21" fillId="0" borderId="5" xfId="1" applyFont="1" applyBorder="1" applyAlignment="1" applyProtection="1">
      <alignment horizontal="center"/>
    </xf>
    <xf numFmtId="3" fontId="11" fillId="0" borderId="1" xfId="1" applyNumberFormat="1" applyFont="1" applyBorder="1" applyProtection="1"/>
    <xf numFmtId="0" fontId="11" fillId="0" borderId="1" xfId="1" applyFont="1" applyBorder="1" applyProtection="1"/>
    <xf numFmtId="0" fontId="24" fillId="0" borderId="1" xfId="1" applyFont="1" applyBorder="1" applyAlignment="1" applyProtection="1">
      <alignment wrapText="1"/>
    </xf>
    <xf numFmtId="0" fontId="27" fillId="0" borderId="0" xfId="1" applyFont="1" applyProtection="1"/>
    <xf numFmtId="173" fontId="24" fillId="0" borderId="7" xfId="2" applyNumberFormat="1" applyFont="1" applyBorder="1" applyProtection="1"/>
    <xf numFmtId="0" fontId="26" fillId="0" borderId="10" xfId="1" applyFont="1" applyBorder="1" applyProtection="1"/>
    <xf numFmtId="173" fontId="25" fillId="0" borderId="15" xfId="2" applyNumberFormat="1" applyFont="1" applyBorder="1" applyProtection="1"/>
    <xf numFmtId="0" fontId="26" fillId="0" borderId="14" xfId="1" applyFont="1" applyBorder="1" applyProtection="1"/>
    <xf numFmtId="0" fontId="24" fillId="0" borderId="3" xfId="1" applyFont="1" applyBorder="1" applyAlignment="1" applyProtection="1">
      <alignment horizontal="right"/>
    </xf>
    <xf numFmtId="0" fontId="24" fillId="0" borderId="10" xfId="1" applyFont="1" applyBorder="1" applyAlignment="1" applyProtection="1">
      <alignment horizontal="right" vertical="center"/>
    </xf>
    <xf numFmtId="173" fontId="24" fillId="0" borderId="15" xfId="2" applyNumberFormat="1" applyFont="1" applyBorder="1" applyProtection="1"/>
    <xf numFmtId="172" fontId="24" fillId="0" borderId="1" xfId="2" applyNumberFormat="1" applyFont="1" applyBorder="1" applyAlignment="1" applyProtection="1">
      <alignment horizontal="center"/>
    </xf>
    <xf numFmtId="0" fontId="24" fillId="0" borderId="0" xfId="1" applyFont="1" applyAlignment="1" applyProtection="1">
      <alignment horizontal="right" vertical="center"/>
    </xf>
    <xf numFmtId="0" fontId="24" fillId="0" borderId="13" xfId="1" applyFont="1" applyBorder="1" applyAlignment="1" applyProtection="1">
      <alignment horizontal="right"/>
    </xf>
    <xf numFmtId="0" fontId="26" fillId="0" borderId="1" xfId="1" applyFont="1" applyBorder="1" applyAlignment="1" applyProtection="1">
      <alignment horizontal="left"/>
    </xf>
    <xf numFmtId="0" fontId="24" fillId="0" borderId="11" xfId="1" applyFont="1" applyBorder="1" applyAlignment="1" applyProtection="1">
      <alignment horizontal="center"/>
    </xf>
    <xf numFmtId="0" fontId="24" fillId="0" borderId="8" xfId="1" applyFont="1" applyBorder="1" applyAlignment="1" applyProtection="1">
      <alignment horizontal="right"/>
    </xf>
    <xf numFmtId="0" fontId="24" fillId="0" borderId="12" xfId="1" applyFont="1" applyBorder="1" applyAlignment="1" applyProtection="1">
      <alignment horizontal="right"/>
    </xf>
    <xf numFmtId="0" fontId="24" fillId="0" borderId="0" xfId="1" applyFont="1" applyAlignment="1" applyProtection="1">
      <alignment horizontal="right"/>
    </xf>
    <xf numFmtId="172" fontId="28" fillId="0" borderId="1" xfId="2" applyNumberFormat="1" applyFont="1" applyBorder="1" applyAlignment="1" applyProtection="1">
      <alignment horizontal="right"/>
    </xf>
    <xf numFmtId="0" fontId="28" fillId="0" borderId="0" xfId="1" applyFont="1" applyProtection="1"/>
    <xf numFmtId="0" fontId="29" fillId="0" borderId="0" xfId="1" applyFont="1" applyProtection="1"/>
    <xf numFmtId="172" fontId="28" fillId="0" borderId="0" xfId="2" applyNumberFormat="1" applyFont="1" applyProtection="1"/>
    <xf numFmtId="172" fontId="28" fillId="0" borderId="1" xfId="2" applyNumberFormat="1" applyFont="1" applyBorder="1" applyProtection="1"/>
    <xf numFmtId="0" fontId="28" fillId="0" borderId="1" xfId="1" applyFont="1" applyBorder="1" applyProtection="1"/>
    <xf numFmtId="0" fontId="29" fillId="0" borderId="1" xfId="1" applyFont="1" applyBorder="1" applyProtection="1"/>
    <xf numFmtId="0" fontId="28" fillId="0" borderId="1" xfId="1" applyFont="1" applyBorder="1" applyAlignment="1" applyProtection="1">
      <alignment wrapText="1"/>
    </xf>
    <xf numFmtId="0" fontId="28" fillId="0" borderId="3" xfId="1" applyFont="1" applyBorder="1" applyProtection="1"/>
    <xf numFmtId="0" fontId="29" fillId="0" borderId="3" xfId="1" applyFont="1" applyBorder="1" applyProtection="1"/>
    <xf numFmtId="172" fontId="28" fillId="0" borderId="5" xfId="2" applyNumberFormat="1" applyFont="1" applyBorder="1" applyProtection="1"/>
    <xf numFmtId="0" fontId="29" fillId="0" borderId="14" xfId="1" applyFont="1" applyBorder="1" applyProtection="1"/>
    <xf numFmtId="0" fontId="28" fillId="0" borderId="5" xfId="1" applyFont="1" applyBorder="1" applyProtection="1"/>
    <xf numFmtId="0" fontId="29" fillId="0" borderId="5" xfId="1" applyFont="1" applyBorder="1" applyProtection="1"/>
    <xf numFmtId="0" fontId="17" fillId="0" borderId="0" xfId="1" applyFont="1" applyProtection="1"/>
    <xf numFmtId="0" fontId="2" fillId="0" borderId="0" xfId="1" applyFont="1" applyProtection="1"/>
    <xf numFmtId="0" fontId="2" fillId="0" borderId="0" xfId="1" applyFont="1" applyAlignment="1" applyProtection="1">
      <alignment horizontal="right"/>
    </xf>
    <xf numFmtId="0" fontId="24" fillId="0" borderId="0" xfId="1" applyFont="1" applyBorder="1" applyAlignment="1" applyProtection="1">
      <alignment horizontal="right" vertical="center"/>
    </xf>
    <xf numFmtId="0" fontId="24" fillId="0" borderId="0" xfId="1" applyFont="1" applyBorder="1" applyProtection="1"/>
    <xf numFmtId="173" fontId="24" fillId="0" borderId="0" xfId="2" applyNumberFormat="1" applyFont="1" applyBorder="1" applyProtection="1"/>
    <xf numFmtId="0" fontId="12" fillId="0" borderId="0" xfId="1" applyNumberFormat="1" applyFont="1" applyFill="1" applyBorder="1" applyAlignment="1" applyProtection="1">
      <alignment horizontal="center"/>
    </xf>
    <xf numFmtId="0" fontId="18" fillId="0" borderId="0" xfId="1" applyNumberFormat="1" applyFont="1" applyFill="1" applyBorder="1" applyAlignment="1" applyProtection="1">
      <alignment horizontal="left" wrapText="1"/>
    </xf>
    <xf numFmtId="3" fontId="12" fillId="0" borderId="0" xfId="1" applyNumberFormat="1" applyFont="1" applyFill="1" applyBorder="1" applyAlignment="1" applyProtection="1"/>
    <xf numFmtId="0" fontId="3" fillId="0" borderId="0" xfId="1" applyNumberFormat="1" applyFont="1" applyFill="1" applyAlignment="1" applyProtection="1">
      <alignment horizontal="right" vertical="center" wrapText="1"/>
    </xf>
    <xf numFmtId="3" fontId="30" fillId="0" borderId="1" xfId="1" applyNumberFormat="1" applyFont="1" applyFill="1" applyBorder="1" applyAlignment="1" applyProtection="1">
      <alignment horizontal="right"/>
    </xf>
    <xf numFmtId="0" fontId="0" fillId="0" borderId="0" xfId="0" applyNumberFormat="1" applyFill="1"/>
    <xf numFmtId="0" fontId="2" fillId="0" borderId="0" xfId="1" applyNumberFormat="1" applyFont="1" applyFill="1" applyAlignment="1" applyProtection="1">
      <alignment horizontal="center"/>
    </xf>
    <xf numFmtId="0" fontId="4" fillId="0" borderId="0" xfId="1" applyNumberFormat="1" applyFont="1" applyFill="1" applyAlignment="1" applyProtection="1">
      <alignment horizontal="left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/>
    </xf>
    <xf numFmtId="49" fontId="4" fillId="0" borderId="1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Alignment="1" applyProtection="1">
      <alignment horizontal="right"/>
    </xf>
    <xf numFmtId="0" fontId="5" fillId="0" borderId="0" xfId="1" applyNumberFormat="1" applyFont="1" applyFill="1" applyAlignment="1" applyProtection="1">
      <alignment horizontal="center" wrapText="1"/>
    </xf>
    <xf numFmtId="0" fontId="5" fillId="0" borderId="0" xfId="1" applyNumberFormat="1" applyFont="1" applyFill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center"/>
    </xf>
    <xf numFmtId="49" fontId="4" fillId="0" borderId="9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Alignment="1" applyProtection="1">
      <alignment horizontal="right"/>
    </xf>
    <xf numFmtId="49" fontId="5" fillId="0" borderId="0" xfId="1" applyNumberFormat="1" applyFont="1" applyFill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left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0" fillId="0" borderId="2" xfId="0" applyNumberFormat="1" applyFill="1" applyBorder="1"/>
    <xf numFmtId="0" fontId="0" fillId="0" borderId="9" xfId="0" applyNumberFormat="1" applyFill="1" applyBorder="1"/>
    <xf numFmtId="0" fontId="7" fillId="0" borderId="0" xfId="1" applyNumberFormat="1" applyFont="1" applyFill="1" applyAlignment="1" applyProtection="1">
      <alignment horizontal="center"/>
    </xf>
    <xf numFmtId="0" fontId="7" fillId="0" borderId="9" xfId="1" applyNumberFormat="1" applyFont="1" applyFill="1" applyBorder="1" applyAlignment="1" applyProtection="1">
      <alignment horizontal="right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Alignment="1" applyProtection="1">
      <alignment horizont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wrapText="1"/>
    </xf>
    <xf numFmtId="0" fontId="21" fillId="0" borderId="0" xfId="1" applyFont="1" applyAlignment="1" applyProtection="1">
      <alignment horizontal="center" vertical="center"/>
    </xf>
    <xf numFmtId="0" fontId="24" fillId="0" borderId="0" xfId="1" applyFont="1" applyAlignment="1" applyProtection="1">
      <alignment horizontal="center" vertical="center"/>
    </xf>
    <xf numFmtId="0" fontId="24" fillId="0" borderId="1" xfId="1" applyFont="1" applyBorder="1" applyAlignment="1" applyProtection="1">
      <alignment horizontal="center"/>
    </xf>
    <xf numFmtId="0" fontId="21" fillId="0" borderId="1" xfId="1" applyFont="1" applyBorder="1" applyAlignment="1" applyProtection="1">
      <alignment horizontal="center"/>
    </xf>
    <xf numFmtId="0" fontId="2" fillId="0" borderId="0" xfId="1" applyFont="1" applyAlignment="1" applyProtection="1">
      <alignment horizontal="right"/>
    </xf>
    <xf numFmtId="0" fontId="17" fillId="0" borderId="0" xfId="1" applyFont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/>
    </xf>
    <xf numFmtId="0" fontId="24" fillId="0" borderId="6" xfId="1" applyFont="1" applyBorder="1" applyAlignment="1" applyProtection="1">
      <alignment horizontal="center"/>
    </xf>
    <xf numFmtId="0" fontId="24" fillId="0" borderId="0" xfId="1" applyFont="1" applyAlignment="1" applyProtection="1">
      <alignment vertical="center"/>
    </xf>
  </cellXfs>
  <cellStyles count="3">
    <cellStyle name="Excel Built-in Normal" xfId="1"/>
    <cellStyle name="Ezres" xfId="2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6" zoomScaleNormal="100" workbookViewId="0">
      <selection activeCell="E61" sqref="E61"/>
    </sheetView>
  </sheetViews>
  <sheetFormatPr defaultColWidth="8.625" defaultRowHeight="12.75"/>
  <cols>
    <col min="1" max="1" width="4.25" style="1" customWidth="1"/>
    <col min="2" max="2" width="9.75" style="1" customWidth="1"/>
    <col min="3" max="3" width="44" style="1" customWidth="1"/>
    <col min="4" max="5" width="14.875" style="1" customWidth="1"/>
    <col min="6" max="7" width="11.75" style="1" customWidth="1"/>
    <col min="8" max="8" width="13.75" style="1" customWidth="1"/>
    <col min="9" max="9" width="13.875" style="1" customWidth="1"/>
    <col min="10" max="16384" width="8.625" style="1"/>
  </cols>
  <sheetData>
    <row r="1" spans="1:10" ht="15" customHeight="1">
      <c r="A1" s="234"/>
      <c r="B1" s="234"/>
      <c r="C1" s="234"/>
      <c r="D1" s="234"/>
      <c r="E1" s="234"/>
      <c r="F1" s="234"/>
      <c r="G1" s="234"/>
      <c r="H1" s="234"/>
      <c r="I1" s="234"/>
    </row>
    <row r="2" spans="1:10">
      <c r="C2" s="235" t="s">
        <v>459</v>
      </c>
      <c r="D2" s="235"/>
      <c r="E2" s="235"/>
      <c r="F2" s="235"/>
      <c r="G2" s="235"/>
      <c r="H2" s="235"/>
      <c r="I2" s="235"/>
      <c r="J2" s="235"/>
    </row>
    <row r="3" spans="1:10">
      <c r="A3" s="4"/>
      <c r="B3" s="236" t="s">
        <v>0</v>
      </c>
      <c r="C3" s="236"/>
      <c r="D3" s="236"/>
      <c r="E3" s="236"/>
      <c r="F3" s="236"/>
      <c r="G3" s="236"/>
      <c r="H3" s="236"/>
      <c r="I3" s="236"/>
    </row>
    <row r="4" spans="1:10">
      <c r="A4" s="4"/>
      <c r="B4" s="4"/>
      <c r="C4" s="4"/>
      <c r="D4" s="4"/>
      <c r="E4" s="4"/>
      <c r="F4" s="4"/>
      <c r="G4" s="4"/>
      <c r="H4" s="4" t="s">
        <v>1</v>
      </c>
      <c r="I4" s="5"/>
    </row>
    <row r="5" spans="1:10">
      <c r="A5" s="6"/>
      <c r="B5" s="237" t="s">
        <v>2</v>
      </c>
      <c r="C5" s="237"/>
      <c r="D5" s="7" t="s">
        <v>3</v>
      </c>
      <c r="E5" s="7"/>
      <c r="F5" s="7" t="s">
        <v>4</v>
      </c>
      <c r="G5" s="7"/>
      <c r="H5" s="7" t="s">
        <v>5</v>
      </c>
      <c r="I5" s="8"/>
    </row>
    <row r="6" spans="1:10" ht="15.75" customHeight="1">
      <c r="A6" s="237" t="s">
        <v>6</v>
      </c>
      <c r="B6" s="238" t="s">
        <v>7</v>
      </c>
      <c r="C6" s="239" t="s">
        <v>8</v>
      </c>
      <c r="D6" s="240" t="s">
        <v>9</v>
      </c>
      <c r="E6" s="240" t="s">
        <v>422</v>
      </c>
      <c r="F6" s="240" t="s">
        <v>10</v>
      </c>
      <c r="G6" s="240" t="s">
        <v>423</v>
      </c>
      <c r="H6" s="240" t="s">
        <v>11</v>
      </c>
      <c r="I6" s="240" t="s">
        <v>424</v>
      </c>
    </row>
    <row r="7" spans="1:10" ht="39" customHeight="1">
      <c r="A7" s="237"/>
      <c r="B7" s="237"/>
      <c r="C7" s="237"/>
      <c r="D7" s="237"/>
      <c r="E7" s="237"/>
      <c r="F7" s="237"/>
      <c r="G7" s="237"/>
      <c r="H7" s="237"/>
      <c r="I7" s="237"/>
    </row>
    <row r="8" spans="1:10" ht="15.75" customHeight="1">
      <c r="A8" s="11" t="s">
        <v>12</v>
      </c>
      <c r="B8" s="239" t="s">
        <v>13</v>
      </c>
      <c r="C8" s="241" t="s">
        <v>14</v>
      </c>
      <c r="D8" s="242">
        <v>22178066</v>
      </c>
      <c r="E8" s="242">
        <v>36937965</v>
      </c>
      <c r="F8" s="242">
        <v>9680040</v>
      </c>
      <c r="G8" s="242">
        <v>10394558</v>
      </c>
      <c r="H8" s="243">
        <f>D8+F8</f>
        <v>31858106</v>
      </c>
      <c r="I8" s="243">
        <f>E8+G8</f>
        <v>47332523</v>
      </c>
    </row>
    <row r="9" spans="1:10" ht="11.25" customHeight="1">
      <c r="A9" s="11" t="s">
        <v>15</v>
      </c>
      <c r="B9" s="239"/>
      <c r="C9" s="239"/>
      <c r="D9" s="239"/>
      <c r="E9" s="239"/>
      <c r="F9" s="239"/>
      <c r="G9" s="239"/>
      <c r="H9" s="239"/>
      <c r="I9" s="239"/>
    </row>
    <row r="10" spans="1:10" ht="12.75" hidden="1" customHeight="1">
      <c r="A10" s="11" t="s">
        <v>16</v>
      </c>
      <c r="B10" s="239"/>
      <c r="C10" s="239"/>
      <c r="D10" s="239"/>
      <c r="E10" s="239"/>
      <c r="F10" s="239"/>
      <c r="G10" s="239"/>
      <c r="H10" s="239"/>
      <c r="I10" s="239"/>
    </row>
    <row r="11" spans="1:10" ht="12.75" hidden="1" customHeight="1">
      <c r="A11" s="11" t="s">
        <v>17</v>
      </c>
      <c r="B11" s="239"/>
      <c r="C11" s="239"/>
      <c r="D11" s="239"/>
      <c r="E11" s="239"/>
      <c r="F11" s="239"/>
      <c r="G11" s="239"/>
      <c r="H11" s="239"/>
      <c r="I11" s="239"/>
    </row>
    <row r="12" spans="1:10" ht="30.75" customHeight="1">
      <c r="A12" s="11" t="s">
        <v>18</v>
      </c>
      <c r="B12" s="239"/>
      <c r="C12" s="12" t="s">
        <v>19</v>
      </c>
      <c r="D12" s="13">
        <v>3043807</v>
      </c>
      <c r="E12" s="13">
        <v>3671956</v>
      </c>
      <c r="F12" s="13">
        <v>1694007</v>
      </c>
      <c r="G12" s="13">
        <v>1694007</v>
      </c>
      <c r="H12" s="14">
        <f>D12+F12</f>
        <v>4737814</v>
      </c>
      <c r="I12" s="14">
        <f>E12+G12</f>
        <v>5365963</v>
      </c>
    </row>
    <row r="13" spans="1:10" ht="17.25" customHeight="1">
      <c r="A13" s="11" t="s">
        <v>20</v>
      </c>
      <c r="B13" s="239"/>
      <c r="C13" s="12" t="s">
        <v>21</v>
      </c>
      <c r="D13" s="13">
        <v>22909379</v>
      </c>
      <c r="E13" s="13">
        <v>27183857</v>
      </c>
      <c r="F13" s="13">
        <v>1295953</v>
      </c>
      <c r="G13" s="13">
        <v>1790953</v>
      </c>
      <c r="H13" s="15">
        <f>D13+F13</f>
        <v>24205332</v>
      </c>
      <c r="I13" s="15">
        <f>E13+G13</f>
        <v>28974810</v>
      </c>
    </row>
    <row r="14" spans="1:10" ht="30.75" customHeight="1">
      <c r="A14" s="11" t="s">
        <v>22</v>
      </c>
      <c r="B14" s="239"/>
      <c r="C14" s="12" t="s">
        <v>23</v>
      </c>
      <c r="D14" s="13">
        <v>5670000</v>
      </c>
      <c r="E14" s="13">
        <v>7062400</v>
      </c>
      <c r="F14" s="13">
        <v>0</v>
      </c>
      <c r="G14" s="13">
        <v>0</v>
      </c>
      <c r="H14" s="15">
        <f>D14+F14</f>
        <v>5670000</v>
      </c>
      <c r="I14" s="15">
        <f t="shared" ref="H14:I20" si="0">SUM(E14:G14)</f>
        <v>7062400</v>
      </c>
    </row>
    <row r="15" spans="1:10">
      <c r="A15" s="11" t="s">
        <v>24</v>
      </c>
      <c r="B15" s="239"/>
      <c r="C15" s="12" t="s">
        <v>25</v>
      </c>
      <c r="D15" s="13">
        <v>10019262</v>
      </c>
      <c r="E15" s="13">
        <v>88169135</v>
      </c>
      <c r="F15" s="13">
        <v>0</v>
      </c>
      <c r="G15" s="13">
        <v>75000</v>
      </c>
      <c r="H15" s="15">
        <f>D15+F15</f>
        <v>10019262</v>
      </c>
      <c r="I15" s="15">
        <f t="shared" si="0"/>
        <v>88244135</v>
      </c>
    </row>
    <row r="16" spans="1:10">
      <c r="A16" s="11" t="s">
        <v>26</v>
      </c>
      <c r="B16" s="239" t="s">
        <v>27</v>
      </c>
      <c r="C16" s="6" t="s">
        <v>28</v>
      </c>
      <c r="D16" s="15">
        <v>93680000</v>
      </c>
      <c r="E16" s="15">
        <v>20568392</v>
      </c>
      <c r="F16" s="15">
        <v>0</v>
      </c>
      <c r="G16" s="15">
        <v>0</v>
      </c>
      <c r="H16" s="15">
        <f>D16+F16</f>
        <v>93680000</v>
      </c>
      <c r="I16" s="15">
        <f t="shared" si="0"/>
        <v>20568392</v>
      </c>
    </row>
    <row r="17" spans="1:9">
      <c r="A17" s="11"/>
      <c r="B17" s="239"/>
      <c r="C17" s="6" t="s">
        <v>29</v>
      </c>
      <c r="D17" s="15">
        <v>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0"/>
        <v>0</v>
      </c>
    </row>
    <row r="18" spans="1:9">
      <c r="A18" s="11" t="s">
        <v>30</v>
      </c>
      <c r="B18" s="239"/>
      <c r="C18" s="6" t="s">
        <v>31</v>
      </c>
      <c r="D18" s="15">
        <v>0</v>
      </c>
      <c r="E18" s="15">
        <v>29914689</v>
      </c>
      <c r="F18" s="15">
        <v>0</v>
      </c>
      <c r="G18" s="15">
        <v>0</v>
      </c>
      <c r="H18" s="15">
        <f t="shared" si="0"/>
        <v>29914689</v>
      </c>
      <c r="I18" s="15">
        <f t="shared" si="0"/>
        <v>29914689</v>
      </c>
    </row>
    <row r="19" spans="1:9">
      <c r="A19" s="11" t="s">
        <v>32</v>
      </c>
      <c r="B19" s="10" t="s">
        <v>33</v>
      </c>
      <c r="C19" s="6" t="s">
        <v>34</v>
      </c>
      <c r="D19" s="15">
        <v>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0"/>
        <v>0</v>
      </c>
    </row>
    <row r="20" spans="1:9">
      <c r="A20" s="11" t="s">
        <v>35</v>
      </c>
      <c r="B20" s="10" t="s">
        <v>36</v>
      </c>
      <c r="C20" s="6" t="s">
        <v>37</v>
      </c>
      <c r="D20" s="15">
        <v>1747186</v>
      </c>
      <c r="E20" s="15">
        <v>1747186</v>
      </c>
      <c r="F20" s="15">
        <v>0</v>
      </c>
      <c r="G20" s="15">
        <v>0</v>
      </c>
      <c r="H20" s="15">
        <v>1747186</v>
      </c>
      <c r="I20" s="15">
        <f t="shared" si="0"/>
        <v>1747186</v>
      </c>
    </row>
    <row r="21" spans="1:9">
      <c r="A21" s="11" t="s">
        <v>38</v>
      </c>
      <c r="B21" s="10"/>
      <c r="C21" s="6" t="s">
        <v>39</v>
      </c>
      <c r="D21" s="15">
        <v>11632300</v>
      </c>
      <c r="E21" s="15">
        <v>12916818</v>
      </c>
      <c r="F21" s="15">
        <v>0</v>
      </c>
      <c r="G21" s="15">
        <v>0</v>
      </c>
      <c r="H21" s="15">
        <v>0</v>
      </c>
      <c r="I21" s="15">
        <v>0</v>
      </c>
    </row>
    <row r="22" spans="1:9">
      <c r="A22" s="11" t="s">
        <v>40</v>
      </c>
      <c r="B22" s="10"/>
      <c r="C22" s="6" t="s">
        <v>41</v>
      </c>
      <c r="D22" s="15">
        <f>SUM(D20:D21)</f>
        <v>13379486</v>
      </c>
      <c r="E22" s="15">
        <f>SUM(E20:E21)</f>
        <v>14664004</v>
      </c>
      <c r="F22" s="15">
        <v>0</v>
      </c>
      <c r="G22" s="15">
        <v>0</v>
      </c>
      <c r="H22" s="15">
        <v>1747186</v>
      </c>
      <c r="I22" s="15">
        <v>1747186</v>
      </c>
    </row>
    <row r="23" spans="1:9">
      <c r="A23" s="11" t="s">
        <v>42</v>
      </c>
      <c r="B23" s="16" t="s">
        <v>43</v>
      </c>
      <c r="C23" s="16"/>
      <c r="D23" s="17">
        <f>SUM(D8:D19,D22)</f>
        <v>170880000</v>
      </c>
      <c r="E23" s="17">
        <f>SUM(E8:E19,E22)</f>
        <v>228172398</v>
      </c>
      <c r="F23" s="17">
        <f>SUM(F8:F15)</f>
        <v>12670000</v>
      </c>
      <c r="G23" s="17">
        <f>SUM(G8:G15)</f>
        <v>13954518</v>
      </c>
      <c r="H23" s="17">
        <f>SUM(H8:H19,H22)</f>
        <v>201832389</v>
      </c>
      <c r="I23" s="17">
        <f>SUM(I8:I19,I22)</f>
        <v>229210098</v>
      </c>
    </row>
    <row r="24" spans="1:9">
      <c r="A24" s="4"/>
      <c r="B24" s="4"/>
      <c r="C24" s="4"/>
      <c r="D24" s="4"/>
      <c r="E24" s="4"/>
      <c r="F24" s="4"/>
      <c r="G24" s="4"/>
      <c r="H24" s="4"/>
    </row>
    <row r="25" spans="1:9">
      <c r="A25" s="4"/>
      <c r="B25" s="4"/>
      <c r="C25" s="4"/>
      <c r="D25" s="4"/>
      <c r="E25" s="4"/>
      <c r="F25" s="4"/>
      <c r="G25" s="4"/>
      <c r="H25" s="4"/>
    </row>
    <row r="26" spans="1:9">
      <c r="A26" s="4"/>
      <c r="B26" s="4"/>
      <c r="C26" s="4"/>
      <c r="D26" s="4"/>
      <c r="E26" s="4"/>
      <c r="F26" s="4"/>
      <c r="G26" s="4"/>
      <c r="H26" s="4"/>
    </row>
    <row r="27" spans="1:9">
      <c r="A27" s="4"/>
      <c r="B27" s="4"/>
      <c r="C27" s="4"/>
      <c r="D27" s="4"/>
      <c r="E27" s="4"/>
      <c r="F27" s="4"/>
      <c r="G27" s="4"/>
      <c r="H27" s="4"/>
    </row>
    <row r="28" spans="1:9">
      <c r="A28" s="4"/>
      <c r="B28" s="4"/>
      <c r="C28" s="4"/>
      <c r="D28" s="4"/>
      <c r="E28" s="4"/>
      <c r="F28" s="4"/>
      <c r="G28" s="4"/>
      <c r="H28" s="4"/>
    </row>
    <row r="29" spans="1:9">
      <c r="A29" s="4"/>
      <c r="B29" s="4"/>
      <c r="C29" s="4"/>
      <c r="D29" s="4"/>
      <c r="E29" s="4"/>
      <c r="F29" s="4"/>
      <c r="G29" s="4"/>
      <c r="H29" s="4"/>
    </row>
    <row r="30" spans="1:9">
      <c r="A30" s="4"/>
      <c r="B30" s="4"/>
      <c r="C30" s="4"/>
      <c r="D30" s="4"/>
      <c r="E30" s="4"/>
      <c r="F30" s="4"/>
      <c r="G30" s="4"/>
      <c r="H30" s="4"/>
    </row>
    <row r="31" spans="1:9">
      <c r="A31" s="4"/>
      <c r="B31" s="4"/>
      <c r="C31" s="4"/>
      <c r="D31" s="4"/>
      <c r="E31" s="4"/>
      <c r="F31" s="4"/>
      <c r="G31" s="4"/>
      <c r="H31" s="4"/>
    </row>
    <row r="32" spans="1:9">
      <c r="A32" s="4"/>
      <c r="B32" s="4"/>
      <c r="C32" s="4"/>
      <c r="D32" s="4"/>
      <c r="E32" s="4"/>
      <c r="F32" s="4"/>
      <c r="G32" s="4"/>
      <c r="H32" s="4"/>
    </row>
    <row r="33" spans="1:9">
      <c r="A33" s="4"/>
      <c r="B33" s="4"/>
      <c r="C33" s="4"/>
      <c r="D33" s="4"/>
      <c r="E33" s="4"/>
      <c r="F33" s="4"/>
      <c r="G33" s="4"/>
      <c r="H33" s="4"/>
    </row>
    <row r="34" spans="1:9">
      <c r="A34" s="4"/>
      <c r="B34" s="4"/>
      <c r="C34" s="4"/>
      <c r="D34" s="4"/>
      <c r="E34" s="4"/>
      <c r="F34" s="4"/>
      <c r="G34" s="4"/>
      <c r="H34" s="4"/>
    </row>
    <row r="35" spans="1:9">
      <c r="A35" s="4"/>
      <c r="B35" s="4"/>
      <c r="C35" s="4"/>
      <c r="D35" s="4"/>
      <c r="E35" s="4"/>
      <c r="F35" s="4"/>
      <c r="G35" s="4"/>
      <c r="H35" s="4"/>
    </row>
    <row r="36" spans="1:9">
      <c r="A36" s="4"/>
      <c r="B36" s="4"/>
      <c r="C36" s="4"/>
      <c r="D36" s="4"/>
      <c r="E36" s="4"/>
      <c r="F36" s="4"/>
      <c r="G36" s="4"/>
      <c r="H36" s="4"/>
    </row>
    <row r="37" spans="1:9">
      <c r="A37" s="4"/>
      <c r="B37" s="4"/>
      <c r="C37" s="4"/>
      <c r="D37" s="4"/>
      <c r="E37" s="4"/>
      <c r="F37" s="4"/>
      <c r="G37" s="4"/>
      <c r="H37" s="4"/>
    </row>
    <row r="38" spans="1:9">
      <c r="A38" s="4"/>
      <c r="B38" s="4"/>
      <c r="C38" s="4"/>
      <c r="D38" s="4"/>
      <c r="E38" s="4"/>
      <c r="F38" s="4"/>
      <c r="G38" s="4"/>
      <c r="H38" s="4"/>
    </row>
    <row r="39" spans="1:9">
      <c r="A39" s="4"/>
      <c r="B39" s="4"/>
      <c r="C39" s="4"/>
      <c r="D39" s="4"/>
      <c r="E39" s="4"/>
      <c r="F39" s="4"/>
      <c r="G39" s="4"/>
      <c r="H39" s="4"/>
    </row>
    <row r="40" spans="1:9">
      <c r="A40" s="4"/>
      <c r="B40" s="4"/>
      <c r="C40" s="4"/>
      <c r="D40" s="4"/>
      <c r="E40" s="4"/>
      <c r="F40" s="4"/>
      <c r="G40" s="4"/>
      <c r="H40" s="4"/>
    </row>
    <row r="41" spans="1:9">
      <c r="A41" s="4"/>
      <c r="B41" s="4"/>
      <c r="C41" s="4"/>
      <c r="D41" s="4"/>
      <c r="E41" s="4"/>
      <c r="F41" s="4"/>
      <c r="G41" s="4"/>
      <c r="H41" s="4"/>
    </row>
    <row r="42" spans="1:9">
      <c r="A42" s="4"/>
      <c r="B42" s="4"/>
      <c r="C42" s="4"/>
      <c r="D42" s="4"/>
      <c r="E42" s="4"/>
      <c r="F42" s="4"/>
      <c r="G42" s="4"/>
      <c r="H42" s="4"/>
    </row>
    <row r="43" spans="1:9">
      <c r="A43" s="4"/>
      <c r="B43" s="4"/>
      <c r="C43" s="4"/>
      <c r="D43" s="4"/>
      <c r="E43" s="4"/>
      <c r="F43" s="4"/>
      <c r="G43" s="4"/>
      <c r="H43" s="4"/>
    </row>
    <row r="44" spans="1:9" ht="8.25" customHeight="1">
      <c r="A44" s="4"/>
      <c r="B44" s="4"/>
      <c r="C44" s="4"/>
      <c r="D44" s="4"/>
      <c r="E44" s="4"/>
      <c r="F44" s="4"/>
      <c r="G44" s="4"/>
      <c r="H44" s="4"/>
    </row>
    <row r="45" spans="1:9" ht="13.5" customHeight="1">
      <c r="A45" s="237" t="s">
        <v>6</v>
      </c>
      <c r="B45" s="238" t="s">
        <v>7</v>
      </c>
      <c r="C45" s="239" t="s">
        <v>8</v>
      </c>
      <c r="D45" s="240" t="s">
        <v>44</v>
      </c>
      <c r="E45" s="240" t="s">
        <v>44</v>
      </c>
      <c r="F45" s="240" t="s">
        <v>10</v>
      </c>
      <c r="G45" s="240" t="s">
        <v>10</v>
      </c>
      <c r="H45" s="240" t="s">
        <v>11</v>
      </c>
      <c r="I45" s="240" t="s">
        <v>11</v>
      </c>
    </row>
    <row r="46" spans="1:9" ht="45.75" customHeight="1">
      <c r="A46" s="237"/>
      <c r="B46" s="237"/>
      <c r="C46" s="237"/>
      <c r="D46" s="237"/>
      <c r="E46" s="237"/>
      <c r="F46" s="237"/>
      <c r="G46" s="237"/>
      <c r="H46" s="237"/>
      <c r="I46" s="237"/>
    </row>
    <row r="47" spans="1:9" ht="13.5" customHeight="1">
      <c r="A47" s="11" t="s">
        <v>12</v>
      </c>
      <c r="B47" s="239" t="s">
        <v>13</v>
      </c>
      <c r="C47" s="241" t="s">
        <v>45</v>
      </c>
      <c r="D47" s="242">
        <v>49575270</v>
      </c>
      <c r="E47" s="242">
        <v>99519660</v>
      </c>
      <c r="F47" s="242">
        <v>0</v>
      </c>
      <c r="G47" s="242">
        <v>0</v>
      </c>
      <c r="H47" s="244">
        <f>D47+F47</f>
        <v>49575270</v>
      </c>
      <c r="I47" s="244">
        <f>SUM(E47:G50)</f>
        <v>99519660</v>
      </c>
    </row>
    <row r="48" spans="1:9">
      <c r="A48" s="11" t="s">
        <v>15</v>
      </c>
      <c r="B48" s="239"/>
      <c r="C48" s="239"/>
      <c r="D48" s="239"/>
      <c r="E48" s="239"/>
      <c r="F48" s="239"/>
      <c r="G48" s="239"/>
      <c r="H48" s="239"/>
      <c r="I48" s="239"/>
    </row>
    <row r="49" spans="1:9">
      <c r="A49" s="11" t="s">
        <v>16</v>
      </c>
      <c r="B49" s="239"/>
      <c r="C49" s="239"/>
      <c r="D49" s="239"/>
      <c r="E49" s="239"/>
      <c r="F49" s="239"/>
      <c r="G49" s="239"/>
      <c r="H49" s="239"/>
      <c r="I49" s="239"/>
    </row>
    <row r="50" spans="1:9">
      <c r="A50" s="11" t="s">
        <v>17</v>
      </c>
      <c r="B50" s="239"/>
      <c r="C50" s="239"/>
      <c r="D50" s="239"/>
      <c r="E50" s="239"/>
      <c r="F50" s="239"/>
      <c r="G50" s="239"/>
      <c r="H50" s="239"/>
      <c r="I50" s="239"/>
    </row>
    <row r="51" spans="1:9">
      <c r="A51" s="11" t="s">
        <v>18</v>
      </c>
      <c r="B51" s="239"/>
      <c r="C51" s="12" t="s">
        <v>46</v>
      </c>
      <c r="D51" s="13">
        <v>7500000</v>
      </c>
      <c r="E51" s="13">
        <v>12673736</v>
      </c>
      <c r="F51" s="13">
        <v>0</v>
      </c>
      <c r="G51" s="13">
        <v>0</v>
      </c>
      <c r="H51" s="14">
        <f>D51+F51</f>
        <v>7500000</v>
      </c>
      <c r="I51" s="14">
        <f t="shared" ref="H51:I57" si="1">SUM(E51:G51)</f>
        <v>12673736</v>
      </c>
    </row>
    <row r="52" spans="1:9">
      <c r="A52" s="11" t="s">
        <v>20</v>
      </c>
      <c r="B52" s="239"/>
      <c r="C52" s="12" t="s">
        <v>47</v>
      </c>
      <c r="D52" s="13">
        <v>4525378</v>
      </c>
      <c r="E52" s="13">
        <v>4525378</v>
      </c>
      <c r="F52" s="13">
        <v>329377</v>
      </c>
      <c r="G52" s="13">
        <v>9429</v>
      </c>
      <c r="H52" s="14">
        <f>D52+F52</f>
        <v>4854755</v>
      </c>
      <c r="I52" s="14">
        <f>E52+G52</f>
        <v>4534807</v>
      </c>
    </row>
    <row r="53" spans="1:9" ht="22.5">
      <c r="A53" s="11" t="s">
        <v>22</v>
      </c>
      <c r="B53" s="239"/>
      <c r="C53" s="12" t="s">
        <v>48</v>
      </c>
      <c r="D53" s="13"/>
      <c r="E53" s="13"/>
      <c r="F53" s="13"/>
      <c r="G53" s="13"/>
      <c r="H53" s="14">
        <f t="shared" si="1"/>
        <v>0</v>
      </c>
      <c r="I53" s="14">
        <f t="shared" si="1"/>
        <v>0</v>
      </c>
    </row>
    <row r="54" spans="1:9" ht="22.5">
      <c r="A54" s="11" t="s">
        <v>24</v>
      </c>
      <c r="B54" s="239"/>
      <c r="C54" s="12" t="s">
        <v>49</v>
      </c>
      <c r="D54" s="13">
        <v>0</v>
      </c>
      <c r="E54" s="13">
        <v>0</v>
      </c>
      <c r="F54" s="13">
        <v>0</v>
      </c>
      <c r="G54" s="13">
        <v>0</v>
      </c>
      <c r="H54" s="14">
        <f t="shared" si="1"/>
        <v>0</v>
      </c>
      <c r="I54" s="14">
        <f t="shared" si="1"/>
        <v>0</v>
      </c>
    </row>
    <row r="55" spans="1:9">
      <c r="A55" s="11" t="s">
        <v>26</v>
      </c>
      <c r="B55" s="239" t="s">
        <v>27</v>
      </c>
      <c r="C55" s="6" t="s">
        <v>50</v>
      </c>
      <c r="D55" s="15">
        <v>0</v>
      </c>
      <c r="E55" s="15">
        <v>0</v>
      </c>
      <c r="F55" s="15">
        <v>0</v>
      </c>
      <c r="G55" s="15">
        <v>0</v>
      </c>
      <c r="H55" s="14">
        <f t="shared" si="1"/>
        <v>0</v>
      </c>
      <c r="I55" s="14">
        <f t="shared" si="1"/>
        <v>0</v>
      </c>
    </row>
    <row r="56" spans="1:9">
      <c r="A56" s="11"/>
      <c r="B56" s="239"/>
      <c r="C56" s="6" t="s">
        <v>51</v>
      </c>
      <c r="D56" s="15">
        <v>0</v>
      </c>
      <c r="E56" s="15">
        <v>0</v>
      </c>
      <c r="F56" s="15">
        <v>0</v>
      </c>
      <c r="G56" s="15">
        <v>0</v>
      </c>
      <c r="H56" s="14">
        <v>0</v>
      </c>
      <c r="I56" s="14">
        <f t="shared" si="1"/>
        <v>0</v>
      </c>
    </row>
    <row r="57" spans="1:9">
      <c r="A57" s="11" t="s">
        <v>30</v>
      </c>
      <c r="B57" s="239"/>
      <c r="C57" s="6" t="s">
        <v>52</v>
      </c>
      <c r="D57" s="15">
        <v>0</v>
      </c>
      <c r="E57" s="15">
        <v>0</v>
      </c>
      <c r="F57" s="15">
        <v>0</v>
      </c>
      <c r="G57" s="15">
        <v>0</v>
      </c>
      <c r="H57" s="14">
        <f t="shared" si="1"/>
        <v>0</v>
      </c>
      <c r="I57" s="14">
        <f t="shared" si="1"/>
        <v>0</v>
      </c>
    </row>
    <row r="58" spans="1:9">
      <c r="A58" s="11" t="s">
        <v>32</v>
      </c>
      <c r="B58" s="10" t="s">
        <v>33</v>
      </c>
      <c r="C58" s="6" t="s">
        <v>53</v>
      </c>
      <c r="D58" s="15">
        <v>0</v>
      </c>
      <c r="E58" s="15">
        <v>0</v>
      </c>
      <c r="F58" s="15">
        <v>11632300</v>
      </c>
      <c r="G58" s="15">
        <v>12916818</v>
      </c>
      <c r="H58" s="14"/>
      <c r="I58" s="14"/>
    </row>
    <row r="59" spans="1:9">
      <c r="A59" s="11" t="s">
        <v>35</v>
      </c>
      <c r="B59" s="10" t="s">
        <v>36</v>
      </c>
      <c r="C59" s="6" t="s">
        <v>54</v>
      </c>
      <c r="D59" s="15">
        <v>107532166</v>
      </c>
      <c r="E59" s="15">
        <v>109394792</v>
      </c>
      <c r="F59" s="15">
        <v>708323</v>
      </c>
      <c r="G59" s="15">
        <v>1028271</v>
      </c>
      <c r="H59" s="14">
        <f>D59+F59</f>
        <v>108240489</v>
      </c>
      <c r="I59" s="14">
        <f>E59+G59</f>
        <v>110423063</v>
      </c>
    </row>
    <row r="60" spans="1:9">
      <c r="A60" s="11" t="s">
        <v>38</v>
      </c>
      <c r="B60" s="10"/>
      <c r="C60" s="6" t="s">
        <v>55</v>
      </c>
      <c r="D60" s="15">
        <v>1747186</v>
      </c>
      <c r="E60" s="15">
        <v>2058832</v>
      </c>
      <c r="F60" s="15">
        <v>0</v>
      </c>
      <c r="G60" s="15">
        <v>0</v>
      </c>
      <c r="H60" s="14">
        <f>D60+F60</f>
        <v>1747186</v>
      </c>
      <c r="I60" s="14">
        <f>SUM(E60:G60)</f>
        <v>2058832</v>
      </c>
    </row>
    <row r="61" spans="1:9">
      <c r="A61" s="11" t="s">
        <v>40</v>
      </c>
      <c r="B61" s="10"/>
      <c r="C61" s="6" t="s">
        <v>56</v>
      </c>
      <c r="D61" s="15">
        <f>SUM(D58:D60)</f>
        <v>109279352</v>
      </c>
      <c r="E61" s="15">
        <f>SUM(E58:E60)</f>
        <v>111453624</v>
      </c>
      <c r="F61" s="15">
        <f>SUM(F58:F60)</f>
        <v>12340623</v>
      </c>
      <c r="G61" s="15">
        <f>SUM(G58:G60)</f>
        <v>13945089</v>
      </c>
      <c r="H61" s="14">
        <f>SUM(H59:H60)</f>
        <v>109987675</v>
      </c>
      <c r="I61" s="14">
        <f>SUM(I59:I60)</f>
        <v>112481895</v>
      </c>
    </row>
    <row r="62" spans="1:9">
      <c r="A62" s="11" t="s">
        <v>42</v>
      </c>
      <c r="B62" s="16" t="s">
        <v>43</v>
      </c>
      <c r="C62" s="16"/>
      <c r="D62" s="17">
        <f>SUM(D47:D57)+D61</f>
        <v>170880000</v>
      </c>
      <c r="E62" s="17">
        <f>SUM(E47:E57)+E61</f>
        <v>228172398</v>
      </c>
      <c r="F62" s="17">
        <f>SUM(F47:F57)+F61</f>
        <v>12670000</v>
      </c>
      <c r="G62" s="17">
        <f>SUM(G47:G57)+G61</f>
        <v>13954518</v>
      </c>
      <c r="H62" s="17">
        <f>SUM(H47,H51,H52,H59,H60)</f>
        <v>171917700</v>
      </c>
      <c r="I62" s="17">
        <f>SUM(I47,I51,I52,I59,I60)+I56</f>
        <v>229210098</v>
      </c>
    </row>
    <row r="63" spans="1:9">
      <c r="A63" s="4"/>
      <c r="B63" s="4"/>
      <c r="C63" s="4"/>
      <c r="D63" s="4"/>
      <c r="E63" s="4"/>
      <c r="F63" s="4"/>
      <c r="G63" s="4"/>
      <c r="H63" s="4"/>
    </row>
    <row r="64" spans="1:9">
      <c r="A64" s="4" t="s">
        <v>57</v>
      </c>
      <c r="B64" s="4"/>
      <c r="C64" s="4"/>
      <c r="D64" s="4"/>
      <c r="E64" s="4"/>
      <c r="F64" s="4"/>
      <c r="G64" s="4"/>
      <c r="H64" s="4"/>
    </row>
    <row r="65" spans="1:1">
      <c r="A65" s="1" t="s">
        <v>58</v>
      </c>
    </row>
  </sheetData>
  <sheetProtection selectLockedCells="1" selectUnlockedCells="1"/>
  <mergeCells count="40">
    <mergeCell ref="I45:I46"/>
    <mergeCell ref="I47:I50"/>
    <mergeCell ref="B55:B57"/>
    <mergeCell ref="E6:E7"/>
    <mergeCell ref="E8:E11"/>
    <mergeCell ref="G6:G7"/>
    <mergeCell ref="G8:G11"/>
    <mergeCell ref="I8:I11"/>
    <mergeCell ref="E45:E46"/>
    <mergeCell ref="E47:E50"/>
    <mergeCell ref="G45:G46"/>
    <mergeCell ref="G47:G50"/>
    <mergeCell ref="H45:H46"/>
    <mergeCell ref="B47:B54"/>
    <mergeCell ref="C47:C50"/>
    <mergeCell ref="D47:D50"/>
    <mergeCell ref="F47:F50"/>
    <mergeCell ref="H47:H50"/>
    <mergeCell ref="B16:B18"/>
    <mergeCell ref="A45:A46"/>
    <mergeCell ref="B45:B46"/>
    <mergeCell ref="C45:C46"/>
    <mergeCell ref="D45:D46"/>
    <mergeCell ref="F45:F46"/>
    <mergeCell ref="I6:I7"/>
    <mergeCell ref="B8:B15"/>
    <mergeCell ref="C8:C11"/>
    <mergeCell ref="D8:D11"/>
    <mergeCell ref="F8:F11"/>
    <mergeCell ref="H8:H11"/>
    <mergeCell ref="A1:I1"/>
    <mergeCell ref="C2:J2"/>
    <mergeCell ref="B3:I3"/>
    <mergeCell ref="B5:C5"/>
    <mergeCell ref="A6:A7"/>
    <mergeCell ref="B6:B7"/>
    <mergeCell ref="C6:C7"/>
    <mergeCell ref="D6:D7"/>
    <mergeCell ref="F6:F7"/>
    <mergeCell ref="H6:H7"/>
  </mergeCells>
  <printOptions horizontalCentered="1"/>
  <pageMargins left="0.31496062992125984" right="0.19685039370078741" top="0.43307086614173229" bottom="0.98425196850393704" header="0.43307086614173229" footer="0.98425196850393704"/>
  <pageSetup paperSize="9" scale="85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topLeftCell="A97" zoomScaleNormal="100" workbookViewId="0">
      <selection activeCell="D120" sqref="D120"/>
    </sheetView>
  </sheetViews>
  <sheetFormatPr defaultColWidth="7.875" defaultRowHeight="12.75"/>
  <cols>
    <col min="1" max="1" width="3.75" style="124" customWidth="1"/>
    <col min="2" max="2" width="50" style="124" customWidth="1"/>
    <col min="3" max="3" width="12.5" style="124" customWidth="1"/>
    <col min="4" max="4" width="12.875" style="124" customWidth="1"/>
    <col min="5" max="16384" width="7.875" style="124"/>
  </cols>
  <sheetData>
    <row r="1" spans="1:5">
      <c r="A1" s="132"/>
      <c r="B1" s="268" t="s">
        <v>478</v>
      </c>
      <c r="C1" s="268"/>
      <c r="D1" s="224"/>
      <c r="E1" s="1"/>
    </row>
    <row r="2" spans="1:5">
      <c r="A2" s="132"/>
      <c r="B2" s="225"/>
      <c r="C2" s="225"/>
      <c r="D2" s="224"/>
      <c r="E2" s="1"/>
    </row>
    <row r="3" spans="1:5" ht="15">
      <c r="A3" s="269" t="s">
        <v>445</v>
      </c>
      <c r="B3" s="269"/>
      <c r="C3" s="269"/>
      <c r="D3" s="132"/>
    </row>
    <row r="4" spans="1:5">
      <c r="A4" s="132"/>
      <c r="B4" s="132"/>
      <c r="C4" s="132"/>
      <c r="D4" s="132"/>
    </row>
    <row r="5" spans="1:5" ht="15">
      <c r="A5" s="132"/>
      <c r="B5" s="132"/>
      <c r="C5" s="223"/>
      <c r="D5" s="132"/>
    </row>
    <row r="6" spans="1:5" ht="24">
      <c r="A6" s="266" t="s">
        <v>323</v>
      </c>
      <c r="B6" s="266"/>
      <c r="C6" s="192" t="s">
        <v>324</v>
      </c>
      <c r="D6" s="192" t="s">
        <v>431</v>
      </c>
    </row>
    <row r="7" spans="1:5">
      <c r="A7" s="163"/>
      <c r="B7" s="160" t="s">
        <v>325</v>
      </c>
      <c r="C7" s="159">
        <v>5896600</v>
      </c>
      <c r="D7" s="159">
        <v>7225400</v>
      </c>
    </row>
    <row r="8" spans="1:5">
      <c r="A8" s="163"/>
      <c r="B8" s="160" t="s">
        <v>326</v>
      </c>
      <c r="C8" s="159">
        <v>112000</v>
      </c>
      <c r="D8" s="159">
        <v>0</v>
      </c>
    </row>
    <row r="9" spans="1:5">
      <c r="A9" s="163"/>
      <c r="B9" s="160" t="s">
        <v>327</v>
      </c>
      <c r="C9" s="159">
        <v>6008600</v>
      </c>
      <c r="D9" s="159">
        <v>7225400</v>
      </c>
    </row>
    <row r="10" spans="1:5">
      <c r="A10" s="266" t="s">
        <v>328</v>
      </c>
      <c r="B10" s="266"/>
      <c r="C10" s="160"/>
      <c r="D10" s="160"/>
    </row>
    <row r="11" spans="1:5">
      <c r="A11" s="166"/>
      <c r="B11" s="165" t="s">
        <v>329</v>
      </c>
      <c r="C11" s="164">
        <v>5002944</v>
      </c>
      <c r="D11" s="164">
        <v>5002944</v>
      </c>
    </row>
    <row r="12" spans="1:5">
      <c r="A12" s="166"/>
      <c r="B12" s="165" t="s">
        <v>330</v>
      </c>
      <c r="C12" s="164">
        <v>875515</v>
      </c>
      <c r="D12" s="164">
        <v>875515</v>
      </c>
    </row>
    <row r="13" spans="1:5">
      <c r="A13" s="169"/>
      <c r="B13" s="168" t="s">
        <v>331</v>
      </c>
      <c r="C13" s="167">
        <v>0</v>
      </c>
      <c r="D13" s="167">
        <v>0</v>
      </c>
    </row>
    <row r="14" spans="1:5">
      <c r="A14" s="169"/>
      <c r="B14" s="168" t="s">
        <v>457</v>
      </c>
      <c r="C14" s="167"/>
      <c r="D14" s="167">
        <v>500000</v>
      </c>
    </row>
    <row r="15" spans="1:5">
      <c r="A15" s="161" t="s">
        <v>332</v>
      </c>
      <c r="B15" s="160" t="s">
        <v>333</v>
      </c>
      <c r="C15" s="159">
        <f>SUM(C11:C13)</f>
        <v>5878459</v>
      </c>
      <c r="D15" s="159">
        <f>SUM(D11:D14)</f>
        <v>6378459</v>
      </c>
    </row>
    <row r="16" spans="1:5">
      <c r="A16" s="166"/>
      <c r="B16" s="165" t="s">
        <v>334</v>
      </c>
      <c r="C16" s="164">
        <v>0</v>
      </c>
      <c r="D16" s="164">
        <v>610000</v>
      </c>
    </row>
    <row r="17" spans="1:4">
      <c r="A17" s="161"/>
      <c r="B17" s="163" t="s">
        <v>335</v>
      </c>
      <c r="C17" s="162">
        <v>0</v>
      </c>
      <c r="D17" s="162">
        <v>10000</v>
      </c>
    </row>
    <row r="18" spans="1:4">
      <c r="A18" s="161"/>
      <c r="B18" s="163" t="s">
        <v>336</v>
      </c>
      <c r="C18" s="162">
        <v>40000</v>
      </c>
      <c r="D18" s="162">
        <v>40000</v>
      </c>
    </row>
    <row r="19" spans="1:4">
      <c r="A19" s="161"/>
      <c r="B19" s="163" t="s">
        <v>131</v>
      </c>
      <c r="C19" s="162">
        <v>40000</v>
      </c>
      <c r="D19" s="162">
        <v>40000</v>
      </c>
    </row>
    <row r="20" spans="1:4">
      <c r="A20" s="161"/>
      <c r="B20" s="163" t="s">
        <v>337</v>
      </c>
      <c r="C20" s="162">
        <v>0</v>
      </c>
      <c r="D20" s="162">
        <v>45725</v>
      </c>
    </row>
    <row r="21" spans="1:4">
      <c r="A21" s="161"/>
      <c r="B21" s="163" t="s">
        <v>138</v>
      </c>
      <c r="C21" s="162">
        <v>20141</v>
      </c>
      <c r="D21" s="162">
        <v>67416</v>
      </c>
    </row>
    <row r="22" spans="1:4">
      <c r="A22" s="161"/>
      <c r="B22" s="163" t="s">
        <v>338</v>
      </c>
      <c r="C22" s="162">
        <v>30000</v>
      </c>
      <c r="D22" s="162">
        <v>30000</v>
      </c>
    </row>
    <row r="23" spans="1:4">
      <c r="A23" s="169"/>
      <c r="B23" s="168" t="s">
        <v>339</v>
      </c>
      <c r="C23" s="167">
        <v>0</v>
      </c>
      <c r="D23" s="167">
        <v>3800</v>
      </c>
    </row>
    <row r="24" spans="1:4">
      <c r="A24" s="161" t="s">
        <v>340</v>
      </c>
      <c r="B24" s="160" t="s">
        <v>341</v>
      </c>
      <c r="C24" s="159">
        <f>SUM(C16:C23)</f>
        <v>130141</v>
      </c>
      <c r="D24" s="159">
        <f>SUM(D16:D23)</f>
        <v>846941</v>
      </c>
    </row>
    <row r="25" spans="1:4">
      <c r="A25" s="161" t="s">
        <v>342</v>
      </c>
      <c r="B25" s="160" t="s">
        <v>343</v>
      </c>
      <c r="C25" s="159">
        <f>C15+C24</f>
        <v>6008600</v>
      </c>
      <c r="D25" s="159">
        <f>D15+D24</f>
        <v>7225400</v>
      </c>
    </row>
    <row r="26" spans="1:4">
      <c r="A26" s="170"/>
      <c r="B26" s="170"/>
      <c r="C26" s="170"/>
      <c r="D26" s="170"/>
    </row>
    <row r="27" spans="1:4">
      <c r="A27" s="170"/>
      <c r="B27" s="182" t="s">
        <v>344</v>
      </c>
      <c r="C27" s="170"/>
      <c r="D27" s="170"/>
    </row>
    <row r="28" spans="1:4">
      <c r="A28" s="170"/>
      <c r="B28" s="170"/>
      <c r="C28" s="170"/>
      <c r="D28" s="170"/>
    </row>
    <row r="29" spans="1:4" ht="19.5" customHeight="1">
      <c r="A29" s="266" t="s">
        <v>323</v>
      </c>
      <c r="B29" s="266"/>
      <c r="C29" s="216" t="s">
        <v>324</v>
      </c>
      <c r="D29" s="216" t="s">
        <v>431</v>
      </c>
    </row>
    <row r="30" spans="1:4">
      <c r="A30" s="222"/>
      <c r="B30" s="221" t="s">
        <v>345</v>
      </c>
      <c r="C30" s="219">
        <v>1072728</v>
      </c>
      <c r="D30" s="219">
        <v>1072728</v>
      </c>
    </row>
    <row r="31" spans="1:4">
      <c r="A31" s="220"/>
      <c r="B31" s="217" t="s">
        <v>346</v>
      </c>
      <c r="C31" s="219">
        <v>551700</v>
      </c>
      <c r="D31" s="219">
        <v>551700</v>
      </c>
    </row>
    <row r="32" spans="1:4">
      <c r="A32" s="218"/>
      <c r="B32" s="217" t="s">
        <v>347</v>
      </c>
      <c r="C32" s="209">
        <v>1023296</v>
      </c>
      <c r="D32" s="209">
        <v>1023296</v>
      </c>
    </row>
    <row r="33" spans="1:4">
      <c r="A33" s="218"/>
      <c r="B33" s="217" t="s">
        <v>43</v>
      </c>
      <c r="C33" s="209">
        <f>C30+C31+C32</f>
        <v>2647724</v>
      </c>
      <c r="D33" s="209">
        <f>D30+D31+D32</f>
        <v>2647724</v>
      </c>
    </row>
    <row r="34" spans="1:4" ht="17.25" customHeight="1">
      <c r="A34" s="270" t="s">
        <v>328</v>
      </c>
      <c r="B34" s="270"/>
      <c r="C34" s="216" t="s">
        <v>324</v>
      </c>
      <c r="D34" s="216" t="s">
        <v>431</v>
      </c>
    </row>
    <row r="35" spans="1:4">
      <c r="A35" s="215"/>
      <c r="B35" s="214" t="s">
        <v>348</v>
      </c>
      <c r="C35" s="213">
        <v>1072728</v>
      </c>
      <c r="D35" s="213">
        <v>1072728</v>
      </c>
    </row>
    <row r="36" spans="1:4">
      <c r="A36" s="215"/>
      <c r="B36" s="214" t="s">
        <v>349</v>
      </c>
      <c r="C36" s="213">
        <v>551700</v>
      </c>
      <c r="D36" s="213">
        <v>551700</v>
      </c>
    </row>
    <row r="37" spans="1:4">
      <c r="A37" s="211"/>
      <c r="B37" s="210" t="s">
        <v>350</v>
      </c>
      <c r="C37" s="212">
        <v>1023296</v>
      </c>
      <c r="D37" s="212">
        <v>1023296</v>
      </c>
    </row>
    <row r="38" spans="1:4">
      <c r="A38" s="211"/>
      <c r="B38" s="210" t="s">
        <v>43</v>
      </c>
      <c r="C38" s="209">
        <f>C35+C36+C37</f>
        <v>2647724</v>
      </c>
      <c r="D38" s="209">
        <f>D35+D36+D37</f>
        <v>2647724</v>
      </c>
    </row>
    <row r="39" spans="1:4">
      <c r="A39" s="170"/>
      <c r="B39" s="170"/>
      <c r="C39" s="170"/>
      <c r="D39" s="170"/>
    </row>
    <row r="40" spans="1:4">
      <c r="A40" s="170"/>
      <c r="B40" s="170"/>
      <c r="C40" s="170"/>
      <c r="D40" s="170"/>
    </row>
    <row r="41" spans="1:4">
      <c r="A41" s="265" t="s">
        <v>444</v>
      </c>
      <c r="B41" s="265"/>
      <c r="C41" s="265"/>
      <c r="D41" s="170"/>
    </row>
    <row r="42" spans="1:4">
      <c r="A42" s="170"/>
      <c r="B42" s="170"/>
      <c r="C42" s="170"/>
      <c r="D42" s="170"/>
    </row>
    <row r="43" spans="1:4">
      <c r="A43" s="170"/>
      <c r="B43" s="170"/>
      <c r="C43" s="182"/>
      <c r="D43" s="208" t="s">
        <v>443</v>
      </c>
    </row>
    <row r="44" spans="1:4" ht="24">
      <c r="A44" s="271" t="s">
        <v>323</v>
      </c>
      <c r="B44" s="271"/>
      <c r="C44" s="183" t="s">
        <v>324</v>
      </c>
      <c r="D44" s="183" t="s">
        <v>431</v>
      </c>
    </row>
    <row r="45" spans="1:4">
      <c r="A45" s="163"/>
      <c r="B45" s="160" t="s">
        <v>327</v>
      </c>
      <c r="C45" s="159">
        <v>1800000</v>
      </c>
      <c r="D45" s="159">
        <v>2060580</v>
      </c>
    </row>
    <row r="46" spans="1:4">
      <c r="A46" s="195"/>
      <c r="B46" s="182"/>
      <c r="C46" s="200"/>
      <c r="D46" s="200"/>
    </row>
    <row r="47" spans="1:4">
      <c r="A47" s="266" t="s">
        <v>328</v>
      </c>
      <c r="B47" s="266"/>
      <c r="C47" s="160"/>
      <c r="D47" s="160"/>
    </row>
    <row r="48" spans="1:4">
      <c r="A48" s="161"/>
      <c r="B48" s="163" t="s">
        <v>352</v>
      </c>
      <c r="C48" s="162">
        <v>668000</v>
      </c>
      <c r="D48" s="162">
        <v>668000</v>
      </c>
    </row>
    <row r="49" spans="1:4">
      <c r="A49" s="166"/>
      <c r="B49" s="165" t="s">
        <v>330</v>
      </c>
      <c r="C49" s="164">
        <v>116900</v>
      </c>
      <c r="D49" s="164">
        <v>116900</v>
      </c>
    </row>
    <row r="50" spans="1:4">
      <c r="A50" s="161" t="s">
        <v>332</v>
      </c>
      <c r="B50" s="160" t="s">
        <v>333</v>
      </c>
      <c r="C50" s="159">
        <f>SUM(C48:C49)</f>
        <v>784900</v>
      </c>
      <c r="D50" s="159">
        <f>SUM(D48:D49)</f>
        <v>784900</v>
      </c>
    </row>
    <row r="51" spans="1:4">
      <c r="A51" s="166"/>
      <c r="B51" s="165" t="s">
        <v>458</v>
      </c>
      <c r="C51" s="164">
        <v>500000</v>
      </c>
      <c r="D51" s="164">
        <v>600000</v>
      </c>
    </row>
    <row r="52" spans="1:4">
      <c r="A52" s="161"/>
      <c r="B52" s="163" t="s">
        <v>131</v>
      </c>
      <c r="C52" s="162">
        <v>200000</v>
      </c>
      <c r="D52" s="162">
        <v>200000</v>
      </c>
    </row>
    <row r="53" spans="1:4">
      <c r="A53" s="161"/>
      <c r="B53" s="163" t="s">
        <v>353</v>
      </c>
      <c r="C53" s="162">
        <v>100000</v>
      </c>
      <c r="D53" s="162">
        <v>200000</v>
      </c>
    </row>
    <row r="54" spans="1:4">
      <c r="A54" s="161"/>
      <c r="B54" s="163" t="s">
        <v>138</v>
      </c>
      <c r="C54" s="162">
        <v>215100</v>
      </c>
      <c r="D54" s="162">
        <v>275680</v>
      </c>
    </row>
    <row r="55" spans="1:4">
      <c r="A55" s="161"/>
      <c r="B55" s="163"/>
      <c r="C55" s="162">
        <v>0</v>
      </c>
      <c r="D55" s="162">
        <v>0</v>
      </c>
    </row>
    <row r="56" spans="1:4">
      <c r="A56" s="161" t="s">
        <v>340</v>
      </c>
      <c r="B56" s="160" t="s">
        <v>341</v>
      </c>
      <c r="C56" s="159">
        <f>SUM(C51:C55)</f>
        <v>1015100</v>
      </c>
      <c r="D56" s="159">
        <f>SUM(D51:D55)</f>
        <v>1275680</v>
      </c>
    </row>
    <row r="57" spans="1:4">
      <c r="A57" s="161" t="s">
        <v>342</v>
      </c>
      <c r="B57" s="160" t="s">
        <v>343</v>
      </c>
      <c r="C57" s="159">
        <f>C50+C56</f>
        <v>1800000</v>
      </c>
      <c r="D57" s="159">
        <f>D50+D56</f>
        <v>2060580</v>
      </c>
    </row>
    <row r="58" spans="1:4">
      <c r="A58" s="170"/>
      <c r="B58" s="170"/>
      <c r="C58" s="170"/>
      <c r="D58" s="170"/>
    </row>
    <row r="59" spans="1:4">
      <c r="A59" s="170"/>
      <c r="B59" s="170"/>
      <c r="C59" s="170"/>
      <c r="D59" s="170"/>
    </row>
    <row r="60" spans="1:4">
      <c r="A60" s="170"/>
      <c r="B60" s="170"/>
      <c r="C60" s="170"/>
      <c r="D60" s="170"/>
    </row>
    <row r="61" spans="1:4">
      <c r="A61" s="170"/>
      <c r="B61" s="170"/>
      <c r="C61" s="170"/>
      <c r="D61" s="170"/>
    </row>
    <row r="62" spans="1:4">
      <c r="A62" s="265" t="s">
        <v>442</v>
      </c>
      <c r="B62" s="265"/>
      <c r="C62" s="265"/>
      <c r="D62" s="170"/>
    </row>
    <row r="63" spans="1:4">
      <c r="A63" s="170"/>
      <c r="B63" s="170"/>
      <c r="C63" s="170"/>
      <c r="D63" s="170"/>
    </row>
    <row r="64" spans="1:4">
      <c r="A64" s="170"/>
      <c r="B64" s="170"/>
      <c r="C64" s="182"/>
      <c r="D64" s="170"/>
    </row>
    <row r="65" spans="1:4" ht="24">
      <c r="A65" s="271" t="s">
        <v>323</v>
      </c>
      <c r="B65" s="271"/>
      <c r="C65" s="183" t="s">
        <v>324</v>
      </c>
      <c r="D65" s="183" t="s">
        <v>431</v>
      </c>
    </row>
    <row r="66" spans="1:4">
      <c r="A66" s="163"/>
      <c r="B66" s="160" t="s">
        <v>327</v>
      </c>
      <c r="C66" s="159">
        <v>2368000</v>
      </c>
      <c r="D66" s="159">
        <v>2368000</v>
      </c>
    </row>
    <row r="67" spans="1:4">
      <c r="A67" s="170"/>
      <c r="B67" s="182"/>
      <c r="C67" s="181"/>
      <c r="D67" s="181"/>
    </row>
    <row r="68" spans="1:4" ht="24">
      <c r="A68" s="271" t="s">
        <v>328</v>
      </c>
      <c r="B68" s="271"/>
      <c r="C68" s="183" t="s">
        <v>324</v>
      </c>
      <c r="D68" s="183" t="s">
        <v>431</v>
      </c>
    </row>
    <row r="69" spans="1:4">
      <c r="A69" s="180"/>
      <c r="B69" s="204" t="s">
        <v>354</v>
      </c>
      <c r="C69" s="207">
        <v>1288000</v>
      </c>
      <c r="D69" s="207">
        <v>1288000</v>
      </c>
    </row>
    <row r="70" spans="1:4">
      <c r="A70" s="178"/>
      <c r="B70" s="204" t="s">
        <v>355</v>
      </c>
      <c r="C70" s="206">
        <v>500000</v>
      </c>
      <c r="D70" s="206">
        <v>500000</v>
      </c>
    </row>
    <row r="71" spans="1:4">
      <c r="A71" s="205"/>
      <c r="B71" s="204" t="s">
        <v>138</v>
      </c>
      <c r="C71" s="203">
        <v>580000</v>
      </c>
      <c r="D71" s="203">
        <v>580000</v>
      </c>
    </row>
    <row r="72" spans="1:4">
      <c r="A72" s="161"/>
      <c r="B72" s="160" t="s">
        <v>343</v>
      </c>
      <c r="C72" s="159">
        <v>2368000</v>
      </c>
      <c r="D72" s="159">
        <v>2368000</v>
      </c>
    </row>
    <row r="73" spans="1:4">
      <c r="A73" s="202"/>
      <c r="B73" s="182"/>
      <c r="C73" s="181"/>
      <c r="D73" s="170"/>
    </row>
    <row r="74" spans="1:4">
      <c r="A74" s="170"/>
      <c r="B74" s="170"/>
      <c r="C74" s="170"/>
      <c r="D74" s="170"/>
    </row>
    <row r="75" spans="1:4" ht="13.15" hidden="1" customHeight="1">
      <c r="A75" s="170"/>
      <c r="B75" s="170"/>
      <c r="C75" s="170"/>
      <c r="D75" s="170"/>
    </row>
    <row r="76" spans="1:4" ht="13.15" hidden="1" customHeight="1">
      <c r="A76" s="170"/>
      <c r="B76" s="170"/>
      <c r="C76" s="170"/>
      <c r="D76" s="170"/>
    </row>
    <row r="77" spans="1:4" ht="13.15" hidden="1" customHeight="1">
      <c r="A77" s="170"/>
      <c r="B77" s="170"/>
      <c r="C77" s="170"/>
      <c r="D77" s="170"/>
    </row>
    <row r="78" spans="1:4" ht="13.15" hidden="1" customHeight="1">
      <c r="A78" s="170"/>
      <c r="B78" s="170"/>
      <c r="C78" s="170"/>
      <c r="D78" s="170"/>
    </row>
    <row r="79" spans="1:4" ht="13.15" hidden="1" customHeight="1">
      <c r="A79" s="170"/>
      <c r="B79" s="170"/>
      <c r="C79" s="170"/>
      <c r="D79" s="170"/>
    </row>
    <row r="80" spans="1:4" ht="13.15" hidden="1" customHeight="1">
      <c r="A80" s="170"/>
      <c r="B80" s="170"/>
      <c r="C80" s="170"/>
      <c r="D80" s="170"/>
    </row>
    <row r="81" spans="1:4" ht="13.15" hidden="1" customHeight="1">
      <c r="A81" s="170"/>
      <c r="B81" s="170"/>
      <c r="C81" s="170"/>
      <c r="D81" s="170"/>
    </row>
    <row r="82" spans="1:4" ht="13.15" hidden="1" customHeight="1">
      <c r="A82" s="170"/>
      <c r="B82" s="170"/>
      <c r="C82" s="170"/>
      <c r="D82" s="170"/>
    </row>
    <row r="83" spans="1:4">
      <c r="A83" s="170"/>
      <c r="B83" s="170"/>
      <c r="C83" s="170"/>
      <c r="D83" s="170"/>
    </row>
    <row r="84" spans="1:4">
      <c r="A84" s="265" t="s">
        <v>363</v>
      </c>
      <c r="B84" s="265"/>
      <c r="C84" s="265"/>
      <c r="D84" s="170"/>
    </row>
    <row r="85" spans="1:4">
      <c r="A85" s="170"/>
      <c r="B85" s="170"/>
      <c r="C85" s="170"/>
      <c r="D85" s="170"/>
    </row>
    <row r="86" spans="1:4">
      <c r="A86" s="170"/>
      <c r="B86" s="170"/>
      <c r="C86" s="174"/>
      <c r="D86" s="170"/>
    </row>
    <row r="87" spans="1:4">
      <c r="A87" s="266" t="s">
        <v>323</v>
      </c>
      <c r="B87" s="266"/>
      <c r="C87" s="160" t="s">
        <v>324</v>
      </c>
      <c r="D87" s="160" t="s">
        <v>324</v>
      </c>
    </row>
    <row r="88" spans="1:4">
      <c r="A88" s="173" t="s">
        <v>12</v>
      </c>
      <c r="B88" s="165" t="s">
        <v>364</v>
      </c>
      <c r="C88" s="164">
        <v>11632300</v>
      </c>
      <c r="D88" s="164">
        <v>12916818</v>
      </c>
    </row>
    <row r="89" spans="1:4">
      <c r="A89" s="173" t="s">
        <v>15</v>
      </c>
      <c r="B89" s="163" t="s">
        <v>365</v>
      </c>
      <c r="C89" s="162">
        <v>0</v>
      </c>
      <c r="D89" s="162">
        <v>0</v>
      </c>
    </row>
    <row r="90" spans="1:4">
      <c r="A90" s="198" t="s">
        <v>16</v>
      </c>
      <c r="B90" s="168" t="s">
        <v>366</v>
      </c>
      <c r="C90" s="167">
        <v>329377</v>
      </c>
      <c r="D90" s="167">
        <v>9429</v>
      </c>
    </row>
    <row r="91" spans="1:4">
      <c r="A91" s="198" t="s">
        <v>16</v>
      </c>
      <c r="B91" s="168" t="s">
        <v>367</v>
      </c>
      <c r="C91" s="167">
        <v>708323</v>
      </c>
      <c r="D91" s="167">
        <v>1028271</v>
      </c>
    </row>
    <row r="92" spans="1:4">
      <c r="A92" s="173"/>
      <c r="B92" s="160" t="s">
        <v>327</v>
      </c>
      <c r="C92" s="172">
        <f>SUM(C88:C91)</f>
        <v>12670000</v>
      </c>
      <c r="D92" s="172">
        <f>SUM(D88:D91)</f>
        <v>13954518</v>
      </c>
    </row>
    <row r="93" spans="1:4">
      <c r="A93" s="195"/>
      <c r="B93" s="182"/>
      <c r="C93" s="200"/>
      <c r="D93" s="200"/>
    </row>
    <row r="94" spans="1:4">
      <c r="A94" s="266" t="s">
        <v>328</v>
      </c>
      <c r="B94" s="266"/>
      <c r="C94" s="160"/>
      <c r="D94" s="160"/>
    </row>
    <row r="95" spans="1:4">
      <c r="A95" s="161"/>
      <c r="B95" s="163" t="s">
        <v>329</v>
      </c>
      <c r="C95" s="162">
        <v>9512040</v>
      </c>
      <c r="D95" s="162">
        <v>9112954</v>
      </c>
    </row>
    <row r="96" spans="1:4">
      <c r="A96" s="166"/>
      <c r="B96" s="165" t="s">
        <v>368</v>
      </c>
      <c r="C96" s="164">
        <v>1664607</v>
      </c>
      <c r="D96" s="164">
        <v>1664607</v>
      </c>
    </row>
    <row r="97" spans="1:4">
      <c r="A97" s="166"/>
      <c r="B97" s="165" t="s">
        <v>369</v>
      </c>
      <c r="C97" s="164">
        <v>0</v>
      </c>
      <c r="D97" s="164">
        <v>759456</v>
      </c>
    </row>
    <row r="98" spans="1:4">
      <c r="A98" s="161"/>
      <c r="B98" s="163" t="s">
        <v>370</v>
      </c>
      <c r="C98" s="162">
        <v>0</v>
      </c>
      <c r="D98" s="162">
        <v>0</v>
      </c>
    </row>
    <row r="99" spans="1:4">
      <c r="A99" s="161"/>
      <c r="B99" s="163" t="s">
        <v>371</v>
      </c>
      <c r="C99" s="162">
        <v>0</v>
      </c>
      <c r="D99" s="162">
        <v>0</v>
      </c>
    </row>
    <row r="100" spans="1:4">
      <c r="A100" s="169"/>
      <c r="B100" s="168" t="s">
        <v>372</v>
      </c>
      <c r="C100" s="167">
        <v>0</v>
      </c>
      <c r="D100" s="167">
        <v>354148</v>
      </c>
    </row>
    <row r="101" spans="1:4">
      <c r="A101" s="169"/>
      <c r="B101" s="168" t="s">
        <v>373</v>
      </c>
      <c r="C101" s="167">
        <v>168000</v>
      </c>
      <c r="D101" s="167">
        <v>168000</v>
      </c>
    </row>
    <row r="102" spans="1:4">
      <c r="A102" s="169"/>
      <c r="B102" s="168" t="s">
        <v>374</v>
      </c>
      <c r="C102" s="167">
        <v>29400</v>
      </c>
      <c r="D102" s="167">
        <v>29400</v>
      </c>
    </row>
    <row r="103" spans="1:4">
      <c r="A103" s="169"/>
      <c r="B103" s="168" t="s">
        <v>331</v>
      </c>
      <c r="C103" s="167">
        <v>0</v>
      </c>
      <c r="D103" s="167">
        <v>0</v>
      </c>
    </row>
    <row r="104" spans="1:4">
      <c r="A104" s="161" t="s">
        <v>332</v>
      </c>
      <c r="B104" s="160" t="s">
        <v>333</v>
      </c>
      <c r="C104" s="159">
        <f>SUM(C95:C103)</f>
        <v>11374047</v>
      </c>
      <c r="D104" s="159">
        <f>SUM(D95:D103)</f>
        <v>12088565</v>
      </c>
    </row>
    <row r="105" spans="1:4">
      <c r="A105" s="166"/>
      <c r="B105" s="165" t="s">
        <v>375</v>
      </c>
      <c r="C105" s="164">
        <v>20000</v>
      </c>
      <c r="D105" s="164">
        <v>115000</v>
      </c>
    </row>
    <row r="106" spans="1:4">
      <c r="A106" s="161"/>
      <c r="B106" s="163" t="s">
        <v>376</v>
      </c>
      <c r="C106" s="162">
        <v>30000</v>
      </c>
      <c r="D106" s="162">
        <v>30000</v>
      </c>
    </row>
    <row r="107" spans="1:4">
      <c r="A107" s="161"/>
      <c r="B107" s="163" t="s">
        <v>334</v>
      </c>
      <c r="C107" s="162">
        <v>100000</v>
      </c>
      <c r="D107" s="162">
        <v>100000</v>
      </c>
    </row>
    <row r="108" spans="1:4">
      <c r="A108" s="161"/>
      <c r="B108" s="163" t="s">
        <v>336</v>
      </c>
      <c r="C108" s="162">
        <v>150000</v>
      </c>
      <c r="D108" s="162">
        <v>200000</v>
      </c>
    </row>
    <row r="109" spans="1:4">
      <c r="A109" s="161"/>
      <c r="B109" s="163" t="s">
        <v>377</v>
      </c>
      <c r="C109" s="162">
        <v>200000</v>
      </c>
      <c r="D109" s="162">
        <v>300000</v>
      </c>
    </row>
    <row r="110" spans="1:4">
      <c r="A110" s="161"/>
      <c r="B110" s="163" t="s">
        <v>378</v>
      </c>
      <c r="C110" s="162">
        <v>50000</v>
      </c>
      <c r="D110" s="162">
        <v>50000</v>
      </c>
    </row>
    <row r="111" spans="1:4">
      <c r="A111" s="161"/>
      <c r="B111" s="163" t="s">
        <v>354</v>
      </c>
      <c r="C111" s="162">
        <v>400000</v>
      </c>
      <c r="D111" s="162">
        <v>625000</v>
      </c>
    </row>
    <row r="112" spans="1:4">
      <c r="A112" s="161"/>
      <c r="B112" s="163" t="s">
        <v>379</v>
      </c>
      <c r="C112" s="162">
        <v>100000</v>
      </c>
      <c r="D112" s="162">
        <v>15000</v>
      </c>
    </row>
    <row r="113" spans="1:4">
      <c r="A113" s="161"/>
      <c r="B113" s="163" t="s">
        <v>337</v>
      </c>
      <c r="C113" s="162">
        <v>0</v>
      </c>
      <c r="D113" s="162">
        <v>0</v>
      </c>
    </row>
    <row r="114" spans="1:4">
      <c r="A114" s="161"/>
      <c r="B114" s="163" t="s">
        <v>380</v>
      </c>
      <c r="C114" s="162">
        <v>1000</v>
      </c>
      <c r="D114" s="162">
        <v>1000</v>
      </c>
    </row>
    <row r="115" spans="1:4">
      <c r="A115" s="199"/>
      <c r="B115" s="197" t="s">
        <v>138</v>
      </c>
      <c r="C115" s="196">
        <v>184953</v>
      </c>
      <c r="D115" s="196">
        <v>294953</v>
      </c>
    </row>
    <row r="116" spans="1:4">
      <c r="A116" s="199"/>
      <c r="B116" s="197" t="s">
        <v>381</v>
      </c>
      <c r="C116" s="196">
        <v>60000</v>
      </c>
      <c r="D116" s="196">
        <v>60000</v>
      </c>
    </row>
    <row r="117" spans="1:4">
      <c r="A117" s="161" t="s">
        <v>340</v>
      </c>
      <c r="B117" s="160" t="s">
        <v>341</v>
      </c>
      <c r="C117" s="159">
        <f>SUM(C105:C116)</f>
        <v>1295953</v>
      </c>
      <c r="D117" s="159">
        <f>SUM(D105:D116)</f>
        <v>1790953</v>
      </c>
    </row>
    <row r="118" spans="1:4">
      <c r="A118" s="161" t="s">
        <v>342</v>
      </c>
      <c r="B118" s="160" t="s">
        <v>480</v>
      </c>
      <c r="C118" s="159"/>
      <c r="D118" s="159">
        <v>75000</v>
      </c>
    </row>
    <row r="119" spans="1:4">
      <c r="A119" s="161" t="s">
        <v>479</v>
      </c>
      <c r="B119" s="160" t="s">
        <v>343</v>
      </c>
      <c r="C119" s="159">
        <f>C104+C117</f>
        <v>12670000</v>
      </c>
      <c r="D119" s="159">
        <f>D104+D117+D118</f>
        <v>13954518</v>
      </c>
    </row>
    <row r="120" spans="1:4">
      <c r="A120" s="226"/>
      <c r="B120" s="227"/>
      <c r="C120" s="228"/>
      <c r="D120" s="228"/>
    </row>
    <row r="121" spans="1:4">
      <c r="A121" s="226"/>
      <c r="B121" s="227"/>
      <c r="C121" s="228"/>
      <c r="D121" s="228"/>
    </row>
    <row r="122" spans="1:4">
      <c r="A122" s="226"/>
      <c r="B122" s="227"/>
      <c r="C122" s="228"/>
      <c r="D122" s="228"/>
    </row>
    <row r="123" spans="1:4">
      <c r="A123" s="226"/>
      <c r="B123" s="227"/>
      <c r="C123" s="228"/>
      <c r="D123" s="228"/>
    </row>
    <row r="124" spans="1:4">
      <c r="A124" s="226"/>
      <c r="B124" s="227"/>
      <c r="C124" s="228"/>
      <c r="D124" s="228"/>
    </row>
    <row r="125" spans="1:4">
      <c r="A125" s="226"/>
      <c r="B125" s="227"/>
      <c r="C125" s="228"/>
      <c r="D125" s="228"/>
    </row>
    <row r="126" spans="1:4">
      <c r="A126" s="226"/>
      <c r="B126" s="227"/>
      <c r="C126" s="228"/>
      <c r="D126" s="228"/>
    </row>
    <row r="127" spans="1:4">
      <c r="A127" s="226"/>
      <c r="B127" s="227"/>
      <c r="C127" s="228"/>
      <c r="D127" s="228"/>
    </row>
    <row r="128" spans="1:4">
      <c r="A128" s="226"/>
      <c r="B128" s="227"/>
      <c r="C128" s="228"/>
      <c r="D128" s="228"/>
    </row>
    <row r="129" spans="1:4">
      <c r="A129" s="226"/>
      <c r="B129" s="227"/>
      <c r="C129" s="228"/>
      <c r="D129" s="228"/>
    </row>
    <row r="130" spans="1:4">
      <c r="A130" s="226"/>
      <c r="B130" s="227"/>
      <c r="C130" s="228"/>
      <c r="D130" s="228"/>
    </row>
    <row r="131" spans="1:4">
      <c r="A131" s="226"/>
      <c r="B131" s="227"/>
      <c r="C131" s="228"/>
      <c r="D131" s="228"/>
    </row>
    <row r="132" spans="1:4">
      <c r="A132" s="272" t="s">
        <v>441</v>
      </c>
      <c r="B132" s="272"/>
      <c r="C132" s="272"/>
      <c r="D132" s="170"/>
    </row>
    <row r="133" spans="1:4">
      <c r="A133" s="170"/>
      <c r="B133" s="170"/>
      <c r="C133" s="170"/>
      <c r="D133" s="170"/>
    </row>
    <row r="134" spans="1:4">
      <c r="A134" s="170"/>
      <c r="B134" s="170"/>
      <c r="C134" s="182"/>
      <c r="D134" s="170"/>
    </row>
    <row r="135" spans="1:4">
      <c r="A135" s="266" t="s">
        <v>323</v>
      </c>
      <c r="B135" s="266"/>
      <c r="C135" s="160" t="s">
        <v>324</v>
      </c>
      <c r="D135" s="160" t="s">
        <v>324</v>
      </c>
    </row>
    <row r="136" spans="1:4">
      <c r="A136" s="171"/>
      <c r="B136" s="171" t="s">
        <v>356</v>
      </c>
      <c r="C136" s="171">
        <v>1430025</v>
      </c>
      <c r="D136" s="171">
        <v>1430025</v>
      </c>
    </row>
    <row r="137" spans="1:4">
      <c r="A137" s="171"/>
      <c r="B137" s="171" t="s">
        <v>326</v>
      </c>
      <c r="C137" s="201">
        <v>1804300</v>
      </c>
      <c r="D137" s="201">
        <v>1804300</v>
      </c>
    </row>
    <row r="138" spans="1:4">
      <c r="A138" s="163"/>
      <c r="B138" s="160" t="s">
        <v>357</v>
      </c>
      <c r="C138" s="159">
        <v>3234325</v>
      </c>
      <c r="D138" s="159">
        <v>3234325</v>
      </c>
    </row>
    <row r="139" spans="1:4">
      <c r="A139" s="195"/>
      <c r="B139" s="182"/>
      <c r="C139" s="181"/>
      <c r="D139" s="181"/>
    </row>
    <row r="140" spans="1:4">
      <c r="A140" s="266" t="s">
        <v>328</v>
      </c>
      <c r="B140" s="266"/>
      <c r="C140" s="160"/>
      <c r="D140" s="160"/>
    </row>
    <row r="141" spans="1:4">
      <c r="A141" s="161"/>
      <c r="B141" s="163" t="s">
        <v>358</v>
      </c>
      <c r="C141" s="162">
        <v>2511000</v>
      </c>
      <c r="D141" s="162">
        <v>2511000</v>
      </c>
    </row>
    <row r="142" spans="1:4">
      <c r="A142" s="166"/>
      <c r="B142" s="165" t="s">
        <v>330</v>
      </c>
      <c r="C142" s="164">
        <v>439425</v>
      </c>
      <c r="D142" s="164">
        <v>439425</v>
      </c>
    </row>
    <row r="143" spans="1:4">
      <c r="A143" s="161"/>
      <c r="B143" s="163" t="s">
        <v>359</v>
      </c>
      <c r="C143" s="162">
        <v>60000</v>
      </c>
      <c r="D143" s="162">
        <v>60000</v>
      </c>
    </row>
    <row r="144" spans="1:4">
      <c r="A144" s="169"/>
      <c r="B144" s="168" t="s">
        <v>360</v>
      </c>
      <c r="C144" s="167">
        <v>20700</v>
      </c>
      <c r="D144" s="167">
        <v>20700</v>
      </c>
    </row>
    <row r="145" spans="1:4">
      <c r="A145" s="161" t="s">
        <v>332</v>
      </c>
      <c r="B145" s="160" t="s">
        <v>333</v>
      </c>
      <c r="C145" s="159">
        <f>SUM(C141:C144)</f>
        <v>3031125</v>
      </c>
      <c r="D145" s="159">
        <f>SUM(D141:D144)</f>
        <v>3031125</v>
      </c>
    </row>
    <row r="146" spans="1:4">
      <c r="A146" s="166"/>
      <c r="B146" s="165" t="s">
        <v>361</v>
      </c>
      <c r="C146" s="164">
        <v>10000</v>
      </c>
      <c r="D146" s="164">
        <v>10000</v>
      </c>
    </row>
    <row r="147" spans="1:4">
      <c r="A147" s="161"/>
      <c r="B147" s="163" t="s">
        <v>362</v>
      </c>
      <c r="C147" s="162">
        <v>100000</v>
      </c>
      <c r="D147" s="162">
        <v>100000</v>
      </c>
    </row>
    <row r="148" spans="1:4">
      <c r="A148" s="169"/>
      <c r="B148" s="168" t="s">
        <v>354</v>
      </c>
      <c r="C148" s="167">
        <v>50000</v>
      </c>
      <c r="D148" s="167">
        <v>50000</v>
      </c>
    </row>
    <row r="149" spans="1:4">
      <c r="A149" s="199"/>
      <c r="B149" s="197" t="s">
        <v>138</v>
      </c>
      <c r="C149" s="196">
        <v>43200</v>
      </c>
      <c r="D149" s="196">
        <v>43200</v>
      </c>
    </row>
    <row r="150" spans="1:4">
      <c r="A150" s="161" t="s">
        <v>340</v>
      </c>
      <c r="B150" s="160" t="s">
        <v>341</v>
      </c>
      <c r="C150" s="159">
        <v>203200</v>
      </c>
      <c r="D150" s="159">
        <v>203200</v>
      </c>
    </row>
    <row r="151" spans="1:4">
      <c r="A151" s="161" t="s">
        <v>342</v>
      </c>
      <c r="B151" s="160" t="s">
        <v>343</v>
      </c>
      <c r="C151" s="159">
        <f>SUM(C145,C150)</f>
        <v>3234325</v>
      </c>
      <c r="D151" s="159">
        <f>SUM(D145,D150)</f>
        <v>3234325</v>
      </c>
    </row>
    <row r="152" spans="1:4">
      <c r="A152" s="226"/>
      <c r="B152" s="227"/>
      <c r="C152" s="228"/>
      <c r="D152" s="228"/>
    </row>
    <row r="153" spans="1:4">
      <c r="A153" s="265" t="s">
        <v>440</v>
      </c>
      <c r="B153" s="265"/>
      <c r="C153" s="265"/>
      <c r="D153" s="170"/>
    </row>
    <row r="154" spans="1:4">
      <c r="A154" s="170"/>
      <c r="B154" s="170"/>
      <c r="C154" s="170"/>
      <c r="D154" s="170"/>
    </row>
    <row r="155" spans="1:4">
      <c r="A155" s="170"/>
      <c r="B155" s="170"/>
      <c r="C155" s="174"/>
      <c r="D155" s="170"/>
    </row>
    <row r="156" spans="1:4" ht="24">
      <c r="A156" s="266" t="s">
        <v>323</v>
      </c>
      <c r="B156" s="266"/>
      <c r="C156" s="192" t="s">
        <v>324</v>
      </c>
      <c r="D156" s="192" t="s">
        <v>439</v>
      </c>
    </row>
    <row r="157" spans="1:4">
      <c r="A157" s="173" t="s">
        <v>12</v>
      </c>
      <c r="B157" s="165" t="s">
        <v>382</v>
      </c>
      <c r="C157" s="164">
        <v>7172000</v>
      </c>
      <c r="D157" s="164">
        <v>7172000</v>
      </c>
    </row>
    <row r="158" spans="1:4">
      <c r="A158" s="173" t="s">
        <v>15</v>
      </c>
      <c r="B158" s="163" t="s">
        <v>383</v>
      </c>
      <c r="C158" s="162">
        <v>1283774</v>
      </c>
      <c r="D158" s="162">
        <v>1283774</v>
      </c>
    </row>
    <row r="159" spans="1:4">
      <c r="A159" s="198"/>
      <c r="B159" s="168" t="s">
        <v>384</v>
      </c>
      <c r="C159" s="167">
        <v>728460</v>
      </c>
      <c r="D159" s="167">
        <v>728460</v>
      </c>
    </row>
    <row r="160" spans="1:4">
      <c r="A160" s="198" t="s">
        <v>16</v>
      </c>
      <c r="B160" s="168" t="s">
        <v>385</v>
      </c>
      <c r="C160" s="167">
        <v>1380000</v>
      </c>
      <c r="D160" s="167">
        <v>1380000</v>
      </c>
    </row>
    <row r="161" spans="1:4">
      <c r="A161" s="198" t="s">
        <v>17</v>
      </c>
      <c r="B161" s="197" t="s">
        <v>386</v>
      </c>
      <c r="C161" s="196">
        <v>1435766</v>
      </c>
      <c r="D161" s="196">
        <v>1435766</v>
      </c>
    </row>
    <row r="162" spans="1:4">
      <c r="A162" s="173"/>
      <c r="B162" s="160" t="s">
        <v>327</v>
      </c>
      <c r="C162" s="172">
        <f>SUM(C157:C161)</f>
        <v>12000000</v>
      </c>
      <c r="D162" s="172">
        <f>SUM(D157:D161)</f>
        <v>12000000</v>
      </c>
    </row>
    <row r="163" spans="1:4">
      <c r="A163" s="195"/>
      <c r="B163" s="182"/>
      <c r="C163" s="194"/>
      <c r="D163" s="170"/>
    </row>
    <row r="164" spans="1:4">
      <c r="A164" s="266" t="s">
        <v>328</v>
      </c>
      <c r="B164" s="266"/>
      <c r="C164" s="266"/>
      <c r="D164" s="170"/>
    </row>
    <row r="165" spans="1:4">
      <c r="A165" s="161"/>
      <c r="B165" s="163" t="s">
        <v>329</v>
      </c>
      <c r="C165" s="162">
        <v>0</v>
      </c>
      <c r="D165" s="162">
        <v>0</v>
      </c>
    </row>
    <row r="166" spans="1:4">
      <c r="A166" s="166"/>
      <c r="B166" s="165" t="s">
        <v>368</v>
      </c>
      <c r="C166" s="164">
        <v>0</v>
      </c>
      <c r="D166" s="164">
        <v>0</v>
      </c>
    </row>
    <row r="167" spans="1:4">
      <c r="A167" s="161" t="s">
        <v>332</v>
      </c>
      <c r="B167" s="160" t="s">
        <v>333</v>
      </c>
      <c r="C167" s="159">
        <v>0</v>
      </c>
      <c r="D167" s="159">
        <v>0</v>
      </c>
    </row>
    <row r="168" spans="1:4">
      <c r="A168" s="166"/>
      <c r="B168" s="165" t="s">
        <v>387</v>
      </c>
      <c r="C168" s="164">
        <v>9500000</v>
      </c>
      <c r="D168" s="164">
        <v>9500000</v>
      </c>
    </row>
    <row r="169" spans="1:4">
      <c r="A169" s="161"/>
      <c r="B169" s="163" t="s">
        <v>138</v>
      </c>
      <c r="C169" s="162">
        <v>2500000</v>
      </c>
      <c r="D169" s="162">
        <v>2500000</v>
      </c>
    </row>
    <row r="170" spans="1:4">
      <c r="A170" s="161" t="s">
        <v>340</v>
      </c>
      <c r="B170" s="160" t="s">
        <v>341</v>
      </c>
      <c r="C170" s="159">
        <f>SUM(C165:C169)</f>
        <v>12000000</v>
      </c>
      <c r="D170" s="159">
        <f>SUM(D165:D169)</f>
        <v>12000000</v>
      </c>
    </row>
    <row r="171" spans="1:4">
      <c r="A171" s="161" t="s">
        <v>342</v>
      </c>
      <c r="B171" s="160" t="s">
        <v>343</v>
      </c>
      <c r="C171" s="159">
        <v>12000000</v>
      </c>
      <c r="D171" s="159">
        <v>12000000</v>
      </c>
    </row>
    <row r="172" spans="1:4" ht="9.6" customHeight="1">
      <c r="A172" s="170"/>
      <c r="B172" s="170"/>
      <c r="C172" s="170"/>
      <c r="D172" s="170"/>
    </row>
    <row r="173" spans="1:4" ht="13.15" hidden="1" customHeight="1">
      <c r="A173" s="170"/>
      <c r="B173" s="170"/>
      <c r="C173" s="170"/>
      <c r="D173" s="170"/>
    </row>
    <row r="174" spans="1:4">
      <c r="A174" s="170"/>
      <c r="B174" s="170"/>
      <c r="C174" s="170"/>
      <c r="D174" s="170"/>
    </row>
    <row r="175" spans="1:4">
      <c r="A175" s="170"/>
      <c r="B175" s="193" t="s">
        <v>438</v>
      </c>
      <c r="C175" s="170"/>
      <c r="D175" s="170"/>
    </row>
    <row r="176" spans="1:4">
      <c r="A176" s="170"/>
      <c r="B176" s="170"/>
      <c r="C176" s="182"/>
      <c r="D176" s="170"/>
    </row>
    <row r="177" spans="1:4" ht="24">
      <c r="A177" s="266" t="s">
        <v>323</v>
      </c>
      <c r="B177" s="266"/>
      <c r="C177" s="192" t="s">
        <v>324</v>
      </c>
      <c r="D177" s="192" t="s">
        <v>431</v>
      </c>
    </row>
    <row r="178" spans="1:4">
      <c r="A178" s="163"/>
      <c r="B178" s="160" t="s">
        <v>356</v>
      </c>
      <c r="C178" s="159">
        <v>7105000</v>
      </c>
      <c r="D178" s="159">
        <v>7105000</v>
      </c>
    </row>
    <row r="179" spans="1:4">
      <c r="A179" s="163"/>
      <c r="B179" s="160" t="s">
        <v>388</v>
      </c>
      <c r="C179" s="159">
        <v>0</v>
      </c>
      <c r="D179" s="159">
        <v>0</v>
      </c>
    </row>
    <row r="180" spans="1:4">
      <c r="A180" s="163"/>
      <c r="B180" s="160" t="s">
        <v>327</v>
      </c>
      <c r="C180" s="159">
        <v>7105000</v>
      </c>
      <c r="D180" s="159">
        <v>7105000</v>
      </c>
    </row>
    <row r="181" spans="1:4">
      <c r="A181" s="170"/>
      <c r="B181" s="182"/>
      <c r="C181" s="181"/>
      <c r="D181" s="170"/>
    </row>
    <row r="182" spans="1:4" ht="24">
      <c r="A182" s="266" t="s">
        <v>328</v>
      </c>
      <c r="B182" s="266"/>
      <c r="C182" s="192" t="s">
        <v>324</v>
      </c>
      <c r="D182" s="192" t="s">
        <v>431</v>
      </c>
    </row>
    <row r="183" spans="1:4">
      <c r="A183" s="189"/>
      <c r="B183" s="191" t="s">
        <v>149</v>
      </c>
      <c r="C183" s="190">
        <v>1000000</v>
      </c>
      <c r="D183" s="190">
        <v>1000000</v>
      </c>
    </row>
    <row r="184" spans="1:4">
      <c r="A184" s="150"/>
      <c r="B184" s="191" t="s">
        <v>151</v>
      </c>
      <c r="C184" s="190">
        <v>1270000</v>
      </c>
      <c r="D184" s="190">
        <v>1270000</v>
      </c>
    </row>
    <row r="185" spans="1:4">
      <c r="A185" s="150"/>
      <c r="B185" s="191" t="s">
        <v>153</v>
      </c>
      <c r="C185" s="190">
        <v>3000000</v>
      </c>
      <c r="D185" s="190">
        <v>4435000</v>
      </c>
    </row>
    <row r="186" spans="1:4">
      <c r="A186" s="150"/>
      <c r="B186" s="191" t="s">
        <v>155</v>
      </c>
      <c r="C186" s="190">
        <v>400000</v>
      </c>
      <c r="D186" s="190">
        <v>400000</v>
      </c>
    </row>
    <row r="187" spans="1:4">
      <c r="A187" s="150"/>
      <c r="B187" s="191" t="s">
        <v>157</v>
      </c>
      <c r="C187" s="190">
        <v>0</v>
      </c>
      <c r="D187" s="190">
        <v>0</v>
      </c>
    </row>
    <row r="188" spans="1:4">
      <c r="A188" s="189"/>
      <c r="B188" s="191" t="s">
        <v>159</v>
      </c>
      <c r="C188" s="190">
        <v>0</v>
      </c>
      <c r="D188" s="190">
        <v>0</v>
      </c>
    </row>
    <row r="189" spans="1:4">
      <c r="A189" s="189"/>
      <c r="B189" s="147" t="s">
        <v>389</v>
      </c>
      <c r="C189" s="188">
        <v>1435000</v>
      </c>
      <c r="D189" s="188">
        <v>0</v>
      </c>
    </row>
    <row r="190" spans="1:4">
      <c r="A190" s="176"/>
      <c r="B190" s="160" t="s">
        <v>343</v>
      </c>
      <c r="C190" s="175">
        <f>SUM(C183:C189)</f>
        <v>7105000</v>
      </c>
      <c r="D190" s="175">
        <f>SUM(D183:D189)</f>
        <v>7105000</v>
      </c>
    </row>
    <row r="191" spans="1:4" ht="10.5" customHeight="1">
      <c r="A191" s="170"/>
      <c r="B191" s="170"/>
      <c r="C191" s="170"/>
      <c r="D191" s="170"/>
    </row>
    <row r="192" spans="1:4" ht="10.5" customHeight="1">
      <c r="A192" s="170"/>
      <c r="B192" s="170"/>
      <c r="C192" s="170"/>
      <c r="D192" s="170"/>
    </row>
    <row r="193" spans="1:4" ht="10.5" customHeight="1">
      <c r="A193" s="170"/>
      <c r="B193" s="170"/>
      <c r="C193" s="170"/>
      <c r="D193" s="170"/>
    </row>
    <row r="194" spans="1:4" ht="10.5" customHeight="1">
      <c r="A194" s="170"/>
      <c r="B194" s="170"/>
      <c r="C194" s="170"/>
      <c r="D194" s="170"/>
    </row>
    <row r="195" spans="1:4" ht="10.5" customHeight="1">
      <c r="A195" s="170"/>
      <c r="B195" s="170"/>
      <c r="C195" s="170"/>
      <c r="D195" s="170"/>
    </row>
    <row r="196" spans="1:4" ht="10.5" customHeight="1">
      <c r="A196" s="170"/>
      <c r="B196" s="170"/>
      <c r="C196" s="170"/>
      <c r="D196" s="170"/>
    </row>
    <row r="197" spans="1:4">
      <c r="A197" s="170"/>
      <c r="B197" s="170"/>
      <c r="C197" s="170"/>
      <c r="D197" s="170"/>
    </row>
    <row r="198" spans="1:4">
      <c r="A198" s="170"/>
      <c r="B198" s="170"/>
      <c r="C198" s="170"/>
      <c r="D198" s="170"/>
    </row>
    <row r="199" spans="1:4">
      <c r="A199" s="170"/>
      <c r="B199" s="170"/>
      <c r="C199" s="170"/>
      <c r="D199" s="170"/>
    </row>
    <row r="200" spans="1:4">
      <c r="A200" s="170"/>
      <c r="B200" s="170"/>
      <c r="C200" s="170"/>
      <c r="D200" s="170"/>
    </row>
    <row r="201" spans="1:4">
      <c r="A201" s="170"/>
      <c r="B201" s="170"/>
      <c r="C201" s="170"/>
      <c r="D201" s="170"/>
    </row>
    <row r="202" spans="1:4">
      <c r="A202" s="265" t="s">
        <v>437</v>
      </c>
      <c r="B202" s="265"/>
      <c r="C202" s="265"/>
      <c r="D202" s="170"/>
    </row>
    <row r="203" spans="1:4">
      <c r="A203" s="170"/>
      <c r="B203" s="170"/>
      <c r="C203" s="170"/>
      <c r="D203" s="170"/>
    </row>
    <row r="204" spans="1:4">
      <c r="A204" s="170"/>
      <c r="B204" s="170"/>
      <c r="C204" s="182"/>
      <c r="D204" s="170"/>
    </row>
    <row r="205" spans="1:4" ht="24">
      <c r="A205" s="266" t="s">
        <v>323</v>
      </c>
      <c r="B205" s="266"/>
      <c r="C205" s="183" t="s">
        <v>324</v>
      </c>
      <c r="D205" s="183" t="s">
        <v>431</v>
      </c>
    </row>
    <row r="206" spans="1:4">
      <c r="A206" s="163"/>
      <c r="B206" s="160" t="s">
        <v>390</v>
      </c>
      <c r="C206" s="159">
        <v>750000</v>
      </c>
      <c r="D206" s="159">
        <v>750000</v>
      </c>
    </row>
    <row r="207" spans="1:4">
      <c r="A207" s="170"/>
      <c r="B207" s="182"/>
      <c r="C207" s="181"/>
      <c r="D207" s="181"/>
    </row>
    <row r="208" spans="1:4">
      <c r="A208" s="266" t="s">
        <v>328</v>
      </c>
      <c r="B208" s="266"/>
      <c r="C208" s="160" t="s">
        <v>324</v>
      </c>
      <c r="D208" s="160" t="s">
        <v>324</v>
      </c>
    </row>
    <row r="209" spans="1:4">
      <c r="A209" s="189"/>
      <c r="B209" s="147" t="s">
        <v>391</v>
      </c>
      <c r="C209" s="188">
        <v>40000</v>
      </c>
      <c r="D209" s="188">
        <v>40000</v>
      </c>
    </row>
    <row r="210" spans="1:4">
      <c r="A210" s="150"/>
      <c r="B210" s="145" t="s">
        <v>392</v>
      </c>
      <c r="C210" s="187">
        <v>60000</v>
      </c>
      <c r="D210" s="187">
        <v>60000</v>
      </c>
    </row>
    <row r="211" spans="1:4">
      <c r="A211" s="150"/>
      <c r="B211" s="145" t="s">
        <v>393</v>
      </c>
      <c r="C211" s="187">
        <v>250000</v>
      </c>
      <c r="D211" s="187">
        <v>250000</v>
      </c>
    </row>
    <row r="212" spans="1:4">
      <c r="A212" s="150"/>
      <c r="B212" s="145" t="s">
        <v>394</v>
      </c>
      <c r="C212" s="187">
        <v>250000</v>
      </c>
      <c r="D212" s="187">
        <v>250000</v>
      </c>
    </row>
    <row r="213" spans="1:4">
      <c r="A213" s="186"/>
      <c r="B213" s="185" t="s">
        <v>395</v>
      </c>
      <c r="C213" s="184">
        <v>150000</v>
      </c>
      <c r="D213" s="184">
        <v>150000</v>
      </c>
    </row>
    <row r="214" spans="1:4">
      <c r="A214" s="176"/>
      <c r="B214" s="160" t="s">
        <v>343</v>
      </c>
      <c r="C214" s="175">
        <f>SUM(C209:C213)</f>
        <v>750000</v>
      </c>
      <c r="D214" s="175">
        <f>SUM(D209:D213)</f>
        <v>750000</v>
      </c>
    </row>
    <row r="215" spans="1:4">
      <c r="A215" s="170"/>
      <c r="B215" s="170"/>
      <c r="C215" s="170"/>
      <c r="D215" s="170"/>
    </row>
    <row r="216" spans="1:4">
      <c r="A216" s="265" t="s">
        <v>436</v>
      </c>
      <c r="B216" s="265"/>
      <c r="C216" s="265"/>
      <c r="D216" s="170"/>
    </row>
    <row r="217" spans="1:4">
      <c r="A217" s="170"/>
      <c r="B217" s="170"/>
      <c r="C217" s="170"/>
      <c r="D217" s="170"/>
    </row>
    <row r="218" spans="1:4">
      <c r="A218" s="170"/>
      <c r="B218" s="170"/>
      <c r="C218" s="182"/>
      <c r="D218" s="170"/>
    </row>
    <row r="219" spans="1:4" ht="24">
      <c r="A219" s="271" t="s">
        <v>323</v>
      </c>
      <c r="B219" s="271"/>
      <c r="C219" s="183" t="s">
        <v>351</v>
      </c>
      <c r="D219" s="183" t="s">
        <v>435</v>
      </c>
    </row>
    <row r="220" spans="1:4">
      <c r="A220" s="163"/>
      <c r="B220" s="160" t="s">
        <v>327</v>
      </c>
      <c r="C220" s="159">
        <v>2331290</v>
      </c>
      <c r="D220" s="159">
        <v>2331290</v>
      </c>
    </row>
    <row r="221" spans="1:4">
      <c r="A221" s="170"/>
      <c r="B221" s="182"/>
      <c r="C221" s="181"/>
      <c r="D221" s="181"/>
    </row>
    <row r="222" spans="1:4">
      <c r="A222" s="266" t="s">
        <v>328</v>
      </c>
      <c r="B222" s="266"/>
      <c r="C222" s="160"/>
      <c r="D222" s="160"/>
    </row>
    <row r="223" spans="1:4">
      <c r="A223" s="180"/>
      <c r="B223" s="163" t="s">
        <v>396</v>
      </c>
      <c r="C223" s="179">
        <v>650000</v>
      </c>
      <c r="D223" s="179">
        <v>650000</v>
      </c>
    </row>
    <row r="224" spans="1:4">
      <c r="A224" s="178"/>
      <c r="B224" s="163" t="s">
        <v>379</v>
      </c>
      <c r="C224" s="177">
        <v>600000</v>
      </c>
      <c r="D224" s="177">
        <v>600000</v>
      </c>
    </row>
    <row r="225" spans="1:4">
      <c r="A225" s="178"/>
      <c r="B225" s="163" t="s">
        <v>355</v>
      </c>
      <c r="C225" s="177">
        <v>600000</v>
      </c>
      <c r="D225" s="177">
        <v>600000</v>
      </c>
    </row>
    <row r="226" spans="1:4">
      <c r="A226" s="178"/>
      <c r="B226" s="163" t="s">
        <v>138</v>
      </c>
      <c r="C226" s="177">
        <v>481990</v>
      </c>
      <c r="D226" s="177">
        <v>481990</v>
      </c>
    </row>
    <row r="227" spans="1:4">
      <c r="A227" s="176"/>
      <c r="B227" s="160" t="s">
        <v>343</v>
      </c>
      <c r="C227" s="175">
        <f>SUM(C222:C226)</f>
        <v>2331990</v>
      </c>
      <c r="D227" s="175">
        <f>SUM(D222:D226)</f>
        <v>2331990</v>
      </c>
    </row>
    <row r="228" spans="1:4">
      <c r="A228" s="170"/>
      <c r="B228" s="170"/>
      <c r="C228" s="170"/>
      <c r="D228" s="170"/>
    </row>
    <row r="229" spans="1:4">
      <c r="A229" s="265" t="s">
        <v>397</v>
      </c>
      <c r="B229" s="265"/>
      <c r="C229" s="265"/>
      <c r="D229" s="170"/>
    </row>
    <row r="230" spans="1:4">
      <c r="A230" s="170"/>
      <c r="B230" s="170"/>
      <c r="C230" s="170"/>
      <c r="D230" s="170"/>
    </row>
    <row r="231" spans="1:4">
      <c r="A231" s="170"/>
      <c r="B231" s="170"/>
      <c r="C231" s="174"/>
      <c r="D231" s="170"/>
    </row>
    <row r="232" spans="1:4">
      <c r="A232" s="266" t="s">
        <v>323</v>
      </c>
      <c r="B232" s="266"/>
      <c r="C232" s="160" t="s">
        <v>324</v>
      </c>
      <c r="D232" s="160" t="s">
        <v>324</v>
      </c>
    </row>
    <row r="233" spans="1:4">
      <c r="A233" s="173"/>
      <c r="B233" s="160" t="s">
        <v>327</v>
      </c>
      <c r="C233" s="172">
        <v>3470040</v>
      </c>
      <c r="D233" s="172">
        <v>3470040</v>
      </c>
    </row>
    <row r="234" spans="1:4">
      <c r="A234" s="163"/>
      <c r="B234" s="160"/>
      <c r="C234" s="172"/>
      <c r="D234" s="170"/>
    </row>
    <row r="235" spans="1:4">
      <c r="A235" s="266" t="s">
        <v>328</v>
      </c>
      <c r="B235" s="266"/>
      <c r="C235" s="266"/>
      <c r="D235" s="170"/>
    </row>
    <row r="236" spans="1:4">
      <c r="A236" s="161"/>
      <c r="B236" s="163" t="s">
        <v>358</v>
      </c>
      <c r="C236" s="162">
        <v>2511000</v>
      </c>
      <c r="D236" s="162">
        <v>405900</v>
      </c>
    </row>
    <row r="237" spans="1:4">
      <c r="A237" s="166"/>
      <c r="B237" s="165" t="s">
        <v>368</v>
      </c>
      <c r="C237" s="164">
        <v>439425</v>
      </c>
      <c r="D237" s="164">
        <v>123533</v>
      </c>
    </row>
    <row r="238" spans="1:4">
      <c r="A238" s="161"/>
      <c r="B238" s="163" t="s">
        <v>434</v>
      </c>
      <c r="C238" s="162">
        <v>0</v>
      </c>
      <c r="D238" s="162">
        <v>300000</v>
      </c>
    </row>
    <row r="239" spans="1:4">
      <c r="A239" s="161"/>
      <c r="B239" s="163" t="s">
        <v>399</v>
      </c>
      <c r="C239" s="162">
        <v>0</v>
      </c>
      <c r="D239" s="162">
        <v>0</v>
      </c>
    </row>
    <row r="240" spans="1:4">
      <c r="A240" s="169"/>
      <c r="B240" s="168" t="s">
        <v>361</v>
      </c>
      <c r="C240" s="167">
        <v>0</v>
      </c>
      <c r="D240" s="167">
        <v>0</v>
      </c>
    </row>
    <row r="241" spans="1:4">
      <c r="A241" s="161" t="s">
        <v>332</v>
      </c>
      <c r="B241" s="160" t="s">
        <v>333</v>
      </c>
      <c r="C241" s="159">
        <f>SUM(C236:C240)</f>
        <v>2950425</v>
      </c>
      <c r="D241" s="159">
        <f>SUM(D236:D240)</f>
        <v>829433</v>
      </c>
    </row>
    <row r="242" spans="1:4">
      <c r="A242" s="166"/>
      <c r="B242" s="165" t="s">
        <v>379</v>
      </c>
      <c r="C242" s="164">
        <v>100000</v>
      </c>
      <c r="D242" s="164">
        <v>200000</v>
      </c>
    </row>
    <row r="243" spans="1:4">
      <c r="A243" s="161"/>
      <c r="B243" s="163" t="s">
        <v>400</v>
      </c>
      <c r="C243" s="162">
        <v>100000</v>
      </c>
      <c r="D243" s="162">
        <v>200000</v>
      </c>
    </row>
    <row r="244" spans="1:4">
      <c r="A244" s="161"/>
      <c r="B244" s="163" t="s">
        <v>362</v>
      </c>
      <c r="C244" s="162">
        <v>200000</v>
      </c>
      <c r="D244" s="162">
        <v>400000</v>
      </c>
    </row>
    <row r="245" spans="1:4">
      <c r="A245" s="161"/>
      <c r="B245" s="163" t="s">
        <v>138</v>
      </c>
      <c r="C245" s="162">
        <v>119615</v>
      </c>
      <c r="D245" s="162">
        <v>216000</v>
      </c>
    </row>
    <row r="246" spans="1:4">
      <c r="A246" s="161" t="s">
        <v>340</v>
      </c>
      <c r="B246" s="160" t="s">
        <v>341</v>
      </c>
      <c r="C246" s="159">
        <f>SUM(C242:C245)</f>
        <v>519615</v>
      </c>
      <c r="D246" s="159">
        <f>SUM(D242:D245)</f>
        <v>1016000</v>
      </c>
    </row>
    <row r="247" spans="1:4">
      <c r="A247" s="161" t="s">
        <v>342</v>
      </c>
      <c r="B247" s="160" t="s">
        <v>343</v>
      </c>
      <c r="C247" s="159">
        <f>SUM(C241,C246)</f>
        <v>3470040</v>
      </c>
      <c r="D247" s="159">
        <f>SUM(D241,D246)</f>
        <v>1845433</v>
      </c>
    </row>
    <row r="248" spans="1:4">
      <c r="A248" s="170"/>
      <c r="B248" s="170"/>
      <c r="C248" s="170"/>
      <c r="D248" s="170"/>
    </row>
    <row r="249" spans="1:4">
      <c r="A249" s="170"/>
      <c r="B249" s="170"/>
      <c r="C249" s="170"/>
      <c r="D249" s="170"/>
    </row>
    <row r="250" spans="1:4">
      <c r="A250" s="170"/>
      <c r="B250" s="170"/>
      <c r="C250" s="170"/>
      <c r="D250" s="170"/>
    </row>
    <row r="251" spans="1:4">
      <c r="A251" s="170"/>
      <c r="B251" s="170"/>
      <c r="C251" s="170"/>
      <c r="D251" s="170"/>
    </row>
    <row r="252" spans="1:4">
      <c r="A252" s="170"/>
      <c r="B252" s="170"/>
      <c r="C252" s="170"/>
      <c r="D252" s="170"/>
    </row>
    <row r="253" spans="1:4">
      <c r="A253" s="170"/>
      <c r="B253" s="170"/>
      <c r="C253" s="170"/>
      <c r="D253" s="170"/>
    </row>
    <row r="254" spans="1:4">
      <c r="A254" s="170"/>
      <c r="B254" s="170"/>
      <c r="C254" s="170"/>
      <c r="D254" s="170"/>
    </row>
    <row r="255" spans="1:4">
      <c r="A255" s="170"/>
      <c r="B255" s="170"/>
      <c r="C255" s="170"/>
      <c r="D255" s="170"/>
    </row>
    <row r="256" spans="1:4">
      <c r="A256" s="170"/>
      <c r="B256" s="170"/>
      <c r="C256" s="170"/>
      <c r="D256" s="170"/>
    </row>
    <row r="257" spans="1:4">
      <c r="A257" s="170"/>
      <c r="B257" s="170"/>
      <c r="C257" s="170"/>
      <c r="D257" s="170"/>
    </row>
    <row r="258" spans="1:4">
      <c r="A258" s="170"/>
      <c r="B258" s="170"/>
      <c r="C258" s="170"/>
      <c r="D258" s="170"/>
    </row>
    <row r="259" spans="1:4">
      <c r="A259" s="170"/>
      <c r="B259" s="170"/>
      <c r="C259" s="170"/>
      <c r="D259" s="170"/>
    </row>
    <row r="260" spans="1:4">
      <c r="A260" s="265" t="s">
        <v>433</v>
      </c>
      <c r="B260" s="265"/>
      <c r="C260" s="265"/>
      <c r="D260" s="170"/>
    </row>
    <row r="261" spans="1:4">
      <c r="A261" s="170"/>
      <c r="B261" s="170"/>
      <c r="C261" s="170"/>
      <c r="D261" s="170"/>
    </row>
    <row r="262" spans="1:4">
      <c r="A262" s="170"/>
      <c r="B262" s="170"/>
      <c r="C262" s="174"/>
      <c r="D262" s="170"/>
    </row>
    <row r="263" spans="1:4">
      <c r="A263" s="266" t="s">
        <v>323</v>
      </c>
      <c r="B263" s="266"/>
      <c r="C263" s="160" t="s">
        <v>324</v>
      </c>
      <c r="D263" s="160" t="s">
        <v>324</v>
      </c>
    </row>
    <row r="264" spans="1:4">
      <c r="A264" s="173"/>
      <c r="B264" s="160" t="s">
        <v>327</v>
      </c>
      <c r="C264" s="172">
        <v>3470040</v>
      </c>
      <c r="D264" s="172">
        <v>3895833</v>
      </c>
    </row>
    <row r="265" spans="1:4">
      <c r="A265" s="163"/>
      <c r="B265" s="160"/>
      <c r="C265" s="172"/>
      <c r="D265" s="170"/>
    </row>
    <row r="266" spans="1:4">
      <c r="A266" s="266" t="s">
        <v>328</v>
      </c>
      <c r="B266" s="266"/>
      <c r="C266" s="266"/>
      <c r="D266" s="170"/>
    </row>
    <row r="267" spans="1:4">
      <c r="A267" s="161"/>
      <c r="B267" s="163" t="s">
        <v>358</v>
      </c>
      <c r="C267" s="162">
        <v>0</v>
      </c>
      <c r="D267" s="162">
        <v>2360000</v>
      </c>
    </row>
    <row r="268" spans="1:4">
      <c r="A268" s="166"/>
      <c r="B268" s="165" t="s">
        <v>368</v>
      </c>
      <c r="C268" s="164">
        <v>0</v>
      </c>
      <c r="D268" s="164">
        <v>413000</v>
      </c>
    </row>
    <row r="269" spans="1:4">
      <c r="A269" s="161"/>
      <c r="B269" s="163" t="s">
        <v>398</v>
      </c>
      <c r="C269" s="162">
        <v>0</v>
      </c>
      <c r="D269" s="162">
        <v>0</v>
      </c>
    </row>
    <row r="270" spans="1:4">
      <c r="A270" s="161"/>
      <c r="B270" s="163" t="s">
        <v>399</v>
      </c>
      <c r="C270" s="162">
        <v>0</v>
      </c>
      <c r="D270" s="162">
        <v>0</v>
      </c>
    </row>
    <row r="271" spans="1:4">
      <c r="A271" s="169"/>
      <c r="B271" s="168" t="s">
        <v>361</v>
      </c>
      <c r="C271" s="167">
        <v>0</v>
      </c>
      <c r="D271" s="167">
        <v>0</v>
      </c>
    </row>
    <row r="272" spans="1:4">
      <c r="A272" s="161" t="s">
        <v>332</v>
      </c>
      <c r="B272" s="160" t="s">
        <v>333</v>
      </c>
      <c r="C272" s="159">
        <f>SUM(C267:C271)</f>
        <v>0</v>
      </c>
      <c r="D272" s="159">
        <f>SUM(D267:D271)</f>
        <v>2773000</v>
      </c>
    </row>
    <row r="273" spans="1:4">
      <c r="A273" s="166"/>
      <c r="B273" s="165" t="s">
        <v>379</v>
      </c>
      <c r="C273" s="164">
        <v>0</v>
      </c>
      <c r="D273" s="164">
        <v>250000</v>
      </c>
    </row>
    <row r="274" spans="1:4">
      <c r="A274" s="161"/>
      <c r="B274" s="163" t="s">
        <v>400</v>
      </c>
      <c r="C274" s="162">
        <v>0</v>
      </c>
      <c r="D274" s="162">
        <v>250000</v>
      </c>
    </row>
    <row r="275" spans="1:4">
      <c r="A275" s="161"/>
      <c r="B275" s="163" t="s">
        <v>362</v>
      </c>
      <c r="C275" s="162">
        <v>0</v>
      </c>
      <c r="D275" s="162">
        <v>400000</v>
      </c>
    </row>
    <row r="276" spans="1:4">
      <c r="A276" s="161"/>
      <c r="B276" s="163" t="s">
        <v>138</v>
      </c>
      <c r="C276" s="162">
        <v>0</v>
      </c>
      <c r="D276" s="162">
        <v>222833</v>
      </c>
    </row>
    <row r="277" spans="1:4">
      <c r="A277" s="161" t="s">
        <v>340</v>
      </c>
      <c r="B277" s="160" t="s">
        <v>341</v>
      </c>
      <c r="C277" s="159">
        <f>SUM(C273:C276)</f>
        <v>0</v>
      </c>
      <c r="D277" s="159">
        <f>SUM(D273:D276)</f>
        <v>1122833</v>
      </c>
    </row>
    <row r="278" spans="1:4">
      <c r="A278" s="161" t="s">
        <v>342</v>
      </c>
      <c r="B278" s="160" t="s">
        <v>343</v>
      </c>
      <c r="C278" s="159">
        <f>SUM(C272,C277)</f>
        <v>0</v>
      </c>
      <c r="D278" s="159">
        <f>SUM(D272,D277)</f>
        <v>3895833</v>
      </c>
    </row>
    <row r="279" spans="1:4">
      <c r="A279" s="161"/>
      <c r="B279" s="160"/>
      <c r="C279" s="159"/>
      <c r="D279" s="159"/>
    </row>
    <row r="280" spans="1:4">
      <c r="A280" s="264" t="s">
        <v>432</v>
      </c>
      <c r="B280" s="264"/>
      <c r="C280" s="264"/>
      <c r="D280" s="135"/>
    </row>
    <row r="281" spans="1:4">
      <c r="A281" s="153"/>
      <c r="B281" s="158" t="s">
        <v>323</v>
      </c>
      <c r="C281" s="157"/>
      <c r="D281" s="135"/>
    </row>
    <row r="282" spans="1:4">
      <c r="A282" s="153"/>
      <c r="B282" s="155" t="s">
        <v>356</v>
      </c>
      <c r="C282" s="156">
        <v>5560300</v>
      </c>
      <c r="D282" s="156">
        <v>5560300</v>
      </c>
    </row>
    <row r="283" spans="1:4">
      <c r="A283" s="153"/>
      <c r="B283" s="155" t="s">
        <v>401</v>
      </c>
      <c r="C283" s="156">
        <v>65104816</v>
      </c>
      <c r="D283" s="156">
        <v>65104816</v>
      </c>
    </row>
    <row r="284" spans="1:4">
      <c r="A284" s="153"/>
      <c r="B284" s="155" t="s">
        <v>327</v>
      </c>
      <c r="C284" s="154">
        <f>SUM(C282:C283)</f>
        <v>70665116</v>
      </c>
      <c r="D284" s="154">
        <f>SUM(D282:D283)</f>
        <v>70665116</v>
      </c>
    </row>
    <row r="285" spans="1:4">
      <c r="A285" s="153"/>
      <c r="B285" s="152"/>
      <c r="C285" s="151"/>
      <c r="D285" s="135"/>
    </row>
    <row r="286" spans="1:4" ht="22.5">
      <c r="A286" s="267" t="s">
        <v>328</v>
      </c>
      <c r="B286" s="267"/>
      <c r="C286" s="149" t="s">
        <v>324</v>
      </c>
      <c r="D286" s="149" t="s">
        <v>431</v>
      </c>
    </row>
    <row r="287" spans="1:4">
      <c r="A287" s="148"/>
      <c r="B287" s="145" t="s">
        <v>402</v>
      </c>
      <c r="C287" s="146">
        <v>5653920</v>
      </c>
      <c r="D287" s="146">
        <v>5653920</v>
      </c>
    </row>
    <row r="288" spans="1:4">
      <c r="A288" s="143"/>
      <c r="B288" s="145" t="s">
        <v>403</v>
      </c>
      <c r="C288" s="144">
        <v>774320</v>
      </c>
      <c r="D288" s="144">
        <v>774320</v>
      </c>
    </row>
    <row r="289" spans="1:4">
      <c r="A289" s="143"/>
      <c r="B289" s="145" t="s">
        <v>404</v>
      </c>
      <c r="C289" s="144">
        <v>0</v>
      </c>
      <c r="D289" s="144">
        <v>0</v>
      </c>
    </row>
    <row r="290" spans="1:4">
      <c r="A290" s="143"/>
      <c r="B290" s="145" t="s">
        <v>330</v>
      </c>
      <c r="C290" s="144">
        <v>1159942</v>
      </c>
      <c r="D290" s="144">
        <v>1159942</v>
      </c>
    </row>
    <row r="291" spans="1:4">
      <c r="A291" s="143"/>
      <c r="B291" s="145" t="s">
        <v>405</v>
      </c>
      <c r="C291" s="144">
        <v>200000</v>
      </c>
      <c r="D291" s="144">
        <v>400000</v>
      </c>
    </row>
    <row r="292" spans="1:4">
      <c r="A292" s="143" t="s">
        <v>332</v>
      </c>
      <c r="B292" s="134" t="s">
        <v>333</v>
      </c>
      <c r="C292" s="142">
        <f>SUM(C287:C291)</f>
        <v>7788182</v>
      </c>
      <c r="D292" s="142">
        <f>SUM(D287:D291)</f>
        <v>7988182</v>
      </c>
    </row>
    <row r="293" spans="1:4">
      <c r="A293" s="148"/>
      <c r="B293" s="147" t="s">
        <v>338</v>
      </c>
      <c r="C293" s="146">
        <v>100000</v>
      </c>
      <c r="D293" s="146">
        <v>100000</v>
      </c>
    </row>
    <row r="294" spans="1:4">
      <c r="A294" s="143"/>
      <c r="B294" s="145" t="s">
        <v>406</v>
      </c>
      <c r="C294" s="144">
        <v>100000</v>
      </c>
      <c r="D294" s="144">
        <v>100000</v>
      </c>
    </row>
    <row r="295" spans="1:4">
      <c r="A295" s="143"/>
      <c r="B295" s="145" t="s">
        <v>407</v>
      </c>
      <c r="C295" s="144">
        <v>70000</v>
      </c>
      <c r="D295" s="144">
        <v>70000</v>
      </c>
    </row>
    <row r="296" spans="1:4">
      <c r="A296" s="143"/>
      <c r="B296" s="145" t="s">
        <v>408</v>
      </c>
      <c r="C296" s="144">
        <v>400000</v>
      </c>
      <c r="D296" s="144">
        <v>400000</v>
      </c>
    </row>
    <row r="297" spans="1:4">
      <c r="A297" s="143"/>
      <c r="B297" s="145" t="s">
        <v>409</v>
      </c>
      <c r="C297" s="144">
        <v>200000</v>
      </c>
      <c r="D297" s="144">
        <v>200000</v>
      </c>
    </row>
    <row r="298" spans="1:4">
      <c r="A298" s="143"/>
      <c r="B298" s="145" t="s">
        <v>410</v>
      </c>
      <c r="C298" s="144">
        <v>300000</v>
      </c>
      <c r="D298" s="144">
        <v>300000</v>
      </c>
    </row>
    <row r="299" spans="1:4">
      <c r="A299" s="143"/>
      <c r="B299" s="145" t="s">
        <v>379</v>
      </c>
      <c r="C299" s="144">
        <v>200000</v>
      </c>
      <c r="D299" s="144">
        <v>200000</v>
      </c>
    </row>
    <row r="300" spans="1:4">
      <c r="A300" s="143"/>
      <c r="B300" s="145" t="s">
        <v>411</v>
      </c>
      <c r="C300" s="144">
        <v>100000</v>
      </c>
      <c r="D300" s="144">
        <v>100000</v>
      </c>
    </row>
    <row r="301" spans="1:4">
      <c r="A301" s="143"/>
      <c r="B301" s="145" t="s">
        <v>412</v>
      </c>
      <c r="C301" s="144">
        <v>300000</v>
      </c>
      <c r="D301" s="144">
        <v>300000</v>
      </c>
    </row>
    <row r="302" spans="1:4">
      <c r="A302" s="143"/>
      <c r="B302" s="145" t="s">
        <v>413</v>
      </c>
      <c r="C302" s="144">
        <v>400000</v>
      </c>
      <c r="D302" s="144">
        <v>2400000</v>
      </c>
    </row>
    <row r="303" spans="1:4">
      <c r="A303" s="143"/>
      <c r="B303" s="145" t="s">
        <v>414</v>
      </c>
      <c r="C303" s="144">
        <v>440000</v>
      </c>
      <c r="D303" s="144">
        <v>440000</v>
      </c>
    </row>
    <row r="304" spans="1:4">
      <c r="A304" s="143"/>
      <c r="B304" s="145" t="s">
        <v>415</v>
      </c>
      <c r="C304" s="144">
        <v>400000</v>
      </c>
      <c r="D304" s="144">
        <v>400000</v>
      </c>
    </row>
    <row r="305" spans="1:4">
      <c r="A305" s="143"/>
      <c r="B305" s="145" t="s">
        <v>416</v>
      </c>
      <c r="C305" s="144">
        <v>100000</v>
      </c>
      <c r="D305" s="144">
        <v>100000</v>
      </c>
    </row>
    <row r="306" spans="1:4">
      <c r="A306" s="143" t="s">
        <v>340</v>
      </c>
      <c r="B306" s="134" t="s">
        <v>341</v>
      </c>
      <c r="C306" s="142">
        <f>SUM(C293:C305)</f>
        <v>3110000</v>
      </c>
      <c r="D306" s="142">
        <f>SUM(D293:D305)</f>
        <v>5110000</v>
      </c>
    </row>
    <row r="307" spans="1:4">
      <c r="A307" s="143" t="s">
        <v>342</v>
      </c>
      <c r="B307" s="134" t="s">
        <v>417</v>
      </c>
      <c r="C307" s="142">
        <v>30500000</v>
      </c>
      <c r="D307" s="142">
        <v>30500000</v>
      </c>
    </row>
    <row r="308" spans="1:4">
      <c r="A308" s="143" t="s">
        <v>342</v>
      </c>
      <c r="B308" s="134" t="s">
        <v>343</v>
      </c>
      <c r="C308" s="142">
        <v>41398182</v>
      </c>
      <c r="D308" s="142">
        <v>41398182</v>
      </c>
    </row>
    <row r="309" spans="1:4">
      <c r="A309" s="141"/>
      <c r="B309" s="140"/>
      <c r="C309" s="139"/>
      <c r="D309" s="135"/>
    </row>
    <row r="310" spans="1:4">
      <c r="A310" s="135"/>
      <c r="B310" s="134" t="s">
        <v>418</v>
      </c>
      <c r="C310" s="138">
        <v>4784922</v>
      </c>
      <c r="D310" s="138">
        <v>4784922</v>
      </c>
    </row>
    <row r="311" spans="1:4">
      <c r="A311" s="135"/>
      <c r="B311" s="134" t="s">
        <v>419</v>
      </c>
      <c r="C311" s="133">
        <v>4784922</v>
      </c>
      <c r="D311" s="133">
        <v>4784922</v>
      </c>
    </row>
    <row r="312" spans="1:4">
      <c r="A312" s="135"/>
      <c r="B312" s="137"/>
      <c r="C312" s="135"/>
      <c r="D312" s="135"/>
    </row>
    <row r="313" spans="1:4">
      <c r="A313" s="135"/>
      <c r="B313" s="137" t="s">
        <v>420</v>
      </c>
      <c r="C313" s="136">
        <v>8469617</v>
      </c>
      <c r="D313" s="136">
        <v>8469617</v>
      </c>
    </row>
    <row r="314" spans="1:4">
      <c r="A314" s="135"/>
      <c r="B314" s="134" t="s">
        <v>421</v>
      </c>
      <c r="C314" s="133">
        <v>8469617</v>
      </c>
      <c r="D314" s="133">
        <v>8469617</v>
      </c>
    </row>
  </sheetData>
  <sheetProtection selectLockedCells="1" selectUnlockedCells="1"/>
  <mergeCells count="37">
    <mergeCell ref="A219:B219"/>
    <mergeCell ref="A140:B140"/>
    <mergeCell ref="A135:B135"/>
    <mergeCell ref="A132:C132"/>
    <mergeCell ref="A229:C229"/>
    <mergeCell ref="A177:B177"/>
    <mergeCell ref="A182:B182"/>
    <mergeCell ref="A202:C202"/>
    <mergeCell ref="A205:B205"/>
    <mergeCell ref="A208:B208"/>
    <mergeCell ref="A216:C216"/>
    <mergeCell ref="A62:C62"/>
    <mergeCell ref="A65:B65"/>
    <mergeCell ref="A68:B68"/>
    <mergeCell ref="A84:C84"/>
    <mergeCell ref="A87:B87"/>
    <mergeCell ref="A94:B94"/>
    <mergeCell ref="A286:B286"/>
    <mergeCell ref="B1:C1"/>
    <mergeCell ref="A3:C3"/>
    <mergeCell ref="A6:B6"/>
    <mergeCell ref="A10:B10"/>
    <mergeCell ref="A29:B29"/>
    <mergeCell ref="A34:B34"/>
    <mergeCell ref="A41:C41"/>
    <mergeCell ref="A44:B44"/>
    <mergeCell ref="A47:B47"/>
    <mergeCell ref="A280:C280"/>
    <mergeCell ref="A260:C260"/>
    <mergeCell ref="A263:B263"/>
    <mergeCell ref="A266:C266"/>
    <mergeCell ref="A153:C153"/>
    <mergeCell ref="A156:B156"/>
    <mergeCell ref="A164:C164"/>
    <mergeCell ref="A222:B222"/>
    <mergeCell ref="A232:B232"/>
    <mergeCell ref="A235:C235"/>
  </mergeCells>
  <pageMargins left="0.70866141732283472" right="0.70866141732283472" top="0.74803149606299213" bottom="0.74803149606299213" header="0.74803149606299213" footer="0.74803149606299213"/>
  <pageSetup paperSize="9" scale="95" firstPageNumber="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36" zoomScaleNormal="100" workbookViewId="0">
      <selection activeCell="G63" sqref="G63"/>
    </sheetView>
  </sheetViews>
  <sheetFormatPr defaultColWidth="8.625" defaultRowHeight="12.75"/>
  <cols>
    <col min="1" max="1" width="4.25" style="1" customWidth="1"/>
    <col min="2" max="2" width="65.75" style="1" customWidth="1"/>
    <col min="3" max="3" width="0" style="1" hidden="1" customWidth="1"/>
    <col min="4" max="4" width="15.125" style="1" customWidth="1"/>
    <col min="5" max="6" width="0" style="1" hidden="1" customWidth="1"/>
    <col min="7" max="7" width="12" style="1" customWidth="1"/>
    <col min="8" max="8" width="11.125" style="1" bestFit="1" customWidth="1"/>
    <col min="9" max="16384" width="8.625" style="1"/>
  </cols>
  <sheetData>
    <row r="1" spans="1:7">
      <c r="B1" s="247" t="s">
        <v>460</v>
      </c>
      <c r="C1" s="247"/>
      <c r="D1" s="247"/>
      <c r="E1" s="247"/>
      <c r="F1" s="247"/>
    </row>
    <row r="2" spans="1:7" ht="9.75" customHeight="1">
      <c r="B2" s="2"/>
      <c r="C2" s="2"/>
      <c r="D2" s="2"/>
      <c r="E2" s="2"/>
    </row>
    <row r="3" spans="1:7" ht="12.75" customHeight="1">
      <c r="A3" s="248" t="s">
        <v>59</v>
      </c>
      <c r="B3" s="248"/>
      <c r="C3" s="248"/>
      <c r="D3" s="248"/>
      <c r="E3" s="248"/>
      <c r="F3" s="248"/>
    </row>
    <row r="4" spans="1:7" ht="7.5" customHeight="1">
      <c r="B4" s="3"/>
      <c r="C4" s="3"/>
      <c r="D4" s="2"/>
    </row>
    <row r="5" spans="1:7">
      <c r="A5" s="249" t="s">
        <v>60</v>
      </c>
      <c r="B5" s="249"/>
      <c r="C5" s="249"/>
      <c r="D5" s="249"/>
      <c r="E5" s="249"/>
      <c r="F5" s="249"/>
    </row>
    <row r="6" spans="1:7" ht="7.5" customHeight="1">
      <c r="B6" s="3"/>
      <c r="C6" s="3"/>
      <c r="D6" s="2"/>
      <c r="E6" s="18"/>
      <c r="F6" s="18" t="s">
        <v>61</v>
      </c>
    </row>
    <row r="7" spans="1:7">
      <c r="A7" s="19"/>
      <c r="B7" s="250" t="s">
        <v>2</v>
      </c>
      <c r="C7" s="250"/>
      <c r="D7" s="20" t="s">
        <v>3</v>
      </c>
      <c r="E7" s="20" t="s">
        <v>3</v>
      </c>
      <c r="F7" s="20" t="s">
        <v>3</v>
      </c>
      <c r="G7" s="20" t="s">
        <v>208</v>
      </c>
    </row>
    <row r="8" spans="1:7">
      <c r="A8" s="7" t="s">
        <v>6</v>
      </c>
      <c r="B8" s="21" t="s">
        <v>62</v>
      </c>
      <c r="C8" s="6"/>
      <c r="D8" s="11" t="s">
        <v>63</v>
      </c>
      <c r="E8" s="11" t="s">
        <v>63</v>
      </c>
      <c r="F8" s="11" t="s">
        <v>63</v>
      </c>
      <c r="G8" s="11" t="s">
        <v>425</v>
      </c>
    </row>
    <row r="9" spans="1:7">
      <c r="A9" s="10" t="s">
        <v>12</v>
      </c>
      <c r="B9" s="21" t="s">
        <v>64</v>
      </c>
      <c r="C9" s="21"/>
      <c r="D9" s="17">
        <f>SUM(D11:D14,D15,D16)</f>
        <v>13958136</v>
      </c>
      <c r="E9" s="21">
        <f>SUM(E10:E16)</f>
        <v>14085431</v>
      </c>
      <c r="F9" s="21">
        <f>SUM(F10:F16)</f>
        <v>14085431</v>
      </c>
      <c r="G9" s="17">
        <f>SUM(G11:G14,G15,G16)</f>
        <v>14006853</v>
      </c>
    </row>
    <row r="10" spans="1:7">
      <c r="A10" s="10" t="s">
        <v>15</v>
      </c>
      <c r="B10" s="6" t="s">
        <v>65</v>
      </c>
      <c r="C10" s="6"/>
      <c r="D10" s="22">
        <v>0</v>
      </c>
      <c r="E10" s="22">
        <v>0</v>
      </c>
      <c r="F10" s="22">
        <v>0</v>
      </c>
      <c r="G10" s="22">
        <v>0</v>
      </c>
    </row>
    <row r="11" spans="1:7">
      <c r="A11" s="10" t="s">
        <v>16</v>
      </c>
      <c r="B11" s="6" t="s">
        <v>66</v>
      </c>
      <c r="C11" s="6"/>
      <c r="D11" s="22">
        <v>3470040</v>
      </c>
      <c r="E11" s="22">
        <v>3070710</v>
      </c>
      <c r="F11" s="22">
        <v>3070710</v>
      </c>
      <c r="G11" s="22">
        <v>3470040</v>
      </c>
    </row>
    <row r="12" spans="1:7">
      <c r="A12" s="10" t="s">
        <v>17</v>
      </c>
      <c r="B12" s="6" t="s">
        <v>67</v>
      </c>
      <c r="C12" s="6"/>
      <c r="D12" s="22">
        <v>2368000</v>
      </c>
      <c r="E12" s="22">
        <v>2368000</v>
      </c>
      <c r="F12" s="22">
        <v>2368000</v>
      </c>
      <c r="G12" s="22">
        <v>2368000</v>
      </c>
    </row>
    <row r="13" spans="1:7">
      <c r="A13" s="10" t="s">
        <v>18</v>
      </c>
      <c r="B13" s="6" t="s">
        <v>68</v>
      </c>
      <c r="C13" s="6"/>
      <c r="D13" s="22">
        <v>1430025</v>
      </c>
      <c r="E13" s="22">
        <v>1430025</v>
      </c>
      <c r="F13" s="22">
        <v>1430025</v>
      </c>
      <c r="G13" s="22">
        <v>1430025</v>
      </c>
    </row>
    <row r="14" spans="1:7">
      <c r="A14" s="10" t="s">
        <v>20</v>
      </c>
      <c r="B14" s="6" t="s">
        <v>69</v>
      </c>
      <c r="C14" s="6"/>
      <c r="D14" s="22">
        <v>2331290</v>
      </c>
      <c r="E14" s="22">
        <v>2331290</v>
      </c>
      <c r="F14" s="22">
        <v>2331290</v>
      </c>
      <c r="G14" s="22">
        <v>2331290</v>
      </c>
    </row>
    <row r="15" spans="1:7">
      <c r="A15" s="10" t="s">
        <v>22</v>
      </c>
      <c r="B15" s="6" t="s">
        <v>70</v>
      </c>
      <c r="C15" s="6"/>
      <c r="D15" s="22">
        <v>3846381</v>
      </c>
      <c r="E15" s="22">
        <v>4300206</v>
      </c>
      <c r="F15" s="22">
        <v>4300206</v>
      </c>
      <c r="G15" s="22">
        <v>3895098</v>
      </c>
    </row>
    <row r="16" spans="1:7">
      <c r="A16" s="10" t="s">
        <v>24</v>
      </c>
      <c r="B16" s="6" t="s">
        <v>71</v>
      </c>
      <c r="C16" s="6"/>
      <c r="D16" s="22">
        <v>512400</v>
      </c>
      <c r="E16" s="22">
        <v>585200</v>
      </c>
      <c r="F16" s="22">
        <v>585200</v>
      </c>
      <c r="G16" s="22">
        <v>512400</v>
      </c>
    </row>
    <row r="17" spans="1:7">
      <c r="A17" s="10" t="s">
        <v>26</v>
      </c>
      <c r="B17" s="21" t="s">
        <v>72</v>
      </c>
      <c r="C17" s="21"/>
      <c r="D17" s="17">
        <f>SUM(D18,D19:D21)</f>
        <v>11632300</v>
      </c>
      <c r="E17" s="17">
        <f>SUM(E18:E21)</f>
        <v>16233267</v>
      </c>
      <c r="F17" s="17">
        <f>SUM(F18:F21)</f>
        <v>16233267</v>
      </c>
      <c r="G17" s="17">
        <f>SUM(G18,G19:G21)</f>
        <v>13009330</v>
      </c>
    </row>
    <row r="18" spans="1:7">
      <c r="A18" s="10" t="s">
        <v>30</v>
      </c>
      <c r="B18" s="6" t="s">
        <v>73</v>
      </c>
      <c r="C18" s="6"/>
      <c r="D18" s="22">
        <v>7868700</v>
      </c>
      <c r="E18" s="22">
        <v>11931300</v>
      </c>
      <c r="F18" s="22">
        <v>11931300</v>
      </c>
      <c r="G18" s="22">
        <v>9245730</v>
      </c>
    </row>
    <row r="19" spans="1:7">
      <c r="A19" s="10" t="s">
        <v>32</v>
      </c>
      <c r="B19" s="6" t="s">
        <v>74</v>
      </c>
      <c r="C19" s="6"/>
      <c r="D19" s="22">
        <v>2400000</v>
      </c>
      <c r="E19" s="22">
        <v>2205000</v>
      </c>
      <c r="F19" s="22">
        <v>2205000</v>
      </c>
      <c r="G19" s="22">
        <v>2400000</v>
      </c>
    </row>
    <row r="20" spans="1:7">
      <c r="A20" s="10" t="s">
        <v>35</v>
      </c>
      <c r="B20" s="6" t="s">
        <v>75</v>
      </c>
      <c r="C20" s="6"/>
      <c r="D20" s="22">
        <v>1363600</v>
      </c>
      <c r="E20" s="22">
        <v>2096967</v>
      </c>
      <c r="F20" s="22">
        <v>2096967</v>
      </c>
      <c r="G20" s="22">
        <v>1363600</v>
      </c>
    </row>
    <row r="21" spans="1:7">
      <c r="A21" s="10" t="s">
        <v>38</v>
      </c>
      <c r="B21" s="6" t="s">
        <v>76</v>
      </c>
      <c r="C21" s="6"/>
      <c r="D21" s="22">
        <v>0</v>
      </c>
      <c r="E21" s="22">
        <v>0</v>
      </c>
      <c r="F21" s="22">
        <v>0</v>
      </c>
      <c r="G21" s="22">
        <v>0</v>
      </c>
    </row>
    <row r="22" spans="1:7">
      <c r="A22" s="10" t="s">
        <v>40</v>
      </c>
      <c r="B22" s="21" t="s">
        <v>77</v>
      </c>
      <c r="C22" s="21"/>
      <c r="D22" s="17">
        <f>SUM(D23:D31)</f>
        <v>16289234</v>
      </c>
      <c r="E22" s="17">
        <f>SUM(E23:E31)</f>
        <v>14805383</v>
      </c>
      <c r="F22" s="17">
        <f>SUM(F23:F31)</f>
        <v>14805383</v>
      </c>
      <c r="G22" s="17">
        <f>SUM(G23:G31)</f>
        <v>21442908</v>
      </c>
    </row>
    <row r="23" spans="1:7">
      <c r="A23" s="10" t="s">
        <v>42</v>
      </c>
      <c r="B23" s="6" t="s">
        <v>78</v>
      </c>
      <c r="C23" s="6"/>
      <c r="D23" s="22">
        <v>7105000</v>
      </c>
      <c r="E23" s="22">
        <v>6160000</v>
      </c>
      <c r="F23" s="22">
        <v>6160000</v>
      </c>
      <c r="G23" s="22">
        <v>8367401</v>
      </c>
    </row>
    <row r="24" spans="1:7">
      <c r="A24" s="10" t="s">
        <v>79</v>
      </c>
      <c r="B24" s="6" t="s">
        <v>80</v>
      </c>
      <c r="C24" s="6"/>
      <c r="D24" s="22">
        <v>0</v>
      </c>
      <c r="E24" s="22">
        <v>0</v>
      </c>
      <c r="F24" s="22">
        <v>0</v>
      </c>
      <c r="G24" s="22">
        <v>0</v>
      </c>
    </row>
    <row r="25" spans="1:7">
      <c r="A25" s="10" t="s">
        <v>81</v>
      </c>
      <c r="B25" s="6" t="s">
        <v>82</v>
      </c>
      <c r="C25" s="23"/>
      <c r="D25" s="22">
        <v>0</v>
      </c>
      <c r="E25" s="22">
        <v>0</v>
      </c>
      <c r="F25" s="22">
        <v>0</v>
      </c>
      <c r="G25" s="22">
        <v>0</v>
      </c>
    </row>
    <row r="26" spans="1:7">
      <c r="A26" s="10" t="s">
        <v>83</v>
      </c>
      <c r="B26" s="6" t="s">
        <v>84</v>
      </c>
      <c r="C26" s="23"/>
      <c r="D26" s="22">
        <v>0</v>
      </c>
      <c r="E26" s="22">
        <v>0</v>
      </c>
      <c r="F26" s="22">
        <v>0</v>
      </c>
      <c r="G26" s="22">
        <v>0</v>
      </c>
    </row>
    <row r="27" spans="1:7">
      <c r="A27" s="10" t="s">
        <v>85</v>
      </c>
      <c r="B27" s="6" t="s">
        <v>86</v>
      </c>
      <c r="C27" s="23"/>
      <c r="D27" s="22">
        <v>0</v>
      </c>
      <c r="E27" s="22">
        <v>0</v>
      </c>
      <c r="F27" s="22">
        <v>0</v>
      </c>
      <c r="G27" s="22">
        <v>0</v>
      </c>
    </row>
    <row r="28" spans="1:7">
      <c r="A28" s="10" t="s">
        <v>87</v>
      </c>
      <c r="B28" s="6" t="s">
        <v>429</v>
      </c>
      <c r="C28" s="23"/>
      <c r="D28" s="22">
        <v>0</v>
      </c>
      <c r="E28" s="22">
        <v>0</v>
      </c>
      <c r="F28" s="22">
        <v>0</v>
      </c>
      <c r="G28" s="22">
        <v>3895833</v>
      </c>
    </row>
    <row r="29" spans="1:7">
      <c r="A29" s="10" t="s">
        <v>88</v>
      </c>
      <c r="B29" s="6" t="s">
        <v>89</v>
      </c>
      <c r="C29" s="23"/>
      <c r="D29" s="22">
        <v>1283774</v>
      </c>
      <c r="E29" s="22">
        <v>701483</v>
      </c>
      <c r="F29" s="22">
        <v>701483</v>
      </c>
      <c r="G29" s="22">
        <v>1283774</v>
      </c>
    </row>
    <row r="30" spans="1:7">
      <c r="A30" s="10" t="s">
        <v>90</v>
      </c>
      <c r="B30" s="6" t="s">
        <v>91</v>
      </c>
      <c r="C30" s="23"/>
      <c r="D30" s="22">
        <v>7172000</v>
      </c>
      <c r="E30" s="22">
        <v>6935000</v>
      </c>
      <c r="F30" s="22">
        <v>6935000</v>
      </c>
      <c r="G30" s="22">
        <v>7172000</v>
      </c>
    </row>
    <row r="31" spans="1:7">
      <c r="A31" s="10">
        <v>23</v>
      </c>
      <c r="B31" s="6" t="s">
        <v>92</v>
      </c>
      <c r="C31" s="23"/>
      <c r="D31" s="22">
        <v>728460</v>
      </c>
      <c r="E31" s="22">
        <v>1008900</v>
      </c>
      <c r="F31" s="22">
        <v>1008900</v>
      </c>
      <c r="G31" s="22">
        <v>723900</v>
      </c>
    </row>
    <row r="32" spans="1:7">
      <c r="A32" s="10">
        <v>24</v>
      </c>
      <c r="B32" s="21" t="s">
        <v>93</v>
      </c>
      <c r="C32" s="24"/>
      <c r="D32" s="17">
        <v>1800000</v>
      </c>
      <c r="E32" s="17">
        <v>1800000</v>
      </c>
      <c r="F32" s="17">
        <v>1800000</v>
      </c>
      <c r="G32" s="17">
        <v>2060580</v>
      </c>
    </row>
    <row r="33" spans="1:7">
      <c r="A33" s="10">
        <v>25</v>
      </c>
      <c r="B33" s="21" t="s">
        <v>461</v>
      </c>
      <c r="C33" s="24"/>
      <c r="D33" s="17">
        <v>0</v>
      </c>
      <c r="E33" s="17">
        <v>0</v>
      </c>
      <c r="F33" s="17">
        <v>0</v>
      </c>
      <c r="G33" s="17">
        <v>5902940</v>
      </c>
    </row>
    <row r="34" spans="1:7">
      <c r="A34" s="10">
        <v>26</v>
      </c>
      <c r="B34" s="21" t="s">
        <v>94</v>
      </c>
      <c r="C34" s="24"/>
      <c r="D34" s="17">
        <v>0</v>
      </c>
      <c r="E34" s="17">
        <v>740000</v>
      </c>
      <c r="F34" s="17">
        <v>740000</v>
      </c>
      <c r="G34" s="17">
        <v>0</v>
      </c>
    </row>
    <row r="35" spans="1:7">
      <c r="A35" s="10">
        <v>27</v>
      </c>
      <c r="B35" s="21" t="s">
        <v>95</v>
      </c>
      <c r="C35" s="21"/>
      <c r="D35" s="17">
        <f>SUM(D9,D17,D22,D32)</f>
        <v>43679670</v>
      </c>
      <c r="E35" s="17">
        <f>E33+E32+E22+E17+E9+E34</f>
        <v>47664081</v>
      </c>
      <c r="F35" s="17">
        <f>F33+F32+F22+F17+F9+F34</f>
        <v>47664081</v>
      </c>
      <c r="G35" s="17">
        <f>SUM(G9,G17,G22,G32)+G33</f>
        <v>56422611</v>
      </c>
    </row>
    <row r="36" spans="1:7">
      <c r="A36" s="10">
        <v>28</v>
      </c>
      <c r="B36" s="6" t="s">
        <v>96</v>
      </c>
      <c r="C36" s="23"/>
      <c r="D36" s="22"/>
      <c r="E36" s="22">
        <v>0</v>
      </c>
      <c r="F36" s="22">
        <v>0</v>
      </c>
      <c r="G36" s="22">
        <v>7998859</v>
      </c>
    </row>
    <row r="37" spans="1:7" s="29" customFormat="1">
      <c r="A37" s="25">
        <v>29</v>
      </c>
      <c r="B37" s="26" t="s">
        <v>97</v>
      </c>
      <c r="C37" s="27"/>
      <c r="D37" s="28">
        <v>5895600</v>
      </c>
      <c r="E37" s="28">
        <v>3748900</v>
      </c>
      <c r="F37" s="28">
        <v>3748900</v>
      </c>
      <c r="G37" s="28">
        <v>7225400</v>
      </c>
    </row>
    <row r="38" spans="1:7">
      <c r="A38" s="10">
        <v>30</v>
      </c>
      <c r="B38" s="6" t="s">
        <v>98</v>
      </c>
      <c r="C38" s="21"/>
      <c r="D38" s="22">
        <v>0</v>
      </c>
      <c r="E38" s="22">
        <v>0</v>
      </c>
      <c r="F38" s="22">
        <v>0</v>
      </c>
      <c r="G38" s="22">
        <v>8382919</v>
      </c>
    </row>
    <row r="39" spans="1:7">
      <c r="A39" s="10">
        <v>31</v>
      </c>
      <c r="B39" s="6" t="s">
        <v>446</v>
      </c>
      <c r="C39" s="21"/>
      <c r="D39" s="22"/>
      <c r="E39" s="22">
        <v>0</v>
      </c>
      <c r="F39" s="22">
        <v>0</v>
      </c>
      <c r="G39" s="22">
        <v>19489871</v>
      </c>
    </row>
    <row r="40" spans="1:7">
      <c r="A40" s="10">
        <v>32</v>
      </c>
      <c r="B40" s="21" t="s">
        <v>99</v>
      </c>
      <c r="C40" s="21"/>
      <c r="D40" s="17">
        <f>SUM(D35:D39)</f>
        <v>49575270</v>
      </c>
      <c r="E40" s="17">
        <f>SUM(E35:E39)</f>
        <v>51412981</v>
      </c>
      <c r="F40" s="17">
        <f>SUM(F35:F39)</f>
        <v>51412981</v>
      </c>
      <c r="G40" s="17">
        <f>SUM(G35:G39)</f>
        <v>99519660</v>
      </c>
    </row>
    <row r="41" spans="1:7">
      <c r="A41" s="10">
        <v>33</v>
      </c>
      <c r="B41" s="21" t="s">
        <v>100</v>
      </c>
      <c r="C41" s="21"/>
      <c r="D41" s="17"/>
      <c r="E41" s="17">
        <v>0</v>
      </c>
      <c r="F41" s="17">
        <v>0</v>
      </c>
      <c r="G41" s="17"/>
    </row>
    <row r="42" spans="1:7">
      <c r="A42" s="10">
        <v>34</v>
      </c>
      <c r="B42" s="21" t="s">
        <v>101</v>
      </c>
      <c r="C42" s="21"/>
      <c r="D42" s="17">
        <v>7500000</v>
      </c>
      <c r="E42" s="17">
        <v>10970000</v>
      </c>
      <c r="F42" s="17">
        <v>10970000</v>
      </c>
      <c r="G42" s="17">
        <v>12673736</v>
      </c>
    </row>
    <row r="43" spans="1:7">
      <c r="A43" s="10">
        <v>35</v>
      </c>
      <c r="B43" s="21" t="s">
        <v>102</v>
      </c>
      <c r="C43" s="21"/>
      <c r="D43" s="17">
        <v>4525378</v>
      </c>
      <c r="E43" s="17">
        <v>6542784</v>
      </c>
      <c r="F43" s="17">
        <v>6542784</v>
      </c>
      <c r="G43" s="17">
        <v>4525378</v>
      </c>
    </row>
    <row r="44" spans="1:7">
      <c r="A44" s="10">
        <v>36</v>
      </c>
      <c r="B44" s="30" t="s">
        <v>450</v>
      </c>
      <c r="C44" s="21"/>
      <c r="D44" s="17">
        <v>0</v>
      </c>
      <c r="E44" s="17">
        <v>0</v>
      </c>
      <c r="F44" s="17">
        <v>0</v>
      </c>
      <c r="G44" s="17">
        <v>0</v>
      </c>
    </row>
    <row r="45" spans="1:7">
      <c r="A45" s="10">
        <v>37</v>
      </c>
      <c r="B45" s="30" t="s">
        <v>449</v>
      </c>
      <c r="C45" s="21"/>
      <c r="D45" s="17">
        <v>0</v>
      </c>
      <c r="E45" s="17">
        <v>0</v>
      </c>
      <c r="F45" s="17">
        <v>0</v>
      </c>
      <c r="G45" s="17">
        <v>0</v>
      </c>
    </row>
    <row r="46" spans="1:7">
      <c r="A46" s="10">
        <v>38</v>
      </c>
      <c r="B46" s="30" t="s">
        <v>103</v>
      </c>
      <c r="C46" s="21"/>
      <c r="D46" s="17">
        <v>0</v>
      </c>
      <c r="E46" s="17">
        <v>0</v>
      </c>
      <c r="F46" s="17">
        <v>0</v>
      </c>
      <c r="G46" s="17">
        <v>0</v>
      </c>
    </row>
    <row r="47" spans="1:7">
      <c r="A47" s="10">
        <v>39</v>
      </c>
      <c r="B47" s="30" t="s">
        <v>104</v>
      </c>
      <c r="C47" s="21"/>
      <c r="D47" s="17">
        <f>SUM(D40:D46)</f>
        <v>61600648</v>
      </c>
      <c r="E47" s="17">
        <f>SUM(E40:E46)</f>
        <v>68925765</v>
      </c>
      <c r="F47" s="17">
        <f>SUM(F40:F46)</f>
        <v>68925765</v>
      </c>
      <c r="G47" s="17">
        <f>SUM(G40:G46)</f>
        <v>116718774</v>
      </c>
    </row>
    <row r="48" spans="1:7" ht="1.5" customHeight="1">
      <c r="A48" s="31"/>
      <c r="B48" s="32"/>
      <c r="C48" s="33"/>
      <c r="D48" s="31"/>
      <c r="E48" s="34"/>
    </row>
    <row r="49" spans="1:8" ht="12" customHeight="1">
      <c r="A49" s="245" t="s">
        <v>105</v>
      </c>
      <c r="B49" s="245"/>
      <c r="C49" s="245"/>
      <c r="D49" s="245"/>
      <c r="E49" s="245"/>
      <c r="F49" s="245"/>
    </row>
    <row r="50" spans="1:8" ht="7.5" hidden="1" customHeight="1">
      <c r="A50" s="4"/>
      <c r="B50" s="35"/>
      <c r="C50" s="36"/>
      <c r="D50" s="4"/>
      <c r="E50" s="18"/>
      <c r="F50" s="18"/>
    </row>
    <row r="51" spans="1:8" ht="6" customHeight="1">
      <c r="A51" s="4"/>
      <c r="B51" s="251"/>
      <c r="C51" s="251"/>
      <c r="D51" s="37"/>
      <c r="E51" s="37" t="s">
        <v>3</v>
      </c>
      <c r="F51" s="37" t="s">
        <v>3</v>
      </c>
    </row>
    <row r="52" spans="1:8">
      <c r="A52" s="21" t="s">
        <v>6</v>
      </c>
      <c r="B52" s="30" t="s">
        <v>106</v>
      </c>
      <c r="C52" s="38"/>
      <c r="D52" s="11" t="s">
        <v>63</v>
      </c>
      <c r="E52" s="11" t="s">
        <v>63</v>
      </c>
      <c r="F52" s="11" t="s">
        <v>63</v>
      </c>
      <c r="G52" s="11" t="s">
        <v>425</v>
      </c>
    </row>
    <row r="53" spans="1:8">
      <c r="A53" s="7" t="s">
        <v>12</v>
      </c>
      <c r="B53" s="30" t="s">
        <v>107</v>
      </c>
      <c r="C53" s="21"/>
      <c r="D53" s="22">
        <v>107532166</v>
      </c>
      <c r="E53" s="22">
        <v>66674235</v>
      </c>
      <c r="F53" s="22">
        <v>66674235</v>
      </c>
      <c r="G53" s="22">
        <v>109394792</v>
      </c>
    </row>
    <row r="54" spans="1:8">
      <c r="A54" s="7" t="s">
        <v>15</v>
      </c>
      <c r="B54" s="30" t="s">
        <v>108</v>
      </c>
      <c r="C54" s="21"/>
      <c r="D54" s="22">
        <v>1747186</v>
      </c>
      <c r="E54" s="22">
        <v>1675208</v>
      </c>
      <c r="F54" s="22">
        <v>1675208</v>
      </c>
      <c r="G54" s="22">
        <v>2058832</v>
      </c>
    </row>
    <row r="55" spans="1:8">
      <c r="A55" s="7" t="s">
        <v>16</v>
      </c>
      <c r="B55" s="30" t="s">
        <v>109</v>
      </c>
      <c r="C55" s="21"/>
      <c r="D55" s="17">
        <f>D53+D54</f>
        <v>109279352</v>
      </c>
      <c r="E55" s="17">
        <f>E53+E54</f>
        <v>68349443</v>
      </c>
      <c r="F55" s="17">
        <f>F53+F54</f>
        <v>68349443</v>
      </c>
      <c r="G55" s="17">
        <f>G53+G54</f>
        <v>111453624</v>
      </c>
    </row>
    <row r="56" spans="1:8" ht="4.5" customHeight="1">
      <c r="A56" s="4"/>
      <c r="B56" s="35"/>
      <c r="C56" s="39"/>
      <c r="D56" s="40"/>
      <c r="E56" s="41"/>
      <c r="F56" s="18"/>
    </row>
    <row r="57" spans="1:8">
      <c r="A57" s="245" t="s">
        <v>110</v>
      </c>
      <c r="B57" s="245"/>
      <c r="C57" s="245"/>
      <c r="D57" s="245"/>
      <c r="E57" s="245"/>
      <c r="F57" s="245"/>
    </row>
    <row r="58" spans="1:8" ht="2.25" customHeight="1">
      <c r="A58" s="4"/>
      <c r="B58" s="35"/>
      <c r="C58" s="39"/>
      <c r="D58" s="40"/>
      <c r="E58" s="41"/>
      <c r="F58" s="18"/>
    </row>
    <row r="59" spans="1:8" ht="12" customHeight="1">
      <c r="A59" s="6"/>
      <c r="B59" s="246"/>
      <c r="C59" s="246"/>
      <c r="D59" s="43"/>
      <c r="E59" s="43" t="s">
        <v>3</v>
      </c>
      <c r="F59" s="43" t="s">
        <v>3</v>
      </c>
      <c r="G59" s="43"/>
    </row>
    <row r="60" spans="1:8">
      <c r="A60" s="21" t="s">
        <v>6</v>
      </c>
      <c r="B60" s="30" t="s">
        <v>111</v>
      </c>
      <c r="C60" s="21"/>
      <c r="D60" s="44" t="s">
        <v>63</v>
      </c>
      <c r="E60" s="44" t="s">
        <v>63</v>
      </c>
      <c r="F60" s="44" t="s">
        <v>63</v>
      </c>
      <c r="G60" s="44" t="s">
        <v>425</v>
      </c>
    </row>
    <row r="61" spans="1:8">
      <c r="A61" s="11" t="s">
        <v>12</v>
      </c>
      <c r="B61" s="30" t="s">
        <v>112</v>
      </c>
      <c r="C61" s="21"/>
      <c r="D61" s="22">
        <v>61600648</v>
      </c>
      <c r="E61" s="22">
        <v>67250557</v>
      </c>
      <c r="F61" s="22">
        <v>67250557</v>
      </c>
      <c r="G61" s="22">
        <v>116718774</v>
      </c>
    </row>
    <row r="62" spans="1:8">
      <c r="A62" s="11" t="s">
        <v>15</v>
      </c>
      <c r="B62" s="30" t="s">
        <v>109</v>
      </c>
      <c r="C62" s="21"/>
      <c r="D62" s="22">
        <v>109279352</v>
      </c>
      <c r="E62" s="22">
        <v>68349443</v>
      </c>
      <c r="F62" s="22">
        <v>68349443</v>
      </c>
      <c r="G62" s="22">
        <v>111453624</v>
      </c>
      <c r="H62" s="41"/>
    </row>
    <row r="63" spans="1:8">
      <c r="A63" s="11" t="s">
        <v>16</v>
      </c>
      <c r="B63" s="30" t="s">
        <v>113</v>
      </c>
      <c r="C63" s="21"/>
      <c r="D63" s="17">
        <f>D47+D55</f>
        <v>170880000</v>
      </c>
      <c r="E63" s="17">
        <f>E47+E55</f>
        <v>137275208</v>
      </c>
      <c r="F63" s="17">
        <f>F47+F55</f>
        <v>137275208</v>
      </c>
      <c r="G63" s="17">
        <f>G47+G55</f>
        <v>228172398</v>
      </c>
    </row>
  </sheetData>
  <sheetProtection selectLockedCells="1" selectUnlockedCells="1"/>
  <mergeCells count="8">
    <mergeCell ref="A57:F57"/>
    <mergeCell ref="B59:C59"/>
    <mergeCell ref="B1:F1"/>
    <mergeCell ref="A3:F3"/>
    <mergeCell ref="A5:F5"/>
    <mergeCell ref="B7:C7"/>
    <mergeCell ref="A49:F49"/>
    <mergeCell ref="B51:C51"/>
  </mergeCells>
  <pageMargins left="0" right="0" top="0" bottom="0" header="0" footer="0"/>
  <pageSetup paperSize="9" scale="9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opLeftCell="A57" zoomScaleNormal="100" workbookViewId="0">
      <selection activeCell="F87" sqref="F87"/>
    </sheetView>
  </sheetViews>
  <sheetFormatPr defaultColWidth="8.625" defaultRowHeight="12.75"/>
  <cols>
    <col min="1" max="1" width="6.125" style="1" customWidth="1"/>
    <col min="2" max="2" width="56.125" style="1" customWidth="1"/>
    <col min="3" max="3" width="14.25" style="1" customWidth="1"/>
    <col min="4" max="5" width="0" style="1" hidden="1" customWidth="1"/>
    <col min="6" max="6" width="13.375" style="1" customWidth="1"/>
    <col min="7" max="7" width="10.125" style="1" bestFit="1" customWidth="1"/>
    <col min="8" max="16384" width="8.625" style="1"/>
  </cols>
  <sheetData>
    <row r="1" spans="1:6" ht="14.25" customHeight="1">
      <c r="B1" s="252" t="s">
        <v>462</v>
      </c>
      <c r="C1" s="252"/>
      <c r="D1" s="252"/>
      <c r="E1" s="252"/>
    </row>
    <row r="2" spans="1:6" ht="0.75" customHeight="1">
      <c r="B2" s="45"/>
      <c r="C2" s="45"/>
      <c r="D2" s="45"/>
      <c r="E2" s="4"/>
    </row>
    <row r="3" spans="1:6" ht="12.75" customHeight="1">
      <c r="A3" s="248" t="s">
        <v>59</v>
      </c>
      <c r="B3" s="248"/>
      <c r="C3" s="248"/>
      <c r="D3" s="248"/>
      <c r="E3" s="248"/>
    </row>
    <row r="4" spans="1:6" ht="11.25" customHeight="1">
      <c r="B4" s="46"/>
      <c r="C4" s="4"/>
      <c r="D4" s="4"/>
      <c r="E4" s="4"/>
    </row>
    <row r="5" spans="1:6" ht="9.75" customHeight="1">
      <c r="A5" s="249" t="s">
        <v>114</v>
      </c>
      <c r="B5" s="249"/>
      <c r="C5" s="249"/>
      <c r="D5" s="249"/>
      <c r="E5" s="249"/>
    </row>
    <row r="6" spans="1:6" ht="7.5" hidden="1" customHeight="1">
      <c r="B6" s="46"/>
      <c r="C6" s="4"/>
      <c r="D6" s="4"/>
      <c r="E6" s="4"/>
    </row>
    <row r="7" spans="1:6" ht="0.75" customHeight="1">
      <c r="B7" s="46"/>
      <c r="C7" s="45" t="s">
        <v>61</v>
      </c>
      <c r="D7" s="39"/>
      <c r="E7" s="39"/>
    </row>
    <row r="8" spans="1:6" ht="11.25" customHeight="1">
      <c r="A8" s="19"/>
      <c r="B8" s="42"/>
      <c r="C8" s="47"/>
      <c r="D8" s="47" t="s">
        <v>3</v>
      </c>
      <c r="E8" s="47" t="s">
        <v>3</v>
      </c>
      <c r="F8" s="47"/>
    </row>
    <row r="9" spans="1:6" ht="12" customHeight="1">
      <c r="A9" s="20" t="s">
        <v>6</v>
      </c>
      <c r="B9" s="30" t="s">
        <v>115</v>
      </c>
      <c r="C9" s="11" t="s">
        <v>63</v>
      </c>
      <c r="D9" s="11" t="s">
        <v>63</v>
      </c>
      <c r="E9" s="11" t="s">
        <v>63</v>
      </c>
      <c r="F9" s="11" t="s">
        <v>425</v>
      </c>
    </row>
    <row r="10" spans="1:6">
      <c r="A10" s="48" t="s">
        <v>12</v>
      </c>
      <c r="B10" s="6" t="s">
        <v>116</v>
      </c>
      <c r="C10" s="22">
        <v>10024944</v>
      </c>
      <c r="D10" s="22">
        <v>7810345</v>
      </c>
      <c r="E10" s="22">
        <v>7810345</v>
      </c>
      <c r="F10" s="22">
        <v>18588862</v>
      </c>
    </row>
    <row r="11" spans="1:6">
      <c r="A11" s="48" t="s">
        <v>15</v>
      </c>
      <c r="B11" s="6" t="s">
        <v>117</v>
      </c>
      <c r="C11" s="22">
        <v>4784922</v>
      </c>
      <c r="D11" s="22">
        <v>880811</v>
      </c>
      <c r="E11" s="22">
        <v>880811</v>
      </c>
      <c r="F11" s="22">
        <v>10349736</v>
      </c>
    </row>
    <row r="12" spans="1:6" hidden="1">
      <c r="A12" s="48"/>
      <c r="B12" s="6"/>
      <c r="C12" s="22"/>
      <c r="D12" s="22"/>
      <c r="E12" s="22"/>
      <c r="F12" s="22"/>
    </row>
    <row r="13" spans="1:6" hidden="1">
      <c r="A13" s="48"/>
      <c r="B13" s="6"/>
      <c r="C13" s="22"/>
      <c r="D13" s="22"/>
      <c r="E13" s="22"/>
      <c r="F13" s="22"/>
    </row>
    <row r="14" spans="1:6" hidden="1">
      <c r="A14" s="48"/>
      <c r="B14" s="6"/>
      <c r="C14" s="22"/>
      <c r="D14" s="22"/>
      <c r="E14" s="22"/>
      <c r="F14" s="22"/>
    </row>
    <row r="15" spans="1:6" hidden="1">
      <c r="A15" s="48"/>
      <c r="B15" s="6"/>
      <c r="C15" s="22"/>
      <c r="D15" s="22"/>
      <c r="E15" s="22"/>
      <c r="F15" s="22"/>
    </row>
    <row r="16" spans="1:6" ht="12.75" hidden="1" customHeight="1">
      <c r="A16" s="48"/>
      <c r="B16" s="6"/>
      <c r="C16" s="22"/>
      <c r="D16" s="22"/>
      <c r="E16" s="22"/>
      <c r="F16" s="22"/>
    </row>
    <row r="17" spans="1:6" ht="12.75" customHeight="1">
      <c r="A17" s="48" t="s">
        <v>16</v>
      </c>
      <c r="B17" s="6" t="s">
        <v>463</v>
      </c>
      <c r="C17" s="22">
        <v>0</v>
      </c>
      <c r="D17" s="22"/>
      <c r="E17" s="22"/>
      <c r="F17" s="22">
        <v>41843</v>
      </c>
    </row>
    <row r="18" spans="1:6" ht="12.75" customHeight="1">
      <c r="A18" s="48" t="s">
        <v>17</v>
      </c>
      <c r="B18" s="6" t="s">
        <v>118</v>
      </c>
      <c r="C18" s="22">
        <v>0</v>
      </c>
      <c r="D18" s="22"/>
      <c r="E18" s="22"/>
      <c r="F18" s="22">
        <v>589324</v>
      </c>
    </row>
    <row r="19" spans="1:6">
      <c r="A19" s="48" t="s">
        <v>18</v>
      </c>
      <c r="B19" s="21" t="s">
        <v>119</v>
      </c>
      <c r="C19" s="17">
        <f>SUM(C10:C18)</f>
        <v>14809866</v>
      </c>
      <c r="D19" s="17">
        <f>SUM(D10:D16)</f>
        <v>8691156</v>
      </c>
      <c r="E19" s="17">
        <f>SUM(E10:E16)</f>
        <v>8691156</v>
      </c>
      <c r="F19" s="17">
        <f>SUM(F10:F18)</f>
        <v>29569765</v>
      </c>
    </row>
    <row r="20" spans="1:6">
      <c r="A20" s="48" t="s">
        <v>20</v>
      </c>
      <c r="B20" s="6" t="s">
        <v>120</v>
      </c>
      <c r="C20" s="22">
        <v>6428200</v>
      </c>
      <c r="D20" s="22">
        <v>3915610</v>
      </c>
      <c r="E20" s="22">
        <v>3915610</v>
      </c>
      <c r="F20" s="22">
        <v>6428200</v>
      </c>
    </row>
    <row r="21" spans="1:6">
      <c r="A21" s="49" t="s">
        <v>22</v>
      </c>
      <c r="B21" s="6" t="s">
        <v>121</v>
      </c>
      <c r="C21" s="22">
        <v>940000</v>
      </c>
      <c r="D21" s="22">
        <v>1080000</v>
      </c>
      <c r="E21" s="22">
        <v>1080000</v>
      </c>
      <c r="F21" s="22">
        <v>940000</v>
      </c>
    </row>
    <row r="22" spans="1:6">
      <c r="A22" s="49" t="s">
        <v>24</v>
      </c>
      <c r="B22" s="6" t="s">
        <v>122</v>
      </c>
      <c r="C22" s="22">
        <v>0</v>
      </c>
      <c r="D22" s="22"/>
      <c r="E22" s="22"/>
      <c r="F22" s="22">
        <v>0</v>
      </c>
    </row>
    <row r="23" spans="1:6">
      <c r="A23" s="48" t="s">
        <v>24</v>
      </c>
      <c r="B23" s="21" t="s">
        <v>123</v>
      </c>
      <c r="C23" s="17">
        <f>SUM(C20:C22)</f>
        <v>7368200</v>
      </c>
      <c r="D23" s="17">
        <f>D20+D21</f>
        <v>4995610</v>
      </c>
      <c r="E23" s="17">
        <f>E20+E21</f>
        <v>4995610</v>
      </c>
      <c r="F23" s="17">
        <f>SUM(F20:F22)</f>
        <v>7368200</v>
      </c>
    </row>
    <row r="24" spans="1:6">
      <c r="A24" s="48" t="s">
        <v>26</v>
      </c>
      <c r="B24" s="21" t="s">
        <v>124</v>
      </c>
      <c r="C24" s="17">
        <f>SUM(C19,C23)</f>
        <v>22178066</v>
      </c>
      <c r="D24" s="17">
        <f>D19+D23</f>
        <v>13686766</v>
      </c>
      <c r="E24" s="17">
        <f>E19+E23</f>
        <v>13686766</v>
      </c>
      <c r="F24" s="17">
        <f>SUM(F19,F23)</f>
        <v>36937965</v>
      </c>
    </row>
    <row r="25" spans="1:6">
      <c r="A25" s="48" t="s">
        <v>30</v>
      </c>
      <c r="B25" s="21" t="s">
        <v>125</v>
      </c>
      <c r="C25" s="17">
        <v>3043807</v>
      </c>
      <c r="D25" s="17">
        <v>2442430</v>
      </c>
      <c r="E25" s="17">
        <v>2442430</v>
      </c>
      <c r="F25" s="17">
        <v>3671956</v>
      </c>
    </row>
    <row r="26" spans="1:6" ht="12.75" hidden="1" customHeight="1">
      <c r="A26" s="48"/>
      <c r="B26" s="50"/>
      <c r="C26" s="51"/>
      <c r="D26" s="51"/>
      <c r="E26" s="51"/>
      <c r="F26" s="51"/>
    </row>
    <row r="27" spans="1:6" ht="11.25" customHeight="1">
      <c r="A27" s="48" t="s">
        <v>35</v>
      </c>
      <c r="B27" s="50" t="s">
        <v>126</v>
      </c>
      <c r="C27" s="51">
        <v>4300000</v>
      </c>
      <c r="D27" s="51">
        <v>2315000</v>
      </c>
      <c r="E27" s="51">
        <v>2315000</v>
      </c>
      <c r="F27" s="51">
        <v>3642944</v>
      </c>
    </row>
    <row r="28" spans="1:6" ht="12.75" hidden="1" customHeight="1">
      <c r="A28" s="48"/>
      <c r="B28" s="50"/>
      <c r="C28" s="51"/>
      <c r="D28" s="51"/>
      <c r="E28" s="51"/>
      <c r="F28" s="51"/>
    </row>
    <row r="29" spans="1:6">
      <c r="A29" s="48" t="s">
        <v>40</v>
      </c>
      <c r="B29" s="52" t="s">
        <v>127</v>
      </c>
      <c r="C29" s="22">
        <v>4300000</v>
      </c>
      <c r="D29" s="22">
        <v>2315000</v>
      </c>
      <c r="E29" s="22">
        <v>2315000</v>
      </c>
      <c r="F29" s="22">
        <v>3642944</v>
      </c>
    </row>
    <row r="30" spans="1:6">
      <c r="A30" s="48" t="s">
        <v>42</v>
      </c>
      <c r="B30" s="53" t="s">
        <v>128</v>
      </c>
      <c r="C30" s="51">
        <v>270000</v>
      </c>
      <c r="D30" s="51">
        <v>200000</v>
      </c>
      <c r="E30" s="51">
        <v>200000</v>
      </c>
      <c r="F30" s="51">
        <v>270000</v>
      </c>
    </row>
    <row r="31" spans="1:6">
      <c r="A31" s="48" t="s">
        <v>79</v>
      </c>
      <c r="B31" s="53" t="s">
        <v>129</v>
      </c>
      <c r="C31" s="51">
        <v>500000</v>
      </c>
      <c r="D31" s="51">
        <v>420000</v>
      </c>
      <c r="E31" s="51">
        <v>420000</v>
      </c>
      <c r="F31" s="51">
        <v>500000</v>
      </c>
    </row>
    <row r="32" spans="1:6">
      <c r="A32" s="48" t="s">
        <v>81</v>
      </c>
      <c r="B32" s="6" t="s">
        <v>130</v>
      </c>
      <c r="C32" s="22">
        <v>770000</v>
      </c>
      <c r="D32" s="22">
        <v>620000</v>
      </c>
      <c r="E32" s="22">
        <v>620000</v>
      </c>
      <c r="F32" s="22">
        <v>770000</v>
      </c>
    </row>
    <row r="33" spans="1:6">
      <c r="A33" s="48" t="s">
        <v>83</v>
      </c>
      <c r="B33" s="50" t="s">
        <v>131</v>
      </c>
      <c r="C33" s="51">
        <v>2700000</v>
      </c>
      <c r="D33" s="51">
        <v>2458000</v>
      </c>
      <c r="E33" s="51">
        <v>2458000</v>
      </c>
      <c r="F33" s="51">
        <v>2700000</v>
      </c>
    </row>
    <row r="34" spans="1:6">
      <c r="A34" s="48" t="s">
        <v>85</v>
      </c>
      <c r="B34" s="50" t="s">
        <v>132</v>
      </c>
      <c r="C34" s="51">
        <v>9500000</v>
      </c>
      <c r="D34" s="51">
        <v>12000000</v>
      </c>
      <c r="E34" s="51">
        <v>12000000</v>
      </c>
      <c r="F34" s="51">
        <v>9070965</v>
      </c>
    </row>
    <row r="35" spans="1:6">
      <c r="A35" s="48" t="s">
        <v>85</v>
      </c>
      <c r="B35" s="50" t="s">
        <v>133</v>
      </c>
      <c r="C35" s="51">
        <v>350000</v>
      </c>
      <c r="D35" s="51">
        <v>900000</v>
      </c>
      <c r="E35" s="51">
        <v>900000</v>
      </c>
      <c r="F35" s="51">
        <v>281387</v>
      </c>
    </row>
    <row r="36" spans="1:6">
      <c r="A36" s="48" t="s">
        <v>87</v>
      </c>
      <c r="B36" s="50" t="s">
        <v>134</v>
      </c>
      <c r="C36" s="51">
        <v>2000000</v>
      </c>
      <c r="D36" s="51">
        <v>1900000</v>
      </c>
      <c r="E36" s="51">
        <v>1900000</v>
      </c>
      <c r="F36" s="51">
        <v>6572888</v>
      </c>
    </row>
    <row r="37" spans="1:6">
      <c r="A37" s="48" t="s">
        <v>88</v>
      </c>
      <c r="B37" s="6" t="s">
        <v>135</v>
      </c>
      <c r="C37" s="22">
        <f>SUM(C33:C36)</f>
        <v>14550000</v>
      </c>
      <c r="D37" s="22">
        <f>D33+D34+D35+D36</f>
        <v>17258000</v>
      </c>
      <c r="E37" s="22">
        <f>E33+E34+E35+E36</f>
        <v>17258000</v>
      </c>
      <c r="F37" s="22">
        <f>SUM(F33:F36)</f>
        <v>18625240</v>
      </c>
    </row>
    <row r="38" spans="1:6">
      <c r="A38" s="48" t="s">
        <v>90</v>
      </c>
      <c r="B38" s="6" t="s">
        <v>136</v>
      </c>
      <c r="C38" s="22">
        <v>12545</v>
      </c>
      <c r="D38" s="22">
        <v>50000</v>
      </c>
      <c r="E38" s="22">
        <v>50000</v>
      </c>
      <c r="F38" s="22">
        <v>54160</v>
      </c>
    </row>
    <row r="39" spans="1:6">
      <c r="A39" s="48" t="s">
        <v>137</v>
      </c>
      <c r="B39" s="50" t="s">
        <v>138</v>
      </c>
      <c r="C39" s="51">
        <v>2926343</v>
      </c>
      <c r="D39" s="51">
        <v>5310890</v>
      </c>
      <c r="E39" s="51">
        <v>5310890</v>
      </c>
      <c r="F39" s="51">
        <v>3741022</v>
      </c>
    </row>
    <row r="40" spans="1:6" ht="14.25" customHeight="1">
      <c r="A40" s="48" t="s">
        <v>139</v>
      </c>
      <c r="B40" s="50" t="s">
        <v>140</v>
      </c>
      <c r="C40" s="51">
        <v>250491</v>
      </c>
      <c r="D40" s="51"/>
      <c r="E40" s="51"/>
      <c r="F40" s="51">
        <v>250491</v>
      </c>
    </row>
    <row r="41" spans="1:6">
      <c r="A41" s="48" t="s">
        <v>141</v>
      </c>
      <c r="B41" s="50" t="s">
        <v>142</v>
      </c>
      <c r="C41" s="51">
        <v>100000</v>
      </c>
      <c r="D41" s="51">
        <v>500000</v>
      </c>
      <c r="E41" s="51">
        <v>500000</v>
      </c>
      <c r="F41" s="51">
        <v>100000</v>
      </c>
    </row>
    <row r="42" spans="1:6" hidden="1">
      <c r="A42" s="48" t="s">
        <v>143</v>
      </c>
      <c r="B42" s="50"/>
      <c r="C42" s="51"/>
      <c r="D42" s="51"/>
      <c r="E42" s="51"/>
      <c r="F42" s="51"/>
    </row>
    <row r="43" spans="1:6">
      <c r="A43" s="48" t="s">
        <v>144</v>
      </c>
      <c r="B43" s="6" t="s">
        <v>145</v>
      </c>
      <c r="C43" s="22">
        <f>SUM(C39:C41)</f>
        <v>3276834</v>
      </c>
      <c r="D43" s="22">
        <v>5810890</v>
      </c>
      <c r="E43" s="22">
        <v>5810890</v>
      </c>
      <c r="F43" s="22">
        <f>SUM(F39:F41)</f>
        <v>4091513</v>
      </c>
    </row>
    <row r="44" spans="1:6">
      <c r="A44" s="48" t="s">
        <v>146</v>
      </c>
      <c r="B44" s="21" t="s">
        <v>147</v>
      </c>
      <c r="C44" s="17">
        <f>SUM(C29,C32,C37,C38,C43)</f>
        <v>22909379</v>
      </c>
      <c r="D44" s="17">
        <f>D29+D32+D37+D38+D43</f>
        <v>26053890</v>
      </c>
      <c r="E44" s="17">
        <f>E29+E32+E37+E38+E43</f>
        <v>26053890</v>
      </c>
      <c r="F44" s="17">
        <f>SUM(F29,F32,F37,F38,F43)</f>
        <v>27183857</v>
      </c>
    </row>
    <row r="45" spans="1:6" ht="12.75" customHeight="1">
      <c r="A45" s="48" t="s">
        <v>148</v>
      </c>
      <c r="B45" s="6" t="s">
        <v>149</v>
      </c>
      <c r="C45" s="22">
        <v>1000000</v>
      </c>
      <c r="D45" s="22">
        <v>900000</v>
      </c>
      <c r="E45" s="22">
        <v>900000</v>
      </c>
      <c r="F45" s="22">
        <v>600000</v>
      </c>
    </row>
    <row r="46" spans="1:6" ht="12.75" customHeight="1">
      <c r="A46" s="48" t="s">
        <v>150</v>
      </c>
      <c r="B46" s="6" t="s">
        <v>151</v>
      </c>
      <c r="C46" s="22">
        <v>1270000</v>
      </c>
      <c r="D46" s="22">
        <v>1200000</v>
      </c>
      <c r="E46" s="22">
        <v>1200000</v>
      </c>
      <c r="F46" s="22">
        <v>6462400</v>
      </c>
    </row>
    <row r="47" spans="1:6" ht="12.75" customHeight="1">
      <c r="A47" s="48" t="s">
        <v>152</v>
      </c>
      <c r="B47" s="6" t="s">
        <v>153</v>
      </c>
      <c r="C47" s="22">
        <v>3000000</v>
      </c>
      <c r="D47" s="22">
        <v>2685900</v>
      </c>
      <c r="E47" s="22">
        <v>2685900</v>
      </c>
      <c r="F47" s="22">
        <v>0</v>
      </c>
    </row>
    <row r="48" spans="1:6" ht="12" customHeight="1">
      <c r="A48" s="48" t="s">
        <v>154</v>
      </c>
      <c r="B48" s="6" t="s">
        <v>155</v>
      </c>
      <c r="C48" s="22">
        <v>400000</v>
      </c>
      <c r="D48" s="22">
        <v>520000</v>
      </c>
      <c r="E48" s="22">
        <v>520000</v>
      </c>
      <c r="F48" s="22">
        <v>0</v>
      </c>
    </row>
    <row r="49" spans="1:7" ht="12" customHeight="1">
      <c r="A49" s="48" t="s">
        <v>156</v>
      </c>
      <c r="B49" s="6" t="s">
        <v>157</v>
      </c>
      <c r="C49" s="22">
        <v>0</v>
      </c>
      <c r="D49" s="22"/>
      <c r="E49" s="22"/>
      <c r="F49" s="22">
        <v>0</v>
      </c>
    </row>
    <row r="50" spans="1:7" ht="12" customHeight="1">
      <c r="A50" s="48" t="s">
        <v>158</v>
      </c>
      <c r="B50" s="6" t="s">
        <v>159</v>
      </c>
      <c r="C50" s="22">
        <v>0</v>
      </c>
      <c r="D50" s="22"/>
      <c r="E50" s="22"/>
      <c r="F50" s="22">
        <v>0</v>
      </c>
    </row>
    <row r="51" spans="1:7" ht="12.75" customHeight="1">
      <c r="A51" s="48" t="s">
        <v>160</v>
      </c>
      <c r="B51" s="21" t="s">
        <v>161</v>
      </c>
      <c r="C51" s="17">
        <f>SUM(C45:C50)</f>
        <v>5670000</v>
      </c>
      <c r="D51" s="17">
        <f>D45+D46+D47+D48</f>
        <v>5305900</v>
      </c>
      <c r="E51" s="17">
        <f>E45+E46+E47+E48</f>
        <v>5305900</v>
      </c>
      <c r="F51" s="17">
        <f>SUM(F45:F50)</f>
        <v>7062400</v>
      </c>
    </row>
    <row r="52" spans="1:7" ht="12.75" customHeight="1">
      <c r="A52" s="48" t="s">
        <v>162</v>
      </c>
      <c r="B52" s="6" t="s">
        <v>163</v>
      </c>
      <c r="C52" s="22">
        <v>2647724</v>
      </c>
      <c r="D52" s="22">
        <v>1562896</v>
      </c>
      <c r="E52" s="22">
        <v>1562896</v>
      </c>
      <c r="F52" s="22">
        <v>579432</v>
      </c>
    </row>
    <row r="53" spans="1:7">
      <c r="A53" s="48" t="s">
        <v>164</v>
      </c>
      <c r="B53" s="6" t="s">
        <v>467</v>
      </c>
      <c r="C53" s="22">
        <v>750000</v>
      </c>
      <c r="D53" s="22">
        <v>620000</v>
      </c>
      <c r="E53" s="22">
        <v>620000</v>
      </c>
      <c r="F53" s="22">
        <v>4922913</v>
      </c>
    </row>
    <row r="54" spans="1:7">
      <c r="A54" s="48" t="s">
        <v>165</v>
      </c>
      <c r="B54" s="6" t="s">
        <v>464</v>
      </c>
      <c r="C54" s="22">
        <v>5621538</v>
      </c>
      <c r="D54" s="22">
        <v>5265000</v>
      </c>
      <c r="E54" s="22">
        <v>5265000</v>
      </c>
      <c r="F54" s="22">
        <v>5839699</v>
      </c>
    </row>
    <row r="55" spans="1:7">
      <c r="A55" s="48" t="s">
        <v>166</v>
      </c>
      <c r="B55" s="6" t="s">
        <v>430</v>
      </c>
      <c r="C55" s="22">
        <v>0</v>
      </c>
      <c r="D55" s="22"/>
      <c r="E55" s="22"/>
      <c r="F55" s="22">
        <v>66357000</v>
      </c>
      <c r="G55" s="41"/>
    </row>
    <row r="56" spans="1:7">
      <c r="A56" s="48"/>
      <c r="B56" s="6" t="s">
        <v>465</v>
      </c>
      <c r="C56" s="22">
        <v>0</v>
      </c>
      <c r="D56" s="22"/>
      <c r="E56" s="22"/>
      <c r="F56" s="22">
        <v>125000</v>
      </c>
    </row>
    <row r="57" spans="1:7">
      <c r="A57" s="48"/>
      <c r="B57" s="6" t="s">
        <v>466</v>
      </c>
      <c r="C57" s="22">
        <v>0</v>
      </c>
      <c r="D57" s="22"/>
      <c r="E57" s="22"/>
      <c r="F57" s="22">
        <v>1114913</v>
      </c>
    </row>
    <row r="58" spans="1:7">
      <c r="A58" s="48">
        <v>40</v>
      </c>
      <c r="B58" s="6" t="s">
        <v>167</v>
      </c>
      <c r="C58" s="22">
        <v>1000000</v>
      </c>
      <c r="D58" s="22"/>
      <c r="E58" s="22"/>
      <c r="F58" s="22">
        <v>9230178</v>
      </c>
    </row>
    <row r="59" spans="1:7">
      <c r="A59" s="48">
        <v>41</v>
      </c>
      <c r="B59" s="21" t="s">
        <v>168</v>
      </c>
      <c r="C59" s="17">
        <f>SUM(C52:C58)</f>
        <v>10019262</v>
      </c>
      <c r="D59" s="17">
        <f>SUM(D52:D54)</f>
        <v>7447896</v>
      </c>
      <c r="E59" s="17">
        <f>SUM(E52:E54)</f>
        <v>7447896</v>
      </c>
      <c r="F59" s="17">
        <f>SUM(F52:F58)</f>
        <v>88169135</v>
      </c>
    </row>
    <row r="60" spans="1:7" s="29" customFormat="1">
      <c r="A60" s="54">
        <v>42</v>
      </c>
      <c r="B60" s="26" t="s">
        <v>448</v>
      </c>
      <c r="C60" s="28">
        <v>73379100</v>
      </c>
      <c r="D60" s="28">
        <v>50732166</v>
      </c>
      <c r="E60" s="28">
        <v>50732166</v>
      </c>
      <c r="F60" s="28">
        <v>2500000</v>
      </c>
    </row>
    <row r="61" spans="1:7">
      <c r="A61" s="48">
        <v>43</v>
      </c>
      <c r="B61" s="6" t="s">
        <v>169</v>
      </c>
      <c r="C61" s="22">
        <v>384900</v>
      </c>
      <c r="D61" s="22"/>
      <c r="E61" s="22"/>
      <c r="F61" s="22">
        <v>14655897</v>
      </c>
    </row>
    <row r="62" spans="1:7">
      <c r="A62" s="48">
        <v>44</v>
      </c>
      <c r="B62" s="6" t="s">
        <v>170</v>
      </c>
      <c r="C62" s="22">
        <v>19916000</v>
      </c>
      <c r="D62" s="22">
        <v>13697685</v>
      </c>
      <c r="E62" s="22">
        <v>13697685</v>
      </c>
      <c r="F62" s="22">
        <v>3412495</v>
      </c>
    </row>
    <row r="63" spans="1:7">
      <c r="A63" s="48">
        <v>45</v>
      </c>
      <c r="B63" s="21" t="s">
        <v>28</v>
      </c>
      <c r="C63" s="17">
        <f>SUM(C60:C62)</f>
        <v>93680000</v>
      </c>
      <c r="D63" s="17">
        <f>D60+D62</f>
        <v>64429851</v>
      </c>
      <c r="E63" s="17">
        <f>E60+E62</f>
        <v>64429851</v>
      </c>
      <c r="F63" s="17">
        <f>SUM(F60:F62)</f>
        <v>20568392</v>
      </c>
    </row>
    <row r="64" spans="1:7" ht="12.6" customHeight="1">
      <c r="A64" s="48">
        <v>46</v>
      </c>
      <c r="B64" s="6" t="s">
        <v>453</v>
      </c>
      <c r="C64" s="22"/>
      <c r="D64" s="22">
        <v>0</v>
      </c>
      <c r="E64" s="22">
        <v>0</v>
      </c>
      <c r="F64" s="22">
        <v>25048377</v>
      </c>
    </row>
    <row r="65" spans="1:6" ht="11.1" customHeight="1">
      <c r="A65" s="48">
        <v>47</v>
      </c>
      <c r="B65" s="6" t="s">
        <v>171</v>
      </c>
      <c r="C65" s="22"/>
      <c r="D65" s="22">
        <v>0</v>
      </c>
      <c r="E65" s="22">
        <v>0</v>
      </c>
      <c r="F65" s="22">
        <v>4866312</v>
      </c>
    </row>
    <row r="66" spans="1:6" ht="15" customHeight="1">
      <c r="A66" s="48">
        <v>48</v>
      </c>
      <c r="B66" s="21" t="s">
        <v>31</v>
      </c>
      <c r="C66" s="17">
        <f>SUM(C64:C65)</f>
        <v>0</v>
      </c>
      <c r="D66" s="17">
        <f>SUM(D64:D65)</f>
        <v>0</v>
      </c>
      <c r="E66" s="17">
        <f>SUM(E64:E65)</f>
        <v>0</v>
      </c>
      <c r="F66" s="17">
        <f>SUM(F64:F65)</f>
        <v>29914689</v>
      </c>
    </row>
    <row r="67" spans="1:6" ht="13.5" customHeight="1">
      <c r="A67" s="48">
        <v>49</v>
      </c>
      <c r="B67" s="55" t="s">
        <v>172</v>
      </c>
      <c r="C67" s="56">
        <v>0</v>
      </c>
      <c r="D67" s="56">
        <v>1</v>
      </c>
      <c r="E67" s="56">
        <v>2</v>
      </c>
      <c r="F67" s="56">
        <v>0</v>
      </c>
    </row>
    <row r="68" spans="1:6">
      <c r="A68" s="48">
        <v>50</v>
      </c>
      <c r="B68" s="21" t="s">
        <v>173</v>
      </c>
      <c r="C68" s="17">
        <f>SUM(C24,C25,C44,C51,C59,C63,C66,C67)</f>
        <v>157500514</v>
      </c>
      <c r="D68" s="17">
        <f>D24+D25+D44+D51+D59+D63+D66</f>
        <v>119366733</v>
      </c>
      <c r="E68" s="17">
        <f>E24+E25+E44+E51+E59+E63+E66</f>
        <v>119366733</v>
      </c>
      <c r="F68" s="17">
        <f>SUM(F24,F25,F44,F51,F59,F63,F66,F67)</f>
        <v>213508394</v>
      </c>
    </row>
    <row r="69" spans="1:6" ht="3" customHeight="1">
      <c r="A69" s="57"/>
      <c r="B69" s="39"/>
      <c r="C69" s="58"/>
      <c r="D69" s="58"/>
      <c r="E69" s="4"/>
    </row>
    <row r="70" spans="1:6" ht="18" customHeight="1">
      <c r="A70" s="249" t="s">
        <v>174</v>
      </c>
      <c r="B70" s="249"/>
      <c r="C70" s="249"/>
      <c r="D70" s="249"/>
      <c r="E70" s="249"/>
    </row>
    <row r="71" spans="1:6" ht="1.5" hidden="1" customHeight="1">
      <c r="B71" s="4"/>
      <c r="C71" s="4"/>
      <c r="D71" s="4"/>
      <c r="E71" s="4"/>
    </row>
    <row r="72" spans="1:6" ht="7.5" hidden="1" customHeight="1">
      <c r="B72" s="4"/>
      <c r="C72" s="4"/>
      <c r="D72" s="39"/>
      <c r="E72" s="39"/>
    </row>
    <row r="73" spans="1:6" ht="2.25" customHeight="1">
      <c r="A73" s="19"/>
      <c r="B73" s="47" t="s">
        <v>2</v>
      </c>
      <c r="C73" s="47" t="s">
        <v>3</v>
      </c>
      <c r="D73" s="47" t="s">
        <v>3</v>
      </c>
      <c r="E73" s="47" t="s">
        <v>3</v>
      </c>
    </row>
    <row r="74" spans="1:6" ht="12.75" customHeight="1">
      <c r="A74" s="20" t="s">
        <v>6</v>
      </c>
      <c r="B74" s="30" t="s">
        <v>175</v>
      </c>
      <c r="C74" s="11" t="s">
        <v>63</v>
      </c>
      <c r="D74" s="11" t="s">
        <v>63</v>
      </c>
      <c r="E74" s="11" t="s">
        <v>63</v>
      </c>
      <c r="F74" s="11" t="s">
        <v>425</v>
      </c>
    </row>
    <row r="75" spans="1:6" ht="12" customHeight="1">
      <c r="A75" s="59" t="s">
        <v>12</v>
      </c>
      <c r="B75" s="30" t="s">
        <v>176</v>
      </c>
      <c r="C75" s="17">
        <v>0</v>
      </c>
      <c r="D75" s="17">
        <v>0</v>
      </c>
      <c r="E75" s="17">
        <v>0</v>
      </c>
      <c r="F75" s="17">
        <v>0</v>
      </c>
    </row>
    <row r="76" spans="1:6" ht="12" customHeight="1">
      <c r="A76" s="59" t="s">
        <v>15</v>
      </c>
      <c r="B76" s="30" t="s">
        <v>177</v>
      </c>
      <c r="C76" s="17">
        <v>1747186</v>
      </c>
      <c r="D76" s="17">
        <v>1675208</v>
      </c>
      <c r="E76" s="17">
        <v>1675208</v>
      </c>
      <c r="F76" s="17">
        <v>1747186</v>
      </c>
    </row>
    <row r="77" spans="1:6" ht="12" customHeight="1">
      <c r="A77" s="59" t="s">
        <v>16</v>
      </c>
      <c r="B77" s="30" t="s">
        <v>178</v>
      </c>
      <c r="C77" s="17">
        <v>11632300</v>
      </c>
      <c r="D77" s="17">
        <v>16233267</v>
      </c>
      <c r="E77" s="17">
        <v>16233267</v>
      </c>
      <c r="F77" s="17">
        <v>12916818</v>
      </c>
    </row>
    <row r="78" spans="1:6" ht="12" customHeight="1">
      <c r="A78" s="59" t="s">
        <v>17</v>
      </c>
      <c r="B78" s="30" t="s">
        <v>179</v>
      </c>
      <c r="C78" s="17">
        <f>SUM(C75:C77)</f>
        <v>13379486</v>
      </c>
      <c r="D78" s="17">
        <f>D75+D76+D77</f>
        <v>17908475</v>
      </c>
      <c r="E78" s="17">
        <f>E75+E76+E77</f>
        <v>17908475</v>
      </c>
      <c r="F78" s="17">
        <f>SUM(F75:F77)</f>
        <v>14664004</v>
      </c>
    </row>
    <row r="79" spans="1:6" ht="3.75" customHeight="1">
      <c r="A79" s="3"/>
      <c r="B79" s="35"/>
      <c r="C79" s="58"/>
      <c r="D79" s="58"/>
      <c r="E79" s="4"/>
    </row>
    <row r="80" spans="1:6" ht="11.25" customHeight="1">
      <c r="A80" s="253" t="s">
        <v>180</v>
      </c>
      <c r="B80" s="253"/>
      <c r="C80" s="253"/>
      <c r="D80" s="253"/>
      <c r="E80" s="253"/>
    </row>
    <row r="81" spans="1:6" ht="0.75" customHeight="1">
      <c r="A81" s="3"/>
      <c r="B81" s="35"/>
      <c r="C81" s="58"/>
      <c r="D81" s="58"/>
      <c r="E81" s="4"/>
    </row>
    <row r="82" spans="1:6" ht="1.5" customHeight="1">
      <c r="A82" s="3"/>
      <c r="B82" s="35"/>
      <c r="C82" s="58"/>
      <c r="D82" s="58"/>
      <c r="E82" s="58"/>
    </row>
    <row r="83" spans="1:6" ht="0.75" customHeight="1">
      <c r="A83" s="59"/>
      <c r="B83" s="42" t="s">
        <v>2</v>
      </c>
      <c r="C83" s="43" t="s">
        <v>3</v>
      </c>
      <c r="D83" s="43" t="s">
        <v>3</v>
      </c>
      <c r="E83" s="43" t="s">
        <v>3</v>
      </c>
    </row>
    <row r="84" spans="1:6" ht="12" customHeight="1">
      <c r="A84" s="20" t="s">
        <v>6</v>
      </c>
      <c r="B84" s="21" t="s">
        <v>111</v>
      </c>
      <c r="C84" s="60" t="s">
        <v>63</v>
      </c>
      <c r="D84" s="60" t="s">
        <v>63</v>
      </c>
      <c r="E84" s="60" t="s">
        <v>63</v>
      </c>
      <c r="F84" s="60" t="s">
        <v>425</v>
      </c>
    </row>
    <row r="85" spans="1:6">
      <c r="A85" s="59" t="s">
        <v>12</v>
      </c>
      <c r="B85" s="21" t="s">
        <v>173</v>
      </c>
      <c r="C85" s="61">
        <v>157500514</v>
      </c>
      <c r="D85" s="61">
        <v>58586342</v>
      </c>
      <c r="E85" s="61">
        <v>58586342</v>
      </c>
      <c r="F85" s="61">
        <v>213508394</v>
      </c>
    </row>
    <row r="86" spans="1:6">
      <c r="A86" s="59" t="s">
        <v>15</v>
      </c>
      <c r="B86" s="30" t="s">
        <v>179</v>
      </c>
      <c r="C86" s="61">
        <v>13379486</v>
      </c>
      <c r="D86" s="61">
        <v>16413658</v>
      </c>
      <c r="E86" s="61">
        <v>16413658</v>
      </c>
      <c r="F86" s="61">
        <v>14664004</v>
      </c>
    </row>
    <row r="87" spans="1:6">
      <c r="A87" s="59" t="s">
        <v>16</v>
      </c>
      <c r="B87" s="30" t="s">
        <v>113</v>
      </c>
      <c r="C87" s="17">
        <f>SUM(C68,C78)</f>
        <v>170880000</v>
      </c>
      <c r="D87" s="17">
        <f>D68+D78</f>
        <v>137275208</v>
      </c>
      <c r="E87" s="17">
        <f>E68+E78</f>
        <v>137275208</v>
      </c>
      <c r="F87" s="17">
        <f>SUM(F68,F78)</f>
        <v>228172398</v>
      </c>
    </row>
  </sheetData>
  <sheetProtection selectLockedCells="1" selectUnlockedCells="1"/>
  <mergeCells count="5">
    <mergeCell ref="B1:E1"/>
    <mergeCell ref="A3:E3"/>
    <mergeCell ref="A5:E5"/>
    <mergeCell ref="A70:E70"/>
    <mergeCell ref="A80:E80"/>
  </mergeCells>
  <pageMargins left="0.23622047244094491" right="0.23622047244094491" top="0.31496062992125984" bottom="0.31496062992125984" header="0.31496062992125984" footer="0.31496062992125984"/>
  <pageSetup paperSize="9" scale="9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4" zoomScaleNormal="100" workbookViewId="0">
      <selection activeCell="I35" sqref="I35"/>
    </sheetView>
  </sheetViews>
  <sheetFormatPr defaultColWidth="8.625" defaultRowHeight="12.75"/>
  <cols>
    <col min="1" max="1" width="7.125" style="1" customWidth="1"/>
    <col min="2" max="2" width="28.625" style="1" customWidth="1"/>
    <col min="3" max="4" width="8.625" style="1"/>
    <col min="5" max="5" width="0.25" style="1" customWidth="1"/>
    <col min="6" max="6" width="10.625" style="1" customWidth="1"/>
    <col min="7" max="8" width="0" style="1" hidden="1" customWidth="1"/>
    <col min="9" max="9" width="11" style="1" customWidth="1"/>
    <col min="10" max="16384" width="8.625" style="1"/>
  </cols>
  <sheetData>
    <row r="1" spans="1:9">
      <c r="A1" s="235" t="s">
        <v>468</v>
      </c>
      <c r="B1" s="235"/>
      <c r="C1" s="235"/>
      <c r="D1" s="235"/>
      <c r="E1" s="235"/>
      <c r="F1" s="235"/>
      <c r="G1" s="235"/>
      <c r="H1" s="235"/>
    </row>
    <row r="3" spans="1:9">
      <c r="A3" s="249" t="s">
        <v>181</v>
      </c>
      <c r="B3" s="249"/>
      <c r="C3" s="249"/>
      <c r="D3" s="249"/>
      <c r="E3" s="249"/>
      <c r="F3" s="249"/>
      <c r="G3" s="249"/>
      <c r="H3" s="249"/>
    </row>
    <row r="4" spans="1:9" ht="24.6" customHeight="1">
      <c r="F4" s="2"/>
    </row>
    <row r="5" spans="1:9">
      <c r="B5" s="18" t="s">
        <v>59</v>
      </c>
      <c r="F5" s="2" t="s">
        <v>61</v>
      </c>
      <c r="G5" s="18"/>
      <c r="H5" s="18"/>
      <c r="I5" s="2" t="s">
        <v>61</v>
      </c>
    </row>
    <row r="6" spans="1:9">
      <c r="A6" s="62" t="s">
        <v>6</v>
      </c>
      <c r="B6" s="250"/>
      <c r="C6" s="250"/>
      <c r="D6" s="250"/>
      <c r="E6" s="250"/>
      <c r="F6" s="20"/>
      <c r="G6" s="20" t="s">
        <v>3</v>
      </c>
      <c r="H6" s="20" t="s">
        <v>3</v>
      </c>
      <c r="I6" s="20"/>
    </row>
    <row r="7" spans="1:9" ht="15.75" customHeight="1">
      <c r="A7" s="63"/>
      <c r="B7" s="250" t="s">
        <v>182</v>
      </c>
      <c r="C7" s="250"/>
      <c r="D7" s="250"/>
      <c r="E7" s="250"/>
      <c r="F7" s="64" t="s">
        <v>63</v>
      </c>
      <c r="G7" s="64" t="s">
        <v>183</v>
      </c>
      <c r="H7" s="64" t="s">
        <v>183</v>
      </c>
      <c r="I7" s="64" t="s">
        <v>425</v>
      </c>
    </row>
    <row r="8" spans="1:9" ht="15.75" customHeight="1">
      <c r="A8" s="59">
        <v>1</v>
      </c>
      <c r="B8" s="65" t="s">
        <v>184</v>
      </c>
      <c r="C8" s="66"/>
      <c r="D8" s="66"/>
      <c r="E8" s="67"/>
      <c r="F8" s="68">
        <v>0</v>
      </c>
      <c r="G8" s="68">
        <v>0</v>
      </c>
      <c r="H8" s="68">
        <v>0</v>
      </c>
      <c r="I8" s="68">
        <v>0</v>
      </c>
    </row>
    <row r="9" spans="1:9" ht="15.75" customHeight="1">
      <c r="A9" s="59">
        <v>2</v>
      </c>
      <c r="B9" s="65" t="s">
        <v>185</v>
      </c>
      <c r="C9" s="66"/>
      <c r="D9" s="66"/>
      <c r="E9" s="67"/>
      <c r="F9" s="68">
        <v>0</v>
      </c>
      <c r="G9" s="68">
        <v>0</v>
      </c>
      <c r="H9" s="68">
        <v>0</v>
      </c>
      <c r="I9" s="68">
        <v>0</v>
      </c>
    </row>
    <row r="10" spans="1:9" ht="15.75" customHeight="1">
      <c r="A10" s="59">
        <v>3</v>
      </c>
      <c r="B10" s="65" t="s">
        <v>470</v>
      </c>
      <c r="C10" s="66"/>
      <c r="D10" s="66"/>
      <c r="E10" s="67"/>
      <c r="F10" s="68">
        <v>0</v>
      </c>
      <c r="G10" s="68">
        <v>0</v>
      </c>
      <c r="H10" s="68">
        <v>0</v>
      </c>
      <c r="I10" s="68">
        <v>17421232</v>
      </c>
    </row>
    <row r="11" spans="1:9" ht="15.75" customHeight="1">
      <c r="A11" s="59">
        <v>4</v>
      </c>
      <c r="B11" s="255" t="s">
        <v>451</v>
      </c>
      <c r="C11" s="255"/>
      <c r="D11" s="255"/>
      <c r="E11" s="255"/>
      <c r="F11" s="69">
        <v>0</v>
      </c>
      <c r="G11" s="69">
        <v>0</v>
      </c>
      <c r="H11" s="69">
        <v>0</v>
      </c>
      <c r="I11" s="69">
        <v>12493457</v>
      </c>
    </row>
    <row r="12" spans="1:9" ht="12.75" customHeight="1">
      <c r="A12" s="59">
        <v>5</v>
      </c>
      <c r="B12" s="255" t="s">
        <v>452</v>
      </c>
      <c r="C12" s="255"/>
      <c r="D12" s="255"/>
      <c r="E12" s="255"/>
      <c r="F12" s="69">
        <v>0</v>
      </c>
      <c r="G12" s="69">
        <v>0</v>
      </c>
      <c r="H12" s="69">
        <v>0</v>
      </c>
      <c r="I12" s="69">
        <v>0</v>
      </c>
    </row>
    <row r="13" spans="1:9">
      <c r="A13" s="59">
        <v>6</v>
      </c>
      <c r="B13" s="254" t="s">
        <v>189</v>
      </c>
      <c r="C13" s="254"/>
      <c r="D13" s="254"/>
      <c r="E13" s="254"/>
      <c r="F13" s="70">
        <f>SUM(F8:F12)</f>
        <v>0</v>
      </c>
      <c r="G13" s="70">
        <f>SUM(G8:G12)</f>
        <v>0</v>
      </c>
      <c r="H13" s="70">
        <f>SUM(H8:H12)</f>
        <v>0</v>
      </c>
      <c r="I13" s="70">
        <f>SUM(I8:I12)</f>
        <v>29914689</v>
      </c>
    </row>
    <row r="17" spans="1:9">
      <c r="B17" s="18" t="s">
        <v>190</v>
      </c>
      <c r="F17" s="2" t="s">
        <v>61</v>
      </c>
      <c r="I17" s="2" t="s">
        <v>61</v>
      </c>
    </row>
    <row r="18" spans="1:9">
      <c r="A18" s="62" t="s">
        <v>6</v>
      </c>
      <c r="B18" s="250"/>
      <c r="C18" s="250"/>
      <c r="D18" s="250"/>
      <c r="E18" s="250"/>
      <c r="F18" s="20"/>
      <c r="G18" s="20" t="s">
        <v>3</v>
      </c>
      <c r="H18" s="20" t="s">
        <v>3</v>
      </c>
      <c r="I18" s="20"/>
    </row>
    <row r="19" spans="1:9">
      <c r="A19" s="63"/>
      <c r="B19" s="250" t="s">
        <v>182</v>
      </c>
      <c r="C19" s="250"/>
      <c r="D19" s="250"/>
      <c r="E19" s="250"/>
      <c r="F19" s="64" t="s">
        <v>63</v>
      </c>
      <c r="G19" s="64" t="s">
        <v>183</v>
      </c>
      <c r="H19" s="64" t="s">
        <v>183</v>
      </c>
      <c r="I19" s="64" t="s">
        <v>425</v>
      </c>
    </row>
    <row r="20" spans="1:9">
      <c r="A20" s="59">
        <v>1</v>
      </c>
      <c r="B20" s="65" t="s">
        <v>184</v>
      </c>
      <c r="C20" s="66"/>
      <c r="D20" s="66"/>
      <c r="E20" s="67"/>
      <c r="F20" s="68">
        <v>0</v>
      </c>
      <c r="G20" s="68">
        <v>0</v>
      </c>
      <c r="H20" s="68">
        <v>0</v>
      </c>
      <c r="I20" s="68">
        <v>0</v>
      </c>
    </row>
    <row r="21" spans="1:9" ht="12.75" customHeight="1">
      <c r="A21" s="59">
        <v>2</v>
      </c>
      <c r="B21" s="65" t="s">
        <v>185</v>
      </c>
      <c r="C21" s="66"/>
      <c r="D21" s="66"/>
      <c r="E21" s="67"/>
      <c r="F21" s="68">
        <v>0</v>
      </c>
      <c r="G21" s="68">
        <v>0</v>
      </c>
      <c r="H21" s="68">
        <v>0</v>
      </c>
      <c r="I21" s="68">
        <v>0</v>
      </c>
    </row>
    <row r="22" spans="1:9">
      <c r="A22" s="59">
        <v>3</v>
      </c>
      <c r="B22" s="65" t="s">
        <v>186</v>
      </c>
      <c r="C22" s="66"/>
      <c r="D22" s="66"/>
      <c r="E22" s="67"/>
      <c r="F22" s="68">
        <v>0</v>
      </c>
      <c r="G22" s="68">
        <v>0</v>
      </c>
      <c r="H22" s="68">
        <v>0</v>
      </c>
      <c r="I22" s="68">
        <v>0</v>
      </c>
    </row>
    <row r="23" spans="1:9" ht="13.5" customHeight="1">
      <c r="A23" s="59">
        <v>4</v>
      </c>
      <c r="B23" s="255" t="s">
        <v>187</v>
      </c>
      <c r="C23" s="255"/>
      <c r="D23" s="255"/>
      <c r="E23" s="255"/>
      <c r="F23" s="69">
        <v>0</v>
      </c>
      <c r="G23" s="69">
        <v>0</v>
      </c>
      <c r="H23" s="69">
        <v>0</v>
      </c>
      <c r="I23" s="69">
        <v>0</v>
      </c>
    </row>
    <row r="24" spans="1:9" ht="13.5" customHeight="1">
      <c r="A24" s="59">
        <v>5</v>
      </c>
      <c r="B24" s="255" t="s">
        <v>188</v>
      </c>
      <c r="C24" s="255"/>
      <c r="D24" s="255"/>
      <c r="E24" s="255"/>
      <c r="F24" s="69">
        <v>0</v>
      </c>
      <c r="G24" s="69">
        <v>0</v>
      </c>
      <c r="H24" s="69">
        <v>0</v>
      </c>
      <c r="I24" s="69">
        <v>0</v>
      </c>
    </row>
    <row r="25" spans="1:9">
      <c r="A25" s="59">
        <v>6</v>
      </c>
      <c r="B25" s="254" t="s">
        <v>189</v>
      </c>
      <c r="C25" s="254"/>
      <c r="D25" s="254"/>
      <c r="E25" s="254"/>
      <c r="F25" s="70">
        <f>SUM(F20:F24)</f>
        <v>0</v>
      </c>
      <c r="G25" s="70">
        <f>SUM(G20:G24)</f>
        <v>0</v>
      </c>
      <c r="H25" s="70">
        <f>SUM(H20:H24)</f>
        <v>0</v>
      </c>
      <c r="I25" s="70">
        <f>SUM(I20:I24)</f>
        <v>0</v>
      </c>
    </row>
    <row r="28" spans="1:9">
      <c r="B28" s="18" t="s">
        <v>191</v>
      </c>
      <c r="F28" s="2" t="s">
        <v>61</v>
      </c>
      <c r="I28" s="2" t="s">
        <v>61</v>
      </c>
    </row>
    <row r="29" spans="1:9">
      <c r="A29" s="62" t="s">
        <v>6</v>
      </c>
      <c r="B29" s="250"/>
      <c r="C29" s="250"/>
      <c r="D29" s="250"/>
      <c r="E29" s="250"/>
      <c r="F29" s="20"/>
      <c r="G29" s="20" t="s">
        <v>3</v>
      </c>
      <c r="H29" s="20" t="s">
        <v>3</v>
      </c>
      <c r="I29" s="20"/>
    </row>
    <row r="30" spans="1:9">
      <c r="A30" s="63"/>
      <c r="B30" s="250" t="s">
        <v>182</v>
      </c>
      <c r="C30" s="250"/>
      <c r="D30" s="250"/>
      <c r="E30" s="250"/>
      <c r="F30" s="64" t="s">
        <v>63</v>
      </c>
      <c r="G30" s="64" t="s">
        <v>183</v>
      </c>
      <c r="H30" s="64" t="s">
        <v>183</v>
      </c>
      <c r="I30" s="64" t="s">
        <v>425</v>
      </c>
    </row>
    <row r="31" spans="1:9">
      <c r="A31" s="59">
        <v>1</v>
      </c>
      <c r="B31" s="65" t="s">
        <v>184</v>
      </c>
      <c r="C31" s="66"/>
      <c r="D31" s="66"/>
      <c r="E31" s="67"/>
      <c r="F31" s="68">
        <v>0</v>
      </c>
      <c r="G31" s="68">
        <v>0</v>
      </c>
      <c r="H31" s="68">
        <v>0</v>
      </c>
      <c r="I31" s="68">
        <v>0</v>
      </c>
    </row>
    <row r="32" spans="1:9">
      <c r="A32" s="59">
        <v>2</v>
      </c>
      <c r="B32" s="65" t="s">
        <v>185</v>
      </c>
      <c r="C32" s="66"/>
      <c r="D32" s="66"/>
      <c r="E32" s="67"/>
      <c r="F32" s="68">
        <v>0</v>
      </c>
      <c r="G32" s="68">
        <v>0</v>
      </c>
      <c r="H32" s="68">
        <v>0</v>
      </c>
      <c r="I32" s="68">
        <v>0</v>
      </c>
    </row>
    <row r="33" spans="1:9">
      <c r="A33" s="59">
        <v>3</v>
      </c>
      <c r="B33" s="65" t="s">
        <v>186</v>
      </c>
      <c r="C33" s="66"/>
      <c r="D33" s="66"/>
      <c r="E33" s="67"/>
      <c r="F33" s="68">
        <v>0</v>
      </c>
      <c r="G33" s="68">
        <v>0</v>
      </c>
      <c r="H33" s="68">
        <v>0</v>
      </c>
      <c r="I33" s="68">
        <v>17421232</v>
      </c>
    </row>
    <row r="34" spans="1:9" ht="13.5" customHeight="1">
      <c r="A34" s="59">
        <v>4</v>
      </c>
      <c r="B34" s="255" t="s">
        <v>451</v>
      </c>
      <c r="C34" s="255"/>
      <c r="D34" s="255"/>
      <c r="E34" s="255"/>
      <c r="F34" s="69">
        <v>0</v>
      </c>
      <c r="G34" s="69">
        <v>0</v>
      </c>
      <c r="H34" s="69">
        <v>0</v>
      </c>
      <c r="I34" s="69">
        <v>12493457</v>
      </c>
    </row>
    <row r="35" spans="1:9" ht="13.5" customHeight="1">
      <c r="A35" s="59">
        <v>5</v>
      </c>
      <c r="B35" s="255" t="s">
        <v>452</v>
      </c>
      <c r="C35" s="255"/>
      <c r="D35" s="255"/>
      <c r="E35" s="255"/>
      <c r="F35" s="69">
        <v>0</v>
      </c>
      <c r="G35" s="69">
        <v>0</v>
      </c>
      <c r="H35" s="69">
        <v>0</v>
      </c>
      <c r="I35" s="69">
        <v>0</v>
      </c>
    </row>
    <row r="36" spans="1:9">
      <c r="A36" s="59">
        <v>6</v>
      </c>
      <c r="B36" s="254" t="s">
        <v>189</v>
      </c>
      <c r="C36" s="254"/>
      <c r="D36" s="254"/>
      <c r="E36" s="254"/>
      <c r="F36" s="70">
        <f>SUM(F31:F35)</f>
        <v>0</v>
      </c>
      <c r="G36" s="70">
        <f>SUM(G31:G35)</f>
        <v>0</v>
      </c>
      <c r="H36" s="70">
        <f>SUM(H31:H35)</f>
        <v>0</v>
      </c>
      <c r="I36" s="70">
        <f>SUM(I31:I35)</f>
        <v>29914689</v>
      </c>
    </row>
  </sheetData>
  <sheetProtection selectLockedCells="1" selectUnlockedCells="1"/>
  <mergeCells count="17">
    <mergeCell ref="B29:E29"/>
    <mergeCell ref="B30:E30"/>
    <mergeCell ref="B34:E34"/>
    <mergeCell ref="B35:E35"/>
    <mergeCell ref="B36:E36"/>
    <mergeCell ref="B13:E13"/>
    <mergeCell ref="B18:E18"/>
    <mergeCell ref="B19:E19"/>
    <mergeCell ref="B23:E23"/>
    <mergeCell ref="B24:E24"/>
    <mergeCell ref="B25:E25"/>
    <mergeCell ref="A1:H1"/>
    <mergeCell ref="A3:H3"/>
    <mergeCell ref="B6:E6"/>
    <mergeCell ref="B7:E7"/>
    <mergeCell ref="B11:E11"/>
    <mergeCell ref="B12:E12"/>
  </mergeCells>
  <pageMargins left="0.75" right="0.75" top="1" bottom="1" header="1" footer="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7" zoomScaleNormal="100" workbookViewId="0">
      <selection activeCell="F40" sqref="F40"/>
    </sheetView>
  </sheetViews>
  <sheetFormatPr defaultColWidth="8.625" defaultRowHeight="12.75"/>
  <cols>
    <col min="1" max="1" width="4.5" style="1" customWidth="1"/>
    <col min="2" max="2" width="38" style="1" customWidth="1"/>
    <col min="3" max="3" width="13.625" style="1" customWidth="1"/>
    <col min="4" max="5" width="0" style="1" hidden="1" customWidth="1"/>
    <col min="6" max="6" width="13.625" style="1" customWidth="1"/>
    <col min="7" max="16384" width="8.625" style="1"/>
  </cols>
  <sheetData>
    <row r="1" spans="1:6">
      <c r="A1" s="247" t="s">
        <v>469</v>
      </c>
      <c r="B1" s="247"/>
      <c r="C1" s="247"/>
      <c r="D1" s="247"/>
      <c r="E1" s="247"/>
    </row>
    <row r="2" spans="1:6" ht="14.25">
      <c r="A2" s="234"/>
      <c r="B2" s="234"/>
      <c r="C2" s="234"/>
      <c r="D2" s="18"/>
    </row>
    <row r="3" spans="1:6" s="71" customFormat="1" ht="29.25" customHeight="1">
      <c r="A3" s="248" t="s">
        <v>192</v>
      </c>
      <c r="B3" s="248"/>
      <c r="C3" s="248"/>
      <c r="D3" s="248"/>
      <c r="E3" s="248"/>
    </row>
    <row r="4" spans="1:6" ht="14.25">
      <c r="A4" s="234"/>
      <c r="B4" s="234"/>
      <c r="C4" s="18"/>
    </row>
    <row r="5" spans="1:6">
      <c r="A5" s="249" t="s">
        <v>193</v>
      </c>
      <c r="B5" s="249"/>
      <c r="C5" s="249"/>
      <c r="D5" s="249"/>
      <c r="E5" s="249"/>
    </row>
    <row r="6" spans="1:6" ht="14.25">
      <c r="A6" s="18"/>
      <c r="B6" s="9"/>
      <c r="C6" s="257"/>
      <c r="D6" s="257"/>
      <c r="E6" s="72"/>
      <c r="F6" s="2" t="s">
        <v>61</v>
      </c>
    </row>
    <row r="7" spans="1:6">
      <c r="A7" s="73"/>
      <c r="B7" s="20"/>
      <c r="C7" s="20"/>
      <c r="D7" s="20" t="s">
        <v>3</v>
      </c>
      <c r="E7" s="20" t="s">
        <v>3</v>
      </c>
      <c r="F7" s="20"/>
    </row>
    <row r="8" spans="1:6">
      <c r="A8" s="74" t="s">
        <v>6</v>
      </c>
      <c r="B8" s="20" t="s">
        <v>194</v>
      </c>
      <c r="C8" s="75" t="s">
        <v>63</v>
      </c>
      <c r="D8" s="75" t="s">
        <v>63</v>
      </c>
      <c r="E8" s="75" t="s">
        <v>63</v>
      </c>
      <c r="F8" s="75" t="s">
        <v>425</v>
      </c>
    </row>
    <row r="9" spans="1:6" ht="25.5" customHeight="1">
      <c r="A9" s="76"/>
      <c r="B9" s="77" t="s">
        <v>195</v>
      </c>
      <c r="C9" s="68">
        <v>62879851</v>
      </c>
      <c r="D9" s="68">
        <v>64429851</v>
      </c>
      <c r="E9" s="68">
        <v>64429851</v>
      </c>
      <c r="F9" s="68">
        <v>0</v>
      </c>
    </row>
    <row r="10" spans="1:6" ht="12.75" hidden="1" customHeight="1">
      <c r="A10" s="59"/>
      <c r="B10" s="77"/>
      <c r="C10" s="68"/>
      <c r="D10" s="68"/>
      <c r="E10" s="68"/>
      <c r="F10" s="68"/>
    </row>
    <row r="11" spans="1:6" ht="12.75" hidden="1" customHeight="1">
      <c r="A11" s="59"/>
      <c r="B11" s="77"/>
      <c r="C11" s="68"/>
      <c r="D11" s="68"/>
      <c r="E11" s="68"/>
      <c r="F11" s="68"/>
    </row>
    <row r="12" spans="1:6" ht="12.75" hidden="1" customHeight="1">
      <c r="A12" s="59"/>
      <c r="B12" s="78"/>
      <c r="C12" s="68"/>
      <c r="D12" s="68"/>
      <c r="E12" s="68"/>
      <c r="F12" s="68"/>
    </row>
    <row r="13" spans="1:6" ht="12.75" hidden="1" customHeight="1">
      <c r="A13" s="59"/>
      <c r="B13" s="78"/>
      <c r="C13" s="68"/>
      <c r="D13" s="68"/>
      <c r="E13" s="68"/>
      <c r="F13" s="68"/>
    </row>
    <row r="14" spans="1:6" ht="12.75" hidden="1" customHeight="1">
      <c r="A14" s="59"/>
      <c r="B14" s="78"/>
      <c r="C14" s="68"/>
      <c r="D14" s="68"/>
      <c r="E14" s="68"/>
      <c r="F14" s="68"/>
    </row>
    <row r="15" spans="1:6" ht="12.75" customHeight="1">
      <c r="A15" s="79"/>
      <c r="B15" s="78" t="s">
        <v>196</v>
      </c>
      <c r="C15" s="68">
        <v>7812265</v>
      </c>
      <c r="D15" s="68"/>
      <c r="E15" s="68"/>
      <c r="F15" s="68">
        <v>0</v>
      </c>
    </row>
    <row r="16" spans="1:6" ht="12.75" customHeight="1">
      <c r="A16" s="79"/>
      <c r="B16" s="78" t="s">
        <v>197</v>
      </c>
      <c r="C16" s="68">
        <v>9608967</v>
      </c>
      <c r="D16" s="68"/>
      <c r="E16" s="68"/>
      <c r="F16" s="68">
        <v>0</v>
      </c>
    </row>
    <row r="17" spans="1:6" ht="12.75" customHeight="1">
      <c r="A17" s="79"/>
      <c r="B17" s="78" t="s">
        <v>447</v>
      </c>
      <c r="C17" s="68">
        <v>0</v>
      </c>
      <c r="D17" s="68"/>
      <c r="E17" s="68"/>
      <c r="F17" s="233">
        <v>0</v>
      </c>
    </row>
    <row r="18" spans="1:6" ht="12.75" customHeight="1">
      <c r="A18" s="79"/>
      <c r="B18" s="78" t="s">
        <v>198</v>
      </c>
      <c r="C18" s="68">
        <v>12890000</v>
      </c>
      <c r="D18" s="68"/>
      <c r="E18" s="68"/>
      <c r="F18" s="68">
        <v>12890000</v>
      </c>
    </row>
    <row r="19" spans="1:6" ht="12.75" customHeight="1">
      <c r="A19" s="79"/>
      <c r="B19" s="78" t="s">
        <v>199</v>
      </c>
      <c r="C19" s="68">
        <v>0</v>
      </c>
      <c r="D19" s="68"/>
      <c r="E19" s="68"/>
      <c r="F19" s="68">
        <v>4721198</v>
      </c>
    </row>
    <row r="20" spans="1:6" ht="12.75" customHeight="1">
      <c r="A20" s="79"/>
      <c r="B20" s="78" t="s">
        <v>200</v>
      </c>
      <c r="C20" s="68">
        <v>0</v>
      </c>
      <c r="D20" s="68"/>
      <c r="E20" s="68"/>
      <c r="F20" s="68">
        <v>0</v>
      </c>
    </row>
    <row r="21" spans="1:6" ht="12.75" customHeight="1">
      <c r="A21" s="79"/>
      <c r="B21" s="78" t="s">
        <v>201</v>
      </c>
      <c r="C21" s="68">
        <v>488917</v>
      </c>
      <c r="D21" s="68"/>
      <c r="E21" s="68"/>
      <c r="F21" s="68">
        <v>892445</v>
      </c>
    </row>
    <row r="22" spans="1:6" ht="12.75" customHeight="1">
      <c r="A22" s="79"/>
      <c r="B22" s="78" t="s">
        <v>471</v>
      </c>
      <c r="C22" s="68"/>
      <c r="D22" s="68"/>
      <c r="E22" s="68"/>
      <c r="F22" s="68">
        <v>1009662</v>
      </c>
    </row>
    <row r="23" spans="1:6" ht="12.75" customHeight="1">
      <c r="A23" s="79"/>
      <c r="B23" s="78" t="s">
        <v>472</v>
      </c>
      <c r="C23" s="68"/>
      <c r="D23" s="68"/>
      <c r="E23" s="68"/>
      <c r="F23" s="68">
        <v>1055087</v>
      </c>
    </row>
    <row r="24" spans="1:6" ht="7.5" customHeight="1">
      <c r="A24" s="79"/>
      <c r="B24" s="78"/>
      <c r="C24" s="68"/>
      <c r="D24" s="68"/>
      <c r="E24" s="68"/>
      <c r="F24" s="68"/>
    </row>
    <row r="25" spans="1:6" ht="15.75" customHeight="1">
      <c r="A25" s="59">
        <v>5</v>
      </c>
      <c r="B25" s="80" t="s">
        <v>202</v>
      </c>
      <c r="C25" s="81">
        <f>SUM(C15:C24)+C9</f>
        <v>93680000</v>
      </c>
      <c r="D25" s="81">
        <v>64429851</v>
      </c>
      <c r="E25" s="81">
        <v>64429851</v>
      </c>
      <c r="F25" s="81">
        <f>SUM(F15:F24)+F9</f>
        <v>20568392</v>
      </c>
    </row>
    <row r="26" spans="1:6" ht="16.5" customHeight="1">
      <c r="A26" s="256"/>
      <c r="B26" s="256"/>
    </row>
    <row r="27" spans="1:6" ht="17.25" customHeight="1">
      <c r="A27" s="249" t="s">
        <v>203</v>
      </c>
      <c r="B27" s="249"/>
      <c r="C27" s="249"/>
      <c r="D27" s="249"/>
      <c r="E27" s="249"/>
    </row>
    <row r="28" spans="1:6" ht="17.25" customHeight="1">
      <c r="A28" s="82"/>
      <c r="B28" s="9"/>
      <c r="C28" s="257"/>
      <c r="D28" s="257"/>
      <c r="E28" s="83"/>
    </row>
    <row r="29" spans="1:6" ht="17.25" customHeight="1">
      <c r="A29" s="84"/>
      <c r="B29" s="20"/>
      <c r="C29" s="20"/>
      <c r="D29" s="20" t="s">
        <v>3</v>
      </c>
      <c r="E29" s="20" t="s">
        <v>3</v>
      </c>
      <c r="F29" s="20"/>
    </row>
    <row r="30" spans="1:6" ht="23.25" customHeight="1">
      <c r="A30" s="75" t="s">
        <v>6</v>
      </c>
      <c r="B30" s="75" t="s">
        <v>194</v>
      </c>
      <c r="C30" s="75" t="s">
        <v>63</v>
      </c>
      <c r="D30" s="75" t="s">
        <v>63</v>
      </c>
      <c r="E30" s="75" t="s">
        <v>63</v>
      </c>
      <c r="F30" s="75" t="s">
        <v>425</v>
      </c>
    </row>
    <row r="31" spans="1:6" ht="15" customHeight="1">
      <c r="A31" s="59" t="s">
        <v>12</v>
      </c>
      <c r="B31" s="77" t="s">
        <v>204</v>
      </c>
      <c r="C31" s="81">
        <v>0</v>
      </c>
      <c r="D31" s="81">
        <v>1</v>
      </c>
      <c r="E31" s="81">
        <v>2</v>
      </c>
      <c r="F31" s="81">
        <v>0</v>
      </c>
    </row>
    <row r="33" spans="1:6">
      <c r="A33" s="249" t="s">
        <v>205</v>
      </c>
      <c r="B33" s="249"/>
      <c r="C33" s="249"/>
      <c r="D33" s="249"/>
      <c r="E33" s="249"/>
    </row>
    <row r="34" spans="1:6">
      <c r="A34" s="9"/>
      <c r="B34" s="9"/>
      <c r="C34" s="9"/>
      <c r="D34" s="85"/>
      <c r="E34" s="8"/>
    </row>
    <row r="35" spans="1:6">
      <c r="A35" s="84"/>
      <c r="B35" s="20"/>
      <c r="C35" s="20"/>
      <c r="D35" s="20" t="s">
        <v>3</v>
      </c>
      <c r="E35" s="20" t="s">
        <v>3</v>
      </c>
      <c r="F35" s="20"/>
    </row>
    <row r="36" spans="1:6">
      <c r="A36" s="20" t="s">
        <v>6</v>
      </c>
      <c r="B36" s="20" t="s">
        <v>194</v>
      </c>
      <c r="C36" s="86" t="s">
        <v>63</v>
      </c>
      <c r="D36" s="86" t="s">
        <v>63</v>
      </c>
      <c r="E36" s="86" t="s">
        <v>63</v>
      </c>
      <c r="F36" s="86" t="s">
        <v>425</v>
      </c>
    </row>
    <row r="37" spans="1:6">
      <c r="A37" s="20" t="s">
        <v>12</v>
      </c>
      <c r="B37" s="87" t="s">
        <v>59</v>
      </c>
      <c r="C37" s="88">
        <v>93680000</v>
      </c>
      <c r="D37" s="88">
        <v>64429851</v>
      </c>
      <c r="E37" s="88">
        <v>64429851</v>
      </c>
      <c r="F37" s="88">
        <v>20568392</v>
      </c>
    </row>
    <row r="38" spans="1:6">
      <c r="A38" s="20" t="s">
        <v>15</v>
      </c>
      <c r="B38" s="87" t="s">
        <v>190</v>
      </c>
      <c r="C38" s="88">
        <v>0</v>
      </c>
      <c r="D38" s="88">
        <v>0</v>
      </c>
      <c r="E38" s="88">
        <v>0</v>
      </c>
      <c r="F38" s="88">
        <v>0</v>
      </c>
    </row>
    <row r="39" spans="1:6">
      <c r="A39" s="20" t="s">
        <v>16</v>
      </c>
      <c r="B39" s="87" t="s">
        <v>206</v>
      </c>
      <c r="C39" s="88">
        <v>93680000</v>
      </c>
      <c r="D39" s="88">
        <f>SUM(D37:D38)</f>
        <v>64429851</v>
      </c>
      <c r="E39" s="88">
        <f>SUM(E37:E38)</f>
        <v>64429851</v>
      </c>
      <c r="F39" s="88">
        <v>20568392</v>
      </c>
    </row>
  </sheetData>
  <sheetProtection selectLockedCells="1" selectUnlockedCells="1"/>
  <mergeCells count="10">
    <mergeCell ref="A26:B26"/>
    <mergeCell ref="A27:E27"/>
    <mergeCell ref="C28:D28"/>
    <mergeCell ref="A33:E33"/>
    <mergeCell ref="A1:E1"/>
    <mergeCell ref="A2:C2"/>
    <mergeCell ref="A3:E3"/>
    <mergeCell ref="A4:B4"/>
    <mergeCell ref="A5:E5"/>
    <mergeCell ref="C6:D6"/>
  </mergeCells>
  <pageMargins left="0.75" right="0.75" top="1" bottom="1" header="1" footer="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H10" sqref="H10"/>
    </sheetView>
  </sheetViews>
  <sheetFormatPr defaultColWidth="8.625" defaultRowHeight="12.75"/>
  <cols>
    <col min="1" max="1" width="5" style="1" customWidth="1"/>
    <col min="2" max="2" width="42" style="1" customWidth="1"/>
    <col min="3" max="3" width="8" style="1" customWidth="1"/>
    <col min="4" max="4" width="8.625" style="1"/>
    <col min="5" max="5" width="7.375" style="1" customWidth="1"/>
    <col min="6" max="6" width="7.25" style="1" customWidth="1"/>
    <col min="7" max="16384" width="8.625" style="1"/>
  </cols>
  <sheetData>
    <row r="1" spans="1:10" ht="15" customHeight="1">
      <c r="B1" s="247" t="s">
        <v>473</v>
      </c>
      <c r="C1" s="247"/>
      <c r="D1" s="247"/>
      <c r="E1" s="247"/>
      <c r="F1" s="247"/>
    </row>
    <row r="3" spans="1:10" ht="15">
      <c r="B3" s="258" t="s">
        <v>207</v>
      </c>
      <c r="C3" s="258"/>
      <c r="D3" s="258"/>
      <c r="E3" s="258"/>
      <c r="F3" s="258"/>
      <c r="G3" s="90"/>
      <c r="H3" s="90"/>
      <c r="I3" s="90"/>
      <c r="J3" s="90"/>
    </row>
    <row r="4" spans="1:10" ht="15">
      <c r="B4" s="89"/>
      <c r="C4" s="89"/>
      <c r="D4" s="89"/>
      <c r="E4" s="89"/>
      <c r="F4" s="89"/>
      <c r="G4" s="90"/>
      <c r="H4" s="90"/>
      <c r="I4" s="90"/>
      <c r="J4" s="90"/>
    </row>
    <row r="5" spans="1:10" ht="15">
      <c r="B5" s="89"/>
      <c r="C5" s="89"/>
      <c r="D5" s="89"/>
      <c r="E5" s="259" t="s">
        <v>427</v>
      </c>
      <c r="F5" s="259"/>
      <c r="G5" s="90"/>
      <c r="H5" s="90"/>
      <c r="I5" s="90"/>
      <c r="J5" s="90"/>
    </row>
    <row r="6" spans="1:10" ht="15">
      <c r="A6" s="260" t="s">
        <v>6</v>
      </c>
      <c r="B6" s="91" t="s">
        <v>2</v>
      </c>
      <c r="C6" s="91" t="s">
        <v>3</v>
      </c>
      <c r="D6" s="91" t="s">
        <v>208</v>
      </c>
      <c r="E6" s="91" t="s">
        <v>4</v>
      </c>
      <c r="F6" s="91" t="s">
        <v>209</v>
      </c>
      <c r="G6" s="90"/>
      <c r="H6" s="90"/>
      <c r="I6" s="90"/>
      <c r="J6" s="90"/>
    </row>
    <row r="7" spans="1:10" ht="15">
      <c r="A7" s="260"/>
      <c r="B7" s="92" t="s">
        <v>210</v>
      </c>
      <c r="C7" s="92">
        <v>2020</v>
      </c>
      <c r="D7" s="92">
        <v>2021</v>
      </c>
      <c r="E7" s="92">
        <v>2022</v>
      </c>
      <c r="F7" s="92">
        <v>2023</v>
      </c>
      <c r="G7" s="90"/>
      <c r="H7" s="90"/>
      <c r="I7" s="90"/>
      <c r="J7" s="90"/>
    </row>
    <row r="8" spans="1:10" ht="15">
      <c r="A8" s="59" t="s">
        <v>12</v>
      </c>
      <c r="B8" s="93" t="s">
        <v>211</v>
      </c>
      <c r="C8" s="94">
        <v>0</v>
      </c>
      <c r="D8" s="94">
        <v>0</v>
      </c>
      <c r="E8" s="94">
        <v>0</v>
      </c>
      <c r="F8" s="94">
        <v>0</v>
      </c>
      <c r="G8" s="90"/>
      <c r="H8" s="90"/>
      <c r="I8" s="90"/>
      <c r="J8" s="90"/>
    </row>
    <row r="9" spans="1:10" ht="30">
      <c r="A9" s="59" t="s">
        <v>15</v>
      </c>
      <c r="B9" s="95" t="s">
        <v>212</v>
      </c>
      <c r="C9" s="94">
        <v>0</v>
      </c>
      <c r="D9" s="94">
        <v>0</v>
      </c>
      <c r="E9" s="94">
        <v>0</v>
      </c>
      <c r="F9" s="94">
        <v>0</v>
      </c>
      <c r="G9" s="90"/>
      <c r="H9" s="90"/>
      <c r="I9" s="90"/>
      <c r="J9" s="90"/>
    </row>
    <row r="10" spans="1:10" ht="30">
      <c r="A10" s="59" t="s">
        <v>16</v>
      </c>
      <c r="B10" s="95" t="s">
        <v>213</v>
      </c>
      <c r="C10" s="94">
        <v>0</v>
      </c>
      <c r="D10" s="94">
        <v>0</v>
      </c>
      <c r="E10" s="94">
        <v>0</v>
      </c>
      <c r="F10" s="94">
        <v>0</v>
      </c>
      <c r="G10" s="90"/>
      <c r="H10" s="90"/>
      <c r="I10" s="90"/>
      <c r="J10" s="90"/>
    </row>
    <row r="11" spans="1:10" ht="15">
      <c r="A11" s="59" t="s">
        <v>17</v>
      </c>
      <c r="B11" s="93" t="s">
        <v>214</v>
      </c>
      <c r="C11" s="94">
        <v>0</v>
      </c>
      <c r="D11" s="94">
        <v>0</v>
      </c>
      <c r="E11" s="94">
        <v>0</v>
      </c>
      <c r="F11" s="94">
        <v>0</v>
      </c>
      <c r="G11" s="90"/>
      <c r="H11" s="90"/>
      <c r="I11" s="90"/>
      <c r="J11" s="90"/>
    </row>
    <row r="12" spans="1:10" ht="15">
      <c r="A12" s="59" t="s">
        <v>18</v>
      </c>
      <c r="B12" s="93" t="s">
        <v>215</v>
      </c>
      <c r="C12" s="94">
        <v>0</v>
      </c>
      <c r="D12" s="94">
        <v>0</v>
      </c>
      <c r="E12" s="94">
        <v>0</v>
      </c>
      <c r="F12" s="94">
        <v>0</v>
      </c>
      <c r="G12" s="90"/>
      <c r="H12" s="90"/>
      <c r="I12" s="90"/>
      <c r="J12" s="90"/>
    </row>
    <row r="13" spans="1:10" ht="15">
      <c r="A13" s="59" t="s">
        <v>20</v>
      </c>
      <c r="B13" s="93" t="s">
        <v>216</v>
      </c>
      <c r="C13" s="94">
        <v>0</v>
      </c>
      <c r="D13" s="94">
        <v>0</v>
      </c>
      <c r="E13" s="94">
        <v>0</v>
      </c>
      <c r="F13" s="94">
        <v>0</v>
      </c>
      <c r="G13" s="90"/>
      <c r="H13" s="90"/>
      <c r="I13" s="90"/>
      <c r="J13" s="90"/>
    </row>
    <row r="14" spans="1:10" ht="15">
      <c r="A14" s="59" t="s">
        <v>22</v>
      </c>
      <c r="B14" s="93" t="s">
        <v>217</v>
      </c>
      <c r="C14" s="94">
        <v>0</v>
      </c>
      <c r="D14" s="94">
        <v>0</v>
      </c>
      <c r="E14" s="94">
        <v>0</v>
      </c>
      <c r="F14" s="94">
        <v>0</v>
      </c>
      <c r="G14" s="90"/>
      <c r="H14" s="90"/>
      <c r="I14" s="90"/>
      <c r="J14" s="90"/>
    </row>
    <row r="15" spans="1:10" ht="15">
      <c r="A15" s="59" t="s">
        <v>24</v>
      </c>
      <c r="B15" s="96" t="s">
        <v>43</v>
      </c>
      <c r="C15" s="97">
        <f>SUM(C8:C14)</f>
        <v>0</v>
      </c>
      <c r="D15" s="97">
        <f>SUM(D8:D14)</f>
        <v>0</v>
      </c>
      <c r="E15" s="97">
        <f>SUM(E8:E14)</f>
        <v>0</v>
      </c>
      <c r="F15" s="97">
        <f>SUM(F8:F14)</f>
        <v>0</v>
      </c>
      <c r="G15" s="90"/>
      <c r="H15" s="90"/>
      <c r="I15" s="90"/>
      <c r="J15" s="90"/>
    </row>
  </sheetData>
  <sheetProtection selectLockedCells="1" selectUnlockedCells="1"/>
  <mergeCells count="4">
    <mergeCell ref="B1:F1"/>
    <mergeCell ref="B3:F3"/>
    <mergeCell ref="E5:F5"/>
    <mergeCell ref="A6:A7"/>
  </mergeCells>
  <pageMargins left="0.75" right="0.75" top="1" bottom="1" header="1" footer="1"/>
  <pageSetup paperSize="256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topLeftCell="A42" zoomScaleNormal="100" zoomScaleSheetLayoutView="100" workbookViewId="0">
      <selection activeCell="O55" sqref="O55"/>
    </sheetView>
  </sheetViews>
  <sheetFormatPr defaultColWidth="8.625" defaultRowHeight="20.100000000000001" customHeight="1"/>
  <cols>
    <col min="1" max="1" width="1.75" style="1" customWidth="1"/>
    <col min="2" max="3" width="9.625" style="1" customWidth="1"/>
    <col min="4" max="4" width="9.75" style="1" customWidth="1"/>
    <col min="5" max="5" width="10.25" style="1" customWidth="1"/>
    <col min="6" max="6" width="9.75" style="1" customWidth="1"/>
    <col min="7" max="7" width="8.75" style="1" customWidth="1"/>
    <col min="8" max="8" width="8.625" style="1"/>
    <col min="9" max="9" width="8.75" style="1" customWidth="1"/>
    <col min="10" max="10" width="8.5" style="1" customWidth="1"/>
    <col min="11" max="11" width="8.375" style="1" customWidth="1"/>
    <col min="12" max="12" width="8.5" style="1" customWidth="1"/>
    <col min="13" max="13" width="9" style="1" customWidth="1"/>
    <col min="14" max="14" width="8.375" style="1" customWidth="1"/>
    <col min="15" max="15" width="9.375" style="1" customWidth="1"/>
    <col min="16" max="16" width="9.75" style="1" customWidth="1"/>
    <col min="17" max="16384" width="8.625" style="1"/>
  </cols>
  <sheetData>
    <row r="1" spans="1:15" ht="12.75">
      <c r="B1" s="247" t="s">
        <v>454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12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2.75">
      <c r="A3" s="99"/>
      <c r="B3" s="261" t="s">
        <v>218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5" ht="12.7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 t="s">
        <v>427</v>
      </c>
    </row>
    <row r="5" spans="1:15" ht="12.75">
      <c r="A5" s="262" t="s">
        <v>6</v>
      </c>
      <c r="B5" s="101" t="s">
        <v>2</v>
      </c>
      <c r="C5" s="101" t="s">
        <v>3</v>
      </c>
      <c r="D5" s="101" t="s">
        <v>208</v>
      </c>
      <c r="E5" s="101" t="s">
        <v>4</v>
      </c>
      <c r="F5" s="101" t="s">
        <v>209</v>
      </c>
      <c r="G5" s="101" t="s">
        <v>5</v>
      </c>
      <c r="H5" s="101" t="s">
        <v>219</v>
      </c>
      <c r="I5" s="101" t="s">
        <v>220</v>
      </c>
      <c r="J5" s="101" t="s">
        <v>221</v>
      </c>
      <c r="K5" s="101" t="s">
        <v>222</v>
      </c>
      <c r="L5" s="101" t="s">
        <v>223</v>
      </c>
      <c r="M5" s="101" t="s">
        <v>224</v>
      </c>
      <c r="N5" s="101" t="s">
        <v>225</v>
      </c>
      <c r="O5" s="101" t="s">
        <v>226</v>
      </c>
    </row>
    <row r="6" spans="1:15" ht="12.75">
      <c r="A6" s="262"/>
      <c r="B6" s="101" t="s">
        <v>111</v>
      </c>
      <c r="C6" s="101" t="s">
        <v>227</v>
      </c>
      <c r="D6" s="101" t="s">
        <v>228</v>
      </c>
      <c r="E6" s="101" t="s">
        <v>229</v>
      </c>
      <c r="F6" s="101" t="s">
        <v>230</v>
      </c>
      <c r="G6" s="101" t="s">
        <v>231</v>
      </c>
      <c r="H6" s="101" t="s">
        <v>232</v>
      </c>
      <c r="I6" s="101" t="s">
        <v>233</v>
      </c>
      <c r="J6" s="102" t="s">
        <v>234</v>
      </c>
      <c r="K6" s="102" t="s">
        <v>235</v>
      </c>
      <c r="L6" s="101" t="s">
        <v>236</v>
      </c>
      <c r="M6" s="102" t="s">
        <v>237</v>
      </c>
      <c r="N6" s="102" t="s">
        <v>238</v>
      </c>
      <c r="O6" s="101" t="s">
        <v>239</v>
      </c>
    </row>
    <row r="7" spans="1:15" ht="12.75">
      <c r="A7" s="103" t="s">
        <v>12</v>
      </c>
      <c r="B7" s="101" t="s">
        <v>240</v>
      </c>
      <c r="C7" s="104">
        <f t="shared" ref="C7:O7" si="0">C8+C9+C14</f>
        <v>71088008</v>
      </c>
      <c r="D7" s="104">
        <f t="shared" si="0"/>
        <v>19260824</v>
      </c>
      <c r="E7" s="104">
        <f t="shared" si="0"/>
        <v>12160822</v>
      </c>
      <c r="F7" s="104">
        <f t="shared" si="0"/>
        <v>15160824</v>
      </c>
      <c r="G7" s="104">
        <f t="shared" si="0"/>
        <v>6781802</v>
      </c>
      <c r="H7" s="104">
        <f t="shared" si="0"/>
        <v>6781804</v>
      </c>
      <c r="I7" s="104">
        <f t="shared" si="0"/>
        <v>6781803</v>
      </c>
      <c r="J7" s="104">
        <f t="shared" si="0"/>
        <v>6781803</v>
      </c>
      <c r="K7" s="104">
        <f t="shared" si="0"/>
        <v>6781802</v>
      </c>
      <c r="L7" s="104">
        <f t="shared" si="0"/>
        <v>6781804</v>
      </c>
      <c r="M7" s="104">
        <f t="shared" si="0"/>
        <v>6781802</v>
      </c>
      <c r="N7" s="104">
        <f t="shared" si="0"/>
        <v>6787804</v>
      </c>
      <c r="O7" s="104">
        <f t="shared" si="0"/>
        <v>171917700</v>
      </c>
    </row>
    <row r="8" spans="1:15" ht="16.5">
      <c r="A8" s="103" t="s">
        <v>15</v>
      </c>
      <c r="B8" s="126" t="s">
        <v>241</v>
      </c>
      <c r="C8" s="105">
        <v>1029550</v>
      </c>
      <c r="D8" s="105">
        <v>1029551</v>
      </c>
      <c r="E8" s="105">
        <v>1029550</v>
      </c>
      <c r="F8" s="105">
        <v>1029551</v>
      </c>
      <c r="G8" s="105">
        <v>1029550</v>
      </c>
      <c r="H8" s="105">
        <v>1029551</v>
      </c>
      <c r="I8" s="105">
        <v>1029550</v>
      </c>
      <c r="J8" s="105">
        <v>1029551</v>
      </c>
      <c r="K8" s="105">
        <v>1029550</v>
      </c>
      <c r="L8" s="105">
        <v>1029551</v>
      </c>
      <c r="M8" s="105">
        <v>1029550</v>
      </c>
      <c r="N8" s="105">
        <v>1029551</v>
      </c>
      <c r="O8" s="105">
        <v>12354755</v>
      </c>
    </row>
    <row r="9" spans="1:15" ht="12.75">
      <c r="A9" s="103" t="s">
        <v>16</v>
      </c>
      <c r="B9" s="127" t="s">
        <v>242</v>
      </c>
      <c r="C9" s="106">
        <v>4131272</v>
      </c>
      <c r="D9" s="106">
        <v>4131273</v>
      </c>
      <c r="E9" s="106">
        <v>4131272</v>
      </c>
      <c r="F9" s="106">
        <v>4131273</v>
      </c>
      <c r="G9" s="106">
        <v>4131272</v>
      </c>
      <c r="H9" s="106">
        <v>4131273</v>
      </c>
      <c r="I9" s="106">
        <v>4131273</v>
      </c>
      <c r="J9" s="106">
        <v>4131272</v>
      </c>
      <c r="K9" s="106">
        <v>4131272</v>
      </c>
      <c r="L9" s="106">
        <v>4131273</v>
      </c>
      <c r="M9" s="106">
        <v>4131272</v>
      </c>
      <c r="N9" s="106">
        <v>4137273</v>
      </c>
      <c r="O9" s="106">
        <v>49575270</v>
      </c>
    </row>
    <row r="10" spans="1:15" ht="18" customHeight="1">
      <c r="A10" s="103" t="s">
        <v>17</v>
      </c>
      <c r="B10" s="126" t="s">
        <v>243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5" ht="20.25" customHeight="1">
      <c r="A11" s="103" t="s">
        <v>18</v>
      </c>
      <c r="B11" s="126" t="s">
        <v>244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1:15" ht="25.5" customHeight="1">
      <c r="A12" s="103" t="s">
        <v>20</v>
      </c>
      <c r="B12" s="126" t="s">
        <v>245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</row>
    <row r="13" spans="1:15" ht="29.25" customHeight="1">
      <c r="A13" s="103" t="s">
        <v>22</v>
      </c>
      <c r="B13" s="126" t="s">
        <v>246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5" ht="28.9" customHeight="1">
      <c r="A14" s="103" t="s">
        <v>24</v>
      </c>
      <c r="B14" s="126" t="s">
        <v>247</v>
      </c>
      <c r="C14" s="105">
        <v>65927186</v>
      </c>
      <c r="D14" s="105">
        <v>14100000</v>
      </c>
      <c r="E14" s="105">
        <v>7000000</v>
      </c>
      <c r="F14" s="105">
        <v>10000000</v>
      </c>
      <c r="G14" s="105">
        <v>1620980</v>
      </c>
      <c r="H14" s="105">
        <v>1620980</v>
      </c>
      <c r="I14" s="105">
        <v>1620980</v>
      </c>
      <c r="J14" s="105">
        <v>1620980</v>
      </c>
      <c r="K14" s="105">
        <v>1620980</v>
      </c>
      <c r="L14" s="105">
        <v>1620980</v>
      </c>
      <c r="M14" s="105">
        <v>1620980</v>
      </c>
      <c r="N14" s="105">
        <v>1620980</v>
      </c>
      <c r="O14" s="105">
        <v>109987675</v>
      </c>
    </row>
    <row r="15" spans="1:15" ht="16.899999999999999" customHeight="1">
      <c r="A15" s="103" t="s">
        <v>26</v>
      </c>
      <c r="B15" s="126" t="s">
        <v>248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1:15" ht="24.75">
      <c r="A16" s="103" t="s">
        <v>30</v>
      </c>
      <c r="B16" s="126" t="s">
        <v>249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5" ht="20.25" customHeight="1">
      <c r="A17" s="103" t="s">
        <v>32</v>
      </c>
      <c r="B17" s="128" t="s">
        <v>250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1:15" ht="20.100000000000001" customHeight="1">
      <c r="A18" s="103" t="s">
        <v>35</v>
      </c>
      <c r="B18" s="129" t="s">
        <v>251</v>
      </c>
      <c r="C18" s="104">
        <f t="shared" ref="C18:O18" si="1">C19+C20+C23</f>
        <v>71026395</v>
      </c>
      <c r="D18" s="104">
        <f t="shared" si="1"/>
        <v>19399209</v>
      </c>
      <c r="E18" s="104">
        <f t="shared" si="1"/>
        <v>13399209</v>
      </c>
      <c r="F18" s="104">
        <f t="shared" si="1"/>
        <v>16699209</v>
      </c>
      <c r="G18" s="104">
        <f t="shared" si="1"/>
        <v>6899209</v>
      </c>
      <c r="H18" s="104">
        <f t="shared" si="1"/>
        <v>6399209</v>
      </c>
      <c r="I18" s="104">
        <f t="shared" si="1"/>
        <v>6399209</v>
      </c>
      <c r="J18" s="104">
        <f t="shared" si="1"/>
        <v>6399209</v>
      </c>
      <c r="K18" s="104">
        <f t="shared" si="1"/>
        <v>6399209</v>
      </c>
      <c r="L18" s="104">
        <f t="shared" si="1"/>
        <v>6399209</v>
      </c>
      <c r="M18" s="104">
        <f t="shared" si="1"/>
        <v>6399209</v>
      </c>
      <c r="N18" s="104">
        <f t="shared" si="1"/>
        <v>6099209</v>
      </c>
      <c r="O18" s="104">
        <f t="shared" si="1"/>
        <v>171917700</v>
      </c>
    </row>
    <row r="19" spans="1:15" ht="20.100000000000001" customHeight="1">
      <c r="A19" s="103" t="s">
        <v>38</v>
      </c>
      <c r="B19" s="130" t="s">
        <v>252</v>
      </c>
      <c r="C19" s="105">
        <v>6399209</v>
      </c>
      <c r="D19" s="105">
        <v>6399209</v>
      </c>
      <c r="E19" s="105">
        <v>6399209</v>
      </c>
      <c r="F19" s="105">
        <v>6399209</v>
      </c>
      <c r="G19" s="105">
        <v>6399209</v>
      </c>
      <c r="H19" s="105">
        <v>6399209</v>
      </c>
      <c r="I19" s="105">
        <v>6399209</v>
      </c>
      <c r="J19" s="105">
        <v>6399209</v>
      </c>
      <c r="K19" s="105">
        <v>6399209</v>
      </c>
      <c r="L19" s="105">
        <v>6399209</v>
      </c>
      <c r="M19" s="105">
        <v>6399209</v>
      </c>
      <c r="N19" s="105">
        <v>6099209</v>
      </c>
      <c r="O19" s="105">
        <v>76490514</v>
      </c>
    </row>
    <row r="20" spans="1:15" ht="20.100000000000001" customHeight="1">
      <c r="A20" s="103" t="s">
        <v>40</v>
      </c>
      <c r="B20" s="130" t="s">
        <v>253</v>
      </c>
      <c r="C20" s="105">
        <v>62880000</v>
      </c>
      <c r="D20" s="105">
        <v>13000000</v>
      </c>
      <c r="E20" s="105">
        <v>7000000</v>
      </c>
      <c r="F20" s="105">
        <v>10300000</v>
      </c>
      <c r="G20" s="105">
        <v>500000</v>
      </c>
      <c r="H20" s="105"/>
      <c r="I20" s="105"/>
      <c r="J20" s="105"/>
      <c r="K20" s="105"/>
      <c r="L20" s="105"/>
      <c r="M20" s="105"/>
      <c r="N20" s="105"/>
      <c r="O20" s="105">
        <v>93680000</v>
      </c>
    </row>
    <row r="21" spans="1:15" ht="20.100000000000001" customHeight="1">
      <c r="A21" s="103" t="s">
        <v>42</v>
      </c>
      <c r="B21" s="130" t="s">
        <v>254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 ht="20.100000000000001" customHeight="1">
      <c r="A22" s="103" t="s">
        <v>79</v>
      </c>
      <c r="B22" s="130" t="s">
        <v>255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1:15" ht="20.100000000000001" customHeight="1">
      <c r="A23" s="107">
        <v>17</v>
      </c>
      <c r="B23" s="131" t="s">
        <v>256</v>
      </c>
      <c r="C23" s="108">
        <v>1747186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>
        <v>1747186</v>
      </c>
    </row>
    <row r="24" spans="1:15" ht="20.100000000000001" customHeight="1">
      <c r="A24" s="103">
        <v>18</v>
      </c>
      <c r="B24" s="130" t="s">
        <v>257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20.100000000000001" customHeight="1">
      <c r="A25" s="229"/>
      <c r="B25" s="230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</row>
    <row r="26" spans="1:15" ht="20.100000000000001" customHeight="1">
      <c r="A26" s="229"/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</row>
    <row r="27" spans="1:15" ht="20.100000000000001" customHeight="1">
      <c r="A27" s="229"/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</row>
    <row r="28" spans="1:15" ht="20.100000000000001" customHeight="1">
      <c r="A28" s="229"/>
      <c r="B28" s="230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</row>
    <row r="29" spans="1:15" ht="20.100000000000001" customHeight="1">
      <c r="A29" s="229"/>
      <c r="B29" s="230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</row>
    <row r="30" spans="1:15" ht="20.100000000000001" customHeight="1">
      <c r="A30" s="229"/>
      <c r="B30" s="230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</row>
    <row r="31" spans="1:15" ht="20.100000000000001" customHeight="1">
      <c r="A31" s="229"/>
      <c r="B31" s="230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</row>
    <row r="32" spans="1:15" ht="20.100000000000001" customHeight="1">
      <c r="A32" s="229"/>
      <c r="B32" s="230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</row>
    <row r="33" spans="1:15" ht="20.100000000000001" customHeight="1">
      <c r="A33" s="229"/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</row>
    <row r="34" spans="1:15" ht="20.100000000000001" customHeight="1">
      <c r="A34" s="229"/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</row>
    <row r="35" spans="1:15" ht="20.100000000000001" customHeight="1">
      <c r="A35" s="229"/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8" spans="1:15" ht="20.100000000000001" customHeight="1">
      <c r="B38" s="261" t="s">
        <v>426</v>
      </c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</row>
    <row r="39" spans="1:15" ht="20.100000000000001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100" t="s">
        <v>427</v>
      </c>
    </row>
    <row r="40" spans="1:15" ht="20.100000000000001" customHeight="1">
      <c r="A40" s="99"/>
      <c r="B40" s="101" t="s">
        <v>2</v>
      </c>
      <c r="C40" s="101" t="s">
        <v>3</v>
      </c>
      <c r="D40" s="101" t="s">
        <v>208</v>
      </c>
      <c r="E40" s="101" t="s">
        <v>4</v>
      </c>
      <c r="F40" s="101" t="s">
        <v>209</v>
      </c>
      <c r="G40" s="101" t="s">
        <v>5</v>
      </c>
      <c r="H40" s="101" t="s">
        <v>219</v>
      </c>
      <c r="I40" s="101" t="s">
        <v>220</v>
      </c>
      <c r="J40" s="101" t="s">
        <v>221</v>
      </c>
      <c r="K40" s="101" t="s">
        <v>222</v>
      </c>
      <c r="L40" s="101" t="s">
        <v>223</v>
      </c>
      <c r="M40" s="101" t="s">
        <v>224</v>
      </c>
      <c r="N40" s="101" t="s">
        <v>225</v>
      </c>
      <c r="O40" s="101" t="s">
        <v>226</v>
      </c>
    </row>
    <row r="41" spans="1:15" ht="20.100000000000001" customHeight="1">
      <c r="B41" s="101" t="s">
        <v>111</v>
      </c>
      <c r="C41" s="101" t="s">
        <v>227</v>
      </c>
      <c r="D41" s="101" t="s">
        <v>228</v>
      </c>
      <c r="E41" s="101" t="s">
        <v>229</v>
      </c>
      <c r="F41" s="101" t="s">
        <v>230</v>
      </c>
      <c r="G41" s="101" t="s">
        <v>231</v>
      </c>
      <c r="H41" s="101" t="s">
        <v>232</v>
      </c>
      <c r="I41" s="101" t="s">
        <v>233</v>
      </c>
      <c r="J41" s="102" t="s">
        <v>234</v>
      </c>
      <c r="K41" s="102" t="s">
        <v>235</v>
      </c>
      <c r="L41" s="101" t="s">
        <v>236</v>
      </c>
      <c r="M41" s="102" t="s">
        <v>237</v>
      </c>
      <c r="N41" s="102" t="s">
        <v>238</v>
      </c>
      <c r="O41" s="101" t="s">
        <v>239</v>
      </c>
    </row>
    <row r="42" spans="1:15" ht="20.100000000000001" customHeight="1">
      <c r="B42" s="101" t="s">
        <v>240</v>
      </c>
      <c r="C42" s="104">
        <f t="shared" ref="C42:N42" si="2">C43+C44+C49</f>
        <v>75654536</v>
      </c>
      <c r="D42" s="104">
        <f t="shared" si="2"/>
        <v>23827350</v>
      </c>
      <c r="E42" s="104">
        <f t="shared" si="2"/>
        <v>16727350</v>
      </c>
      <c r="F42" s="104">
        <f t="shared" si="2"/>
        <v>19727351</v>
      </c>
      <c r="G42" s="104">
        <f t="shared" si="2"/>
        <v>11348330</v>
      </c>
      <c r="H42" s="104">
        <f t="shared" si="2"/>
        <v>11348330</v>
      </c>
      <c r="I42" s="104">
        <f t="shared" si="2"/>
        <v>11348330</v>
      </c>
      <c r="J42" s="104">
        <f t="shared" si="2"/>
        <v>11348331</v>
      </c>
      <c r="K42" s="104">
        <f t="shared" si="2"/>
        <v>11348330</v>
      </c>
      <c r="L42" s="104">
        <f t="shared" si="2"/>
        <v>11348330</v>
      </c>
      <c r="M42" s="104">
        <f t="shared" si="2"/>
        <v>11348330</v>
      </c>
      <c r="N42" s="104">
        <f t="shared" si="2"/>
        <v>11348331</v>
      </c>
      <c r="O42" s="104">
        <f>O43+O44+O49+O45</f>
        <v>229210098</v>
      </c>
    </row>
    <row r="43" spans="1:15" ht="20.100000000000001" customHeight="1">
      <c r="A43" s="109"/>
      <c r="B43" s="126" t="s">
        <v>241</v>
      </c>
      <c r="C43" s="105">
        <v>1434045</v>
      </c>
      <c r="D43" s="105">
        <v>1434045</v>
      </c>
      <c r="E43" s="105">
        <v>1434045</v>
      </c>
      <c r="F43" s="105">
        <v>1434046</v>
      </c>
      <c r="G43" s="105">
        <v>1434045</v>
      </c>
      <c r="H43" s="105">
        <v>1434045</v>
      </c>
      <c r="I43" s="105">
        <v>1434045</v>
      </c>
      <c r="J43" s="105">
        <v>1434046</v>
      </c>
      <c r="K43" s="105">
        <v>1434045</v>
      </c>
      <c r="L43" s="105">
        <v>1434045</v>
      </c>
      <c r="M43" s="105">
        <v>1434045</v>
      </c>
      <c r="N43" s="105">
        <v>1434046</v>
      </c>
      <c r="O43" s="105">
        <v>17208543</v>
      </c>
    </row>
    <row r="44" spans="1:15" ht="20.100000000000001" customHeight="1">
      <c r="A44" s="109"/>
      <c r="B44" s="127" t="s">
        <v>242</v>
      </c>
      <c r="C44" s="106">
        <v>8293305</v>
      </c>
      <c r="D44" s="106">
        <v>8293305</v>
      </c>
      <c r="E44" s="106">
        <v>8293305</v>
      </c>
      <c r="F44" s="106">
        <v>8293305</v>
      </c>
      <c r="G44" s="106">
        <v>8293305</v>
      </c>
      <c r="H44" s="106">
        <v>8293305</v>
      </c>
      <c r="I44" s="106">
        <v>8293305</v>
      </c>
      <c r="J44" s="106">
        <v>8293305</v>
      </c>
      <c r="K44" s="106">
        <v>8293305</v>
      </c>
      <c r="L44" s="106">
        <v>8293305</v>
      </c>
      <c r="M44" s="106">
        <v>8293305</v>
      </c>
      <c r="N44" s="106">
        <v>8293305</v>
      </c>
      <c r="O44" s="106">
        <v>99519660</v>
      </c>
    </row>
    <row r="45" spans="1:15" ht="20.100000000000001" customHeight="1">
      <c r="A45" s="109"/>
      <c r="B45" s="126" t="s">
        <v>243</v>
      </c>
      <c r="C45" s="105"/>
      <c r="D45" s="105"/>
      <c r="E45" s="105"/>
      <c r="F45" s="105"/>
      <c r="G45" s="105"/>
      <c r="H45" s="105"/>
      <c r="I45" s="105">
        <v>0</v>
      </c>
      <c r="J45" s="105"/>
      <c r="K45" s="105"/>
      <c r="L45" s="105"/>
      <c r="M45" s="105"/>
      <c r="N45" s="105"/>
      <c r="O45" s="105">
        <v>0</v>
      </c>
    </row>
    <row r="46" spans="1:15" ht="20.100000000000001" customHeight="1">
      <c r="A46" s="109"/>
      <c r="B46" s="126" t="s">
        <v>244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6"/>
    </row>
    <row r="47" spans="1:15" ht="20.100000000000001" customHeight="1">
      <c r="A47" s="109"/>
      <c r="B47" s="126" t="s">
        <v>245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 ht="20.100000000000001" customHeight="1">
      <c r="A48" s="109"/>
      <c r="B48" s="126" t="s">
        <v>246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  <row r="49" spans="1:15" ht="20.100000000000001" customHeight="1">
      <c r="A49" s="109"/>
      <c r="B49" s="126" t="s">
        <v>247</v>
      </c>
      <c r="C49" s="105">
        <v>65927186</v>
      </c>
      <c r="D49" s="105">
        <v>14100000</v>
      </c>
      <c r="E49" s="105">
        <v>7000000</v>
      </c>
      <c r="F49" s="105">
        <v>10000000</v>
      </c>
      <c r="G49" s="105">
        <v>1620980</v>
      </c>
      <c r="H49" s="105">
        <v>1620980</v>
      </c>
      <c r="I49" s="105">
        <v>1620980</v>
      </c>
      <c r="J49" s="105">
        <v>1620980</v>
      </c>
      <c r="K49" s="105">
        <v>1620980</v>
      </c>
      <c r="L49" s="105">
        <v>1620980</v>
      </c>
      <c r="M49" s="105">
        <v>1620980</v>
      </c>
      <c r="N49" s="105">
        <v>1620980</v>
      </c>
      <c r="O49" s="105">
        <v>112481895</v>
      </c>
    </row>
    <row r="50" spans="1:15" ht="20.100000000000001" customHeight="1">
      <c r="A50" s="109"/>
      <c r="B50" s="126" t="s">
        <v>248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5" ht="20.100000000000001" customHeight="1">
      <c r="A51" s="109"/>
      <c r="B51" s="126" t="s">
        <v>249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5" ht="20.100000000000001" customHeight="1">
      <c r="A52" s="109"/>
      <c r="B52" s="128" t="s">
        <v>250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ht="20.100000000000001" customHeight="1">
      <c r="A53" s="109"/>
      <c r="B53" s="129" t="s">
        <v>251</v>
      </c>
      <c r="C53" s="104">
        <f t="shared" ref="C53:O53" si="3">C54+C55+C58</f>
        <v>73823246</v>
      </c>
      <c r="D53" s="104">
        <f t="shared" si="3"/>
        <v>19399209</v>
      </c>
      <c r="E53" s="104">
        <f t="shared" si="3"/>
        <v>13399209</v>
      </c>
      <c r="F53" s="104">
        <f t="shared" si="3"/>
        <v>16699209</v>
      </c>
      <c r="G53" s="104">
        <f t="shared" si="3"/>
        <v>9899358</v>
      </c>
      <c r="H53" s="104">
        <f t="shared" si="3"/>
        <v>6399209</v>
      </c>
      <c r="I53" s="104">
        <f t="shared" si="3"/>
        <v>13898068</v>
      </c>
      <c r="J53" s="104">
        <f t="shared" si="3"/>
        <v>6399209</v>
      </c>
      <c r="K53" s="104">
        <f t="shared" si="3"/>
        <v>6399209</v>
      </c>
      <c r="L53" s="104">
        <f t="shared" si="3"/>
        <v>6399209</v>
      </c>
      <c r="M53" s="104">
        <f t="shared" si="3"/>
        <v>6399209</v>
      </c>
      <c r="N53" s="104">
        <f t="shared" si="3"/>
        <v>6099209</v>
      </c>
      <c r="O53" s="104">
        <f t="shared" si="3"/>
        <v>219979920</v>
      </c>
    </row>
    <row r="54" spans="1:15" ht="20.100000000000001" customHeight="1">
      <c r="A54" s="109"/>
      <c r="B54" s="130" t="s">
        <v>252</v>
      </c>
      <c r="C54" s="105">
        <v>72076060</v>
      </c>
      <c r="D54" s="105">
        <v>6399209</v>
      </c>
      <c r="E54" s="105">
        <v>6399209</v>
      </c>
      <c r="F54" s="105">
        <v>6399209</v>
      </c>
      <c r="G54" s="105">
        <v>6399209</v>
      </c>
      <c r="H54" s="105">
        <v>6399209</v>
      </c>
      <c r="I54" s="105">
        <v>6399209</v>
      </c>
      <c r="J54" s="105">
        <v>6399209</v>
      </c>
      <c r="K54" s="105">
        <v>6399209</v>
      </c>
      <c r="L54" s="105">
        <v>6399209</v>
      </c>
      <c r="M54" s="105">
        <v>6399209</v>
      </c>
      <c r="N54" s="105">
        <v>6099209</v>
      </c>
      <c r="O54" s="105">
        <v>167749653</v>
      </c>
    </row>
    <row r="55" spans="1:15" ht="20.100000000000001" customHeight="1">
      <c r="A55" s="109"/>
      <c r="B55" s="130" t="s">
        <v>253</v>
      </c>
      <c r="C55" s="105">
        <v>0</v>
      </c>
      <c r="D55" s="105">
        <v>13000000</v>
      </c>
      <c r="E55" s="105">
        <v>7000000</v>
      </c>
      <c r="F55" s="105">
        <v>10300000</v>
      </c>
      <c r="G55" s="105">
        <v>3500149</v>
      </c>
      <c r="H55" s="105"/>
      <c r="I55" s="105">
        <v>7498859</v>
      </c>
      <c r="J55" s="105"/>
      <c r="K55" s="105"/>
      <c r="L55" s="105"/>
      <c r="M55" s="105"/>
      <c r="N55" s="105"/>
      <c r="O55" s="105">
        <v>50483081</v>
      </c>
    </row>
    <row r="56" spans="1:15" ht="20.100000000000001" customHeight="1">
      <c r="A56" s="109"/>
      <c r="B56" s="130" t="s">
        <v>254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ht="20.100000000000001" customHeight="1">
      <c r="A57" s="109"/>
      <c r="B57" s="130" t="s">
        <v>255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5" ht="20.100000000000001" customHeight="1">
      <c r="A58" s="109"/>
      <c r="B58" s="131" t="s">
        <v>256</v>
      </c>
      <c r="C58" s="108">
        <v>1747186</v>
      </c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>
        <v>1747186</v>
      </c>
    </row>
    <row r="59" spans="1:15" ht="20.100000000000001" customHeight="1">
      <c r="A59" s="109"/>
      <c r="B59" s="130" t="s">
        <v>257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5" ht="20.100000000000001" customHeight="1">
      <c r="A60" s="109"/>
      <c r="B60" s="111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sheetProtection selectLockedCells="1" selectUnlockedCells="1"/>
  <mergeCells count="4">
    <mergeCell ref="B1:O1"/>
    <mergeCell ref="B3:O3"/>
    <mergeCell ref="A5:A6"/>
    <mergeCell ref="B38:O38"/>
  </mergeCells>
  <pageMargins left="0.23622047244094491" right="0.23622047244094491" top="0.31496062992125984" bottom="0.31496062992125984" header="0.31496062992125984" footer="0.31496062992125984"/>
  <pageSetup paperSize="9" scale="80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9" zoomScaleNormal="100" workbookViewId="0">
      <selection activeCell="D10" sqref="D10"/>
    </sheetView>
  </sheetViews>
  <sheetFormatPr defaultColWidth="8.625" defaultRowHeight="12.75" customHeight="1"/>
  <cols>
    <col min="1" max="1" width="5.25" style="1" customWidth="1"/>
    <col min="2" max="2" width="42" style="1" customWidth="1"/>
    <col min="3" max="4" width="14.25" style="1" customWidth="1"/>
    <col min="5" max="5" width="39.25" style="1" customWidth="1"/>
    <col min="6" max="6" width="13.5" style="1" customWidth="1"/>
    <col min="7" max="7" width="14.75" style="1" customWidth="1"/>
    <col min="8" max="16384" width="8.625" style="1"/>
  </cols>
  <sheetData>
    <row r="1" spans="1:7">
      <c r="B1" s="247" t="s">
        <v>474</v>
      </c>
      <c r="C1" s="247"/>
      <c r="D1" s="247"/>
      <c r="E1" s="247"/>
      <c r="F1" s="247"/>
    </row>
    <row r="2" spans="1:7" ht="7.5" customHeight="1">
      <c r="E2" s="90"/>
    </row>
    <row r="3" spans="1:7" ht="15">
      <c r="B3" s="258" t="s">
        <v>258</v>
      </c>
      <c r="C3" s="258"/>
      <c r="D3" s="258"/>
      <c r="E3" s="258"/>
      <c r="F3" s="258"/>
    </row>
    <row r="4" spans="1:7" ht="7.5" customHeight="1">
      <c r="E4" s="18"/>
    </row>
    <row r="5" spans="1:7">
      <c r="A5" s="260" t="s">
        <v>6</v>
      </c>
      <c r="B5" s="20"/>
      <c r="C5" s="20"/>
      <c r="D5" s="20"/>
      <c r="E5" s="20"/>
      <c r="F5" s="20"/>
    </row>
    <row r="6" spans="1:7" ht="12.75" customHeight="1">
      <c r="A6" s="260"/>
      <c r="B6" s="263" t="s">
        <v>259</v>
      </c>
      <c r="C6" s="263"/>
      <c r="D6" s="125" t="s">
        <v>425</v>
      </c>
      <c r="E6" s="254" t="s">
        <v>428</v>
      </c>
      <c r="F6" s="254"/>
      <c r="G6" s="8" t="s">
        <v>425</v>
      </c>
    </row>
    <row r="7" spans="1:7">
      <c r="A7" s="59" t="s">
        <v>12</v>
      </c>
      <c r="B7" s="74" t="s">
        <v>260</v>
      </c>
      <c r="C7" s="88">
        <f>C8</f>
        <v>61930025</v>
      </c>
      <c r="D7" s="88">
        <f>D8</f>
        <v>116728203</v>
      </c>
      <c r="E7" s="74" t="s">
        <v>261</v>
      </c>
      <c r="F7" s="74"/>
      <c r="G7" s="74"/>
    </row>
    <row r="8" spans="1:7">
      <c r="A8" s="59" t="s">
        <v>15</v>
      </c>
      <c r="B8" s="74" t="s">
        <v>262</v>
      </c>
      <c r="C8" s="88">
        <f>C9+C20</f>
        <v>61930025</v>
      </c>
      <c r="D8" s="88">
        <f>D9+D20</f>
        <v>116728203</v>
      </c>
      <c r="E8" s="74" t="s">
        <v>263</v>
      </c>
      <c r="F8" s="88">
        <f>F9+F18</f>
        <v>169170514</v>
      </c>
      <c r="G8" s="88">
        <f>G9+G18</f>
        <v>218232734</v>
      </c>
    </row>
    <row r="9" spans="1:7">
      <c r="A9" s="59" t="s">
        <v>16</v>
      </c>
      <c r="B9" s="74" t="s">
        <v>264</v>
      </c>
      <c r="C9" s="88">
        <f>C10+C13+C15+C16+C17</f>
        <v>61930025</v>
      </c>
      <c r="D9" s="88">
        <f>D10+D15+D16+D17+D11</f>
        <v>116728203</v>
      </c>
      <c r="E9" s="74" t="s">
        <v>264</v>
      </c>
      <c r="F9" s="88">
        <f>SUM(F10:F14)</f>
        <v>75490514</v>
      </c>
      <c r="G9" s="88">
        <f>SUM(G10:G14)</f>
        <v>167749653</v>
      </c>
    </row>
    <row r="10" spans="1:7">
      <c r="A10" s="59" t="s">
        <v>17</v>
      </c>
      <c r="B10" s="19" t="s">
        <v>265</v>
      </c>
      <c r="C10" s="69">
        <f>SUM(C11:C12)</f>
        <v>48534425</v>
      </c>
      <c r="D10" s="69">
        <v>99519660</v>
      </c>
      <c r="E10" s="19" t="s">
        <v>124</v>
      </c>
      <c r="F10" s="69">
        <v>31858106</v>
      </c>
      <c r="G10" s="69">
        <v>47332523</v>
      </c>
    </row>
    <row r="11" spans="1:7">
      <c r="A11" s="59" t="s">
        <v>18</v>
      </c>
      <c r="B11" s="112" t="s">
        <v>266</v>
      </c>
      <c r="C11" s="113">
        <v>4854755</v>
      </c>
      <c r="D11" s="113">
        <v>4531807</v>
      </c>
      <c r="E11" s="19" t="s">
        <v>19</v>
      </c>
      <c r="F11" s="69">
        <v>4737814</v>
      </c>
      <c r="G11" s="69">
        <v>5365963</v>
      </c>
    </row>
    <row r="12" spans="1:7">
      <c r="A12" s="59" t="s">
        <v>20</v>
      </c>
      <c r="B12" s="112" t="s">
        <v>267</v>
      </c>
      <c r="C12" s="113">
        <v>43679670</v>
      </c>
      <c r="D12" s="113">
        <v>56422611</v>
      </c>
      <c r="E12" s="19" t="s">
        <v>268</v>
      </c>
      <c r="F12" s="69">
        <v>24205332</v>
      </c>
      <c r="G12" s="69">
        <v>28974810</v>
      </c>
    </row>
    <row r="13" spans="1:7">
      <c r="A13" s="59" t="s">
        <v>22</v>
      </c>
      <c r="B13" s="19" t="s">
        <v>269</v>
      </c>
      <c r="C13" s="69">
        <v>5895600</v>
      </c>
      <c r="D13" s="69">
        <v>43097049</v>
      </c>
      <c r="E13" s="19" t="s">
        <v>270</v>
      </c>
      <c r="F13" s="69">
        <v>5670000</v>
      </c>
      <c r="G13" s="69">
        <v>7062400</v>
      </c>
    </row>
    <row r="14" spans="1:7">
      <c r="A14" s="59" t="s">
        <v>24</v>
      </c>
      <c r="B14" s="112" t="s">
        <v>271</v>
      </c>
      <c r="C14" s="112">
        <v>5895600</v>
      </c>
      <c r="D14" s="112">
        <v>5895600</v>
      </c>
      <c r="E14" s="19" t="s">
        <v>272</v>
      </c>
      <c r="F14" s="69">
        <v>9019262</v>
      </c>
      <c r="G14" s="69">
        <v>79013957</v>
      </c>
    </row>
    <row r="15" spans="1:7">
      <c r="A15" s="59" t="s">
        <v>26</v>
      </c>
      <c r="B15" s="19" t="s">
        <v>273</v>
      </c>
      <c r="C15" s="69">
        <v>7500000</v>
      </c>
      <c r="D15" s="69">
        <v>12676736</v>
      </c>
      <c r="E15" s="19"/>
      <c r="F15" s="69"/>
      <c r="G15" s="69"/>
    </row>
    <row r="16" spans="1:7">
      <c r="A16" s="59" t="s">
        <v>30</v>
      </c>
      <c r="B16" s="19" t="s">
        <v>274</v>
      </c>
      <c r="C16" s="69">
        <v>0</v>
      </c>
      <c r="D16" s="69">
        <v>0</v>
      </c>
      <c r="E16" s="19" t="s">
        <v>275</v>
      </c>
      <c r="F16" s="19">
        <v>0</v>
      </c>
      <c r="G16" s="19">
        <v>0</v>
      </c>
    </row>
    <row r="17" spans="1:7">
      <c r="A17" s="59" t="s">
        <v>32</v>
      </c>
      <c r="B17" s="19" t="s">
        <v>276</v>
      </c>
      <c r="C17" s="69">
        <v>0</v>
      </c>
      <c r="D17" s="69">
        <v>0</v>
      </c>
      <c r="E17" s="19"/>
      <c r="F17" s="19"/>
      <c r="G17" s="19"/>
    </row>
    <row r="18" spans="1:7">
      <c r="A18" s="59" t="s">
        <v>35</v>
      </c>
      <c r="B18" s="19"/>
      <c r="C18" s="19"/>
      <c r="D18" s="19"/>
      <c r="E18" s="74" t="s">
        <v>277</v>
      </c>
      <c r="F18" s="88">
        <f>SUM(F19:F24)</f>
        <v>93680000</v>
      </c>
      <c r="G18" s="88">
        <f>SUM(G19:G24)</f>
        <v>50483081</v>
      </c>
    </row>
    <row r="19" spans="1:7">
      <c r="A19" s="59" t="s">
        <v>38</v>
      </c>
      <c r="B19" s="19"/>
      <c r="C19" s="74"/>
      <c r="D19" s="74"/>
      <c r="E19" s="19" t="s">
        <v>278</v>
      </c>
      <c r="F19" s="69">
        <v>93680000</v>
      </c>
      <c r="G19" s="69">
        <v>20568392</v>
      </c>
    </row>
    <row r="20" spans="1:7">
      <c r="A20" s="59" t="s">
        <v>40</v>
      </c>
      <c r="B20" s="74" t="s">
        <v>277</v>
      </c>
      <c r="C20" s="69">
        <f>SUM(C21:C22)</f>
        <v>0</v>
      </c>
      <c r="D20" s="69">
        <f>SUM(D21:D22)</f>
        <v>0</v>
      </c>
      <c r="E20" s="19" t="s">
        <v>31</v>
      </c>
      <c r="F20" s="69">
        <v>0</v>
      </c>
      <c r="G20" s="69">
        <v>29914689</v>
      </c>
    </row>
    <row r="21" spans="1:7">
      <c r="A21" s="59" t="s">
        <v>42</v>
      </c>
      <c r="B21" s="19" t="s">
        <v>279</v>
      </c>
      <c r="C21" s="69">
        <v>0</v>
      </c>
      <c r="D21" s="69">
        <v>0</v>
      </c>
      <c r="E21" s="19" t="s">
        <v>280</v>
      </c>
      <c r="F21" s="19">
        <v>0</v>
      </c>
      <c r="G21" s="19">
        <v>0</v>
      </c>
    </row>
    <row r="22" spans="1:7">
      <c r="A22" s="59" t="s">
        <v>79</v>
      </c>
      <c r="B22" s="19" t="s">
        <v>455</v>
      </c>
      <c r="C22" s="69">
        <v>0</v>
      </c>
      <c r="D22" s="69">
        <v>0</v>
      </c>
      <c r="E22" s="19" t="s">
        <v>281</v>
      </c>
      <c r="F22" s="19">
        <v>0</v>
      </c>
      <c r="G22" s="19">
        <v>0</v>
      </c>
    </row>
    <row r="23" spans="1:7">
      <c r="A23" s="59" t="s">
        <v>81</v>
      </c>
      <c r="B23" s="19" t="s">
        <v>282</v>
      </c>
      <c r="C23" s="69">
        <v>0</v>
      </c>
      <c r="D23" s="69">
        <v>0</v>
      </c>
      <c r="E23" s="19" t="s">
        <v>283</v>
      </c>
      <c r="F23" s="19">
        <v>0</v>
      </c>
      <c r="G23" s="19">
        <v>0</v>
      </c>
    </row>
    <row r="24" spans="1:7">
      <c r="A24" s="59" t="s">
        <v>83</v>
      </c>
      <c r="B24" s="19" t="s">
        <v>284</v>
      </c>
      <c r="C24" s="19">
        <v>0</v>
      </c>
      <c r="D24" s="19">
        <v>0</v>
      </c>
      <c r="E24" s="114" t="s">
        <v>285</v>
      </c>
      <c r="F24" s="19">
        <v>0</v>
      </c>
      <c r="G24" s="19">
        <v>0</v>
      </c>
    </row>
    <row r="25" spans="1:7">
      <c r="A25" s="59" t="s">
        <v>85</v>
      </c>
      <c r="B25" s="19" t="s">
        <v>276</v>
      </c>
      <c r="C25" s="19">
        <v>0</v>
      </c>
      <c r="D25" s="19">
        <v>0</v>
      </c>
      <c r="E25" s="62" t="s">
        <v>286</v>
      </c>
      <c r="F25" s="88">
        <v>0</v>
      </c>
      <c r="G25" s="88">
        <v>9230178</v>
      </c>
    </row>
    <row r="26" spans="1:7" ht="38.25">
      <c r="A26" s="59" t="s">
        <v>87</v>
      </c>
      <c r="B26" s="115" t="s">
        <v>287</v>
      </c>
      <c r="C26" s="88">
        <f>F40-C7</f>
        <v>109987675</v>
      </c>
      <c r="D26" s="88">
        <f>G40-D7</f>
        <v>112481895</v>
      </c>
      <c r="E26" s="62" t="s">
        <v>288</v>
      </c>
      <c r="F26" s="116">
        <f>SUM(F27:F28)</f>
        <v>1000000</v>
      </c>
      <c r="G26" s="116">
        <f>SUM(G27:G28)</f>
        <v>9230178</v>
      </c>
    </row>
    <row r="27" spans="1:7">
      <c r="A27" s="59" t="s">
        <v>88</v>
      </c>
      <c r="B27" s="115"/>
      <c r="C27" s="19"/>
      <c r="D27" s="19"/>
      <c r="E27" s="19" t="s">
        <v>289</v>
      </c>
      <c r="F27" s="69">
        <v>1000000</v>
      </c>
      <c r="G27" s="69">
        <v>9230178</v>
      </c>
    </row>
    <row r="28" spans="1:7">
      <c r="A28" s="59" t="s">
        <v>90</v>
      </c>
      <c r="B28" s="74" t="s">
        <v>290</v>
      </c>
      <c r="C28" s="88">
        <v>109987675</v>
      </c>
      <c r="D28" s="88">
        <v>103126769</v>
      </c>
      <c r="E28" s="19" t="s">
        <v>291</v>
      </c>
      <c r="F28" s="69">
        <v>0</v>
      </c>
      <c r="G28" s="69">
        <v>0</v>
      </c>
    </row>
    <row r="29" spans="1:7">
      <c r="A29" s="59" t="s">
        <v>137</v>
      </c>
      <c r="B29" s="19" t="s">
        <v>292</v>
      </c>
      <c r="C29" s="69">
        <v>16307675</v>
      </c>
      <c r="D29" s="69">
        <v>61998814</v>
      </c>
      <c r="E29" s="74" t="s">
        <v>293</v>
      </c>
      <c r="F29" s="74">
        <f>F30</f>
        <v>0</v>
      </c>
      <c r="G29" s="74">
        <f>G30</f>
        <v>0</v>
      </c>
    </row>
    <row r="30" spans="1:7">
      <c r="A30" s="59" t="s">
        <v>139</v>
      </c>
      <c r="B30" s="19" t="s">
        <v>294</v>
      </c>
      <c r="C30" s="69">
        <v>93680000</v>
      </c>
      <c r="D30" s="69">
        <v>50483081</v>
      </c>
      <c r="E30" s="19" t="s">
        <v>295</v>
      </c>
      <c r="F30" s="69">
        <v>0</v>
      </c>
      <c r="G30" s="69">
        <v>0</v>
      </c>
    </row>
    <row r="31" spans="1:7" ht="12.75" customHeight="1">
      <c r="A31" s="59" t="s">
        <v>141</v>
      </c>
      <c r="B31" s="19"/>
      <c r="C31" s="19"/>
      <c r="D31" s="19"/>
      <c r="E31" s="74" t="s">
        <v>296</v>
      </c>
      <c r="F31" s="88">
        <f>SUM(F32:F34)</f>
        <v>1747186</v>
      </c>
      <c r="G31" s="88">
        <f>SUM(G32:G34)</f>
        <v>1747186</v>
      </c>
    </row>
    <row r="32" spans="1:7" ht="12.75" customHeight="1">
      <c r="A32" s="59" t="s">
        <v>143</v>
      </c>
      <c r="B32" s="19"/>
      <c r="C32" s="19"/>
      <c r="D32" s="19"/>
      <c r="E32" s="19" t="s">
        <v>297</v>
      </c>
      <c r="F32" s="69">
        <v>0</v>
      </c>
      <c r="G32" s="69">
        <v>0</v>
      </c>
    </row>
    <row r="33" spans="1:7">
      <c r="A33" s="59" t="s">
        <v>144</v>
      </c>
      <c r="B33" s="74" t="s">
        <v>298</v>
      </c>
      <c r="C33" s="88">
        <f>SUM(C35:C36)</f>
        <v>109987675</v>
      </c>
      <c r="D33" s="88">
        <f>SUM(D35:D36)</f>
        <v>112481895</v>
      </c>
      <c r="E33" s="19" t="s">
        <v>299</v>
      </c>
      <c r="F33" s="69">
        <v>1747186</v>
      </c>
      <c r="G33" s="69">
        <v>1747186</v>
      </c>
    </row>
    <row r="34" spans="1:7">
      <c r="A34" s="59" t="s">
        <v>146</v>
      </c>
      <c r="B34" s="74" t="s">
        <v>300</v>
      </c>
      <c r="C34" s="69"/>
      <c r="D34" s="69"/>
      <c r="E34" s="19" t="s">
        <v>301</v>
      </c>
      <c r="F34" s="69">
        <v>0</v>
      </c>
      <c r="G34" s="69">
        <v>0</v>
      </c>
    </row>
    <row r="35" spans="1:7">
      <c r="A35" s="59" t="s">
        <v>148</v>
      </c>
      <c r="B35" s="19" t="s">
        <v>302</v>
      </c>
      <c r="C35" s="69">
        <v>16307675</v>
      </c>
      <c r="D35" s="69">
        <v>61998814</v>
      </c>
      <c r="E35" s="117" t="s">
        <v>303</v>
      </c>
      <c r="F35" s="88">
        <f>F8+F25+F31</f>
        <v>170917700</v>
      </c>
      <c r="G35" s="88">
        <f>G8+G25+G31</f>
        <v>229210098</v>
      </c>
    </row>
    <row r="36" spans="1:7">
      <c r="A36" s="59" t="s">
        <v>150</v>
      </c>
      <c r="B36" s="19" t="s">
        <v>304</v>
      </c>
      <c r="C36" s="69">
        <v>93680000</v>
      </c>
      <c r="D36" s="69">
        <v>50483081</v>
      </c>
      <c r="E36" s="117"/>
      <c r="F36" s="74"/>
      <c r="G36" s="74"/>
    </row>
    <row r="37" spans="1:7">
      <c r="A37" s="59" t="s">
        <v>152</v>
      </c>
      <c r="B37" s="74" t="s">
        <v>305</v>
      </c>
      <c r="C37" s="69">
        <f>SUM(C38:C39)</f>
        <v>0</v>
      </c>
      <c r="D37" s="69">
        <f>SUM(D38:D39)</f>
        <v>0</v>
      </c>
      <c r="E37" s="19"/>
      <c r="F37" s="19"/>
      <c r="G37" s="19"/>
    </row>
    <row r="38" spans="1:7">
      <c r="A38" s="59" t="s">
        <v>154</v>
      </c>
      <c r="B38" s="19" t="s">
        <v>306</v>
      </c>
      <c r="C38" s="69">
        <v>0</v>
      </c>
      <c r="D38" s="69">
        <v>0</v>
      </c>
      <c r="E38" s="19"/>
      <c r="F38" s="19"/>
      <c r="G38" s="19"/>
    </row>
    <row r="39" spans="1:7">
      <c r="A39" s="59" t="s">
        <v>156</v>
      </c>
      <c r="B39" s="19" t="s">
        <v>307</v>
      </c>
      <c r="C39" s="69">
        <v>0</v>
      </c>
      <c r="D39" s="69">
        <v>0</v>
      </c>
      <c r="E39" s="19"/>
      <c r="F39" s="19"/>
      <c r="G39" s="19"/>
    </row>
    <row r="40" spans="1:7" ht="12.75" customHeight="1">
      <c r="A40" s="59" t="s">
        <v>158</v>
      </c>
      <c r="B40" s="74" t="s">
        <v>308</v>
      </c>
      <c r="C40" s="88">
        <f>SUM(C41:C42)</f>
        <v>171917700</v>
      </c>
      <c r="D40" s="88">
        <f>SUM(D41:D42)</f>
        <v>229210098</v>
      </c>
      <c r="E40" s="74" t="s">
        <v>309</v>
      </c>
      <c r="F40" s="88">
        <f>SUM(F41:F42)</f>
        <v>171917700</v>
      </c>
      <c r="G40" s="88">
        <f>SUM(G41:G42)</f>
        <v>229210098</v>
      </c>
    </row>
    <row r="41" spans="1:7" ht="12.75" customHeight="1">
      <c r="A41" s="59" t="s">
        <v>160</v>
      </c>
      <c r="B41" s="19" t="s">
        <v>310</v>
      </c>
      <c r="C41" s="69">
        <f>C9+C35</f>
        <v>78237700</v>
      </c>
      <c r="D41" s="69">
        <f>D9+D35</f>
        <v>178727017</v>
      </c>
      <c r="E41" s="19" t="s">
        <v>311</v>
      </c>
      <c r="F41" s="69">
        <f>F9+F26+F32+F33</f>
        <v>78237700</v>
      </c>
      <c r="G41" s="69">
        <f>G9+G26+G32+G33</f>
        <v>178727017</v>
      </c>
    </row>
    <row r="42" spans="1:7" ht="12.75" customHeight="1">
      <c r="A42" s="59" t="s">
        <v>162</v>
      </c>
      <c r="B42" s="19" t="s">
        <v>312</v>
      </c>
      <c r="C42" s="69">
        <f>C37+C36+C20</f>
        <v>93680000</v>
      </c>
      <c r="D42" s="69">
        <f>D37+D36+D20</f>
        <v>50483081</v>
      </c>
      <c r="E42" s="19" t="s">
        <v>313</v>
      </c>
      <c r="F42" s="69">
        <f>F18+F34</f>
        <v>93680000</v>
      </c>
      <c r="G42" s="69">
        <f>G18+G34</f>
        <v>50483081</v>
      </c>
    </row>
  </sheetData>
  <sheetProtection selectLockedCells="1" selectUnlockedCells="1"/>
  <mergeCells count="5">
    <mergeCell ref="B1:F1"/>
    <mergeCell ref="B3:F3"/>
    <mergeCell ref="A5:A6"/>
    <mergeCell ref="B6:C6"/>
    <mergeCell ref="E6:F6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80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view="pageBreakPreview" zoomScale="60" zoomScaleNormal="100" workbookViewId="0">
      <selection activeCell="D17" sqref="D17"/>
    </sheetView>
  </sheetViews>
  <sheetFormatPr defaultColWidth="8.625" defaultRowHeight="11.25"/>
  <cols>
    <col min="1" max="1" width="4.75" style="4" customWidth="1"/>
    <col min="2" max="2" width="40.75" style="4" customWidth="1"/>
    <col min="3" max="3" width="27.75" style="4" customWidth="1"/>
    <col min="4" max="16384" width="8.625" style="4"/>
  </cols>
  <sheetData>
    <row r="1" spans="1:4" ht="12.75">
      <c r="A1" s="235" t="s">
        <v>475</v>
      </c>
      <c r="B1" s="235"/>
      <c r="C1" s="235"/>
    </row>
    <row r="3" spans="1:4" ht="12.75">
      <c r="B3" s="118" t="s">
        <v>314</v>
      </c>
      <c r="C3" s="118"/>
    </row>
    <row r="6" spans="1:4" s="37" customFormat="1" ht="12.75">
      <c r="B6" s="119" t="s">
        <v>59</v>
      </c>
      <c r="C6" s="37" t="s">
        <v>63</v>
      </c>
      <c r="D6" s="37" t="s">
        <v>425</v>
      </c>
    </row>
    <row r="7" spans="1:4" ht="22.5" customHeight="1">
      <c r="B7" s="4" t="s">
        <v>315</v>
      </c>
      <c r="C7" s="120" t="s">
        <v>316</v>
      </c>
      <c r="D7" s="45" t="s">
        <v>316</v>
      </c>
    </row>
    <row r="8" spans="1:4" ht="22.5" customHeight="1">
      <c r="B8" s="4" t="s">
        <v>317</v>
      </c>
      <c r="C8" s="120" t="s">
        <v>318</v>
      </c>
      <c r="D8" s="45" t="s">
        <v>476</v>
      </c>
    </row>
    <row r="9" spans="1:4" ht="18.600000000000001" customHeight="1">
      <c r="B9" s="4" t="s">
        <v>319</v>
      </c>
      <c r="C9" s="120" t="s">
        <v>320</v>
      </c>
      <c r="D9" s="45" t="s">
        <v>320</v>
      </c>
    </row>
    <row r="10" spans="1:4" s="121" customFormat="1" ht="20.100000000000001" customHeight="1">
      <c r="C10" s="120"/>
      <c r="D10" s="232"/>
    </row>
    <row r="11" spans="1:4" ht="12.75">
      <c r="B11" s="122" t="s">
        <v>190</v>
      </c>
      <c r="C11" s="120"/>
      <c r="D11" s="45"/>
    </row>
    <row r="12" spans="1:4" ht="12.75">
      <c r="B12" s="4" t="s">
        <v>321</v>
      </c>
      <c r="C12" s="120" t="s">
        <v>316</v>
      </c>
      <c r="D12" s="45" t="s">
        <v>456</v>
      </c>
    </row>
    <row r="13" spans="1:4" ht="12.75">
      <c r="C13" s="120"/>
      <c r="D13" s="45"/>
    </row>
    <row r="14" spans="1:4" ht="12.75">
      <c r="B14" s="122" t="s">
        <v>43</v>
      </c>
      <c r="C14" s="123" t="s">
        <v>322</v>
      </c>
      <c r="D14" s="36" t="s">
        <v>477</v>
      </c>
    </row>
  </sheetData>
  <sheetProtection selectLockedCells="1" selectUnlockedCells="1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Címrend</vt:lpstr>
      <vt:lpstr>Bevétel2020</vt:lpstr>
      <vt:lpstr>Kiadás2020</vt:lpstr>
      <vt:lpstr>felújítás</vt:lpstr>
      <vt:lpstr>felhalmozás</vt:lpstr>
      <vt:lpstr>több_éves</vt:lpstr>
      <vt:lpstr>előir_-_falhaszn__ütemterv</vt:lpstr>
      <vt:lpstr>Mérleg</vt:lpstr>
      <vt:lpstr>létszámadatok</vt:lpstr>
      <vt:lpstr>10__sz__melléklet</vt:lpstr>
      <vt:lpstr>'előir_-_falhaszn__ütemterv'!Nyomtatási_terület</vt:lpstr>
      <vt:lpstr>létszámadatok!Nyomtatási_terület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jegyzo</cp:lastModifiedBy>
  <cp:lastPrinted>2021-05-31T06:37:05Z</cp:lastPrinted>
  <dcterms:created xsi:type="dcterms:W3CDTF">2020-07-07T05:19:00Z</dcterms:created>
  <dcterms:modified xsi:type="dcterms:W3CDTF">2021-05-31T13:31:13Z</dcterms:modified>
</cp:coreProperties>
</file>