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tai Bernadett\Desktop\"/>
    </mc:Choice>
  </mc:AlternateContent>
  <bookViews>
    <workbookView xWindow="0" yWindow="0" windowWidth="28800" windowHeight="11880" tabRatio="727" firstSheet="1" activeTab="1"/>
  </bookViews>
  <sheets>
    <sheet name="ÖSSZEFÜGGÉSEK" sheetId="75" state="hidden" r:id="rId1"/>
    <sheet name="1.mell.1.tábl." sheetId="1" r:id="rId2"/>
    <sheet name="1.mell.2.tábl." sheetId="148" state="hidden" r:id="rId3"/>
    <sheet name="1.mell.3.tábl." sheetId="149" state="hidden" r:id="rId4"/>
    <sheet name="1.mell.4.tábl." sheetId="150" state="hidden" r:id="rId5"/>
    <sheet name="2.mell.1.tábl." sheetId="73" state="hidden" r:id="rId6"/>
    <sheet name="2.mell.2.tábl." sheetId="61" state="hidden" r:id="rId7"/>
    <sheet name="ELLENŐRZÉS-1.sz.2.a.sz.2.b.sz." sheetId="76" state="hidden" r:id="rId8"/>
    <sheet name="6.mell." sheetId="63" state="hidden" r:id="rId9"/>
    <sheet name="7.mell." sheetId="147" state="hidden" r:id="rId10"/>
    <sheet name="9.mell.1.tábl." sheetId="3" state="hidden" r:id="rId11"/>
    <sheet name="9.mell.2.tábl." sheetId="151" state="hidden" r:id="rId12"/>
    <sheet name="9.mell.3.tábl." sheetId="152" state="hidden" r:id="rId13"/>
    <sheet name="9.mell.4.tábl." sheetId="153" state="hidden" r:id="rId14"/>
  </sheets>
  <definedNames>
    <definedName name="_xlnm.Print_Titles" localSheetId="10">'9.mell.1.tábl.'!$1:$5</definedName>
    <definedName name="_xlnm.Print_Titles" localSheetId="11">'9.mell.2.tábl.'!$1:$5</definedName>
    <definedName name="_xlnm.Print_Titles" localSheetId="12">'9.mell.3.tábl.'!$1:$5</definedName>
    <definedName name="_xlnm.Print_Titles" localSheetId="13">'9.mell.4.tábl.'!$1:$5</definedName>
    <definedName name="_xlnm.Print_Area" localSheetId="1">'1.mell.1.tábl.'!$A$1:$G$164</definedName>
    <definedName name="_xlnm.Print_Area" localSheetId="2">'1.mell.2.tábl.'!$A$1:$G$163</definedName>
    <definedName name="_xlnm.Print_Area" localSheetId="3">'1.mell.3.tábl.'!$A$1:$G$162</definedName>
    <definedName name="_xlnm.Print_Area" localSheetId="4">'1.mell.4.tábl.'!$A$1:$G$162</definedName>
    <definedName name="_xlnm.Print_Area" localSheetId="5">'2.mell.1.tábl.'!$A$1:$I$41</definedName>
    <definedName name="_xlnm.Print_Area" localSheetId="6">'2.mell.2.tábl.'!$A$1:$I$33</definedName>
  </definedNames>
  <calcPr calcId="162913"/>
</workbook>
</file>

<file path=xl/calcChain.xml><?xml version="1.0" encoding="utf-8"?>
<calcChain xmlns="http://schemas.openxmlformats.org/spreadsheetml/2006/main">
  <c r="E116" i="148" l="1"/>
  <c r="E100" i="148" l="1"/>
  <c r="E119" i="148"/>
  <c r="E120" i="1" s="1"/>
  <c r="E117" i="1"/>
  <c r="E110" i="1"/>
  <c r="E101" i="1"/>
  <c r="E99" i="148"/>
  <c r="E100" i="1" s="1"/>
  <c r="E98" i="148"/>
  <c r="E99" i="1" s="1"/>
  <c r="E20" i="148"/>
  <c r="E20" i="1" s="1"/>
  <c r="C157" i="3"/>
  <c r="C156" i="3"/>
  <c r="B10" i="63"/>
  <c r="B7" i="63"/>
  <c r="E9" i="1" l="1"/>
  <c r="E10" i="1"/>
  <c r="E11" i="1"/>
  <c r="E12" i="1"/>
  <c r="E13" i="1"/>
  <c r="E14" i="1"/>
  <c r="E17" i="1"/>
  <c r="E18" i="1"/>
  <c r="E19" i="1"/>
  <c r="E21" i="1"/>
  <c r="E25" i="1"/>
  <c r="E26" i="1"/>
  <c r="E27" i="1"/>
  <c r="E28" i="1"/>
  <c r="E33" i="1"/>
  <c r="E34" i="1"/>
  <c r="E35" i="1"/>
  <c r="E52" i="1"/>
  <c r="D150" i="3" l="1"/>
  <c r="I11" i="73" l="1"/>
  <c r="I12" i="73"/>
  <c r="I13" i="73"/>
  <c r="I14" i="73"/>
  <c r="I15" i="73"/>
  <c r="I16" i="73"/>
  <c r="I17" i="73"/>
  <c r="I18" i="73"/>
  <c r="I19" i="73"/>
  <c r="I20" i="73"/>
  <c r="I21" i="73"/>
  <c r="I22" i="73"/>
  <c r="I9" i="73"/>
  <c r="E115" i="148"/>
  <c r="E115" i="1"/>
  <c r="C110" i="1"/>
  <c r="D102" i="148"/>
  <c r="D115" i="148"/>
  <c r="F157" i="3" l="1"/>
  <c r="G157" i="3" s="1"/>
  <c r="C115" i="148" l="1"/>
  <c r="I2" i="73" l="1"/>
  <c r="F8" i="63" l="1"/>
  <c r="F7" i="63"/>
  <c r="F6" i="63"/>
  <c r="F5" i="63"/>
  <c r="C137" i="1" l="1"/>
  <c r="G30" i="73" s="1"/>
  <c r="I30" i="73" s="1"/>
  <c r="G37" i="148" l="1"/>
  <c r="C85" i="1" l="1"/>
  <c r="C86" i="1"/>
  <c r="C87" i="1"/>
  <c r="C84" i="1"/>
  <c r="C81" i="1"/>
  <c r="C82" i="1"/>
  <c r="C80" i="1"/>
  <c r="C78" i="1"/>
  <c r="C77" i="1"/>
  <c r="C73" i="1"/>
  <c r="C74" i="1"/>
  <c r="C75" i="1"/>
  <c r="C72" i="1"/>
  <c r="C69" i="1"/>
  <c r="C70" i="1"/>
  <c r="C68" i="1"/>
  <c r="C152" i="1"/>
  <c r="C153" i="1"/>
  <c r="C154" i="1"/>
  <c r="C155" i="1"/>
  <c r="C151" i="1"/>
  <c r="C147" i="1"/>
  <c r="C148" i="1"/>
  <c r="C149" i="1"/>
  <c r="C146" i="1"/>
  <c r="C140" i="1"/>
  <c r="C141" i="1"/>
  <c r="C142" i="1"/>
  <c r="C143" i="1"/>
  <c r="C144" i="1"/>
  <c r="C139" i="1"/>
  <c r="C136" i="1"/>
  <c r="C34" i="73" s="1"/>
  <c r="C135" i="1"/>
  <c r="C121" i="1"/>
  <c r="G7" i="61" s="1"/>
  <c r="C122" i="1"/>
  <c r="C123" i="1"/>
  <c r="C124" i="1"/>
  <c r="C125" i="1"/>
  <c r="C126" i="1"/>
  <c r="C127" i="1"/>
  <c r="C128" i="1"/>
  <c r="C129" i="1"/>
  <c r="C130" i="1"/>
  <c r="C131" i="1"/>
  <c r="C132" i="1"/>
  <c r="C120" i="1"/>
  <c r="C100" i="1"/>
  <c r="C101" i="1"/>
  <c r="C102" i="1"/>
  <c r="C103" i="1"/>
  <c r="C104" i="1"/>
  <c r="C105" i="1"/>
  <c r="C106" i="1"/>
  <c r="C107" i="1"/>
  <c r="C108" i="1"/>
  <c r="C109" i="1"/>
  <c r="C111" i="1"/>
  <c r="C112" i="1"/>
  <c r="C113" i="1"/>
  <c r="C114" i="1"/>
  <c r="C115" i="1"/>
  <c r="C116" i="1"/>
  <c r="C117" i="1"/>
  <c r="C118" i="1"/>
  <c r="C99" i="1"/>
  <c r="C31" i="1"/>
  <c r="C32" i="1"/>
  <c r="C33" i="1"/>
  <c r="C34" i="1"/>
  <c r="C35" i="1"/>
  <c r="C36" i="1"/>
  <c r="C30" i="1"/>
  <c r="C63" i="1"/>
  <c r="C64" i="1"/>
  <c r="C65" i="1"/>
  <c r="C62" i="1"/>
  <c r="C58" i="1"/>
  <c r="C59" i="1"/>
  <c r="C60" i="1"/>
  <c r="C57" i="1"/>
  <c r="C52" i="1"/>
  <c r="C53" i="1"/>
  <c r="C54" i="1"/>
  <c r="C55" i="1"/>
  <c r="C51" i="1"/>
  <c r="C40" i="1"/>
  <c r="C41" i="1"/>
  <c r="C42" i="1"/>
  <c r="C43" i="1"/>
  <c r="C44" i="1"/>
  <c r="C45" i="1"/>
  <c r="C46" i="1"/>
  <c r="C47" i="1"/>
  <c r="C48" i="1"/>
  <c r="C49" i="1"/>
  <c r="C39" i="1"/>
  <c r="C24" i="1"/>
  <c r="C25" i="1"/>
  <c r="C9" i="61" s="1"/>
  <c r="C26" i="1"/>
  <c r="C10" i="61" s="1"/>
  <c r="C27" i="1"/>
  <c r="C28" i="1"/>
  <c r="C7" i="61" s="1"/>
  <c r="C23" i="1"/>
  <c r="C17" i="1"/>
  <c r="C18" i="1"/>
  <c r="C19" i="1"/>
  <c r="C20" i="1"/>
  <c r="C21" i="1"/>
  <c r="C16" i="1"/>
  <c r="C10" i="1"/>
  <c r="C11" i="1"/>
  <c r="C12" i="1"/>
  <c r="C13" i="1"/>
  <c r="C14" i="1"/>
  <c r="C9" i="1"/>
  <c r="C96" i="149"/>
  <c r="C38" i="148"/>
  <c r="H3" i="147" l="1"/>
  <c r="D4" i="61" l="1"/>
  <c r="D156" i="151" l="1"/>
  <c r="F156" i="151" s="1"/>
  <c r="G156" i="151"/>
  <c r="D11" i="1"/>
  <c r="D10" i="3" s="1"/>
  <c r="D20" i="1"/>
  <c r="D19" i="3" s="1"/>
  <c r="E6" i="150"/>
  <c r="E4" i="3" s="1"/>
  <c r="E4" i="151" s="1"/>
  <c r="E94" i="150"/>
  <c r="E6" i="149"/>
  <c r="E94" i="149" s="1"/>
  <c r="E6" i="148"/>
  <c r="E95" i="148" s="1"/>
  <c r="E96" i="1"/>
  <c r="G3" i="63" s="1"/>
  <c r="G3" i="147" s="1"/>
  <c r="E4" i="153" l="1"/>
  <c r="E4" i="152"/>
  <c r="G94" i="150"/>
  <c r="G6" i="150"/>
  <c r="G4" i="3" s="1"/>
  <c r="G4" i="151" s="1"/>
  <c r="G94" i="149"/>
  <c r="G6" i="149"/>
  <c r="G95" i="148"/>
  <c r="G6" i="148"/>
  <c r="G96" i="1"/>
  <c r="I3" i="63" s="1"/>
  <c r="I3" i="147" s="1"/>
  <c r="G4" i="153" l="1"/>
  <c r="G4" i="152"/>
  <c r="D85" i="1" l="1"/>
  <c r="D83" i="3" s="1"/>
  <c r="E85" i="1"/>
  <c r="D86" i="1"/>
  <c r="D84" i="3" s="1"/>
  <c r="E86" i="1"/>
  <c r="D87" i="1"/>
  <c r="D85" i="3" s="1"/>
  <c r="E87" i="1"/>
  <c r="E84" i="1"/>
  <c r="D84" i="1"/>
  <c r="D82" i="3" s="1"/>
  <c r="D81" i="1"/>
  <c r="D79" i="3" s="1"/>
  <c r="E81" i="1"/>
  <c r="D82" i="1"/>
  <c r="D80" i="3" s="1"/>
  <c r="E82" i="1"/>
  <c r="E80" i="1"/>
  <c r="D80" i="1"/>
  <c r="D78" i="3" s="1"/>
  <c r="D78" i="1"/>
  <c r="D76" i="3" s="1"/>
  <c r="E78" i="1"/>
  <c r="E77" i="1"/>
  <c r="D77" i="1"/>
  <c r="D75" i="3" s="1"/>
  <c r="D73" i="1"/>
  <c r="D71" i="3" s="1"/>
  <c r="E73" i="1"/>
  <c r="D74" i="1"/>
  <c r="D72" i="3" s="1"/>
  <c r="E74" i="1"/>
  <c r="D75" i="1"/>
  <c r="D73" i="3" s="1"/>
  <c r="E75" i="1"/>
  <c r="E72" i="1"/>
  <c r="D72" i="1"/>
  <c r="D70" i="3" s="1"/>
  <c r="D69" i="1"/>
  <c r="D67" i="3" s="1"/>
  <c r="E69" i="1"/>
  <c r="D70" i="1"/>
  <c r="D68" i="3" s="1"/>
  <c r="E70" i="1"/>
  <c r="E68" i="1"/>
  <c r="D68" i="1"/>
  <c r="D66" i="3" s="1"/>
  <c r="D63" i="1"/>
  <c r="D61" i="3" s="1"/>
  <c r="E63" i="1"/>
  <c r="D64" i="1"/>
  <c r="D62" i="3" s="1"/>
  <c r="E64" i="1"/>
  <c r="D65" i="1"/>
  <c r="D63" i="3" s="1"/>
  <c r="E65" i="1"/>
  <c r="E62" i="1"/>
  <c r="D62" i="1"/>
  <c r="D60" i="3" s="1"/>
  <c r="D58" i="1"/>
  <c r="D56" i="3" s="1"/>
  <c r="E58" i="1"/>
  <c r="D59" i="1"/>
  <c r="D57" i="3" s="1"/>
  <c r="E59" i="1"/>
  <c r="D60" i="1"/>
  <c r="D58" i="3" s="1"/>
  <c r="E60" i="1"/>
  <c r="E57" i="1"/>
  <c r="D57" i="1"/>
  <c r="D55" i="3" s="1"/>
  <c r="D52" i="1"/>
  <c r="D50" i="3" s="1"/>
  <c r="D53" i="1"/>
  <c r="D51" i="3" s="1"/>
  <c r="E53" i="1"/>
  <c r="D54" i="1"/>
  <c r="D52" i="3" s="1"/>
  <c r="E54" i="1"/>
  <c r="D55" i="1"/>
  <c r="D53" i="3" s="1"/>
  <c r="E55" i="1"/>
  <c r="E51" i="1"/>
  <c r="D51" i="1"/>
  <c r="D49" i="3" s="1"/>
  <c r="D40" i="1"/>
  <c r="D38" i="3" s="1"/>
  <c r="E40" i="1"/>
  <c r="D41" i="1"/>
  <c r="D39" i="3" s="1"/>
  <c r="E41" i="1"/>
  <c r="D42" i="1"/>
  <c r="D40" i="3" s="1"/>
  <c r="E42" i="1"/>
  <c r="D43" i="1"/>
  <c r="D41" i="3" s="1"/>
  <c r="E43" i="1"/>
  <c r="D44" i="1"/>
  <c r="D42" i="3" s="1"/>
  <c r="E44" i="1"/>
  <c r="D45" i="1"/>
  <c r="D43" i="3" s="1"/>
  <c r="E45" i="1"/>
  <c r="D46" i="1"/>
  <c r="D44" i="3" s="1"/>
  <c r="E46" i="1"/>
  <c r="D47" i="1"/>
  <c r="D45" i="3" s="1"/>
  <c r="E47" i="1"/>
  <c r="D48" i="1"/>
  <c r="D46" i="3" s="1"/>
  <c r="E48" i="1"/>
  <c r="D49" i="1"/>
  <c r="D47" i="3" s="1"/>
  <c r="E49" i="1"/>
  <c r="E39" i="1"/>
  <c r="D39" i="1"/>
  <c r="D37" i="3" s="1"/>
  <c r="D31" i="1"/>
  <c r="D30" i="3" s="1"/>
  <c r="E31" i="1"/>
  <c r="D32" i="1"/>
  <c r="D31" i="3" s="1"/>
  <c r="E32" i="1"/>
  <c r="D33" i="1"/>
  <c r="D32" i="3" s="1"/>
  <c r="D34" i="1"/>
  <c r="D33" i="3" s="1"/>
  <c r="D35" i="1"/>
  <c r="D34" i="3" s="1"/>
  <c r="D36" i="1"/>
  <c r="D35" i="3" s="1"/>
  <c r="E36" i="1"/>
  <c r="E30" i="1"/>
  <c r="D30" i="1"/>
  <c r="D29" i="3" s="1"/>
  <c r="D24" i="1"/>
  <c r="D23" i="3" s="1"/>
  <c r="E24" i="1"/>
  <c r="D25" i="1"/>
  <c r="D24" i="3" s="1"/>
  <c r="D26" i="1"/>
  <c r="D25" i="3" s="1"/>
  <c r="D27" i="1"/>
  <c r="D26" i="3" s="1"/>
  <c r="D28" i="1"/>
  <c r="D27" i="3" s="1"/>
  <c r="E23" i="1"/>
  <c r="D23" i="1"/>
  <c r="D22" i="3" s="1"/>
  <c r="D17" i="1"/>
  <c r="D16" i="3" s="1"/>
  <c r="D18" i="1"/>
  <c r="D17" i="3" s="1"/>
  <c r="D19" i="1"/>
  <c r="D18" i="3" s="1"/>
  <c r="D21" i="1"/>
  <c r="D20" i="3" s="1"/>
  <c r="E16" i="1"/>
  <c r="D16" i="1"/>
  <c r="D15" i="3" s="1"/>
  <c r="D10" i="1"/>
  <c r="D9" i="3" s="1"/>
  <c r="D12" i="1"/>
  <c r="D11" i="3" s="1"/>
  <c r="D13" i="1"/>
  <c r="D12" i="3" s="1"/>
  <c r="D14" i="1"/>
  <c r="D13" i="3" s="1"/>
  <c r="D9" i="1"/>
  <c r="D8" i="3" s="1"/>
  <c r="D54" i="3" l="1"/>
  <c r="D59" i="3"/>
  <c r="D65" i="3"/>
  <c r="D81" i="3"/>
  <c r="D14" i="3"/>
  <c r="D36" i="3"/>
  <c r="D21" i="3"/>
  <c r="D7" i="3"/>
  <c r="D28" i="3"/>
  <c r="D48" i="3"/>
  <c r="D69" i="3"/>
  <c r="D74" i="3"/>
  <c r="D77" i="3"/>
  <c r="D152" i="1"/>
  <c r="D146" i="3" s="1"/>
  <c r="E152" i="1"/>
  <c r="D153" i="1"/>
  <c r="D147" i="3" s="1"/>
  <c r="E153" i="1"/>
  <c r="D154" i="1"/>
  <c r="D148" i="3" s="1"/>
  <c r="E154" i="1"/>
  <c r="D155" i="1"/>
  <c r="D149" i="3" s="1"/>
  <c r="E155" i="1"/>
  <c r="E151" i="1"/>
  <c r="D151" i="1"/>
  <c r="D147" i="1"/>
  <c r="D141" i="3" s="1"/>
  <c r="E147" i="1"/>
  <c r="D148" i="1"/>
  <c r="D142" i="3" s="1"/>
  <c r="E148" i="1"/>
  <c r="D149" i="1"/>
  <c r="D143" i="3" s="1"/>
  <c r="E149" i="1"/>
  <c r="E146" i="1"/>
  <c r="D146" i="1"/>
  <c r="D140" i="3" s="1"/>
  <c r="D140" i="1"/>
  <c r="D134" i="3" s="1"/>
  <c r="E140" i="1"/>
  <c r="D141" i="1"/>
  <c r="D135" i="3" s="1"/>
  <c r="E141" i="1"/>
  <c r="D142" i="1"/>
  <c r="D136" i="3" s="1"/>
  <c r="E142" i="1"/>
  <c r="D143" i="1"/>
  <c r="D137" i="3" s="1"/>
  <c r="E143" i="1"/>
  <c r="D144" i="1"/>
  <c r="D138" i="3" s="1"/>
  <c r="E144" i="1"/>
  <c r="E139" i="1"/>
  <c r="D139" i="1"/>
  <c r="D133" i="3" s="1"/>
  <c r="D137" i="1"/>
  <c r="D131" i="3" s="1"/>
  <c r="E137" i="1"/>
  <c r="D136" i="1"/>
  <c r="D130" i="3" s="1"/>
  <c r="E136" i="1"/>
  <c r="E135" i="1"/>
  <c r="D135" i="1"/>
  <c r="D129" i="3" s="1"/>
  <c r="D121" i="1"/>
  <c r="D115" i="3" s="1"/>
  <c r="E121" i="1"/>
  <c r="D122" i="1"/>
  <c r="D116" i="3" s="1"/>
  <c r="E122" i="1"/>
  <c r="D123" i="1"/>
  <c r="D117" i="3" s="1"/>
  <c r="E123" i="1"/>
  <c r="D124" i="1"/>
  <c r="D118" i="3" s="1"/>
  <c r="E124" i="1"/>
  <c r="D125" i="1"/>
  <c r="D119" i="3" s="1"/>
  <c r="E125" i="1"/>
  <c r="D126" i="1"/>
  <c r="D120" i="3" s="1"/>
  <c r="E126" i="1"/>
  <c r="D127" i="1"/>
  <c r="D121" i="3" s="1"/>
  <c r="E127" i="1"/>
  <c r="D128" i="1"/>
  <c r="D122" i="3" s="1"/>
  <c r="E128" i="1"/>
  <c r="D129" i="1"/>
  <c r="D123" i="3" s="1"/>
  <c r="E129" i="1"/>
  <c r="D130" i="1"/>
  <c r="D124" i="3" s="1"/>
  <c r="E130" i="1"/>
  <c r="D131" i="1"/>
  <c r="D125" i="3" s="1"/>
  <c r="E131" i="1"/>
  <c r="D132" i="1"/>
  <c r="D126" i="3" s="1"/>
  <c r="E132" i="1"/>
  <c r="D120" i="1"/>
  <c r="D114" i="3" s="1"/>
  <c r="D100" i="1"/>
  <c r="D94" i="3" s="1"/>
  <c r="D101" i="1"/>
  <c r="D95" i="3" s="1"/>
  <c r="D102" i="1"/>
  <c r="D96" i="3" s="1"/>
  <c r="E102" i="1"/>
  <c r="D103" i="1"/>
  <c r="D97" i="3" s="1"/>
  <c r="E103" i="1"/>
  <c r="D104" i="1"/>
  <c r="D98" i="3" s="1"/>
  <c r="E104" i="1"/>
  <c r="D105" i="1"/>
  <c r="D99" i="3" s="1"/>
  <c r="E105" i="1"/>
  <c r="D106" i="1"/>
  <c r="D100" i="3" s="1"/>
  <c r="E106" i="1"/>
  <c r="D107" i="1"/>
  <c r="D101" i="3" s="1"/>
  <c r="E107" i="1"/>
  <c r="D108" i="1"/>
  <c r="D102" i="3" s="1"/>
  <c r="E108" i="1"/>
  <c r="D109" i="1"/>
  <c r="D103" i="3" s="1"/>
  <c r="E109" i="1"/>
  <c r="D110" i="1"/>
  <c r="D104" i="3" s="1"/>
  <c r="D111" i="1"/>
  <c r="D105" i="3" s="1"/>
  <c r="E111" i="1"/>
  <c r="D112" i="1"/>
  <c r="D106" i="3" s="1"/>
  <c r="E112" i="1"/>
  <c r="D113" i="1"/>
  <c r="D107" i="3" s="1"/>
  <c r="E113" i="1"/>
  <c r="D114" i="1"/>
  <c r="D108" i="3" s="1"/>
  <c r="E114" i="1"/>
  <c r="D115" i="1"/>
  <c r="D109" i="3" s="1"/>
  <c r="D116" i="1"/>
  <c r="D110" i="3" s="1"/>
  <c r="D117" i="1"/>
  <c r="D111" i="3" s="1"/>
  <c r="E116" i="1"/>
  <c r="D118" i="1"/>
  <c r="D112" i="3" s="1"/>
  <c r="E118" i="1"/>
  <c r="D99" i="1"/>
  <c r="D93" i="3" s="1"/>
  <c r="D145" i="3" l="1"/>
  <c r="D88" i="3"/>
  <c r="D92" i="3"/>
  <c r="D128" i="3"/>
  <c r="D64" i="3"/>
  <c r="D113" i="3"/>
  <c r="D132" i="3"/>
  <c r="C146" i="152"/>
  <c r="D146" i="152"/>
  <c r="E146" i="152"/>
  <c r="C147" i="152"/>
  <c r="D147" i="152"/>
  <c r="E147" i="152"/>
  <c r="C148" i="152"/>
  <c r="D148" i="152"/>
  <c r="E148" i="152"/>
  <c r="C149" i="152"/>
  <c r="D149" i="152"/>
  <c r="E149" i="152"/>
  <c r="D145" i="152"/>
  <c r="E145" i="152"/>
  <c r="C140" i="152"/>
  <c r="D140" i="152"/>
  <c r="E140" i="152"/>
  <c r="C141" i="152"/>
  <c r="D141" i="152"/>
  <c r="E141" i="152"/>
  <c r="C142" i="152"/>
  <c r="D142" i="152"/>
  <c r="E142" i="152"/>
  <c r="D139" i="152"/>
  <c r="E139" i="152"/>
  <c r="C137" i="152"/>
  <c r="D137" i="152"/>
  <c r="E137" i="152"/>
  <c r="C133" i="152"/>
  <c r="D133" i="152"/>
  <c r="E133" i="152"/>
  <c r="C134" i="152"/>
  <c r="D134" i="152"/>
  <c r="E134" i="152"/>
  <c r="C135" i="152"/>
  <c r="D135" i="152"/>
  <c r="E135" i="152"/>
  <c r="C136" i="152"/>
  <c r="D136" i="152"/>
  <c r="E136" i="152"/>
  <c r="D132" i="152"/>
  <c r="E132" i="152"/>
  <c r="C129" i="152"/>
  <c r="D129" i="152"/>
  <c r="E129" i="152"/>
  <c r="C130" i="152"/>
  <c r="D130" i="152"/>
  <c r="E130" i="152"/>
  <c r="D128" i="152"/>
  <c r="E128" i="152"/>
  <c r="C114" i="152"/>
  <c r="D114" i="152"/>
  <c r="E114" i="152"/>
  <c r="C115" i="152"/>
  <c r="D115" i="152"/>
  <c r="E115" i="152"/>
  <c r="C116" i="152"/>
  <c r="D116" i="152"/>
  <c r="E116" i="152"/>
  <c r="C117" i="152"/>
  <c r="D117" i="152"/>
  <c r="E117" i="152"/>
  <c r="C118" i="152"/>
  <c r="D118" i="152"/>
  <c r="E118" i="152"/>
  <c r="C119" i="152"/>
  <c r="D119" i="152"/>
  <c r="E119" i="152"/>
  <c r="C120" i="152"/>
  <c r="D120" i="152"/>
  <c r="E120" i="152"/>
  <c r="C121" i="152"/>
  <c r="D121" i="152"/>
  <c r="E121" i="152"/>
  <c r="C122" i="152"/>
  <c r="D122" i="152"/>
  <c r="E122" i="152"/>
  <c r="C123" i="152"/>
  <c r="D123" i="152"/>
  <c r="E123" i="152"/>
  <c r="C124" i="152"/>
  <c r="D124" i="152"/>
  <c r="E124" i="152"/>
  <c r="C125" i="152"/>
  <c r="D125" i="152"/>
  <c r="E125" i="152"/>
  <c r="D113" i="152"/>
  <c r="E113" i="152"/>
  <c r="C145" i="152"/>
  <c r="C139" i="152"/>
  <c r="C132" i="152"/>
  <c r="C128" i="152"/>
  <c r="C113" i="152"/>
  <c r="C93" i="152"/>
  <c r="D93" i="152"/>
  <c r="E93" i="152"/>
  <c r="C94" i="152"/>
  <c r="D94" i="152"/>
  <c r="E94" i="152"/>
  <c r="C95" i="152"/>
  <c r="D95" i="152"/>
  <c r="E95" i="152"/>
  <c r="C96" i="152"/>
  <c r="D96" i="152"/>
  <c r="E96" i="152"/>
  <c r="C97" i="152"/>
  <c r="D97" i="152"/>
  <c r="E97" i="152"/>
  <c r="C98" i="152"/>
  <c r="D98" i="152"/>
  <c r="E98" i="152"/>
  <c r="C99" i="152"/>
  <c r="D99" i="152"/>
  <c r="E99" i="152"/>
  <c r="C100" i="152"/>
  <c r="D100" i="152"/>
  <c r="E100" i="152"/>
  <c r="C101" i="152"/>
  <c r="D101" i="152"/>
  <c r="E101" i="152"/>
  <c r="C102" i="152"/>
  <c r="D102" i="152"/>
  <c r="E102" i="152"/>
  <c r="C103" i="152"/>
  <c r="D103" i="152"/>
  <c r="E103" i="152"/>
  <c r="C104" i="152"/>
  <c r="D104" i="152"/>
  <c r="E104" i="152"/>
  <c r="C105" i="152"/>
  <c r="D105" i="152"/>
  <c r="E105" i="152"/>
  <c r="C106" i="152"/>
  <c r="D106" i="152"/>
  <c r="E106" i="152"/>
  <c r="C107" i="152"/>
  <c r="D107" i="152"/>
  <c r="E107" i="152"/>
  <c r="C108" i="152"/>
  <c r="D108" i="152"/>
  <c r="E108" i="152"/>
  <c r="C109" i="152"/>
  <c r="D109" i="152"/>
  <c r="E109" i="152"/>
  <c r="C110" i="152"/>
  <c r="D110" i="152"/>
  <c r="E110" i="152"/>
  <c r="C111" i="152"/>
  <c r="D111" i="152"/>
  <c r="E111" i="152"/>
  <c r="D92" i="152"/>
  <c r="E92" i="152"/>
  <c r="C92" i="152"/>
  <c r="C83" i="152"/>
  <c r="D83" i="152"/>
  <c r="E83" i="152"/>
  <c r="C84" i="152"/>
  <c r="D84" i="152"/>
  <c r="E84" i="152"/>
  <c r="C85" i="152"/>
  <c r="D85" i="152"/>
  <c r="E85" i="152"/>
  <c r="D82" i="152"/>
  <c r="E82" i="152"/>
  <c r="C79" i="152"/>
  <c r="D79" i="152"/>
  <c r="E79" i="152"/>
  <c r="C80" i="152"/>
  <c r="D80" i="152"/>
  <c r="E80" i="152"/>
  <c r="D78" i="152"/>
  <c r="E78" i="152"/>
  <c r="C76" i="152"/>
  <c r="D76" i="152"/>
  <c r="E76" i="152"/>
  <c r="D75" i="152"/>
  <c r="E75" i="152"/>
  <c r="E74" i="152" s="1"/>
  <c r="C71" i="152"/>
  <c r="D71" i="152"/>
  <c r="E71" i="152"/>
  <c r="C72" i="152"/>
  <c r="D72" i="152"/>
  <c r="E72" i="152"/>
  <c r="C73" i="152"/>
  <c r="D73" i="152"/>
  <c r="E73" i="152"/>
  <c r="D70" i="152"/>
  <c r="E70" i="152"/>
  <c r="C67" i="152"/>
  <c r="D67" i="152"/>
  <c r="E67" i="152"/>
  <c r="C68" i="152"/>
  <c r="D68" i="152"/>
  <c r="E68" i="152"/>
  <c r="D66" i="152"/>
  <c r="E66" i="152"/>
  <c r="C61" i="152"/>
  <c r="D61" i="152"/>
  <c r="E61" i="152"/>
  <c r="C62" i="152"/>
  <c r="D62" i="152"/>
  <c r="E62" i="152"/>
  <c r="C63" i="152"/>
  <c r="D63" i="152"/>
  <c r="E63" i="152"/>
  <c r="D60" i="152"/>
  <c r="E60" i="152"/>
  <c r="C56" i="152"/>
  <c r="D56" i="152"/>
  <c r="E56" i="152"/>
  <c r="C57" i="152"/>
  <c r="D57" i="152"/>
  <c r="E57" i="152"/>
  <c r="C58" i="152"/>
  <c r="D58" i="152"/>
  <c r="E58" i="152"/>
  <c r="D55" i="152"/>
  <c r="E55" i="152"/>
  <c r="C50" i="152"/>
  <c r="D50" i="152"/>
  <c r="E50" i="152"/>
  <c r="C51" i="152"/>
  <c r="D51" i="152"/>
  <c r="E51" i="152"/>
  <c r="C52" i="152"/>
  <c r="D52" i="152"/>
  <c r="E52" i="152"/>
  <c r="C53" i="152"/>
  <c r="D53" i="152"/>
  <c r="E53" i="152"/>
  <c r="D49" i="152"/>
  <c r="E49" i="152"/>
  <c r="C38" i="152"/>
  <c r="D38" i="152"/>
  <c r="E38" i="152"/>
  <c r="C39" i="152"/>
  <c r="D39" i="152"/>
  <c r="E39" i="152"/>
  <c r="C40" i="152"/>
  <c r="D40" i="152"/>
  <c r="E40" i="152"/>
  <c r="C41" i="152"/>
  <c r="D41" i="152"/>
  <c r="E41" i="152"/>
  <c r="C42" i="152"/>
  <c r="D42" i="152"/>
  <c r="E42" i="152"/>
  <c r="C43" i="152"/>
  <c r="D43" i="152"/>
  <c r="E43" i="152"/>
  <c r="C44" i="152"/>
  <c r="D44" i="152"/>
  <c r="E44" i="152"/>
  <c r="C45" i="152"/>
  <c r="D45" i="152"/>
  <c r="E45" i="152"/>
  <c r="C46" i="152"/>
  <c r="D46" i="152"/>
  <c r="E46" i="152"/>
  <c r="C47" i="152"/>
  <c r="D47" i="152"/>
  <c r="E47" i="152"/>
  <c r="D37" i="152"/>
  <c r="E37" i="152"/>
  <c r="C30" i="152"/>
  <c r="D30" i="152"/>
  <c r="E30" i="152"/>
  <c r="C31" i="152"/>
  <c r="D31" i="152"/>
  <c r="E31" i="152"/>
  <c r="C32" i="152"/>
  <c r="D32" i="152"/>
  <c r="E32" i="152"/>
  <c r="C33" i="152"/>
  <c r="D33" i="152"/>
  <c r="E33" i="152"/>
  <c r="C34" i="152"/>
  <c r="D34" i="152"/>
  <c r="E34" i="152"/>
  <c r="C35" i="152"/>
  <c r="D35" i="152"/>
  <c r="E35" i="152"/>
  <c r="D29" i="152"/>
  <c r="E29" i="152"/>
  <c r="C23" i="152"/>
  <c r="D23" i="152"/>
  <c r="E23" i="152"/>
  <c r="C24" i="152"/>
  <c r="D24" i="152"/>
  <c r="E24" i="152"/>
  <c r="C25" i="152"/>
  <c r="D25" i="152"/>
  <c r="E25" i="152"/>
  <c r="C26" i="152"/>
  <c r="D26" i="152"/>
  <c r="E26" i="152"/>
  <c r="C27" i="152"/>
  <c r="D27" i="152"/>
  <c r="E27" i="152"/>
  <c r="D22" i="152"/>
  <c r="E22" i="152"/>
  <c r="C16" i="152"/>
  <c r="D16" i="152"/>
  <c r="E16" i="152"/>
  <c r="C17" i="152"/>
  <c r="D17" i="152"/>
  <c r="E17" i="152"/>
  <c r="C18" i="152"/>
  <c r="D18" i="152"/>
  <c r="E18" i="152"/>
  <c r="C19" i="152"/>
  <c r="D19" i="152"/>
  <c r="E19" i="152"/>
  <c r="C20" i="152"/>
  <c r="D20" i="152"/>
  <c r="E20" i="152"/>
  <c r="D15" i="152"/>
  <c r="E15" i="152"/>
  <c r="C82" i="152"/>
  <c r="C78" i="152"/>
  <c r="C75" i="152"/>
  <c r="C74" i="152" s="1"/>
  <c r="C70" i="152"/>
  <c r="C66" i="152"/>
  <c r="C60" i="152"/>
  <c r="C55" i="152"/>
  <c r="C49" i="152"/>
  <c r="C37" i="152"/>
  <c r="C29" i="152"/>
  <c r="C22" i="152"/>
  <c r="C15" i="152"/>
  <c r="C9" i="152"/>
  <c r="D9" i="152"/>
  <c r="E9" i="152"/>
  <c r="C10" i="152"/>
  <c r="D10" i="152"/>
  <c r="E10" i="152"/>
  <c r="C11" i="152"/>
  <c r="D11" i="152"/>
  <c r="E11" i="152"/>
  <c r="C12" i="152"/>
  <c r="D12" i="152"/>
  <c r="E12" i="152"/>
  <c r="C13" i="152"/>
  <c r="D13" i="152"/>
  <c r="E13" i="152"/>
  <c r="D8" i="152"/>
  <c r="E8" i="152"/>
  <c r="C8" i="152"/>
  <c r="C146" i="151"/>
  <c r="D146" i="151"/>
  <c r="E146" i="151"/>
  <c r="C147" i="151"/>
  <c r="D147" i="151"/>
  <c r="E147" i="151"/>
  <c r="C148" i="151"/>
  <c r="D148" i="151"/>
  <c r="E148" i="151"/>
  <c r="C149" i="151"/>
  <c r="D149" i="151"/>
  <c r="E149" i="151"/>
  <c r="D145" i="151"/>
  <c r="E145" i="151"/>
  <c r="C140" i="151"/>
  <c r="D140" i="151"/>
  <c r="E140" i="151"/>
  <c r="C141" i="151"/>
  <c r="D141" i="151"/>
  <c r="E141" i="151"/>
  <c r="C142" i="151"/>
  <c r="D142" i="151"/>
  <c r="E142" i="151"/>
  <c r="D139" i="151"/>
  <c r="E139" i="151"/>
  <c r="C133" i="151"/>
  <c r="D133" i="151"/>
  <c r="E133" i="151"/>
  <c r="C134" i="151"/>
  <c r="D134" i="151"/>
  <c r="E134" i="151"/>
  <c r="C135" i="151"/>
  <c r="D135" i="151"/>
  <c r="E135" i="151"/>
  <c r="C136" i="151"/>
  <c r="D136" i="151"/>
  <c r="E136" i="151"/>
  <c r="C137" i="151"/>
  <c r="D137" i="151"/>
  <c r="E137" i="151"/>
  <c r="D132" i="151"/>
  <c r="E132" i="151"/>
  <c r="C129" i="151"/>
  <c r="D129" i="151"/>
  <c r="E129" i="151"/>
  <c r="C130" i="151"/>
  <c r="D130" i="151"/>
  <c r="E130" i="151"/>
  <c r="D128" i="151"/>
  <c r="E128" i="151"/>
  <c r="C114" i="151"/>
  <c r="D114" i="151"/>
  <c r="E114" i="151"/>
  <c r="C115" i="151"/>
  <c r="D115" i="151"/>
  <c r="E115" i="151"/>
  <c r="C116" i="151"/>
  <c r="D116" i="151"/>
  <c r="E116" i="151"/>
  <c r="C117" i="151"/>
  <c r="D117" i="151"/>
  <c r="E117" i="151"/>
  <c r="C118" i="151"/>
  <c r="D118" i="151"/>
  <c r="E118" i="151"/>
  <c r="C119" i="151"/>
  <c r="D119" i="151"/>
  <c r="E119" i="151"/>
  <c r="C120" i="151"/>
  <c r="D120" i="151"/>
  <c r="E120" i="151"/>
  <c r="C121" i="151"/>
  <c r="D121" i="151"/>
  <c r="E121" i="151"/>
  <c r="C122" i="151"/>
  <c r="D122" i="151"/>
  <c r="E122" i="151"/>
  <c r="C123" i="151"/>
  <c r="D123" i="151"/>
  <c r="E123" i="151"/>
  <c r="C124" i="151"/>
  <c r="D124" i="151"/>
  <c r="E124" i="151"/>
  <c r="C125" i="151"/>
  <c r="D125" i="151"/>
  <c r="E125" i="151"/>
  <c r="D113" i="151"/>
  <c r="E113" i="151"/>
  <c r="C93" i="151"/>
  <c r="D93" i="151"/>
  <c r="E93" i="151"/>
  <c r="C94" i="151"/>
  <c r="D94" i="151"/>
  <c r="E94" i="151"/>
  <c r="C95" i="151"/>
  <c r="D95" i="151"/>
  <c r="E95" i="151"/>
  <c r="C96" i="151"/>
  <c r="D96" i="151"/>
  <c r="E96" i="151"/>
  <c r="C97" i="151"/>
  <c r="D97" i="151"/>
  <c r="E97" i="151"/>
  <c r="C98" i="151"/>
  <c r="D98" i="151"/>
  <c r="E98" i="151"/>
  <c r="C99" i="151"/>
  <c r="D99" i="151"/>
  <c r="E99" i="151"/>
  <c r="C100" i="151"/>
  <c r="D100" i="151"/>
  <c r="E100" i="151"/>
  <c r="C101" i="151"/>
  <c r="D101" i="151"/>
  <c r="E101" i="151"/>
  <c r="C102" i="151"/>
  <c r="D102" i="151"/>
  <c r="E102" i="151"/>
  <c r="C103" i="151"/>
  <c r="D103" i="151"/>
  <c r="E103" i="151"/>
  <c r="C104" i="151"/>
  <c r="D104" i="151"/>
  <c r="E104" i="151"/>
  <c r="C105" i="151"/>
  <c r="D105" i="151"/>
  <c r="E105" i="151"/>
  <c r="C106" i="151"/>
  <c r="D106" i="151"/>
  <c r="E106" i="151"/>
  <c r="C107" i="151"/>
  <c r="D107" i="151"/>
  <c r="E107" i="151"/>
  <c r="C108" i="151"/>
  <c r="D108" i="151"/>
  <c r="E108" i="151"/>
  <c r="D109" i="151"/>
  <c r="E109" i="151"/>
  <c r="C110" i="151"/>
  <c r="D110" i="151"/>
  <c r="E110" i="151"/>
  <c r="C111" i="151"/>
  <c r="D111" i="151"/>
  <c r="E111" i="151"/>
  <c r="D92" i="151"/>
  <c r="E92" i="151"/>
  <c r="C145" i="151"/>
  <c r="C139" i="151"/>
  <c r="C132" i="151"/>
  <c r="C128" i="151"/>
  <c r="C113" i="151"/>
  <c r="C92" i="151"/>
  <c r="C56" i="151"/>
  <c r="D56" i="151"/>
  <c r="E56" i="151"/>
  <c r="C57" i="151"/>
  <c r="D57" i="151"/>
  <c r="E57" i="151"/>
  <c r="C58" i="151"/>
  <c r="D58" i="151"/>
  <c r="E58" i="151"/>
  <c r="D55" i="151"/>
  <c r="E55" i="151"/>
  <c r="C55" i="151"/>
  <c r="C83" i="151"/>
  <c r="D83" i="151"/>
  <c r="E83" i="151"/>
  <c r="C84" i="151"/>
  <c r="D84" i="151"/>
  <c r="E84" i="151"/>
  <c r="C85" i="151"/>
  <c r="D85" i="151"/>
  <c r="E85" i="151"/>
  <c r="D82" i="151"/>
  <c r="E82" i="151"/>
  <c r="C79" i="151"/>
  <c r="D79" i="151"/>
  <c r="E79" i="151"/>
  <c r="C80" i="151"/>
  <c r="D80" i="151"/>
  <c r="E80" i="151"/>
  <c r="D78" i="151"/>
  <c r="E78" i="151"/>
  <c r="C76" i="151"/>
  <c r="D76" i="151"/>
  <c r="E76" i="151"/>
  <c r="D75" i="151"/>
  <c r="E75" i="151"/>
  <c r="C71" i="151"/>
  <c r="D71" i="151"/>
  <c r="E71" i="151"/>
  <c r="C72" i="151"/>
  <c r="D72" i="151"/>
  <c r="E72" i="151"/>
  <c r="C73" i="151"/>
  <c r="D73" i="151"/>
  <c r="E73" i="151"/>
  <c r="D70" i="151"/>
  <c r="E70" i="151"/>
  <c r="C67" i="151"/>
  <c r="D67" i="151"/>
  <c r="E67" i="151"/>
  <c r="C68" i="151"/>
  <c r="D68" i="151"/>
  <c r="E68" i="151"/>
  <c r="D66" i="151"/>
  <c r="E66" i="151"/>
  <c r="C61" i="151"/>
  <c r="D61" i="151"/>
  <c r="E61" i="151"/>
  <c r="C62" i="151"/>
  <c r="D62" i="151"/>
  <c r="E62" i="151"/>
  <c r="C63" i="151"/>
  <c r="D63" i="151"/>
  <c r="E63" i="151"/>
  <c r="D60" i="151"/>
  <c r="E60" i="151"/>
  <c r="C50" i="151"/>
  <c r="D50" i="151"/>
  <c r="E50" i="151"/>
  <c r="C51" i="151"/>
  <c r="D51" i="151"/>
  <c r="E51" i="151"/>
  <c r="C52" i="151"/>
  <c r="D52" i="151"/>
  <c r="E52" i="151"/>
  <c r="C53" i="151"/>
  <c r="D53" i="151"/>
  <c r="E53" i="151"/>
  <c r="D49" i="151"/>
  <c r="E49" i="151"/>
  <c r="C38" i="151"/>
  <c r="D38" i="151"/>
  <c r="E38" i="151"/>
  <c r="C39" i="151"/>
  <c r="D39" i="151"/>
  <c r="E39" i="151"/>
  <c r="C40" i="151"/>
  <c r="D40" i="151"/>
  <c r="E40" i="151"/>
  <c r="C41" i="151"/>
  <c r="D41" i="151"/>
  <c r="E41" i="151"/>
  <c r="C42" i="151"/>
  <c r="D42" i="151"/>
  <c r="E42" i="151"/>
  <c r="C43" i="151"/>
  <c r="D43" i="151"/>
  <c r="E43" i="151"/>
  <c r="C44" i="151"/>
  <c r="D44" i="151"/>
  <c r="E44" i="151"/>
  <c r="C45" i="151"/>
  <c r="D45" i="151"/>
  <c r="E45" i="151"/>
  <c r="C46" i="151"/>
  <c r="D46" i="151"/>
  <c r="E46" i="151"/>
  <c r="C47" i="151"/>
  <c r="D47" i="151"/>
  <c r="E47" i="151"/>
  <c r="D37" i="151"/>
  <c r="E37" i="151"/>
  <c r="C30" i="151"/>
  <c r="D30" i="151"/>
  <c r="E30" i="151"/>
  <c r="C31" i="151"/>
  <c r="D31" i="151"/>
  <c r="E31" i="151"/>
  <c r="C32" i="151"/>
  <c r="D32" i="151"/>
  <c r="E32" i="151"/>
  <c r="C33" i="151"/>
  <c r="D33" i="151"/>
  <c r="E33" i="151"/>
  <c r="C34" i="151"/>
  <c r="D34" i="151"/>
  <c r="E34" i="151"/>
  <c r="C35" i="151"/>
  <c r="D35" i="151"/>
  <c r="E35" i="151"/>
  <c r="D29" i="151"/>
  <c r="E29" i="151"/>
  <c r="C23" i="151"/>
  <c r="D23" i="151"/>
  <c r="E23" i="151"/>
  <c r="C24" i="151"/>
  <c r="D24" i="151"/>
  <c r="E24" i="151"/>
  <c r="C25" i="151"/>
  <c r="D25" i="151"/>
  <c r="E25" i="151"/>
  <c r="C26" i="151"/>
  <c r="D26" i="151"/>
  <c r="E26" i="151"/>
  <c r="C27" i="151"/>
  <c r="D27" i="151"/>
  <c r="E27" i="151"/>
  <c r="D22" i="151"/>
  <c r="E22" i="151"/>
  <c r="C16" i="151"/>
  <c r="D16" i="151"/>
  <c r="E16" i="151"/>
  <c r="C17" i="151"/>
  <c r="D17" i="151"/>
  <c r="E17" i="151"/>
  <c r="C18" i="151"/>
  <c r="D18" i="151"/>
  <c r="E18" i="151"/>
  <c r="C19" i="151"/>
  <c r="D19" i="151"/>
  <c r="E19" i="151"/>
  <c r="C20" i="151"/>
  <c r="D20" i="151"/>
  <c r="E20" i="151"/>
  <c r="D15" i="151"/>
  <c r="E15" i="151"/>
  <c r="C82" i="151"/>
  <c r="C78" i="151"/>
  <c r="C75" i="151"/>
  <c r="C70" i="151"/>
  <c r="C66" i="151"/>
  <c r="C60" i="151"/>
  <c r="C49" i="151"/>
  <c r="C37" i="151"/>
  <c r="C29" i="151"/>
  <c r="C22" i="151"/>
  <c r="C15" i="151"/>
  <c r="C9" i="151"/>
  <c r="D9" i="151"/>
  <c r="E9" i="151"/>
  <c r="C10" i="151"/>
  <c r="D10" i="151"/>
  <c r="E10" i="151"/>
  <c r="C11" i="151"/>
  <c r="D11" i="151"/>
  <c r="E11" i="151"/>
  <c r="C12" i="151"/>
  <c r="D12" i="151"/>
  <c r="E12" i="151"/>
  <c r="C13" i="151"/>
  <c r="D13" i="151"/>
  <c r="E13" i="151"/>
  <c r="D8" i="151"/>
  <c r="E8" i="151"/>
  <c r="C8" i="151"/>
  <c r="C147" i="3"/>
  <c r="E147" i="3"/>
  <c r="C148" i="3"/>
  <c r="E148" i="3"/>
  <c r="C149" i="3"/>
  <c r="E149" i="3"/>
  <c r="C150" i="3"/>
  <c r="E150" i="3"/>
  <c r="E146" i="3"/>
  <c r="C141" i="3"/>
  <c r="E141" i="3"/>
  <c r="C142" i="3"/>
  <c r="E142" i="3"/>
  <c r="C143" i="3"/>
  <c r="E143" i="3"/>
  <c r="E140" i="3"/>
  <c r="C134" i="3"/>
  <c r="E134" i="3"/>
  <c r="C135" i="3"/>
  <c r="E135" i="3"/>
  <c r="C136" i="3"/>
  <c r="E136" i="3"/>
  <c r="C137" i="3"/>
  <c r="E137" i="3"/>
  <c r="C138" i="3"/>
  <c r="E138" i="3"/>
  <c r="E133" i="3"/>
  <c r="C130" i="3"/>
  <c r="E130" i="3"/>
  <c r="C131" i="3"/>
  <c r="E131" i="3"/>
  <c r="E129" i="3"/>
  <c r="C115" i="3"/>
  <c r="E115" i="3"/>
  <c r="C116" i="3"/>
  <c r="E116" i="3"/>
  <c r="C117" i="3"/>
  <c r="E117" i="3"/>
  <c r="C118" i="3"/>
  <c r="E118" i="3"/>
  <c r="C119" i="3"/>
  <c r="E119" i="3"/>
  <c r="C120" i="3"/>
  <c r="E120" i="3"/>
  <c r="C121" i="3"/>
  <c r="E121" i="3"/>
  <c r="C122" i="3"/>
  <c r="E122" i="3"/>
  <c r="C123" i="3"/>
  <c r="E123" i="3"/>
  <c r="C124" i="3"/>
  <c r="E124" i="3"/>
  <c r="C125" i="3"/>
  <c r="E125" i="3"/>
  <c r="C126" i="3"/>
  <c r="E126" i="3"/>
  <c r="E114" i="3"/>
  <c r="C146" i="3"/>
  <c r="C140" i="3"/>
  <c r="C133" i="3"/>
  <c r="C129" i="3"/>
  <c r="C114" i="3"/>
  <c r="C94" i="3"/>
  <c r="E94" i="3"/>
  <c r="C95" i="3"/>
  <c r="E95" i="3"/>
  <c r="C96" i="3"/>
  <c r="E96" i="3"/>
  <c r="C97" i="3"/>
  <c r="E97" i="3"/>
  <c r="C98" i="3"/>
  <c r="E98" i="3"/>
  <c r="C99" i="3"/>
  <c r="E99" i="3"/>
  <c r="C100" i="3"/>
  <c r="E100" i="3"/>
  <c r="C101" i="3"/>
  <c r="E101" i="3"/>
  <c r="C102" i="3"/>
  <c r="E102" i="3"/>
  <c r="C103" i="3"/>
  <c r="E103" i="3"/>
  <c r="C104" i="3"/>
  <c r="E104" i="3"/>
  <c r="C105" i="3"/>
  <c r="E105" i="3"/>
  <c r="C106" i="3"/>
  <c r="E106" i="3"/>
  <c r="C107" i="3"/>
  <c r="E107" i="3"/>
  <c r="C108" i="3"/>
  <c r="E108" i="3"/>
  <c r="C109" i="3"/>
  <c r="E109" i="3"/>
  <c r="C110" i="3"/>
  <c r="E110" i="3"/>
  <c r="C111" i="3"/>
  <c r="E111" i="3"/>
  <c r="C112" i="3"/>
  <c r="E112" i="3"/>
  <c r="E93" i="3"/>
  <c r="C93" i="3"/>
  <c r="C83" i="3"/>
  <c r="E83" i="3"/>
  <c r="C84" i="3"/>
  <c r="E84" i="3"/>
  <c r="C85" i="3"/>
  <c r="E85" i="3"/>
  <c r="E82" i="3"/>
  <c r="C79" i="3"/>
  <c r="E79" i="3"/>
  <c r="C80" i="3"/>
  <c r="E80" i="3"/>
  <c r="E78" i="3"/>
  <c r="C76" i="3"/>
  <c r="E76" i="3"/>
  <c r="E75" i="3"/>
  <c r="C71" i="3"/>
  <c r="E71" i="3"/>
  <c r="C72" i="3"/>
  <c r="E72" i="3"/>
  <c r="C73" i="3"/>
  <c r="E73" i="3"/>
  <c r="E70" i="3"/>
  <c r="C67" i="3"/>
  <c r="E67" i="3"/>
  <c r="C68" i="3"/>
  <c r="E68" i="3"/>
  <c r="E66" i="3"/>
  <c r="C61" i="3"/>
  <c r="E61" i="3"/>
  <c r="C62" i="3"/>
  <c r="E62" i="3"/>
  <c r="C63" i="3"/>
  <c r="E63" i="3"/>
  <c r="E60" i="3"/>
  <c r="C56" i="3"/>
  <c r="E56" i="3"/>
  <c r="C57" i="3"/>
  <c r="E57" i="3"/>
  <c r="C58" i="3"/>
  <c r="E58" i="3"/>
  <c r="E55" i="3"/>
  <c r="C50" i="3"/>
  <c r="E50" i="3"/>
  <c r="C51" i="3"/>
  <c r="E51" i="3"/>
  <c r="C52" i="3"/>
  <c r="E52" i="3"/>
  <c r="C53" i="3"/>
  <c r="E53" i="3"/>
  <c r="E49" i="3"/>
  <c r="C38" i="3"/>
  <c r="E38" i="3"/>
  <c r="C39" i="3"/>
  <c r="E39" i="3"/>
  <c r="C40" i="3"/>
  <c r="E40" i="3"/>
  <c r="C41" i="3"/>
  <c r="E41" i="3"/>
  <c r="C42" i="3"/>
  <c r="E42" i="3"/>
  <c r="C43" i="3"/>
  <c r="E43" i="3"/>
  <c r="C44" i="3"/>
  <c r="E44" i="3"/>
  <c r="C45" i="3"/>
  <c r="E45" i="3"/>
  <c r="C46" i="3"/>
  <c r="E46" i="3"/>
  <c r="C47" i="3"/>
  <c r="E47" i="3"/>
  <c r="E37" i="3"/>
  <c r="C30" i="3"/>
  <c r="E30" i="3"/>
  <c r="C31" i="3"/>
  <c r="E31" i="3"/>
  <c r="C32" i="3"/>
  <c r="E32" i="3"/>
  <c r="C33" i="3"/>
  <c r="E33" i="3"/>
  <c r="C34" i="3"/>
  <c r="E34" i="3"/>
  <c r="C35" i="3"/>
  <c r="E35" i="3"/>
  <c r="E29" i="3"/>
  <c r="C23" i="3"/>
  <c r="E23" i="3"/>
  <c r="C24" i="3"/>
  <c r="E24" i="3"/>
  <c r="C25" i="3"/>
  <c r="E25" i="3"/>
  <c r="C26" i="3"/>
  <c r="E26" i="3"/>
  <c r="C27" i="3"/>
  <c r="E27" i="3"/>
  <c r="E22" i="3"/>
  <c r="C82" i="3"/>
  <c r="C78" i="3"/>
  <c r="C75" i="3"/>
  <c r="C70" i="3"/>
  <c r="C66" i="3"/>
  <c r="C60" i="3"/>
  <c r="C55" i="3"/>
  <c r="C49" i="3"/>
  <c r="C37" i="3"/>
  <c r="C29" i="3"/>
  <c r="C22" i="3"/>
  <c r="C16" i="3"/>
  <c r="E16" i="3"/>
  <c r="C17" i="3"/>
  <c r="E17" i="3"/>
  <c r="C18" i="3"/>
  <c r="E18" i="3"/>
  <c r="C19" i="3"/>
  <c r="E19" i="3"/>
  <c r="C20" i="3"/>
  <c r="E20" i="3"/>
  <c r="E15" i="3"/>
  <c r="C15" i="3"/>
  <c r="E9" i="3"/>
  <c r="E10" i="3"/>
  <c r="E11" i="3"/>
  <c r="E12" i="3"/>
  <c r="E13" i="3"/>
  <c r="E8" i="3"/>
  <c r="C9" i="3"/>
  <c r="C10" i="3"/>
  <c r="C11" i="3"/>
  <c r="C12" i="3"/>
  <c r="C13" i="3"/>
  <c r="C8" i="3"/>
  <c r="G8" i="61"/>
  <c r="G6" i="61"/>
  <c r="G35" i="73"/>
  <c r="G29" i="73"/>
  <c r="G25" i="73"/>
  <c r="G24" i="73"/>
  <c r="G10" i="73"/>
  <c r="G8" i="73"/>
  <c r="G7" i="73"/>
  <c r="G6" i="73"/>
  <c r="C29" i="73"/>
  <c r="C28" i="73" s="1"/>
  <c r="E149" i="148"/>
  <c r="E143" i="151" s="1"/>
  <c r="E144" i="148"/>
  <c r="E137" i="148"/>
  <c r="E133" i="148"/>
  <c r="E118" i="148"/>
  <c r="E83" i="148"/>
  <c r="E79" i="148"/>
  <c r="E76" i="148"/>
  <c r="E71" i="148"/>
  <c r="E67" i="148"/>
  <c r="E61" i="148"/>
  <c r="E56" i="148"/>
  <c r="E50" i="148"/>
  <c r="E38" i="148"/>
  <c r="E29" i="148"/>
  <c r="E22" i="148"/>
  <c r="E15" i="148"/>
  <c r="C26" i="73"/>
  <c r="E26" i="73" s="1"/>
  <c r="C8" i="73"/>
  <c r="E8" i="73" s="1"/>
  <c r="D144" i="148"/>
  <c r="C144" i="148"/>
  <c r="D137" i="148"/>
  <c r="C137" i="148"/>
  <c r="D133" i="148"/>
  <c r="C133" i="148"/>
  <c r="D118" i="148"/>
  <c r="C118" i="148"/>
  <c r="D38" i="148"/>
  <c r="E8" i="1"/>
  <c r="F156" i="153"/>
  <c r="G156" i="153" s="1"/>
  <c r="F155" i="153"/>
  <c r="G155" i="153" s="1"/>
  <c r="F151" i="153"/>
  <c r="G151" i="153" s="1"/>
  <c r="F150" i="153"/>
  <c r="G150" i="153"/>
  <c r="F149" i="153"/>
  <c r="G149" i="153" s="1"/>
  <c r="F148" i="153"/>
  <c r="G148" i="153" s="1"/>
  <c r="F147" i="153"/>
  <c r="G147" i="153" s="1"/>
  <c r="F146" i="153"/>
  <c r="G146" i="153" s="1"/>
  <c r="F145" i="153"/>
  <c r="G145" i="153" s="1"/>
  <c r="E144" i="153"/>
  <c r="D144" i="153"/>
  <c r="C144" i="153"/>
  <c r="F143" i="153"/>
  <c r="G143" i="153" s="1"/>
  <c r="F142" i="153"/>
  <c r="G142" i="153" s="1"/>
  <c r="F141" i="153"/>
  <c r="G141" i="153" s="1"/>
  <c r="F140" i="153"/>
  <c r="G140" i="153" s="1"/>
  <c r="F139" i="153"/>
  <c r="G139" i="153" s="1"/>
  <c r="E138" i="153"/>
  <c r="D138" i="153"/>
  <c r="C138" i="153"/>
  <c r="F137" i="153"/>
  <c r="G137" i="153" s="1"/>
  <c r="F136" i="153"/>
  <c r="G136" i="153" s="1"/>
  <c r="F135" i="153"/>
  <c r="G135" i="153" s="1"/>
  <c r="F134" i="153"/>
  <c r="G134" i="153" s="1"/>
  <c r="F133" i="153"/>
  <c r="G133" i="153" s="1"/>
  <c r="F132" i="153"/>
  <c r="G132" i="153" s="1"/>
  <c r="E131" i="153"/>
  <c r="D131" i="153"/>
  <c r="C131" i="153"/>
  <c r="F130" i="153"/>
  <c r="G130" i="153" s="1"/>
  <c r="F129" i="153"/>
  <c r="G129" i="153" s="1"/>
  <c r="F128" i="153"/>
  <c r="G128" i="153" s="1"/>
  <c r="E127" i="153"/>
  <c r="D127" i="153"/>
  <c r="C127" i="153"/>
  <c r="F125" i="153"/>
  <c r="G125" i="153" s="1"/>
  <c r="F124" i="153"/>
  <c r="G124" i="153" s="1"/>
  <c r="F123" i="153"/>
  <c r="G123" i="153" s="1"/>
  <c r="F122" i="153"/>
  <c r="G122" i="153" s="1"/>
  <c r="F121" i="153"/>
  <c r="G121" i="153" s="1"/>
  <c r="F120" i="153"/>
  <c r="G120" i="153" s="1"/>
  <c r="F119" i="153"/>
  <c r="G119" i="153" s="1"/>
  <c r="F118" i="153"/>
  <c r="G118" i="153" s="1"/>
  <c r="F117" i="153"/>
  <c r="G117" i="153" s="1"/>
  <c r="F116" i="153"/>
  <c r="G116" i="153" s="1"/>
  <c r="G115" i="153"/>
  <c r="G112" i="153" s="1"/>
  <c r="F115" i="153"/>
  <c r="F114" i="153"/>
  <c r="G114" i="153" s="1"/>
  <c r="F113" i="153"/>
  <c r="G113" i="153" s="1"/>
  <c r="E112" i="153"/>
  <c r="D112" i="153"/>
  <c r="C112" i="153"/>
  <c r="F111" i="153"/>
  <c r="G111" i="153" s="1"/>
  <c r="F110" i="153"/>
  <c r="G110" i="153" s="1"/>
  <c r="F109" i="153"/>
  <c r="G109" i="153" s="1"/>
  <c r="F108" i="153"/>
  <c r="G108" i="153" s="1"/>
  <c r="F107" i="153"/>
  <c r="G107" i="153" s="1"/>
  <c r="F106" i="153"/>
  <c r="G106" i="153" s="1"/>
  <c r="F105" i="153"/>
  <c r="G105" i="153" s="1"/>
  <c r="F104" i="153"/>
  <c r="G104" i="153" s="1"/>
  <c r="F103" i="153"/>
  <c r="G103" i="153" s="1"/>
  <c r="F102" i="153"/>
  <c r="G102" i="153" s="1"/>
  <c r="F101" i="153"/>
  <c r="G101" i="153" s="1"/>
  <c r="F100" i="153"/>
  <c r="G100" i="153" s="1"/>
  <c r="F99" i="153"/>
  <c r="G99" i="153" s="1"/>
  <c r="F98" i="153"/>
  <c r="G98" i="153" s="1"/>
  <c r="F97" i="153"/>
  <c r="G97" i="153" s="1"/>
  <c r="F96" i="153"/>
  <c r="G96" i="153" s="1"/>
  <c r="F95" i="153"/>
  <c r="G95" i="153" s="1"/>
  <c r="F94" i="153"/>
  <c r="G94" i="153" s="1"/>
  <c r="F93" i="153"/>
  <c r="G93" i="153" s="1"/>
  <c r="F92" i="153"/>
  <c r="G92" i="153" s="1"/>
  <c r="E91" i="153"/>
  <c r="D91" i="153"/>
  <c r="C91" i="153"/>
  <c r="F87" i="153"/>
  <c r="G87" i="153" s="1"/>
  <c r="F86" i="153"/>
  <c r="G86" i="153" s="1"/>
  <c r="F85" i="153"/>
  <c r="G85" i="153" s="1"/>
  <c r="F84" i="153"/>
  <c r="G84" i="153" s="1"/>
  <c r="F83" i="153"/>
  <c r="G83" i="153" s="1"/>
  <c r="F82" i="153"/>
  <c r="G82" i="153" s="1"/>
  <c r="E81" i="153"/>
  <c r="D81" i="153"/>
  <c r="C81" i="153"/>
  <c r="F80" i="153"/>
  <c r="G80" i="153" s="1"/>
  <c r="F79" i="153"/>
  <c r="G79" i="153" s="1"/>
  <c r="F78" i="153"/>
  <c r="G78" i="153" s="1"/>
  <c r="E77" i="153"/>
  <c r="D77" i="153"/>
  <c r="C77" i="153"/>
  <c r="F76" i="153"/>
  <c r="G76" i="153" s="1"/>
  <c r="F75" i="153"/>
  <c r="G75" i="153" s="1"/>
  <c r="E74" i="153"/>
  <c r="D74" i="153"/>
  <c r="C74" i="153"/>
  <c r="F73" i="153"/>
  <c r="G73" i="153" s="1"/>
  <c r="F72" i="153"/>
  <c r="G72" i="153" s="1"/>
  <c r="F71" i="153"/>
  <c r="G71" i="153" s="1"/>
  <c r="F70" i="153"/>
  <c r="E69" i="153"/>
  <c r="D69" i="153"/>
  <c r="C69" i="153"/>
  <c r="F68" i="153"/>
  <c r="G68" i="153" s="1"/>
  <c r="F67" i="153"/>
  <c r="G67" i="153" s="1"/>
  <c r="F66" i="153"/>
  <c r="G66" i="153" s="1"/>
  <c r="E65" i="153"/>
  <c r="D65" i="153"/>
  <c r="C65" i="153"/>
  <c r="F63" i="153"/>
  <c r="G63" i="153" s="1"/>
  <c r="F62" i="153"/>
  <c r="G62" i="153"/>
  <c r="F61" i="153"/>
  <c r="G61" i="153" s="1"/>
  <c r="F60" i="153"/>
  <c r="E59" i="153"/>
  <c r="D59" i="153"/>
  <c r="C59" i="153"/>
  <c r="F58" i="153"/>
  <c r="G58" i="153" s="1"/>
  <c r="F57" i="153"/>
  <c r="G57" i="153"/>
  <c r="F56" i="153"/>
  <c r="G56" i="153" s="1"/>
  <c r="F55" i="153"/>
  <c r="E54" i="153"/>
  <c r="D54" i="153"/>
  <c r="C54" i="153"/>
  <c r="F53" i="153"/>
  <c r="G53" i="153" s="1"/>
  <c r="F52" i="153"/>
  <c r="G52" i="153" s="1"/>
  <c r="F51" i="153"/>
  <c r="G51" i="153" s="1"/>
  <c r="F50" i="153"/>
  <c r="G50" i="153" s="1"/>
  <c r="F49" i="153"/>
  <c r="G49" i="153" s="1"/>
  <c r="E48" i="153"/>
  <c r="D48" i="153"/>
  <c r="C48" i="153"/>
  <c r="F47" i="153"/>
  <c r="G47" i="153" s="1"/>
  <c r="F46" i="153"/>
  <c r="G46" i="153" s="1"/>
  <c r="F45" i="153"/>
  <c r="G45" i="153" s="1"/>
  <c r="F44" i="153"/>
  <c r="G44" i="153" s="1"/>
  <c r="F43" i="153"/>
  <c r="G43" i="153" s="1"/>
  <c r="F42" i="153"/>
  <c r="G42" i="153" s="1"/>
  <c r="F41" i="153"/>
  <c r="G41" i="153" s="1"/>
  <c r="F40" i="153"/>
  <c r="G40" i="153" s="1"/>
  <c r="F39" i="153"/>
  <c r="F38" i="153"/>
  <c r="G38" i="153" s="1"/>
  <c r="F37" i="153"/>
  <c r="G37" i="153"/>
  <c r="E36" i="153"/>
  <c r="D36" i="153"/>
  <c r="C36" i="153"/>
  <c r="F35" i="153"/>
  <c r="G35" i="153" s="1"/>
  <c r="F34" i="153"/>
  <c r="G34" i="153" s="1"/>
  <c r="F33" i="153"/>
  <c r="G33" i="153" s="1"/>
  <c r="F32" i="153"/>
  <c r="G32" i="153" s="1"/>
  <c r="F31" i="153"/>
  <c r="G31" i="153" s="1"/>
  <c r="F30" i="153"/>
  <c r="G30" i="153" s="1"/>
  <c r="F29" i="153"/>
  <c r="G29" i="153" s="1"/>
  <c r="E28" i="153"/>
  <c r="D28" i="153"/>
  <c r="C28" i="153"/>
  <c r="F27" i="153"/>
  <c r="G27" i="153" s="1"/>
  <c r="F26" i="153"/>
  <c r="G26" i="153" s="1"/>
  <c r="F25" i="153"/>
  <c r="G25" i="153" s="1"/>
  <c r="F24" i="153"/>
  <c r="G24" i="153" s="1"/>
  <c r="F23" i="153"/>
  <c r="G23" i="153"/>
  <c r="F22" i="153"/>
  <c r="G22" i="153" s="1"/>
  <c r="E21" i="153"/>
  <c r="D21" i="153"/>
  <c r="C21" i="153"/>
  <c r="F20" i="153"/>
  <c r="G20" i="153" s="1"/>
  <c r="F19" i="153"/>
  <c r="G19" i="153" s="1"/>
  <c r="F18" i="153"/>
  <c r="G18" i="153" s="1"/>
  <c r="F17" i="153"/>
  <c r="G17" i="153" s="1"/>
  <c r="F16" i="153"/>
  <c r="F15" i="153"/>
  <c r="G15" i="153" s="1"/>
  <c r="E14" i="153"/>
  <c r="D14" i="153"/>
  <c r="C14" i="153"/>
  <c r="F13" i="153"/>
  <c r="G13" i="153" s="1"/>
  <c r="F12" i="153"/>
  <c r="G12" i="153" s="1"/>
  <c r="F11" i="153"/>
  <c r="G11" i="153" s="1"/>
  <c r="F10" i="153"/>
  <c r="G10" i="153" s="1"/>
  <c r="F9" i="153"/>
  <c r="G9" i="153" s="1"/>
  <c r="F8" i="153"/>
  <c r="G8" i="153" s="1"/>
  <c r="E7" i="153"/>
  <c r="D7" i="153"/>
  <c r="C7" i="153"/>
  <c r="F151" i="152"/>
  <c r="G151" i="152" s="1"/>
  <c r="F150" i="152"/>
  <c r="G150" i="152" s="1"/>
  <c r="F87" i="152"/>
  <c r="G87" i="152" s="1"/>
  <c r="F86" i="152"/>
  <c r="G86" i="152" s="1"/>
  <c r="F151" i="151"/>
  <c r="G151" i="151" s="1"/>
  <c r="F150" i="151"/>
  <c r="G150" i="151" s="1"/>
  <c r="F87" i="151"/>
  <c r="G87" i="151" s="1"/>
  <c r="F86" i="151"/>
  <c r="G86" i="151" s="1"/>
  <c r="G155" i="150"/>
  <c r="F155" i="150"/>
  <c r="F154" i="150"/>
  <c r="G154" i="150" s="1"/>
  <c r="F153" i="150"/>
  <c r="G153" i="150" s="1"/>
  <c r="F152" i="150"/>
  <c r="G152" i="150" s="1"/>
  <c r="F151" i="150"/>
  <c r="G151" i="150" s="1"/>
  <c r="F150" i="150"/>
  <c r="G150" i="150" s="1"/>
  <c r="F149" i="150"/>
  <c r="G149" i="150" s="1"/>
  <c r="E148" i="150"/>
  <c r="D148" i="150"/>
  <c r="C148" i="150"/>
  <c r="F147" i="150"/>
  <c r="G147" i="150" s="1"/>
  <c r="F146" i="150"/>
  <c r="G146" i="150" s="1"/>
  <c r="F145" i="150"/>
  <c r="G145" i="150" s="1"/>
  <c r="F144" i="150"/>
  <c r="G144" i="150" s="1"/>
  <c r="E143" i="150"/>
  <c r="D143" i="150"/>
  <c r="C143" i="150"/>
  <c r="F142" i="150"/>
  <c r="G142" i="150" s="1"/>
  <c r="F141" i="150"/>
  <c r="G141" i="150" s="1"/>
  <c r="F140" i="150"/>
  <c r="G140" i="150" s="1"/>
  <c r="F139" i="150"/>
  <c r="G139" i="150" s="1"/>
  <c r="F138" i="150"/>
  <c r="G138" i="150" s="1"/>
  <c r="F137" i="150"/>
  <c r="G137" i="150" s="1"/>
  <c r="E136" i="150"/>
  <c r="D136" i="150"/>
  <c r="C136" i="150"/>
  <c r="F135" i="150"/>
  <c r="G135" i="150" s="1"/>
  <c r="F134" i="150"/>
  <c r="G134" i="150" s="1"/>
  <c r="F133" i="150"/>
  <c r="G133" i="150" s="1"/>
  <c r="E132" i="150"/>
  <c r="D132" i="150"/>
  <c r="C132" i="150"/>
  <c r="F130" i="150"/>
  <c r="G130" i="150" s="1"/>
  <c r="F129" i="150"/>
  <c r="G129" i="150" s="1"/>
  <c r="F128" i="150"/>
  <c r="G128" i="150" s="1"/>
  <c r="F127" i="150"/>
  <c r="G127" i="150" s="1"/>
  <c r="F126" i="150"/>
  <c r="G126" i="150" s="1"/>
  <c r="F125" i="150"/>
  <c r="G125" i="150" s="1"/>
  <c r="F124" i="150"/>
  <c r="G124" i="150" s="1"/>
  <c r="F123" i="150"/>
  <c r="G123" i="150" s="1"/>
  <c r="F122" i="150"/>
  <c r="G122" i="150" s="1"/>
  <c r="F121" i="150"/>
  <c r="G121" i="150" s="1"/>
  <c r="F120" i="150"/>
  <c r="G120" i="150" s="1"/>
  <c r="F119" i="150"/>
  <c r="G119" i="150" s="1"/>
  <c r="F118" i="150"/>
  <c r="E117" i="150"/>
  <c r="D117" i="150"/>
  <c r="C117" i="150"/>
  <c r="F116" i="150"/>
  <c r="G116" i="150" s="1"/>
  <c r="F115" i="150"/>
  <c r="G115" i="150" s="1"/>
  <c r="F114" i="150"/>
  <c r="G114" i="150" s="1"/>
  <c r="F113" i="150"/>
  <c r="G113" i="150" s="1"/>
  <c r="F112" i="150"/>
  <c r="G112" i="150" s="1"/>
  <c r="F111" i="150"/>
  <c r="G111" i="150" s="1"/>
  <c r="F110" i="150"/>
  <c r="G110" i="150" s="1"/>
  <c r="F109" i="150"/>
  <c r="G109" i="150" s="1"/>
  <c r="F108" i="150"/>
  <c r="G108" i="150" s="1"/>
  <c r="F107" i="150"/>
  <c r="G107" i="150" s="1"/>
  <c r="F106" i="150"/>
  <c r="G106" i="150" s="1"/>
  <c r="F105" i="150"/>
  <c r="G105" i="150" s="1"/>
  <c r="F104" i="150"/>
  <c r="G104" i="150" s="1"/>
  <c r="F103" i="150"/>
  <c r="G103" i="150" s="1"/>
  <c r="F102" i="150"/>
  <c r="G102" i="150" s="1"/>
  <c r="F101" i="150"/>
  <c r="G101" i="150" s="1"/>
  <c r="F100" i="150"/>
  <c r="G100" i="150" s="1"/>
  <c r="F99" i="150"/>
  <c r="G99" i="150" s="1"/>
  <c r="F98" i="150"/>
  <c r="G98" i="150" s="1"/>
  <c r="G97" i="150"/>
  <c r="F97" i="150"/>
  <c r="E96" i="150"/>
  <c r="E131" i="150" s="1"/>
  <c r="D96" i="150"/>
  <c r="C96" i="150"/>
  <c r="C131" i="150" s="1"/>
  <c r="C93" i="150"/>
  <c r="F88" i="150"/>
  <c r="G88" i="150" s="1"/>
  <c r="F87" i="150"/>
  <c r="G87" i="150" s="1"/>
  <c r="F86" i="150"/>
  <c r="G86" i="150" s="1"/>
  <c r="F85" i="150"/>
  <c r="G85" i="150" s="1"/>
  <c r="F84" i="150"/>
  <c r="G84" i="150"/>
  <c r="F83" i="150"/>
  <c r="E82" i="150"/>
  <c r="D82" i="150"/>
  <c r="C82" i="150"/>
  <c r="F81" i="150"/>
  <c r="G81" i="150" s="1"/>
  <c r="F80" i="150"/>
  <c r="G80" i="150" s="1"/>
  <c r="F79" i="150"/>
  <c r="G79" i="150" s="1"/>
  <c r="E78" i="150"/>
  <c r="D78" i="150"/>
  <c r="C78" i="150"/>
  <c r="F77" i="150"/>
  <c r="G77" i="150" s="1"/>
  <c r="F76" i="150"/>
  <c r="G76" i="150" s="1"/>
  <c r="E75" i="150"/>
  <c r="D75" i="150"/>
  <c r="C75" i="150"/>
  <c r="F74" i="150"/>
  <c r="G74" i="150" s="1"/>
  <c r="F73" i="150"/>
  <c r="G73" i="150" s="1"/>
  <c r="F72" i="150"/>
  <c r="G72" i="150" s="1"/>
  <c r="F71" i="150"/>
  <c r="G71" i="150" s="1"/>
  <c r="E70" i="150"/>
  <c r="D70" i="150"/>
  <c r="C70" i="150"/>
  <c r="F69" i="150"/>
  <c r="G69" i="150" s="1"/>
  <c r="F68" i="150"/>
  <c r="G68" i="150" s="1"/>
  <c r="F67" i="150"/>
  <c r="E66" i="150"/>
  <c r="D66" i="150"/>
  <c r="C66" i="150"/>
  <c r="F64" i="150"/>
  <c r="G64" i="150" s="1"/>
  <c r="F63" i="150"/>
  <c r="G63" i="150" s="1"/>
  <c r="F62" i="150"/>
  <c r="G62" i="150" s="1"/>
  <c r="F61" i="150"/>
  <c r="G61" i="150" s="1"/>
  <c r="E60" i="150"/>
  <c r="D60" i="150"/>
  <c r="C60" i="150"/>
  <c r="F59" i="150"/>
  <c r="G59" i="150" s="1"/>
  <c r="F58" i="150"/>
  <c r="G58" i="150" s="1"/>
  <c r="F57" i="150"/>
  <c r="G57" i="150" s="1"/>
  <c r="F56" i="150"/>
  <c r="G56" i="150" s="1"/>
  <c r="E55" i="150"/>
  <c r="D55" i="150"/>
  <c r="C55" i="150"/>
  <c r="F54" i="150"/>
  <c r="G54" i="150" s="1"/>
  <c r="F53" i="150"/>
  <c r="G53" i="150" s="1"/>
  <c r="F52" i="150"/>
  <c r="G52" i="150" s="1"/>
  <c r="F51" i="150"/>
  <c r="G51" i="150" s="1"/>
  <c r="F50" i="150"/>
  <c r="G50" i="150" s="1"/>
  <c r="E49" i="150"/>
  <c r="D49" i="150"/>
  <c r="C49" i="150"/>
  <c r="F48" i="150"/>
  <c r="G48" i="150" s="1"/>
  <c r="F47" i="150"/>
  <c r="G47" i="150" s="1"/>
  <c r="F46" i="150"/>
  <c r="G46" i="150" s="1"/>
  <c r="F45" i="150"/>
  <c r="G45" i="150" s="1"/>
  <c r="F44" i="150"/>
  <c r="G44" i="150" s="1"/>
  <c r="F43" i="150"/>
  <c r="G43" i="150"/>
  <c r="F42" i="150"/>
  <c r="G42" i="150" s="1"/>
  <c r="F41" i="150"/>
  <c r="G41" i="150" s="1"/>
  <c r="F40" i="150"/>
  <c r="G40" i="150" s="1"/>
  <c r="F39" i="150"/>
  <c r="G39" i="150" s="1"/>
  <c r="F38" i="150"/>
  <c r="G38" i="150" s="1"/>
  <c r="E37" i="150"/>
  <c r="D37" i="150"/>
  <c r="C37" i="150"/>
  <c r="F36" i="150"/>
  <c r="G36" i="150" s="1"/>
  <c r="F35" i="150"/>
  <c r="G35" i="150" s="1"/>
  <c r="F34" i="150"/>
  <c r="G34" i="150"/>
  <c r="F33" i="150"/>
  <c r="G33" i="150" s="1"/>
  <c r="F32" i="150"/>
  <c r="G32" i="150" s="1"/>
  <c r="F31" i="150"/>
  <c r="G31" i="150" s="1"/>
  <c r="F30" i="150"/>
  <c r="G30" i="150" s="1"/>
  <c r="E29" i="150"/>
  <c r="D29" i="150"/>
  <c r="C29" i="150"/>
  <c r="F28" i="150"/>
  <c r="G28" i="150" s="1"/>
  <c r="F27" i="150"/>
  <c r="G27" i="150" s="1"/>
  <c r="F26" i="150"/>
  <c r="G26" i="150" s="1"/>
  <c r="F25" i="150"/>
  <c r="G25" i="150" s="1"/>
  <c r="F24" i="150"/>
  <c r="G24" i="150" s="1"/>
  <c r="F23" i="150"/>
  <c r="G23" i="150" s="1"/>
  <c r="E22" i="150"/>
  <c r="D22" i="150"/>
  <c r="C22" i="150"/>
  <c r="F21" i="150"/>
  <c r="G21" i="150" s="1"/>
  <c r="F20" i="150"/>
  <c r="G20" i="150" s="1"/>
  <c r="F19" i="150"/>
  <c r="G19" i="150" s="1"/>
  <c r="F18" i="150"/>
  <c r="G18" i="150" s="1"/>
  <c r="F17" i="150"/>
  <c r="G17" i="150" s="1"/>
  <c r="F16" i="150"/>
  <c r="G16" i="150" s="1"/>
  <c r="E15" i="150"/>
  <c r="D15" i="150"/>
  <c r="C15" i="150"/>
  <c r="F14" i="150"/>
  <c r="G14" i="150" s="1"/>
  <c r="F13" i="150"/>
  <c r="G13" i="150" s="1"/>
  <c r="F12" i="150"/>
  <c r="G12" i="150" s="1"/>
  <c r="F11" i="150"/>
  <c r="G11" i="150" s="1"/>
  <c r="F10" i="150"/>
  <c r="G10" i="150" s="1"/>
  <c r="F9" i="150"/>
  <c r="G9" i="150" s="1"/>
  <c r="E8" i="150"/>
  <c r="D8" i="150"/>
  <c r="C8" i="150"/>
  <c r="C5" i="150"/>
  <c r="G155" i="149"/>
  <c r="F155" i="149"/>
  <c r="F154" i="149"/>
  <c r="F153" i="149"/>
  <c r="G153" i="149" s="1"/>
  <c r="F152" i="149"/>
  <c r="F151" i="149"/>
  <c r="G151" i="149" s="1"/>
  <c r="F150" i="149"/>
  <c r="F149" i="149"/>
  <c r="G149" i="149" s="1"/>
  <c r="E148" i="149"/>
  <c r="E143" i="152" s="1"/>
  <c r="D148" i="149"/>
  <c r="D143" i="152" s="1"/>
  <c r="C148" i="149"/>
  <c r="C143" i="152" s="1"/>
  <c r="F147" i="149"/>
  <c r="F146" i="149"/>
  <c r="F141" i="152" s="1"/>
  <c r="F145" i="149"/>
  <c r="F144" i="149"/>
  <c r="F139" i="152" s="1"/>
  <c r="E143" i="149"/>
  <c r="D143" i="149"/>
  <c r="C143" i="149"/>
  <c r="F142" i="149"/>
  <c r="F137" i="152" s="1"/>
  <c r="F141" i="149"/>
  <c r="F140" i="149"/>
  <c r="F135" i="152" s="1"/>
  <c r="F139" i="149"/>
  <c r="F134" i="152" s="1"/>
  <c r="F138" i="149"/>
  <c r="F133" i="152" s="1"/>
  <c r="F137" i="149"/>
  <c r="F132" i="152" s="1"/>
  <c r="E136" i="149"/>
  <c r="D136" i="149"/>
  <c r="C136" i="149"/>
  <c r="F135" i="149"/>
  <c r="F130" i="152" s="1"/>
  <c r="G135" i="149"/>
  <c r="F134" i="149"/>
  <c r="F129" i="152" s="1"/>
  <c r="F133" i="149"/>
  <c r="F128" i="152" s="1"/>
  <c r="E132" i="149"/>
  <c r="D132" i="149"/>
  <c r="C132" i="149"/>
  <c r="F130" i="149"/>
  <c r="F125" i="152" s="1"/>
  <c r="G130" i="149"/>
  <c r="F129" i="149"/>
  <c r="F128" i="149"/>
  <c r="F123" i="152" s="1"/>
  <c r="G123" i="152" s="1"/>
  <c r="F127" i="149"/>
  <c r="F122" i="152" s="1"/>
  <c r="F126" i="149"/>
  <c r="F121" i="152" s="1"/>
  <c r="F125" i="149"/>
  <c r="F120" i="152" s="1"/>
  <c r="F124" i="149"/>
  <c r="F119" i="152" s="1"/>
  <c r="F123" i="149"/>
  <c r="F122" i="149"/>
  <c r="F117" i="152" s="1"/>
  <c r="F121" i="149"/>
  <c r="F116" i="152" s="1"/>
  <c r="F120" i="149"/>
  <c r="F115" i="152" s="1"/>
  <c r="G115" i="152" s="1"/>
  <c r="F119" i="149"/>
  <c r="F114" i="152" s="1"/>
  <c r="F118" i="149"/>
  <c r="F113" i="152" s="1"/>
  <c r="E117" i="149"/>
  <c r="D117" i="149"/>
  <c r="C117" i="149"/>
  <c r="C131" i="149" s="1"/>
  <c r="F116" i="149"/>
  <c r="F111" i="152" s="1"/>
  <c r="F115" i="149"/>
  <c r="F114" i="149"/>
  <c r="F109" i="152" s="1"/>
  <c r="G109" i="152" s="1"/>
  <c r="F113" i="149"/>
  <c r="F108" i="152" s="1"/>
  <c r="F112" i="149"/>
  <c r="F107" i="152" s="1"/>
  <c r="F111" i="149"/>
  <c r="F106" i="152" s="1"/>
  <c r="F110" i="149"/>
  <c r="F105" i="152" s="1"/>
  <c r="F109" i="149"/>
  <c r="F104" i="152" s="1"/>
  <c r="F108" i="149"/>
  <c r="F103" i="152" s="1"/>
  <c r="F107" i="149"/>
  <c r="F106" i="149"/>
  <c r="F105" i="149"/>
  <c r="F104" i="149"/>
  <c r="F103" i="149"/>
  <c r="F102" i="149"/>
  <c r="F97" i="152" s="1"/>
  <c r="F101" i="149"/>
  <c r="G101" i="149" s="1"/>
  <c r="F100" i="149"/>
  <c r="F95" i="152" s="1"/>
  <c r="F99" i="149"/>
  <c r="F94" i="152" s="1"/>
  <c r="F98" i="149"/>
  <c r="G98" i="149" s="1"/>
  <c r="F97" i="149"/>
  <c r="F92" i="152" s="1"/>
  <c r="E96" i="149"/>
  <c r="D96" i="149"/>
  <c r="C93" i="149"/>
  <c r="F88" i="149"/>
  <c r="G88" i="149" s="1"/>
  <c r="F87" i="149"/>
  <c r="G87" i="149" s="1"/>
  <c r="F86" i="149"/>
  <c r="F85" i="152" s="1"/>
  <c r="F85" i="149"/>
  <c r="F84" i="152" s="1"/>
  <c r="F84" i="149"/>
  <c r="F83" i="152" s="1"/>
  <c r="F83" i="149"/>
  <c r="F82" i="152" s="1"/>
  <c r="E82" i="149"/>
  <c r="D82" i="149"/>
  <c r="C82" i="149"/>
  <c r="F81" i="149"/>
  <c r="F80" i="149"/>
  <c r="F79" i="149"/>
  <c r="E78" i="149"/>
  <c r="D78" i="149"/>
  <c r="C78" i="149"/>
  <c r="F77" i="149"/>
  <c r="F76" i="149"/>
  <c r="E75" i="149"/>
  <c r="D75" i="149"/>
  <c r="C75" i="149"/>
  <c r="F74" i="149"/>
  <c r="F73" i="149"/>
  <c r="F72" i="149"/>
  <c r="F71" i="152" s="1"/>
  <c r="G71" i="152" s="1"/>
  <c r="F71" i="149"/>
  <c r="E70" i="149"/>
  <c r="D70" i="149"/>
  <c r="C70" i="149"/>
  <c r="F69" i="149"/>
  <c r="F68" i="149"/>
  <c r="F67" i="149"/>
  <c r="E66" i="149"/>
  <c r="D66" i="149"/>
  <c r="C66" i="149"/>
  <c r="F64" i="149"/>
  <c r="F63" i="152" s="1"/>
  <c r="F63" i="149"/>
  <c r="F62" i="152" s="1"/>
  <c r="F62" i="149"/>
  <c r="F61" i="149"/>
  <c r="E60" i="149"/>
  <c r="D60" i="149"/>
  <c r="C60" i="149"/>
  <c r="F59" i="149"/>
  <c r="F58" i="149"/>
  <c r="F57" i="149"/>
  <c r="F56" i="149"/>
  <c r="E55" i="149"/>
  <c r="D55" i="149"/>
  <c r="C55" i="149"/>
  <c r="F54" i="149"/>
  <c r="F53" i="152" s="1"/>
  <c r="F53" i="149"/>
  <c r="F52" i="149"/>
  <c r="F51" i="152" s="1"/>
  <c r="G51" i="152" s="1"/>
  <c r="F51" i="149"/>
  <c r="F50" i="149"/>
  <c r="F49" i="152" s="1"/>
  <c r="E49" i="149"/>
  <c r="D49" i="149"/>
  <c r="C49" i="149"/>
  <c r="F48" i="149"/>
  <c r="F47" i="152" s="1"/>
  <c r="F47" i="149"/>
  <c r="F46" i="152" s="1"/>
  <c r="F46" i="149"/>
  <c r="F45" i="152" s="1"/>
  <c r="F45" i="149"/>
  <c r="F44" i="152" s="1"/>
  <c r="F44" i="149"/>
  <c r="F43" i="152" s="1"/>
  <c r="F43" i="149"/>
  <c r="F42" i="149"/>
  <c r="F41" i="152" s="1"/>
  <c r="F41" i="149"/>
  <c r="F40" i="152" s="1"/>
  <c r="F40" i="149"/>
  <c r="F39" i="152" s="1"/>
  <c r="F39" i="149"/>
  <c r="F38" i="152" s="1"/>
  <c r="F38" i="149"/>
  <c r="E37" i="149"/>
  <c r="E37" i="1" s="1"/>
  <c r="D37" i="149"/>
  <c r="D37" i="1" s="1"/>
  <c r="C37" i="149"/>
  <c r="C37" i="1" s="1"/>
  <c r="F36" i="149"/>
  <c r="F35" i="152" s="1"/>
  <c r="G36" i="149"/>
  <c r="F35" i="149"/>
  <c r="F34" i="152" s="1"/>
  <c r="F34" i="149"/>
  <c r="F33" i="152" s="1"/>
  <c r="G33" i="152" s="1"/>
  <c r="F33" i="149"/>
  <c r="F32" i="152" s="1"/>
  <c r="F32" i="149"/>
  <c r="F31" i="152" s="1"/>
  <c r="F31" i="149"/>
  <c r="F30" i="152" s="1"/>
  <c r="F30" i="149"/>
  <c r="F29" i="152" s="1"/>
  <c r="E29" i="149"/>
  <c r="D29" i="149"/>
  <c r="C29" i="149"/>
  <c r="F28" i="149"/>
  <c r="F27" i="152" s="1"/>
  <c r="F27" i="149"/>
  <c r="F26" i="149"/>
  <c r="F25" i="152" s="1"/>
  <c r="F25" i="149"/>
  <c r="F24" i="149"/>
  <c r="F23" i="152" s="1"/>
  <c r="F23" i="149"/>
  <c r="E22" i="149"/>
  <c r="D22" i="149"/>
  <c r="C22" i="149"/>
  <c r="F21" i="149"/>
  <c r="F20" i="152" s="1"/>
  <c r="F20" i="149"/>
  <c r="F19" i="152" s="1"/>
  <c r="F19" i="149"/>
  <c r="F18" i="149"/>
  <c r="F17" i="149"/>
  <c r="F16" i="152" s="1"/>
  <c r="G16" i="152" s="1"/>
  <c r="F16" i="149"/>
  <c r="E15" i="149"/>
  <c r="D15" i="149"/>
  <c r="C15" i="149"/>
  <c r="F14" i="149"/>
  <c r="F13" i="152" s="1"/>
  <c r="F13" i="149"/>
  <c r="F12" i="152" s="1"/>
  <c r="F12" i="149"/>
  <c r="F11" i="152" s="1"/>
  <c r="F11" i="149"/>
  <c r="F10" i="152" s="1"/>
  <c r="G10" i="152" s="1"/>
  <c r="F10" i="149"/>
  <c r="F9" i="152" s="1"/>
  <c r="F9" i="149"/>
  <c r="F8" i="152" s="1"/>
  <c r="E8" i="149"/>
  <c r="D8" i="149"/>
  <c r="C8" i="149"/>
  <c r="C5" i="149"/>
  <c r="G156" i="148"/>
  <c r="F156" i="148"/>
  <c r="F155" i="148"/>
  <c r="F149" i="151" s="1"/>
  <c r="F154" i="148"/>
  <c r="G154" i="148" s="1"/>
  <c r="F153" i="148"/>
  <c r="F152" i="148"/>
  <c r="G152" i="148" s="1"/>
  <c r="F151" i="148"/>
  <c r="G151" i="148" s="1"/>
  <c r="F150" i="148"/>
  <c r="D149" i="148"/>
  <c r="C149" i="148"/>
  <c r="C143" i="151" s="1"/>
  <c r="F148" i="148"/>
  <c r="G148" i="148" s="1"/>
  <c r="F147" i="148"/>
  <c r="G147" i="148" s="1"/>
  <c r="F146" i="148"/>
  <c r="G146" i="148" s="1"/>
  <c r="F145" i="148"/>
  <c r="F143" i="148"/>
  <c r="G143" i="148" s="1"/>
  <c r="F142" i="148"/>
  <c r="F141" i="148"/>
  <c r="G141" i="148" s="1"/>
  <c r="F140" i="148"/>
  <c r="F139" i="148"/>
  <c r="G139" i="148" s="1"/>
  <c r="F138" i="148"/>
  <c r="F136" i="148"/>
  <c r="F135" i="148"/>
  <c r="F134" i="148"/>
  <c r="F131" i="148"/>
  <c r="F132" i="1" s="1"/>
  <c r="F130" i="148"/>
  <c r="G130" i="148" s="1"/>
  <c r="F129" i="148"/>
  <c r="F130" i="1" s="1"/>
  <c r="F124" i="3" s="1"/>
  <c r="F128" i="148"/>
  <c r="G128" i="148" s="1"/>
  <c r="F127" i="148"/>
  <c r="G127" i="148" s="1"/>
  <c r="F126" i="148"/>
  <c r="G126" i="148" s="1"/>
  <c r="F125" i="148"/>
  <c r="F124" i="148"/>
  <c r="G124" i="148" s="1"/>
  <c r="F123" i="148"/>
  <c r="F124" i="1" s="1"/>
  <c r="F122" i="148"/>
  <c r="G122" i="148" s="1"/>
  <c r="F121" i="148"/>
  <c r="F120" i="148"/>
  <c r="F121" i="1" s="1"/>
  <c r="F119" i="148"/>
  <c r="F117" i="148"/>
  <c r="F116" i="148"/>
  <c r="F114" i="148"/>
  <c r="F113" i="148"/>
  <c r="F112" i="148"/>
  <c r="F111" i="148"/>
  <c r="F110" i="148"/>
  <c r="F109" i="148"/>
  <c r="F108" i="148"/>
  <c r="F107" i="148"/>
  <c r="F106" i="148"/>
  <c r="F105" i="148"/>
  <c r="F104" i="148"/>
  <c r="F103" i="148"/>
  <c r="F101" i="148"/>
  <c r="F100" i="148"/>
  <c r="F99" i="148"/>
  <c r="F98" i="148"/>
  <c r="E97" i="148"/>
  <c r="D97" i="148"/>
  <c r="C94" i="148"/>
  <c r="F89" i="148"/>
  <c r="G89" i="148" s="1"/>
  <c r="F88" i="148"/>
  <c r="G88" i="148" s="1"/>
  <c r="F87" i="148"/>
  <c r="F86" i="148"/>
  <c r="F85" i="148"/>
  <c r="F85" i="1" s="1"/>
  <c r="F83" i="151" s="1"/>
  <c r="F84" i="148"/>
  <c r="G84" i="148" s="1"/>
  <c r="D83" i="148"/>
  <c r="C83" i="148"/>
  <c r="F82" i="148"/>
  <c r="F81" i="148"/>
  <c r="F80" i="148"/>
  <c r="D79" i="148"/>
  <c r="C79" i="148"/>
  <c r="F78" i="148"/>
  <c r="F77" i="148"/>
  <c r="D76" i="148"/>
  <c r="C76" i="148"/>
  <c r="F75" i="148"/>
  <c r="F74" i="148"/>
  <c r="F73" i="148"/>
  <c r="F72" i="148"/>
  <c r="D71" i="148"/>
  <c r="C71" i="148"/>
  <c r="F70" i="148"/>
  <c r="F70" i="1" s="1"/>
  <c r="F69" i="148"/>
  <c r="F68" i="148"/>
  <c r="D67" i="148"/>
  <c r="C67" i="148"/>
  <c r="F65" i="148"/>
  <c r="F64" i="148"/>
  <c r="F63" i="148"/>
  <c r="F62" i="148"/>
  <c r="D61" i="148"/>
  <c r="C61" i="148"/>
  <c r="F60" i="148"/>
  <c r="G60" i="148" s="1"/>
  <c r="F59" i="148"/>
  <c r="F58" i="148"/>
  <c r="G58" i="148" s="1"/>
  <c r="F57" i="148"/>
  <c r="D56" i="148"/>
  <c r="C56" i="148"/>
  <c r="F55" i="148"/>
  <c r="F55" i="1" s="1"/>
  <c r="F53" i="151" s="1"/>
  <c r="F54" i="148"/>
  <c r="F53" i="148"/>
  <c r="F52" i="148"/>
  <c r="G52" i="148" s="1"/>
  <c r="F51" i="148"/>
  <c r="D50" i="148"/>
  <c r="C50" i="148"/>
  <c r="F49" i="148"/>
  <c r="F48" i="148"/>
  <c r="F47" i="148"/>
  <c r="F47" i="1" s="1"/>
  <c r="F45" i="3" s="1"/>
  <c r="G45" i="3" s="1"/>
  <c r="F46" i="148"/>
  <c r="G46" i="148" s="1"/>
  <c r="F45" i="148"/>
  <c r="F44" i="148"/>
  <c r="F43" i="148"/>
  <c r="F42" i="148"/>
  <c r="G42" i="148" s="1"/>
  <c r="F41" i="148"/>
  <c r="F40" i="148"/>
  <c r="F39" i="148"/>
  <c r="F39" i="1" s="1"/>
  <c r="F37" i="151" s="1"/>
  <c r="F36" i="148"/>
  <c r="F35" i="148"/>
  <c r="F34" i="148"/>
  <c r="F33" i="148"/>
  <c r="F32" i="148"/>
  <c r="F31" i="148"/>
  <c r="F30" i="148"/>
  <c r="G30" i="148" s="1"/>
  <c r="D29" i="148"/>
  <c r="C29" i="148"/>
  <c r="F28" i="148"/>
  <c r="G28" i="148" s="1"/>
  <c r="F27" i="148"/>
  <c r="F27" i="1" s="1"/>
  <c r="F26" i="3" s="1"/>
  <c r="F26" i="148"/>
  <c r="G26" i="148" s="1"/>
  <c r="F25" i="148"/>
  <c r="F24" i="148"/>
  <c r="F23" i="148"/>
  <c r="D22" i="148"/>
  <c r="C22" i="148"/>
  <c r="F21" i="148"/>
  <c r="G21" i="148" s="1"/>
  <c r="F20" i="148"/>
  <c r="F19" i="148"/>
  <c r="F18" i="148"/>
  <c r="F17" i="148"/>
  <c r="F16" i="148"/>
  <c r="D15" i="148"/>
  <c r="C15" i="148"/>
  <c r="F14" i="148"/>
  <c r="F13" i="148"/>
  <c r="F12" i="148"/>
  <c r="G12" i="148" s="1"/>
  <c r="F11" i="148"/>
  <c r="F10" i="148"/>
  <c r="G10" i="148" s="1"/>
  <c r="F9" i="148"/>
  <c r="E8" i="148"/>
  <c r="D8" i="148"/>
  <c r="C8" i="148"/>
  <c r="C5" i="148"/>
  <c r="F152" i="3"/>
  <c r="G152" i="3" s="1"/>
  <c r="F151" i="3"/>
  <c r="G151" i="3" s="1"/>
  <c r="F87" i="3"/>
  <c r="G87" i="3" s="1"/>
  <c r="F86" i="3"/>
  <c r="G86" i="3" s="1"/>
  <c r="F157" i="1"/>
  <c r="F156" i="1"/>
  <c r="F89" i="1"/>
  <c r="G89" i="1" s="1"/>
  <c r="F88" i="1"/>
  <c r="G88" i="1" s="1"/>
  <c r="H4" i="73"/>
  <c r="H4" i="61"/>
  <c r="E6" i="147"/>
  <c r="D6" i="147"/>
  <c r="B6" i="147"/>
  <c r="H5" i="147"/>
  <c r="E3" i="147"/>
  <c r="H6" i="63"/>
  <c r="I6" i="63" s="1"/>
  <c r="H7" i="63"/>
  <c r="I7" i="63" s="1"/>
  <c r="H8" i="63"/>
  <c r="I8" i="63" s="1"/>
  <c r="H9" i="63"/>
  <c r="I9" i="63" s="1"/>
  <c r="H10" i="63"/>
  <c r="I10" i="63" s="1"/>
  <c r="H5" i="63"/>
  <c r="I5" i="63" s="1"/>
  <c r="E150" i="1"/>
  <c r="E144" i="3" s="1"/>
  <c r="D150" i="1"/>
  <c r="D144" i="3" s="1"/>
  <c r="D139" i="3" s="1"/>
  <c r="E145" i="1"/>
  <c r="D145" i="1"/>
  <c r="E138" i="1"/>
  <c r="D138" i="1"/>
  <c r="E134" i="1"/>
  <c r="D134" i="1"/>
  <c r="E119" i="1"/>
  <c r="D119" i="1"/>
  <c r="E98" i="1"/>
  <c r="D98" i="1"/>
  <c r="E83" i="1"/>
  <c r="D83" i="1"/>
  <c r="E79" i="1"/>
  <c r="D79" i="1"/>
  <c r="E76" i="1"/>
  <c r="D76" i="1"/>
  <c r="E71" i="1"/>
  <c r="D71" i="1"/>
  <c r="E67" i="1"/>
  <c r="D67" i="1"/>
  <c r="E61" i="1"/>
  <c r="D61" i="1"/>
  <c r="E56" i="1"/>
  <c r="D56" i="1"/>
  <c r="E50" i="1"/>
  <c r="D50" i="1"/>
  <c r="E38" i="1"/>
  <c r="D38" i="1"/>
  <c r="E29" i="1"/>
  <c r="D29" i="1"/>
  <c r="E22" i="1"/>
  <c r="D22" i="1"/>
  <c r="E15" i="1"/>
  <c r="D15" i="1"/>
  <c r="D8" i="1"/>
  <c r="E11" i="63"/>
  <c r="E3" i="63"/>
  <c r="I29" i="61"/>
  <c r="I28" i="61"/>
  <c r="I27" i="61"/>
  <c r="I26" i="61"/>
  <c r="I25" i="61"/>
  <c r="I24" i="61"/>
  <c r="I23" i="61"/>
  <c r="I22" i="61"/>
  <c r="I21" i="61"/>
  <c r="I20" i="61"/>
  <c r="I19" i="61"/>
  <c r="I18" i="61"/>
  <c r="I16" i="61"/>
  <c r="I15" i="61"/>
  <c r="I14" i="61"/>
  <c r="I13" i="61"/>
  <c r="I12" i="61"/>
  <c r="I11" i="61"/>
  <c r="I10" i="61"/>
  <c r="I9" i="61"/>
  <c r="I7" i="61"/>
  <c r="E29" i="61"/>
  <c r="E28" i="61"/>
  <c r="E27" i="61"/>
  <c r="E26" i="61"/>
  <c r="E25" i="61"/>
  <c r="E23" i="61"/>
  <c r="E22" i="61"/>
  <c r="E21" i="61"/>
  <c r="E20" i="61"/>
  <c r="E19" i="61"/>
  <c r="E7" i="61"/>
  <c r="E9" i="61"/>
  <c r="E10" i="61"/>
  <c r="E11" i="61"/>
  <c r="E12" i="61"/>
  <c r="E13" i="61"/>
  <c r="E14" i="61"/>
  <c r="E15" i="61"/>
  <c r="E16" i="61"/>
  <c r="I37" i="73"/>
  <c r="I36" i="73"/>
  <c r="I34" i="73"/>
  <c r="I33" i="73"/>
  <c r="I32" i="73"/>
  <c r="I31" i="73"/>
  <c r="I28" i="73"/>
  <c r="I26" i="73"/>
  <c r="E37" i="73"/>
  <c r="E36" i="73"/>
  <c r="E35" i="73"/>
  <c r="E30" i="73"/>
  <c r="E31" i="73"/>
  <c r="E32" i="73"/>
  <c r="A31" i="75"/>
  <c r="A28" i="76" s="1"/>
  <c r="A37" i="75"/>
  <c r="A19" i="75"/>
  <c r="A16" i="76" s="1"/>
  <c r="A13" i="75"/>
  <c r="A10" i="76" s="1"/>
  <c r="G157" i="1"/>
  <c r="A4" i="76"/>
  <c r="A25" i="75"/>
  <c r="A22" i="76" s="1"/>
  <c r="A34" i="76"/>
  <c r="H30" i="61"/>
  <c r="D18" i="61"/>
  <c r="D24" i="61"/>
  <c r="C95" i="1"/>
  <c r="C5" i="1"/>
  <c r="C4" i="73" s="1"/>
  <c r="G4" i="73" s="1"/>
  <c r="C150" i="1"/>
  <c r="C144" i="3" s="1"/>
  <c r="C138" i="1"/>
  <c r="C98" i="1"/>
  <c r="C145" i="1"/>
  <c r="C134" i="1"/>
  <c r="C119" i="1"/>
  <c r="C83" i="1"/>
  <c r="C79" i="1"/>
  <c r="C76" i="1"/>
  <c r="C71" i="1"/>
  <c r="C67" i="1"/>
  <c r="C61" i="1"/>
  <c r="C56" i="1"/>
  <c r="C25" i="73" s="1"/>
  <c r="C50" i="1"/>
  <c r="C8" i="61" s="1"/>
  <c r="C38" i="1"/>
  <c r="C24" i="73" s="1"/>
  <c r="C22" i="1"/>
  <c r="C6" i="61" s="1"/>
  <c r="C15" i="1"/>
  <c r="C7" i="73" s="1"/>
  <c r="C8" i="1"/>
  <c r="C6" i="73" s="1"/>
  <c r="G30" i="61"/>
  <c r="C18" i="61"/>
  <c r="C24" i="61"/>
  <c r="C33" i="73"/>
  <c r="B11" i="63"/>
  <c r="D11" i="63"/>
  <c r="I2" i="61"/>
  <c r="E90" i="148"/>
  <c r="G118" i="149"/>
  <c r="F132" i="149"/>
  <c r="G133" i="149"/>
  <c r="G60" i="153"/>
  <c r="G67" i="150"/>
  <c r="F77" i="153"/>
  <c r="F112" i="153" l="1"/>
  <c r="C64" i="153"/>
  <c r="G7" i="153"/>
  <c r="G59" i="153"/>
  <c r="F54" i="153"/>
  <c r="F59" i="153"/>
  <c r="F60" i="150"/>
  <c r="G60" i="150"/>
  <c r="F55" i="150"/>
  <c r="F73" i="1"/>
  <c r="F71" i="3" s="1"/>
  <c r="G71" i="3" s="1"/>
  <c r="G121" i="149"/>
  <c r="G117" i="152"/>
  <c r="E157" i="148"/>
  <c r="F115" i="148"/>
  <c r="G129" i="148"/>
  <c r="F75" i="1"/>
  <c r="F73" i="151" s="1"/>
  <c r="G73" i="151" s="1"/>
  <c r="F78" i="1"/>
  <c r="G24" i="149"/>
  <c r="G49" i="150"/>
  <c r="F36" i="153"/>
  <c r="G91" i="153"/>
  <c r="E156" i="149"/>
  <c r="G130" i="1"/>
  <c r="F55" i="152"/>
  <c r="G55" i="152" s="1"/>
  <c r="G56" i="149"/>
  <c r="F58" i="152"/>
  <c r="G59" i="149"/>
  <c r="G144" i="149"/>
  <c r="F62" i="1"/>
  <c r="G62" i="1" s="1"/>
  <c r="C29" i="1"/>
  <c r="C10" i="73" s="1"/>
  <c r="C27" i="73" s="1"/>
  <c r="G39" i="149"/>
  <c r="F56" i="152"/>
  <c r="G56" i="152" s="1"/>
  <c r="G57" i="149"/>
  <c r="G84" i="149"/>
  <c r="G134" i="149"/>
  <c r="G132" i="149" s="1"/>
  <c r="G137" i="149"/>
  <c r="F143" i="149"/>
  <c r="F32" i="1"/>
  <c r="G32" i="1" s="1"/>
  <c r="G21" i="149"/>
  <c r="G47" i="149"/>
  <c r="F57" i="152"/>
  <c r="G58" i="149"/>
  <c r="F82" i="149"/>
  <c r="G110" i="149"/>
  <c r="G119" i="149"/>
  <c r="G125" i="149"/>
  <c r="G142" i="149"/>
  <c r="D89" i="3"/>
  <c r="D153" i="3"/>
  <c r="D127" i="3"/>
  <c r="D154" i="3" s="1"/>
  <c r="G65" i="153"/>
  <c r="D64" i="153"/>
  <c r="D89" i="153" s="1"/>
  <c r="G126" i="153"/>
  <c r="F138" i="153"/>
  <c r="D88" i="153"/>
  <c r="F69" i="153"/>
  <c r="E88" i="153"/>
  <c r="G77" i="153"/>
  <c r="F81" i="153"/>
  <c r="G138" i="153"/>
  <c r="G39" i="153"/>
  <c r="G36" i="153" s="1"/>
  <c r="G55" i="153"/>
  <c r="G54" i="153" s="1"/>
  <c r="G31" i="152"/>
  <c r="G39" i="152"/>
  <c r="G43" i="152"/>
  <c r="G85" i="152"/>
  <c r="G134" i="152"/>
  <c r="G8" i="152"/>
  <c r="G12" i="152"/>
  <c r="G35" i="152"/>
  <c r="G47" i="152"/>
  <c r="G125" i="152"/>
  <c r="G128" i="152"/>
  <c r="G62" i="152"/>
  <c r="D54" i="152"/>
  <c r="C59" i="152"/>
  <c r="C77" i="152"/>
  <c r="D127" i="152"/>
  <c r="G53" i="151"/>
  <c r="G78" i="150"/>
  <c r="G143" i="150"/>
  <c r="F22" i="150"/>
  <c r="D156" i="150"/>
  <c r="F56" i="148"/>
  <c r="F36" i="1"/>
  <c r="F35" i="151" s="1"/>
  <c r="G35" i="151" s="1"/>
  <c r="G36" i="148"/>
  <c r="F79" i="148"/>
  <c r="G123" i="148"/>
  <c r="G27" i="73"/>
  <c r="F20" i="1"/>
  <c r="G20" i="1" s="1"/>
  <c r="E65" i="149"/>
  <c r="F102" i="148"/>
  <c r="F96" i="151" s="1"/>
  <c r="G96" i="151" s="1"/>
  <c r="F35" i="1"/>
  <c r="F34" i="151" s="1"/>
  <c r="G34" i="151" s="1"/>
  <c r="G35" i="148"/>
  <c r="G120" i="148"/>
  <c r="F68" i="151"/>
  <c r="D34" i="73"/>
  <c r="E34" i="73" s="1"/>
  <c r="C133" i="1"/>
  <c r="B24" i="76" s="1"/>
  <c r="C74" i="151"/>
  <c r="G95" i="152"/>
  <c r="G103" i="152"/>
  <c r="C54" i="152"/>
  <c r="C157" i="148"/>
  <c r="E128" i="3"/>
  <c r="D59" i="151"/>
  <c r="C54" i="151"/>
  <c r="D127" i="151"/>
  <c r="G100" i="149"/>
  <c r="G21" i="153"/>
  <c r="F78" i="152"/>
  <c r="G78" i="152" s="1"/>
  <c r="G79" i="149"/>
  <c r="F118" i="152"/>
  <c r="G118" i="152" s="1"/>
  <c r="G123" i="149"/>
  <c r="F82" i="150"/>
  <c r="G83" i="150"/>
  <c r="F48" i="153"/>
  <c r="G70" i="153"/>
  <c r="G69" i="153" s="1"/>
  <c r="G134" i="148"/>
  <c r="F133" i="148"/>
  <c r="F79" i="152"/>
  <c r="G79" i="152" s="1"/>
  <c r="G80" i="149"/>
  <c r="E64" i="153"/>
  <c r="E89" i="153" s="1"/>
  <c r="F148" i="150"/>
  <c r="E163" i="148"/>
  <c r="F40" i="1"/>
  <c r="F38" i="3" s="1"/>
  <c r="G38" i="3" s="1"/>
  <c r="G40" i="148"/>
  <c r="F81" i="1"/>
  <c r="F79" i="3" s="1"/>
  <c r="G79" i="3" s="1"/>
  <c r="G52" i="149"/>
  <c r="C156" i="149"/>
  <c r="C157" i="149" s="1"/>
  <c r="F75" i="150"/>
  <c r="F91" i="153"/>
  <c r="F126" i="153" s="1"/>
  <c r="F153" i="153" s="1"/>
  <c r="F61" i="148"/>
  <c r="F11" i="1"/>
  <c r="F10" i="151" s="1"/>
  <c r="G10" i="151" s="1"/>
  <c r="F42" i="152"/>
  <c r="G42" i="152" s="1"/>
  <c r="G43" i="149"/>
  <c r="F78" i="149"/>
  <c r="F131" i="153"/>
  <c r="F21" i="153"/>
  <c r="F70" i="149"/>
  <c r="I2" i="63"/>
  <c r="I2" i="147"/>
  <c r="F150" i="3"/>
  <c r="G150" i="3" s="1"/>
  <c r="G156" i="1"/>
  <c r="F18" i="152"/>
  <c r="G18" i="152" s="1"/>
  <c r="G19" i="149"/>
  <c r="F144" i="153"/>
  <c r="F143" i="150"/>
  <c r="F60" i="149"/>
  <c r="G131" i="153"/>
  <c r="F29" i="149"/>
  <c r="F144" i="148"/>
  <c r="E18" i="61"/>
  <c r="F38" i="148"/>
  <c r="F45" i="1"/>
  <c r="F43" i="3" s="1"/>
  <c r="G43" i="3" s="1"/>
  <c r="F48" i="1"/>
  <c r="F46" i="3" s="1"/>
  <c r="G46" i="3" s="1"/>
  <c r="G11" i="149"/>
  <c r="G28" i="149"/>
  <c r="F98" i="152"/>
  <c r="G98" i="152" s="1"/>
  <c r="G103" i="149"/>
  <c r="G28" i="153"/>
  <c r="G81" i="153"/>
  <c r="G144" i="153"/>
  <c r="G41" i="152"/>
  <c r="G49" i="152"/>
  <c r="G58" i="152"/>
  <c r="F73" i="152"/>
  <c r="G73" i="152" s="1"/>
  <c r="G74" i="149"/>
  <c r="G119" i="152"/>
  <c r="G22" i="150"/>
  <c r="D89" i="150"/>
  <c r="G70" i="150"/>
  <c r="D54" i="151"/>
  <c r="D144" i="151"/>
  <c r="C21" i="152"/>
  <c r="E21" i="152"/>
  <c r="E54" i="152"/>
  <c r="D59" i="152"/>
  <c r="C69" i="152"/>
  <c r="C112" i="152"/>
  <c r="C144" i="152"/>
  <c r="D144" i="152"/>
  <c r="F70" i="150"/>
  <c r="F65" i="153"/>
  <c r="C30" i="61"/>
  <c r="C17" i="61"/>
  <c r="C90" i="1"/>
  <c r="B7" i="76" s="1"/>
  <c r="F9" i="1"/>
  <c r="G9" i="1" s="1"/>
  <c r="F28" i="1"/>
  <c r="F27" i="3" s="1"/>
  <c r="G27" i="3" s="1"/>
  <c r="F30" i="1"/>
  <c r="F29" i="151" s="1"/>
  <c r="G29" i="151" s="1"/>
  <c r="F46" i="1"/>
  <c r="F44" i="3" s="1"/>
  <c r="G44" i="3" s="1"/>
  <c r="F53" i="1"/>
  <c r="F51" i="151" s="1"/>
  <c r="G51" i="151" s="1"/>
  <c r="D90" i="148"/>
  <c r="F76" i="148"/>
  <c r="C65" i="149"/>
  <c r="C161" i="149" s="1"/>
  <c r="G45" i="152"/>
  <c r="F75" i="149"/>
  <c r="E131" i="149"/>
  <c r="E157" i="149" s="1"/>
  <c r="G105" i="152"/>
  <c r="G127" i="149"/>
  <c r="G130" i="152"/>
  <c r="G139" i="149"/>
  <c r="G139" i="152"/>
  <c r="F29" i="150"/>
  <c r="F28" i="153"/>
  <c r="F74" i="153"/>
  <c r="D126" i="153"/>
  <c r="D152" i="153"/>
  <c r="D74" i="152"/>
  <c r="G83" i="152"/>
  <c r="G97" i="152"/>
  <c r="G107" i="152"/>
  <c r="G111" i="152"/>
  <c r="G121" i="152"/>
  <c r="G141" i="152"/>
  <c r="E156" i="150"/>
  <c r="E157" i="150" s="1"/>
  <c r="F7" i="153"/>
  <c r="C88" i="153"/>
  <c r="C89" i="153" s="1"/>
  <c r="E126" i="153"/>
  <c r="E153" i="153" s="1"/>
  <c r="C126" i="153"/>
  <c r="C152" i="153"/>
  <c r="G38" i="73"/>
  <c r="D25" i="76" s="1"/>
  <c r="C7" i="3"/>
  <c r="C21" i="3"/>
  <c r="C54" i="3"/>
  <c r="C59" i="3"/>
  <c r="E65" i="3"/>
  <c r="C77" i="3"/>
  <c r="E81" i="3"/>
  <c r="C65" i="151"/>
  <c r="C59" i="151"/>
  <c r="C77" i="151"/>
  <c r="E54" i="151"/>
  <c r="C112" i="151"/>
  <c r="C127" i="151"/>
  <c r="E7" i="152"/>
  <c r="C36" i="152"/>
  <c r="C65" i="152"/>
  <c r="C81" i="152"/>
  <c r="D28" i="152"/>
  <c r="D36" i="152"/>
  <c r="E59" i="152"/>
  <c r="D65" i="152"/>
  <c r="E65" i="152"/>
  <c r="D69" i="152"/>
  <c r="D77" i="152"/>
  <c r="E77" i="152"/>
  <c r="E81" i="152"/>
  <c r="D112" i="152"/>
  <c r="C127" i="152"/>
  <c r="C113" i="3"/>
  <c r="C132" i="3"/>
  <c r="C139" i="3"/>
  <c r="C90" i="148"/>
  <c r="F149" i="148"/>
  <c r="F143" i="151" s="1"/>
  <c r="G143" i="151" s="1"/>
  <c r="C66" i="148"/>
  <c r="G48" i="148"/>
  <c r="G132" i="152"/>
  <c r="G70" i="1"/>
  <c r="D131" i="149"/>
  <c r="E48" i="152"/>
  <c r="F8" i="149"/>
  <c r="F55" i="149"/>
  <c r="F117" i="149"/>
  <c r="F14" i="1"/>
  <c r="F13" i="3" s="1"/>
  <c r="G13" i="3" s="1"/>
  <c r="F17" i="1"/>
  <c r="F16" i="151" s="1"/>
  <c r="G16" i="151" s="1"/>
  <c r="F25" i="1"/>
  <c r="G25" i="1" s="1"/>
  <c r="F42" i="1"/>
  <c r="F40" i="3" s="1"/>
  <c r="G40" i="3" s="1"/>
  <c r="F51" i="1"/>
  <c r="F49" i="151" s="1"/>
  <c r="G49" i="151" s="1"/>
  <c r="F57" i="1"/>
  <c r="F55" i="3" s="1"/>
  <c r="G55" i="3" s="1"/>
  <c r="F65" i="1"/>
  <c r="G65" i="1" s="1"/>
  <c r="F72" i="1"/>
  <c r="F70" i="151" s="1"/>
  <c r="G70" i="151" s="1"/>
  <c r="F86" i="1"/>
  <c r="F84" i="3" s="1"/>
  <c r="G84" i="3" s="1"/>
  <c r="G9" i="149"/>
  <c r="G13" i="149"/>
  <c r="G14" i="149"/>
  <c r="G17" i="149"/>
  <c r="G20" i="149"/>
  <c r="G26" i="149"/>
  <c r="G30" i="149"/>
  <c r="G31" i="149"/>
  <c r="G32" i="149"/>
  <c r="G33" i="149"/>
  <c r="G34" i="149"/>
  <c r="F37" i="149"/>
  <c r="F37" i="1" s="1"/>
  <c r="G37" i="1" s="1"/>
  <c r="G41" i="149"/>
  <c r="G45" i="149"/>
  <c r="G50" i="149"/>
  <c r="G54" i="149"/>
  <c r="G64" i="149"/>
  <c r="C89" i="149"/>
  <c r="G72" i="149"/>
  <c r="E89" i="149"/>
  <c r="E162" i="149" s="1"/>
  <c r="G83" i="149"/>
  <c r="G85" i="149"/>
  <c r="G102" i="149"/>
  <c r="G108" i="149"/>
  <c r="G112" i="149"/>
  <c r="G116" i="149"/>
  <c r="G120" i="149"/>
  <c r="G122" i="149"/>
  <c r="G124" i="149"/>
  <c r="G126" i="149"/>
  <c r="G128" i="149"/>
  <c r="G138" i="149"/>
  <c r="G140" i="149"/>
  <c r="D156" i="149"/>
  <c r="G146" i="149"/>
  <c r="G29" i="150"/>
  <c r="G8" i="150"/>
  <c r="D65" i="150"/>
  <c r="C89" i="150"/>
  <c r="G75" i="150"/>
  <c r="E89" i="150"/>
  <c r="G96" i="150"/>
  <c r="F8" i="150"/>
  <c r="F132" i="150"/>
  <c r="F96" i="150"/>
  <c r="G66" i="150"/>
  <c r="F78" i="150"/>
  <c r="C65" i="150"/>
  <c r="C161" i="150" s="1"/>
  <c r="E65" i="150"/>
  <c r="G15" i="150"/>
  <c r="G37" i="150"/>
  <c r="G55" i="150"/>
  <c r="D131" i="150"/>
  <c r="F117" i="150"/>
  <c r="C156" i="150"/>
  <c r="C157" i="150" s="1"/>
  <c r="G136" i="150"/>
  <c r="G148" i="150"/>
  <c r="I30" i="61"/>
  <c r="E131" i="152"/>
  <c r="G9" i="152"/>
  <c r="G23" i="152"/>
  <c r="G27" i="152"/>
  <c r="G34" i="152"/>
  <c r="G38" i="152"/>
  <c r="G106" i="152"/>
  <c r="G116" i="152"/>
  <c r="G120" i="152"/>
  <c r="G122" i="152"/>
  <c r="G129" i="152"/>
  <c r="D138" i="152"/>
  <c r="C7" i="152"/>
  <c r="C14" i="152"/>
  <c r="D21" i="152"/>
  <c r="E28" i="152"/>
  <c r="C28" i="152"/>
  <c r="G46" i="152"/>
  <c r="G114" i="152"/>
  <c r="G11" i="152"/>
  <c r="G13" i="152"/>
  <c r="G25" i="152"/>
  <c r="G30" i="152"/>
  <c r="G32" i="152"/>
  <c r="G40" i="152"/>
  <c r="G44" i="152"/>
  <c r="G57" i="152"/>
  <c r="G63" i="152"/>
  <c r="G84" i="152"/>
  <c r="G94" i="152"/>
  <c r="G104" i="152"/>
  <c r="G108" i="152"/>
  <c r="G135" i="152"/>
  <c r="E138" i="152"/>
  <c r="E144" i="151"/>
  <c r="C48" i="3"/>
  <c r="C69" i="3"/>
  <c r="G81" i="1"/>
  <c r="G36" i="1"/>
  <c r="G26" i="3"/>
  <c r="G68" i="151"/>
  <c r="G83" i="151"/>
  <c r="G124" i="3"/>
  <c r="G40" i="1"/>
  <c r="G55" i="1"/>
  <c r="G85" i="1"/>
  <c r="G27" i="1"/>
  <c r="F60" i="3"/>
  <c r="G60" i="3" s="1"/>
  <c r="C131" i="151"/>
  <c r="D7" i="152"/>
  <c r="G19" i="152"/>
  <c r="D14" i="152"/>
  <c r="D81" i="152"/>
  <c r="E14" i="152"/>
  <c r="G20" i="152"/>
  <c r="E36" i="152"/>
  <c r="D48" i="152"/>
  <c r="E69" i="152"/>
  <c r="C91" i="152"/>
  <c r="C126" i="152" s="1"/>
  <c r="E112" i="152"/>
  <c r="E127" i="152"/>
  <c r="D131" i="152"/>
  <c r="F34" i="1"/>
  <c r="F33" i="151" s="1"/>
  <c r="G33" i="151" s="1"/>
  <c r="G34" i="148"/>
  <c r="F64" i="1"/>
  <c r="F62" i="3" s="1"/>
  <c r="G62" i="3" s="1"/>
  <c r="G64" i="148"/>
  <c r="F68" i="1"/>
  <c r="F66" i="151" s="1"/>
  <c r="G68" i="148"/>
  <c r="F74" i="1"/>
  <c r="F72" i="3" s="1"/>
  <c r="G72" i="3" s="1"/>
  <c r="G74" i="148"/>
  <c r="F139" i="1"/>
  <c r="F133" i="3" s="1"/>
  <c r="G133" i="3" s="1"/>
  <c r="G138" i="148"/>
  <c r="F22" i="152"/>
  <c r="G23" i="149"/>
  <c r="F52" i="152"/>
  <c r="G52" i="152" s="1"/>
  <c r="G53" i="149"/>
  <c r="F66" i="152"/>
  <c r="F66" i="149"/>
  <c r="F75" i="152"/>
  <c r="G76" i="149"/>
  <c r="G82" i="152"/>
  <c r="F81" i="152"/>
  <c r="F99" i="152"/>
  <c r="G99" i="152" s="1"/>
  <c r="G104" i="149"/>
  <c r="G113" i="152"/>
  <c r="F112" i="152"/>
  <c r="F136" i="152"/>
  <c r="F131" i="152" s="1"/>
  <c r="G141" i="149"/>
  <c r="F145" i="152"/>
  <c r="G150" i="149"/>
  <c r="F149" i="152"/>
  <c r="G149" i="152" s="1"/>
  <c r="G154" i="149"/>
  <c r="F24" i="1"/>
  <c r="F23" i="3" s="1"/>
  <c r="G23" i="3" s="1"/>
  <c r="G24" i="148"/>
  <c r="G32" i="148"/>
  <c r="F54" i="1"/>
  <c r="F52" i="151" s="1"/>
  <c r="G52" i="151" s="1"/>
  <c r="G54" i="148"/>
  <c r="G62" i="148"/>
  <c r="F69" i="1"/>
  <c r="F67" i="151" s="1"/>
  <c r="G67" i="151" s="1"/>
  <c r="G69" i="148"/>
  <c r="G72" i="148"/>
  <c r="F76" i="151"/>
  <c r="G76" i="151" s="1"/>
  <c r="G78" i="1"/>
  <c r="F80" i="1"/>
  <c r="G80" i="1" s="1"/>
  <c r="G80" i="148"/>
  <c r="F126" i="1"/>
  <c r="F120" i="3" s="1"/>
  <c r="G120" i="3" s="1"/>
  <c r="G125" i="148"/>
  <c r="G131" i="148"/>
  <c r="F135" i="1"/>
  <c r="G135" i="1" s="1"/>
  <c r="F128" i="151"/>
  <c r="G128" i="151" s="1"/>
  <c r="D65" i="149"/>
  <c r="G10" i="149"/>
  <c r="G12" i="149"/>
  <c r="G29" i="152"/>
  <c r="F28" i="152"/>
  <c r="G40" i="149"/>
  <c r="G42" i="149"/>
  <c r="G44" i="149"/>
  <c r="G46" i="149"/>
  <c r="G48" i="149"/>
  <c r="F50" i="152"/>
  <c r="G51" i="149"/>
  <c r="G61" i="149"/>
  <c r="F60" i="152"/>
  <c r="D89" i="149"/>
  <c r="G67" i="149"/>
  <c r="F76" i="152"/>
  <c r="G76" i="152" s="1"/>
  <c r="G77" i="149"/>
  <c r="F100" i="152"/>
  <c r="G100" i="152" s="1"/>
  <c r="G105" i="149"/>
  <c r="F124" i="152"/>
  <c r="G124" i="152" s="1"/>
  <c r="G129" i="149"/>
  <c r="F29" i="148"/>
  <c r="E24" i="61"/>
  <c r="E30" i="61" s="1"/>
  <c r="G39" i="148"/>
  <c r="F137" i="148"/>
  <c r="D30" i="61"/>
  <c r="F19" i="1"/>
  <c r="F18" i="151" s="1"/>
  <c r="G18" i="151" s="1"/>
  <c r="G19" i="148"/>
  <c r="F84" i="1"/>
  <c r="F82" i="3" s="1"/>
  <c r="F83" i="148"/>
  <c r="F126" i="3"/>
  <c r="G126" i="3" s="1"/>
  <c r="G132" i="1"/>
  <c r="F17" i="152"/>
  <c r="G17" i="152" s="1"/>
  <c r="G18" i="149"/>
  <c r="G27" i="149"/>
  <c r="F26" i="152"/>
  <c r="G26" i="152" s="1"/>
  <c r="F37" i="152"/>
  <c r="G38" i="149"/>
  <c r="F49" i="149"/>
  <c r="F61" i="152"/>
  <c r="G61" i="152" s="1"/>
  <c r="G62" i="149"/>
  <c r="F67" i="152"/>
  <c r="G67" i="152" s="1"/>
  <c r="G68" i="149"/>
  <c r="F72" i="152"/>
  <c r="G72" i="152" s="1"/>
  <c r="G73" i="149"/>
  <c r="G81" i="149"/>
  <c r="G78" i="149" s="1"/>
  <c r="F80" i="152"/>
  <c r="F101" i="152"/>
  <c r="G101" i="152" s="1"/>
  <c r="G106" i="149"/>
  <c r="F110" i="152"/>
  <c r="G110" i="152" s="1"/>
  <c r="G115" i="149"/>
  <c r="G147" i="149"/>
  <c r="F142" i="152"/>
  <c r="G142" i="152" s="1"/>
  <c r="F148" i="149"/>
  <c r="F143" i="152" s="1"/>
  <c r="G143" i="152" s="1"/>
  <c r="F147" i="152"/>
  <c r="G147" i="152" s="1"/>
  <c r="G152" i="149"/>
  <c r="F22" i="149"/>
  <c r="F136" i="149"/>
  <c r="F67" i="148"/>
  <c r="C158" i="1"/>
  <c r="E4" i="73"/>
  <c r="I4" i="73" s="1"/>
  <c r="C4" i="61"/>
  <c r="G4" i="61" s="1"/>
  <c r="G17" i="148"/>
  <c r="F44" i="1"/>
  <c r="F42" i="3" s="1"/>
  <c r="G42" i="3" s="1"/>
  <c r="G44" i="148"/>
  <c r="F52" i="1"/>
  <c r="F50" i="148"/>
  <c r="F82" i="1"/>
  <c r="F80" i="3" s="1"/>
  <c r="G80" i="3" s="1"/>
  <c r="G82" i="148"/>
  <c r="F115" i="3"/>
  <c r="G115" i="3" s="1"/>
  <c r="G121" i="1"/>
  <c r="F118" i="3"/>
  <c r="G118" i="3" s="1"/>
  <c r="G124" i="1"/>
  <c r="F137" i="1"/>
  <c r="G137" i="1" s="1"/>
  <c r="F130" i="151"/>
  <c r="G130" i="151" s="1"/>
  <c r="D143" i="151"/>
  <c r="D138" i="151" s="1"/>
  <c r="D157" i="148"/>
  <c r="D163" i="148" s="1"/>
  <c r="F155" i="1"/>
  <c r="F148" i="151"/>
  <c r="G148" i="151" s="1"/>
  <c r="F15" i="152"/>
  <c r="G16" i="149"/>
  <c r="F15" i="149"/>
  <c r="G25" i="149"/>
  <c r="F24" i="152"/>
  <c r="G24" i="152" s="1"/>
  <c r="G35" i="149"/>
  <c r="F54" i="152"/>
  <c r="G63" i="149"/>
  <c r="F68" i="152"/>
  <c r="G68" i="152" s="1"/>
  <c r="G69" i="149"/>
  <c r="F70" i="152"/>
  <c r="G71" i="149"/>
  <c r="G86" i="149"/>
  <c r="F102" i="152"/>
  <c r="G102" i="152" s="1"/>
  <c r="G107" i="149"/>
  <c r="G145" i="149"/>
  <c r="F140" i="152"/>
  <c r="G140" i="152" s="1"/>
  <c r="G132" i="150"/>
  <c r="C138" i="152"/>
  <c r="F148" i="152"/>
  <c r="G148" i="152" s="1"/>
  <c r="F146" i="152"/>
  <c r="G146" i="152" s="1"/>
  <c r="F12" i="1"/>
  <c r="G12" i="1" s="1"/>
  <c r="D66" i="148"/>
  <c r="F18" i="1"/>
  <c r="F17" i="3" s="1"/>
  <c r="G17" i="3" s="1"/>
  <c r="F23" i="1"/>
  <c r="F22" i="151" s="1"/>
  <c r="G22" i="151" s="1"/>
  <c r="F33" i="1"/>
  <c r="F32" i="3" s="1"/>
  <c r="G32" i="3" s="1"/>
  <c r="F43" i="1"/>
  <c r="F41" i="151" s="1"/>
  <c r="G41" i="151" s="1"/>
  <c r="F63" i="1"/>
  <c r="F61" i="151" s="1"/>
  <c r="G61" i="151" s="1"/>
  <c r="F136" i="1"/>
  <c r="F153" i="1"/>
  <c r="F146" i="151"/>
  <c r="G146" i="151" s="1"/>
  <c r="G109" i="149"/>
  <c r="G111" i="149"/>
  <c r="F37" i="150"/>
  <c r="F49" i="150"/>
  <c r="G53" i="152"/>
  <c r="G137" i="152"/>
  <c r="E144" i="152"/>
  <c r="F10" i="1"/>
  <c r="F9" i="3" s="1"/>
  <c r="G9" i="3" s="1"/>
  <c r="F16" i="1"/>
  <c r="F15" i="151" s="1"/>
  <c r="G15" i="151" s="1"/>
  <c r="F21" i="1"/>
  <c r="G21" i="1" s="1"/>
  <c r="F26" i="1"/>
  <c r="F31" i="1"/>
  <c r="F30" i="3" s="1"/>
  <c r="G30" i="3" s="1"/>
  <c r="F41" i="1"/>
  <c r="F39" i="151" s="1"/>
  <c r="G39" i="151" s="1"/>
  <c r="F49" i="1"/>
  <c r="F47" i="151" s="1"/>
  <c r="G47" i="151" s="1"/>
  <c r="G51" i="148"/>
  <c r="F87" i="1"/>
  <c r="F85" i="3" s="1"/>
  <c r="G85" i="3" s="1"/>
  <c r="F120" i="1"/>
  <c r="F114" i="3" s="1"/>
  <c r="G114" i="3" s="1"/>
  <c r="F128" i="1"/>
  <c r="F147" i="1"/>
  <c r="H35" i="73" s="1"/>
  <c r="I35" i="73" s="1"/>
  <c r="F149" i="1"/>
  <c r="F154" i="1"/>
  <c r="F7" i="152"/>
  <c r="F127" i="152"/>
  <c r="F15" i="150"/>
  <c r="G82" i="150"/>
  <c r="C48" i="152"/>
  <c r="G48" i="153"/>
  <c r="G127" i="153"/>
  <c r="C131" i="152"/>
  <c r="G133" i="152"/>
  <c r="F66" i="150"/>
  <c r="F89" i="150" s="1"/>
  <c r="G118" i="150"/>
  <c r="G117" i="150" s="1"/>
  <c r="F136" i="150"/>
  <c r="G16" i="153"/>
  <c r="G14" i="153" s="1"/>
  <c r="F14" i="153"/>
  <c r="G74" i="153"/>
  <c r="F127" i="153"/>
  <c r="D91" i="152"/>
  <c r="C128" i="3"/>
  <c r="E132" i="3"/>
  <c r="C7" i="151"/>
  <c r="C14" i="151"/>
  <c r="C48" i="151"/>
  <c r="E21" i="151"/>
  <c r="D21" i="151"/>
  <c r="C21" i="151"/>
  <c r="E69" i="151"/>
  <c r="C69" i="151"/>
  <c r="C81" i="151"/>
  <c r="G17" i="61"/>
  <c r="G31" i="61" s="1"/>
  <c r="C14" i="3"/>
  <c r="E21" i="3"/>
  <c r="E28" i="3"/>
  <c r="C65" i="3"/>
  <c r="E74" i="3"/>
  <c r="C74" i="3"/>
  <c r="C81" i="3"/>
  <c r="C92" i="3"/>
  <c r="C145" i="3"/>
  <c r="E112" i="151"/>
  <c r="I11" i="63"/>
  <c r="F22" i="148"/>
  <c r="G23" i="148"/>
  <c r="E91" i="152"/>
  <c r="E14" i="3"/>
  <c r="G114" i="149"/>
  <c r="H11" i="63"/>
  <c r="G97" i="149"/>
  <c r="G99" i="149"/>
  <c r="F96" i="149"/>
  <c r="D132" i="148"/>
  <c r="E4" i="61"/>
  <c r="I4" i="61" s="1"/>
  <c r="C28" i="3"/>
  <c r="C36" i="3"/>
  <c r="C28" i="151"/>
  <c r="C36" i="151"/>
  <c r="C38" i="73"/>
  <c r="G47" i="1"/>
  <c r="E48" i="3"/>
  <c r="E145" i="3"/>
  <c r="E28" i="151"/>
  <c r="E48" i="151"/>
  <c r="E74" i="151"/>
  <c r="D48" i="151"/>
  <c r="E14" i="151"/>
  <c r="D77" i="151"/>
  <c r="G9" i="148"/>
  <c r="G14" i="148"/>
  <c r="G16" i="148"/>
  <c r="G18" i="148"/>
  <c r="G25" i="148"/>
  <c r="G27" i="148"/>
  <c r="G31" i="148"/>
  <c r="G33" i="148"/>
  <c r="F59" i="1"/>
  <c r="F57" i="151"/>
  <c r="G57" i="151" s="1"/>
  <c r="G70" i="148"/>
  <c r="F71" i="148"/>
  <c r="G73" i="148"/>
  <c r="G75" i="148"/>
  <c r="G77" i="148"/>
  <c r="F77" i="1"/>
  <c r="F75" i="151" s="1"/>
  <c r="G135" i="148"/>
  <c r="G133" i="148" s="1"/>
  <c r="F144" i="1"/>
  <c r="F137" i="151"/>
  <c r="G137" i="151" s="1"/>
  <c r="F152" i="1"/>
  <c r="F145" i="151"/>
  <c r="G145" i="151" s="1"/>
  <c r="G153" i="148"/>
  <c r="G155" i="148"/>
  <c r="F35" i="3"/>
  <c r="G35" i="3" s="1"/>
  <c r="F34" i="3"/>
  <c r="G34" i="3" s="1"/>
  <c r="D28" i="151"/>
  <c r="F45" i="151"/>
  <c r="G45" i="151" s="1"/>
  <c r="F129" i="151"/>
  <c r="F132" i="151"/>
  <c r="D131" i="151"/>
  <c r="G149" i="151"/>
  <c r="F123" i="1"/>
  <c r="F116" i="151"/>
  <c r="G116" i="151" s="1"/>
  <c r="F125" i="1"/>
  <c r="F118" i="151"/>
  <c r="G118" i="151" s="1"/>
  <c r="F127" i="1"/>
  <c r="F120" i="151"/>
  <c r="G120" i="151" s="1"/>
  <c r="F129" i="1"/>
  <c r="F122" i="151"/>
  <c r="G122" i="151" s="1"/>
  <c r="F131" i="1"/>
  <c r="F124" i="151"/>
  <c r="G124" i="151" s="1"/>
  <c r="F142" i="1"/>
  <c r="F135" i="151"/>
  <c r="G135" i="151" s="1"/>
  <c r="F146" i="1"/>
  <c r="F139" i="151"/>
  <c r="G145" i="148"/>
  <c r="G144" i="148" s="1"/>
  <c r="E66" i="148"/>
  <c r="E91" i="148" s="1"/>
  <c r="F83" i="3"/>
  <c r="G83" i="3" s="1"/>
  <c r="E59" i="151"/>
  <c r="F55" i="151"/>
  <c r="G55" i="151" s="1"/>
  <c r="F114" i="151"/>
  <c r="G114" i="151" s="1"/>
  <c r="E127" i="151"/>
  <c r="F147" i="151"/>
  <c r="G147" i="151" s="1"/>
  <c r="F58" i="1"/>
  <c r="F56" i="151"/>
  <c r="G56" i="151" s="1"/>
  <c r="F60" i="1"/>
  <c r="F58" i="151"/>
  <c r="G58" i="151" s="1"/>
  <c r="G78" i="148"/>
  <c r="G86" i="148"/>
  <c r="F140" i="1"/>
  <c r="F133" i="151"/>
  <c r="G133" i="151" s="1"/>
  <c r="F143" i="1"/>
  <c r="F136" i="151"/>
  <c r="G136" i="151" s="1"/>
  <c r="G142" i="148"/>
  <c r="F148" i="1"/>
  <c r="F141" i="151"/>
  <c r="G141" i="151" s="1"/>
  <c r="E7" i="3"/>
  <c r="F53" i="3"/>
  <c r="G53" i="3" s="1"/>
  <c r="F68" i="3"/>
  <c r="G68" i="3" s="1"/>
  <c r="D7" i="151"/>
  <c r="D14" i="151"/>
  <c r="F26" i="151"/>
  <c r="G26" i="151" s="1"/>
  <c r="D65" i="151"/>
  <c r="F71" i="151"/>
  <c r="G71" i="151" s="1"/>
  <c r="E138" i="151"/>
  <c r="C138" i="151"/>
  <c r="G13" i="148"/>
  <c r="F13" i="1"/>
  <c r="G13" i="1" s="1"/>
  <c r="G41" i="148"/>
  <c r="G43" i="148"/>
  <c r="G45" i="148"/>
  <c r="G47" i="148"/>
  <c r="G49" i="148"/>
  <c r="G53" i="148"/>
  <c r="G55" i="148"/>
  <c r="G57" i="148"/>
  <c r="G59" i="148"/>
  <c r="G63" i="148"/>
  <c r="G65" i="148"/>
  <c r="G81" i="148"/>
  <c r="G85" i="148"/>
  <c r="G87" i="148"/>
  <c r="F141" i="1"/>
  <c r="F134" i="151"/>
  <c r="G134" i="151" s="1"/>
  <c r="G140" i="148"/>
  <c r="G137" i="148" s="1"/>
  <c r="F151" i="1"/>
  <c r="G150" i="148"/>
  <c r="G149" i="148" s="1"/>
  <c r="F76" i="3"/>
  <c r="G76" i="3" s="1"/>
  <c r="E131" i="151"/>
  <c r="E36" i="151"/>
  <c r="F125" i="151"/>
  <c r="G125" i="151" s="1"/>
  <c r="F123" i="151"/>
  <c r="G123" i="151" s="1"/>
  <c r="F121" i="151"/>
  <c r="G121" i="151" s="1"/>
  <c r="F119" i="151"/>
  <c r="G119" i="151" s="1"/>
  <c r="F117" i="151"/>
  <c r="G117" i="151" s="1"/>
  <c r="F142" i="151"/>
  <c r="G142" i="151" s="1"/>
  <c r="F140" i="151"/>
  <c r="G140" i="151" s="1"/>
  <c r="E36" i="3"/>
  <c r="E59" i="3"/>
  <c r="E69" i="3"/>
  <c r="E77" i="3"/>
  <c r="F108" i="151"/>
  <c r="G108" i="151" s="1"/>
  <c r="F115" i="1"/>
  <c r="G115" i="1" s="1"/>
  <c r="G103" i="148"/>
  <c r="F104" i="1"/>
  <c r="G107" i="148"/>
  <c r="F108" i="1"/>
  <c r="G111" i="148"/>
  <c r="F112" i="1"/>
  <c r="E81" i="151"/>
  <c r="F100" i="151"/>
  <c r="G100" i="151" s="1"/>
  <c r="F107" i="1"/>
  <c r="F104" i="151"/>
  <c r="G104" i="151" s="1"/>
  <c r="F111" i="1"/>
  <c r="F94" i="151"/>
  <c r="G94" i="151" s="1"/>
  <c r="F101" i="1"/>
  <c r="F95" i="3" s="1"/>
  <c r="G95" i="3" s="1"/>
  <c r="F98" i="151"/>
  <c r="G98" i="151" s="1"/>
  <c r="F105" i="1"/>
  <c r="F102" i="151"/>
  <c r="G102" i="151" s="1"/>
  <c r="F109" i="1"/>
  <c r="F106" i="151"/>
  <c r="G106" i="151" s="1"/>
  <c r="F113" i="1"/>
  <c r="G113" i="1" s="1"/>
  <c r="E54" i="3"/>
  <c r="D36" i="151"/>
  <c r="D69" i="151"/>
  <c r="E77" i="151"/>
  <c r="G101" i="148"/>
  <c r="F102" i="1"/>
  <c r="F96" i="3" s="1"/>
  <c r="G96" i="3" s="1"/>
  <c r="G105" i="148"/>
  <c r="F106" i="1"/>
  <c r="G113" i="148"/>
  <c r="F114" i="1"/>
  <c r="G114" i="1" s="1"/>
  <c r="C144" i="151"/>
  <c r="D112" i="151"/>
  <c r="G117" i="148"/>
  <c r="F118" i="1"/>
  <c r="F110" i="151"/>
  <c r="G110" i="151" s="1"/>
  <c r="F117" i="1"/>
  <c r="G99" i="148"/>
  <c r="F100" i="1"/>
  <c r="H7" i="73" s="1"/>
  <c r="I7" i="73" s="1"/>
  <c r="F92" i="151"/>
  <c r="G92" i="151" s="1"/>
  <c r="F99" i="1"/>
  <c r="G99" i="1" s="1"/>
  <c r="F15" i="148"/>
  <c r="G20" i="148"/>
  <c r="G119" i="148"/>
  <c r="F113" i="151"/>
  <c r="G113" i="151" s="1"/>
  <c r="G109" i="148"/>
  <c r="F110" i="1"/>
  <c r="H6" i="147"/>
  <c r="E92" i="3"/>
  <c r="E132" i="148"/>
  <c r="E158" i="148" s="1"/>
  <c r="F118" i="148"/>
  <c r="F122" i="1"/>
  <c r="H8" i="61" s="1"/>
  <c r="D81" i="151"/>
  <c r="D90" i="1"/>
  <c r="D74" i="151"/>
  <c r="E90" i="1"/>
  <c r="E65" i="151"/>
  <c r="F60" i="151"/>
  <c r="E66" i="1"/>
  <c r="G37" i="151"/>
  <c r="G39" i="1"/>
  <c r="F37" i="3"/>
  <c r="G11" i="148"/>
  <c r="E7" i="151"/>
  <c r="E139" i="3"/>
  <c r="D158" i="1"/>
  <c r="E158" i="1"/>
  <c r="E133" i="1"/>
  <c r="E113" i="3"/>
  <c r="F96" i="152"/>
  <c r="G96" i="152" s="1"/>
  <c r="D91" i="151"/>
  <c r="F111" i="151"/>
  <c r="G111" i="151" s="1"/>
  <c r="E91" i="151"/>
  <c r="G113" i="149"/>
  <c r="F93" i="152"/>
  <c r="G93" i="152" s="1"/>
  <c r="G92" i="152"/>
  <c r="I5" i="147"/>
  <c r="I6" i="147" s="1"/>
  <c r="G121" i="148"/>
  <c r="F115" i="151"/>
  <c r="G98" i="148"/>
  <c r="G100" i="148"/>
  <c r="G104" i="148"/>
  <c r="G106" i="148"/>
  <c r="G108" i="148"/>
  <c r="G110" i="148"/>
  <c r="G112" i="148"/>
  <c r="G114" i="148"/>
  <c r="G116" i="148"/>
  <c r="F109" i="151"/>
  <c r="F107" i="151"/>
  <c r="G107" i="151" s="1"/>
  <c r="F105" i="151"/>
  <c r="G105" i="151" s="1"/>
  <c r="F103" i="151"/>
  <c r="G103" i="151" s="1"/>
  <c r="F101" i="151"/>
  <c r="G101" i="151" s="1"/>
  <c r="F99" i="151"/>
  <c r="G99" i="151" s="1"/>
  <c r="F97" i="151"/>
  <c r="G97" i="151" s="1"/>
  <c r="F95" i="151"/>
  <c r="G95" i="151" s="1"/>
  <c r="F93" i="151"/>
  <c r="G93" i="151" s="1"/>
  <c r="F8" i="148"/>
  <c r="D133" i="1"/>
  <c r="D66" i="1"/>
  <c r="F64" i="153" l="1"/>
  <c r="E162" i="150"/>
  <c r="G75" i="1"/>
  <c r="D126" i="152"/>
  <c r="F73" i="3"/>
  <c r="G73" i="3" s="1"/>
  <c r="G127" i="152"/>
  <c r="C162" i="149"/>
  <c r="G11" i="1"/>
  <c r="G143" i="149"/>
  <c r="G112" i="152"/>
  <c r="G73" i="1"/>
  <c r="F19" i="3"/>
  <c r="G19" i="3" s="1"/>
  <c r="F31" i="151"/>
  <c r="G31" i="151" s="1"/>
  <c r="F157" i="148"/>
  <c r="G157" i="148" s="1"/>
  <c r="F8" i="151"/>
  <c r="G8" i="151" s="1"/>
  <c r="F79" i="151"/>
  <c r="F46" i="151"/>
  <c r="G46" i="151" s="1"/>
  <c r="F19" i="151"/>
  <c r="G19" i="151" s="1"/>
  <c r="G48" i="1"/>
  <c r="G35" i="1"/>
  <c r="D90" i="150"/>
  <c r="F88" i="153"/>
  <c r="E90" i="149"/>
  <c r="D162" i="150"/>
  <c r="F97" i="148"/>
  <c r="F132" i="148" s="1"/>
  <c r="F158" i="148" s="1"/>
  <c r="F103" i="1"/>
  <c r="G103" i="1" s="1"/>
  <c r="F31" i="3"/>
  <c r="G31" i="3" s="1"/>
  <c r="F89" i="149"/>
  <c r="G53" i="1"/>
  <c r="C66" i="1"/>
  <c r="C163" i="1" s="1"/>
  <c r="G70" i="149"/>
  <c r="D157" i="149"/>
  <c r="C88" i="152"/>
  <c r="E88" i="152"/>
  <c r="C90" i="150"/>
  <c r="G131" i="150"/>
  <c r="G161" i="150" s="1"/>
  <c r="D157" i="150"/>
  <c r="G29" i="148"/>
  <c r="G46" i="1"/>
  <c r="G102" i="148"/>
  <c r="G118" i="148"/>
  <c r="G39" i="73"/>
  <c r="D26" i="76" s="1"/>
  <c r="C159" i="1"/>
  <c r="B26" i="76" s="1"/>
  <c r="C163" i="148"/>
  <c r="C32" i="61"/>
  <c r="C31" i="61"/>
  <c r="C33" i="61" s="1"/>
  <c r="G117" i="1"/>
  <c r="F116" i="1"/>
  <c r="D7" i="76"/>
  <c r="E7" i="76" s="1"/>
  <c r="F97" i="3"/>
  <c r="G97" i="3" s="1"/>
  <c r="E161" i="149"/>
  <c r="C127" i="3"/>
  <c r="F24" i="151"/>
  <c r="G24" i="151" s="1"/>
  <c r="F29" i="3"/>
  <c r="G29" i="3" s="1"/>
  <c r="F43" i="151"/>
  <c r="G43" i="151" s="1"/>
  <c r="F38" i="151"/>
  <c r="G38" i="151" s="1"/>
  <c r="F27" i="151"/>
  <c r="G27" i="151" s="1"/>
  <c r="G45" i="1"/>
  <c r="G28" i="1"/>
  <c r="D161" i="149"/>
  <c r="D91" i="148"/>
  <c r="F8" i="3"/>
  <c r="G8" i="3" s="1"/>
  <c r="D158" i="148"/>
  <c r="D162" i="149"/>
  <c r="D153" i="153"/>
  <c r="G61" i="148"/>
  <c r="F51" i="3"/>
  <c r="G51" i="3" s="1"/>
  <c r="G67" i="148"/>
  <c r="F131" i="149"/>
  <c r="G89" i="150"/>
  <c r="D161" i="150"/>
  <c r="F63" i="3"/>
  <c r="G63" i="3" s="1"/>
  <c r="D88" i="152"/>
  <c r="F156" i="150"/>
  <c r="F162" i="150" s="1"/>
  <c r="C91" i="148"/>
  <c r="F10" i="3"/>
  <c r="G10" i="3" s="1"/>
  <c r="F44" i="151"/>
  <c r="G44" i="151" s="1"/>
  <c r="G88" i="153"/>
  <c r="G152" i="153"/>
  <c r="G153" i="153" s="1"/>
  <c r="G54" i="152"/>
  <c r="F90" i="148"/>
  <c r="C162" i="150"/>
  <c r="G117" i="149"/>
  <c r="G49" i="149"/>
  <c r="G30" i="1"/>
  <c r="C153" i="153"/>
  <c r="C88" i="151"/>
  <c r="F13" i="151"/>
  <c r="G13" i="151" s="1"/>
  <c r="F127" i="151"/>
  <c r="G14" i="1"/>
  <c r="D164" i="1"/>
  <c r="F63" i="151"/>
  <c r="G63" i="151" s="1"/>
  <c r="F74" i="151"/>
  <c r="G126" i="1"/>
  <c r="F24" i="3"/>
  <c r="G24" i="3" s="1"/>
  <c r="G139" i="1"/>
  <c r="F15" i="1"/>
  <c r="D7" i="73" s="1"/>
  <c r="F40" i="151"/>
  <c r="G40" i="151" s="1"/>
  <c r="G57" i="1"/>
  <c r="G136" i="152"/>
  <c r="G131" i="152" s="1"/>
  <c r="G42" i="1"/>
  <c r="G72" i="1"/>
  <c r="F84" i="151"/>
  <c r="G84" i="151" s="1"/>
  <c r="G86" i="1"/>
  <c r="F49" i="3"/>
  <c r="G49" i="3" s="1"/>
  <c r="G51" i="1"/>
  <c r="G55" i="149"/>
  <c r="F70" i="3"/>
  <c r="G70" i="3" s="1"/>
  <c r="F16" i="3"/>
  <c r="G16" i="3" s="1"/>
  <c r="G82" i="149"/>
  <c r="G29" i="149"/>
  <c r="G15" i="149"/>
  <c r="G17" i="1"/>
  <c r="G148" i="149"/>
  <c r="G136" i="149"/>
  <c r="C90" i="149"/>
  <c r="E90" i="150"/>
  <c r="E161" i="150"/>
  <c r="G65" i="150"/>
  <c r="F131" i="150"/>
  <c r="F134" i="1"/>
  <c r="G81" i="152"/>
  <c r="D152" i="152"/>
  <c r="D153" i="152" s="1"/>
  <c r="G7" i="152"/>
  <c r="F72" i="151"/>
  <c r="G72" i="151" s="1"/>
  <c r="G69" i="151" s="1"/>
  <c r="F67" i="3"/>
  <c r="G67" i="3" s="1"/>
  <c r="F18" i="3"/>
  <c r="G18" i="3" s="1"/>
  <c r="G64" i="1"/>
  <c r="G24" i="1"/>
  <c r="C64" i="152"/>
  <c r="G28" i="152"/>
  <c r="E64" i="152"/>
  <c r="F107" i="3"/>
  <c r="G107" i="3" s="1"/>
  <c r="E126" i="151"/>
  <c r="E153" i="151" s="1"/>
  <c r="F20" i="151"/>
  <c r="G20" i="151" s="1"/>
  <c r="D29" i="73"/>
  <c r="D28" i="73" s="1"/>
  <c r="F61" i="1"/>
  <c r="F67" i="1"/>
  <c r="C152" i="151"/>
  <c r="D152" i="151"/>
  <c r="G54" i="151"/>
  <c r="E33" i="73"/>
  <c r="F62" i="151"/>
  <c r="G62" i="151" s="1"/>
  <c r="F42" i="151"/>
  <c r="G42" i="151" s="1"/>
  <c r="G19" i="1"/>
  <c r="F129" i="3"/>
  <c r="G129" i="3" s="1"/>
  <c r="F15" i="3"/>
  <c r="G15" i="3" s="1"/>
  <c r="F22" i="1"/>
  <c r="D6" i="61" s="1"/>
  <c r="E6" i="61" s="1"/>
  <c r="F23" i="151"/>
  <c r="G23" i="151" s="1"/>
  <c r="F130" i="3"/>
  <c r="G130" i="3" s="1"/>
  <c r="F80" i="151"/>
  <c r="G80" i="151" s="1"/>
  <c r="G69" i="1"/>
  <c r="G82" i="1"/>
  <c r="G79" i="1" s="1"/>
  <c r="G34" i="1"/>
  <c r="G44" i="1"/>
  <c r="F71" i="1"/>
  <c r="G74" i="1"/>
  <c r="F79" i="1"/>
  <c r="F52" i="3"/>
  <c r="G52" i="3" s="1"/>
  <c r="F20" i="3"/>
  <c r="G20" i="3" s="1"/>
  <c r="F11" i="151"/>
  <c r="G11" i="151" s="1"/>
  <c r="G54" i="1"/>
  <c r="C64" i="3"/>
  <c r="G32" i="61"/>
  <c r="C88" i="3"/>
  <c r="D24" i="76"/>
  <c r="E24" i="76" s="1"/>
  <c r="C153" i="3"/>
  <c r="D64" i="152"/>
  <c r="F12" i="3"/>
  <c r="G12" i="3" s="1"/>
  <c r="F75" i="3"/>
  <c r="F74" i="3" s="1"/>
  <c r="G75" i="151"/>
  <c r="G74" i="151" s="1"/>
  <c r="G16" i="1"/>
  <c r="H6" i="61"/>
  <c r="I6" i="61" s="1"/>
  <c r="G129" i="151"/>
  <c r="G127" i="151" s="1"/>
  <c r="E88" i="3"/>
  <c r="C39" i="73"/>
  <c r="G40" i="73"/>
  <c r="E126" i="152"/>
  <c r="E153" i="152" s="1"/>
  <c r="G23" i="1"/>
  <c r="F22" i="3"/>
  <c r="G22" i="3" s="1"/>
  <c r="G120" i="1"/>
  <c r="G138" i="152"/>
  <c r="G144" i="151"/>
  <c r="F141" i="3"/>
  <c r="G141" i="3" s="1"/>
  <c r="G147" i="1"/>
  <c r="F25" i="3"/>
  <c r="G25" i="3" s="1"/>
  <c r="G26" i="1"/>
  <c r="F147" i="3"/>
  <c r="G147" i="3" s="1"/>
  <c r="G153" i="1"/>
  <c r="F32" i="151"/>
  <c r="G32" i="151" s="1"/>
  <c r="G33" i="1"/>
  <c r="F50" i="151"/>
  <c r="G52" i="1"/>
  <c r="F50" i="1"/>
  <c r="D8" i="61" s="1"/>
  <c r="E8" i="61" s="1"/>
  <c r="G80" i="152"/>
  <c r="G77" i="152" s="1"/>
  <c r="F77" i="152"/>
  <c r="F82" i="151"/>
  <c r="G84" i="1"/>
  <c r="F83" i="1"/>
  <c r="G50" i="152"/>
  <c r="G48" i="152" s="1"/>
  <c r="F48" i="152"/>
  <c r="G68" i="1"/>
  <c r="F66" i="3"/>
  <c r="G156" i="150"/>
  <c r="G157" i="150" s="1"/>
  <c r="G22" i="148"/>
  <c r="G64" i="153"/>
  <c r="F122" i="3"/>
  <c r="G122" i="3" s="1"/>
  <c r="G128" i="1"/>
  <c r="F47" i="3"/>
  <c r="G47" i="3" s="1"/>
  <c r="G49" i="1"/>
  <c r="H29" i="73"/>
  <c r="G136" i="1"/>
  <c r="G134" i="1" s="1"/>
  <c r="G15" i="152"/>
  <c r="G14" i="152" s="1"/>
  <c r="F14" i="152"/>
  <c r="G37" i="149"/>
  <c r="G60" i="152"/>
  <c r="G59" i="152" s="1"/>
  <c r="F59" i="152"/>
  <c r="G8" i="149"/>
  <c r="F78" i="151"/>
  <c r="G78" i="151" s="1"/>
  <c r="F78" i="3"/>
  <c r="F144" i="152"/>
  <c r="G145" i="152"/>
  <c r="G144" i="152" s="1"/>
  <c r="F65" i="152"/>
  <c r="G66" i="152"/>
  <c r="G65" i="152" s="1"/>
  <c r="G22" i="149"/>
  <c r="D88" i="151"/>
  <c r="D6" i="76"/>
  <c r="B25" i="76"/>
  <c r="E25" i="76" s="1"/>
  <c r="G96" i="149"/>
  <c r="G131" i="149" s="1"/>
  <c r="C152" i="152"/>
  <c r="C153" i="152" s="1"/>
  <c r="F148" i="3"/>
  <c r="G148" i="3" s="1"/>
  <c r="G154" i="1"/>
  <c r="F39" i="3"/>
  <c r="G39" i="3" s="1"/>
  <c r="G41" i="1"/>
  <c r="F38" i="1"/>
  <c r="D24" i="73" s="1"/>
  <c r="E24" i="73" s="1"/>
  <c r="F61" i="3"/>
  <c r="G63" i="1"/>
  <c r="F17" i="151"/>
  <c r="G17" i="151" s="1"/>
  <c r="G18" i="1"/>
  <c r="F138" i="152"/>
  <c r="G70" i="152"/>
  <c r="G69" i="152" s="1"/>
  <c r="F69" i="152"/>
  <c r="F156" i="149"/>
  <c r="G156" i="149" s="1"/>
  <c r="G37" i="152"/>
  <c r="G36" i="152" s="1"/>
  <c r="F36" i="152"/>
  <c r="G60" i="149"/>
  <c r="D90" i="149"/>
  <c r="G75" i="149"/>
  <c r="G22" i="152"/>
  <c r="G21" i="152" s="1"/>
  <c r="F21" i="152"/>
  <c r="F163" i="148"/>
  <c r="G77" i="1"/>
  <c r="G76" i="1" s="1"/>
  <c r="G83" i="148"/>
  <c r="G38" i="148"/>
  <c r="F76" i="1"/>
  <c r="G15" i="148"/>
  <c r="G79" i="148"/>
  <c r="F25" i="151"/>
  <c r="G25" i="151" s="1"/>
  <c r="F50" i="3"/>
  <c r="F11" i="3"/>
  <c r="G11" i="3" s="1"/>
  <c r="F33" i="3"/>
  <c r="G33" i="3" s="1"/>
  <c r="F131" i="3"/>
  <c r="G131" i="3" s="1"/>
  <c r="C64" i="151"/>
  <c r="C164" i="1"/>
  <c r="F65" i="150"/>
  <c r="F143" i="3"/>
  <c r="G143" i="3" s="1"/>
  <c r="G149" i="1"/>
  <c r="F85" i="151"/>
  <c r="G85" i="151" s="1"/>
  <c r="G87" i="1"/>
  <c r="F30" i="151"/>
  <c r="G31" i="1"/>
  <c r="F29" i="1"/>
  <c r="D10" i="73" s="1"/>
  <c r="E10" i="73" s="1"/>
  <c r="F9" i="151"/>
  <c r="G9" i="151" s="1"/>
  <c r="G10" i="1"/>
  <c r="F41" i="3"/>
  <c r="G41" i="3" s="1"/>
  <c r="G43" i="1"/>
  <c r="F65" i="149"/>
  <c r="F90" i="149" s="1"/>
  <c r="F149" i="3"/>
  <c r="G149" i="3" s="1"/>
  <c r="G155" i="1"/>
  <c r="G66" i="149"/>
  <c r="G89" i="149" s="1"/>
  <c r="G75" i="152"/>
  <c r="G74" i="152" s="1"/>
  <c r="F74" i="152"/>
  <c r="F66" i="148"/>
  <c r="F12" i="151"/>
  <c r="G12" i="151" s="1"/>
  <c r="G8" i="148"/>
  <c r="D126" i="151"/>
  <c r="D162" i="148"/>
  <c r="F93" i="3"/>
  <c r="G93" i="3" s="1"/>
  <c r="F109" i="3"/>
  <c r="G109" i="3" s="1"/>
  <c r="G91" i="152"/>
  <c r="H10" i="73"/>
  <c r="I10" i="73" s="1"/>
  <c r="F91" i="152"/>
  <c r="F126" i="152" s="1"/>
  <c r="F153" i="152" s="1"/>
  <c r="E127" i="3"/>
  <c r="E154" i="3" s="1"/>
  <c r="F8" i="1"/>
  <c r="D6" i="73" s="1"/>
  <c r="E6" i="73" s="1"/>
  <c r="C40" i="73"/>
  <c r="C91" i="1"/>
  <c r="B8" i="76" s="1"/>
  <c r="E64" i="3"/>
  <c r="D64" i="151"/>
  <c r="E64" i="151"/>
  <c r="E88" i="151"/>
  <c r="G151" i="1"/>
  <c r="F150" i="1"/>
  <c r="F144" i="3" s="1"/>
  <c r="G144" i="3" s="1"/>
  <c r="G50" i="148"/>
  <c r="F137" i="3"/>
  <c r="G137" i="3" s="1"/>
  <c r="G143" i="1"/>
  <c r="F56" i="1"/>
  <c r="D25" i="73" s="1"/>
  <c r="E25" i="73" s="1"/>
  <c r="F56" i="3"/>
  <c r="G58" i="1"/>
  <c r="F54" i="151"/>
  <c r="G76" i="148"/>
  <c r="F142" i="3"/>
  <c r="G142" i="3" s="1"/>
  <c r="G148" i="1"/>
  <c r="G79" i="151"/>
  <c r="F136" i="3"/>
  <c r="G136" i="3" s="1"/>
  <c r="G142" i="1"/>
  <c r="F123" i="3"/>
  <c r="G123" i="3" s="1"/>
  <c r="G129" i="1"/>
  <c r="F119" i="3"/>
  <c r="G119" i="3" s="1"/>
  <c r="G125" i="1"/>
  <c r="F138" i="3"/>
  <c r="G138" i="3" s="1"/>
  <c r="G144" i="1"/>
  <c r="E91" i="1"/>
  <c r="G56" i="148"/>
  <c r="F134" i="3"/>
  <c r="G140" i="1"/>
  <c r="F138" i="1"/>
  <c r="F58" i="3"/>
  <c r="G58" i="3" s="1"/>
  <c r="G60" i="1"/>
  <c r="F138" i="151"/>
  <c r="G139" i="151"/>
  <c r="G138" i="151" s="1"/>
  <c r="F131" i="151"/>
  <c r="G132" i="151"/>
  <c r="G131" i="151" s="1"/>
  <c r="F144" i="151"/>
  <c r="G71" i="148"/>
  <c r="F57" i="3"/>
  <c r="G57" i="3" s="1"/>
  <c r="G59" i="1"/>
  <c r="F135" i="3"/>
  <c r="G135" i="3" s="1"/>
  <c r="G141" i="1"/>
  <c r="F140" i="3"/>
  <c r="F145" i="1"/>
  <c r="G146" i="1"/>
  <c r="F125" i="3"/>
  <c r="G125" i="3" s="1"/>
  <c r="G131" i="1"/>
  <c r="F121" i="3"/>
  <c r="G121" i="3" s="1"/>
  <c r="G127" i="1"/>
  <c r="F117" i="3"/>
  <c r="G117" i="3" s="1"/>
  <c r="G123" i="1"/>
  <c r="F146" i="3"/>
  <c r="G152" i="1"/>
  <c r="H6" i="73"/>
  <c r="G101" i="1"/>
  <c r="G111" i="1"/>
  <c r="F105" i="3"/>
  <c r="G105" i="3" s="1"/>
  <c r="G108" i="1"/>
  <c r="F102" i="3"/>
  <c r="G102" i="3" s="1"/>
  <c r="H8" i="73"/>
  <c r="I8" i="73" s="1"/>
  <c r="F100" i="3"/>
  <c r="G100" i="3" s="1"/>
  <c r="G106" i="1"/>
  <c r="F99" i="3"/>
  <c r="G99" i="3" s="1"/>
  <c r="G105" i="1"/>
  <c r="G109" i="1"/>
  <c r="F103" i="3"/>
  <c r="G103" i="3" s="1"/>
  <c r="G102" i="1"/>
  <c r="F108" i="3"/>
  <c r="G108" i="3" s="1"/>
  <c r="G107" i="1"/>
  <c r="F101" i="3"/>
  <c r="G101" i="3" s="1"/>
  <c r="F106" i="3"/>
  <c r="G106" i="3" s="1"/>
  <c r="G112" i="1"/>
  <c r="G104" i="1"/>
  <c r="F98" i="3"/>
  <c r="G98" i="3" s="1"/>
  <c r="F111" i="3"/>
  <c r="G111" i="3" s="1"/>
  <c r="F112" i="3"/>
  <c r="G112" i="3" s="1"/>
  <c r="G118" i="1"/>
  <c r="F94" i="3"/>
  <c r="G94" i="3" s="1"/>
  <c r="G100" i="1"/>
  <c r="E163" i="1"/>
  <c r="E162" i="148"/>
  <c r="G110" i="1"/>
  <c r="F104" i="3"/>
  <c r="G104" i="3" s="1"/>
  <c r="G122" i="1"/>
  <c r="F119" i="1"/>
  <c r="F116" i="3"/>
  <c r="E164" i="1"/>
  <c r="G82" i="3"/>
  <c r="G81" i="3" s="1"/>
  <c r="F81" i="3"/>
  <c r="F65" i="151"/>
  <c r="G66" i="151"/>
  <c r="G65" i="151" s="1"/>
  <c r="G60" i="151"/>
  <c r="G37" i="3"/>
  <c r="E159" i="1"/>
  <c r="D159" i="1"/>
  <c r="D163" i="1"/>
  <c r="G115" i="151"/>
  <c r="G112" i="151" s="1"/>
  <c r="F112" i="151"/>
  <c r="F91" i="151"/>
  <c r="I8" i="61"/>
  <c r="D91" i="1"/>
  <c r="F89" i="153" l="1"/>
  <c r="G126" i="152"/>
  <c r="G69" i="3"/>
  <c r="G14" i="151"/>
  <c r="G71" i="1"/>
  <c r="G61" i="1"/>
  <c r="F157" i="150"/>
  <c r="G90" i="150"/>
  <c r="H24" i="73"/>
  <c r="I24" i="73" s="1"/>
  <c r="B6" i="76"/>
  <c r="E6" i="76" s="1"/>
  <c r="C89" i="152"/>
  <c r="G89" i="153"/>
  <c r="E89" i="152"/>
  <c r="G162" i="150"/>
  <c r="I6" i="73"/>
  <c r="E26" i="76"/>
  <c r="G33" i="61"/>
  <c r="D8" i="76"/>
  <c r="E8" i="76" s="1"/>
  <c r="G119" i="1"/>
  <c r="G116" i="1"/>
  <c r="G98" i="1" s="1"/>
  <c r="H25" i="73"/>
  <c r="I25" i="73" s="1"/>
  <c r="F110" i="3"/>
  <c r="G110" i="3" s="1"/>
  <c r="G92" i="3" s="1"/>
  <c r="F98" i="1"/>
  <c r="F133" i="1" s="1"/>
  <c r="C154" i="3"/>
  <c r="G29" i="1"/>
  <c r="F59" i="151"/>
  <c r="C41" i="73"/>
  <c r="C89" i="3"/>
  <c r="G65" i="149"/>
  <c r="G161" i="149" s="1"/>
  <c r="F91" i="148"/>
  <c r="D89" i="152"/>
  <c r="C89" i="151"/>
  <c r="F69" i="3"/>
  <c r="F69" i="151"/>
  <c r="G8" i="1"/>
  <c r="G21" i="151"/>
  <c r="G36" i="151"/>
  <c r="G77" i="151"/>
  <c r="G7" i="151"/>
  <c r="G64" i="152"/>
  <c r="G14" i="3"/>
  <c r="E29" i="73"/>
  <c r="E28" i="73" s="1"/>
  <c r="E38" i="73" s="1"/>
  <c r="D19" i="76" s="1"/>
  <c r="F36" i="151"/>
  <c r="G162" i="149"/>
  <c r="E17" i="61"/>
  <c r="E31" i="61" s="1"/>
  <c r="F14" i="3"/>
  <c r="D33" i="73"/>
  <c r="D38" i="73" s="1"/>
  <c r="D13" i="76" s="1"/>
  <c r="E89" i="3"/>
  <c r="G59" i="151"/>
  <c r="D17" i="61"/>
  <c r="D31" i="61" s="1"/>
  <c r="F7" i="151"/>
  <c r="G15" i="1"/>
  <c r="G50" i="1"/>
  <c r="G7" i="3"/>
  <c r="H17" i="61"/>
  <c r="H31" i="61" s="1"/>
  <c r="G128" i="3"/>
  <c r="D153" i="151"/>
  <c r="F7" i="3"/>
  <c r="I17" i="61"/>
  <c r="I31" i="61" s="1"/>
  <c r="F128" i="3"/>
  <c r="F77" i="151"/>
  <c r="F14" i="151"/>
  <c r="F21" i="151"/>
  <c r="D89" i="151"/>
  <c r="F90" i="1"/>
  <c r="B13" i="76" s="1"/>
  <c r="G38" i="1"/>
  <c r="G67" i="1"/>
  <c r="G22" i="1"/>
  <c r="G21" i="3"/>
  <c r="F21" i="3"/>
  <c r="G75" i="3"/>
  <c r="G74" i="3" s="1"/>
  <c r="G28" i="3"/>
  <c r="G41" i="73"/>
  <c r="F64" i="152"/>
  <c r="G152" i="152"/>
  <c r="G153" i="152" s="1"/>
  <c r="F28" i="3"/>
  <c r="G36" i="3"/>
  <c r="G145" i="1"/>
  <c r="G50" i="3"/>
  <c r="G48" i="3" s="1"/>
  <c r="F48" i="3"/>
  <c r="G30" i="151"/>
  <c r="G28" i="151" s="1"/>
  <c r="F28" i="151"/>
  <c r="G61" i="3"/>
  <c r="G59" i="3" s="1"/>
  <c r="F59" i="3"/>
  <c r="F162" i="149"/>
  <c r="G50" i="151"/>
  <c r="G48" i="151" s="1"/>
  <c r="F48" i="151"/>
  <c r="G152" i="151"/>
  <c r="F90" i="150"/>
  <c r="F161" i="150"/>
  <c r="G88" i="152"/>
  <c r="G78" i="3"/>
  <c r="G77" i="3" s="1"/>
  <c r="F77" i="3"/>
  <c r="G83" i="1"/>
  <c r="G157" i="149"/>
  <c r="F36" i="3"/>
  <c r="F161" i="149"/>
  <c r="F88" i="152"/>
  <c r="I29" i="73"/>
  <c r="I38" i="73" s="1"/>
  <c r="D37" i="76" s="1"/>
  <c r="H38" i="73"/>
  <c r="D31" i="76" s="1"/>
  <c r="F157" i="149"/>
  <c r="G66" i="3"/>
  <c r="G65" i="3" s="1"/>
  <c r="F65" i="3"/>
  <c r="F81" i="151"/>
  <c r="G82" i="151"/>
  <c r="G81" i="151" s="1"/>
  <c r="G66" i="148"/>
  <c r="F66" i="1"/>
  <c r="B12" i="76" s="1"/>
  <c r="E89" i="151"/>
  <c r="G138" i="1"/>
  <c r="G150" i="1"/>
  <c r="G134" i="3"/>
  <c r="G132" i="3" s="1"/>
  <c r="F132" i="3"/>
  <c r="G90" i="148"/>
  <c r="G163" i="148" s="1"/>
  <c r="F145" i="3"/>
  <c r="G146" i="3"/>
  <c r="G145" i="3" s="1"/>
  <c r="F158" i="1"/>
  <c r="F139" i="3"/>
  <c r="G140" i="3"/>
  <c r="G139" i="3" s="1"/>
  <c r="G56" i="1"/>
  <c r="G56" i="3"/>
  <c r="G54" i="3" s="1"/>
  <c r="F54" i="3"/>
  <c r="F162" i="148"/>
  <c r="F126" i="151"/>
  <c r="F153" i="151" s="1"/>
  <c r="F113" i="3"/>
  <c r="G116" i="3"/>
  <c r="G113" i="3" s="1"/>
  <c r="E7" i="73"/>
  <c r="E27" i="73" s="1"/>
  <c r="D27" i="73"/>
  <c r="G133" i="1" l="1"/>
  <c r="B36" i="76" s="1"/>
  <c r="H27" i="73"/>
  <c r="H39" i="73" s="1"/>
  <c r="D32" i="76" s="1"/>
  <c r="I27" i="73"/>
  <c r="I39" i="73" s="1"/>
  <c r="D38" i="76" s="1"/>
  <c r="F92" i="3"/>
  <c r="F127" i="3" s="1"/>
  <c r="F154" i="3" s="1"/>
  <c r="I33" i="61"/>
  <c r="G90" i="149"/>
  <c r="D33" i="61"/>
  <c r="E33" i="61"/>
  <c r="D18" i="76"/>
  <c r="G88" i="151"/>
  <c r="G89" i="152"/>
  <c r="E32" i="61"/>
  <c r="F88" i="151"/>
  <c r="F89" i="152"/>
  <c r="H33" i="61"/>
  <c r="H32" i="61"/>
  <c r="I32" i="61"/>
  <c r="G66" i="1"/>
  <c r="G64" i="151"/>
  <c r="E13" i="76"/>
  <c r="D32" i="61"/>
  <c r="G88" i="3"/>
  <c r="G90" i="1"/>
  <c r="B19" i="76" s="1"/>
  <c r="E19" i="76" s="1"/>
  <c r="G64" i="3"/>
  <c r="F64" i="151"/>
  <c r="F64" i="3"/>
  <c r="F88" i="3"/>
  <c r="F159" i="1"/>
  <c r="B32" i="76" s="1"/>
  <c r="G91" i="148"/>
  <c r="F91" i="1"/>
  <c r="B14" i="76" s="1"/>
  <c r="G127" i="3"/>
  <c r="B30" i="76"/>
  <c r="G153" i="3"/>
  <c r="F163" i="1"/>
  <c r="B31" i="76"/>
  <c r="E31" i="76" s="1"/>
  <c r="G158" i="1"/>
  <c r="F164" i="1"/>
  <c r="E39" i="73"/>
  <c r="D20" i="76" s="1"/>
  <c r="D39" i="73"/>
  <c r="D14" i="76" s="1"/>
  <c r="D12" i="76"/>
  <c r="E12" i="76" s="1"/>
  <c r="E40" i="73" l="1"/>
  <c r="I40" i="73"/>
  <c r="D36" i="76"/>
  <c r="E36" i="76" s="1"/>
  <c r="D40" i="73"/>
  <c r="H40" i="73"/>
  <c r="D30" i="76"/>
  <c r="E30" i="76" s="1"/>
  <c r="F89" i="151"/>
  <c r="G89" i="3"/>
  <c r="E32" i="76"/>
  <c r="G89" i="151"/>
  <c r="G91" i="1"/>
  <c r="B20" i="76" s="1"/>
  <c r="E20" i="76" s="1"/>
  <c r="B18" i="76"/>
  <c r="E18" i="76" s="1"/>
  <c r="G163" i="1"/>
  <c r="G154" i="3"/>
  <c r="F89" i="3"/>
  <c r="E14" i="76"/>
  <c r="E41" i="73"/>
  <c r="B37" i="76"/>
  <c r="E37" i="76" s="1"/>
  <c r="G164" i="1"/>
  <c r="G159" i="1"/>
  <c r="B38" i="76" s="1"/>
  <c r="E38" i="76" s="1"/>
  <c r="D41" i="73"/>
  <c r="I41" i="73"/>
  <c r="H41" i="73"/>
  <c r="C97" i="148" l="1"/>
  <c r="C132" i="148" s="1"/>
  <c r="G115" i="148"/>
  <c r="C109" i="151"/>
  <c r="C91" i="151" s="1"/>
  <c r="C126" i="151" s="1"/>
  <c r="C153" i="151" s="1"/>
  <c r="G97" i="148" l="1"/>
  <c r="G132" i="148" s="1"/>
  <c r="C158" i="148"/>
  <c r="C162" i="148"/>
  <c r="G109" i="151"/>
  <c r="G91" i="151" s="1"/>
  <c r="G126" i="151" s="1"/>
  <c r="G153" i="151" s="1"/>
  <c r="G162" i="148" l="1"/>
  <c r="G158" i="148"/>
  <c r="D155" i="151" l="1"/>
  <c r="F155" i="151" s="1"/>
  <c r="F156" i="3"/>
  <c r="G156" i="3" s="1"/>
  <c r="G155" i="151" s="1"/>
</calcChain>
</file>

<file path=xl/sharedStrings.xml><?xml version="1.0" encoding="utf-8"?>
<sst xmlns="http://schemas.openxmlformats.org/spreadsheetml/2006/main" count="2850" uniqueCount="494">
  <si>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</si>
  <si>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</si>
  <si>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</si>
  <si>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</si>
  <si>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</si>
  <si>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</si>
  <si>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</si>
  <si>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</si>
  <si>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</si>
  <si>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</si>
  <si>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</si>
  <si>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</si>
  <si>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</si>
  <si>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</si>
  <si>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</si>
  <si>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</si>
  <si>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</si>
  <si>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</si>
  <si>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</si>
  <si>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</si>
  <si>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</si>
  <si>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</si>
  <si>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</si>
  <si>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</si>
  <si>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</si>
  <si>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</si>
  <si>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</si>
  <si>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</si>
  <si>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</si>
  <si>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</si>
  <si>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</si>
  <si>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</si>
  <si>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</si>
  <si>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</si>
  <si>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</si>
  <si>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01</t>
  </si>
  <si>
    <t>Bevételek</t>
  </si>
  <si>
    <t>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</si>
  <si>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</si>
  <si>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</si>
  <si>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</si>
  <si>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</si>
  <si>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</si>
  <si>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</si>
  <si>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</si>
  <si>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</si>
  <si>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</si>
  <si>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</si>
  <si>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</si>
  <si>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</si>
  <si>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</si>
  <si>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</si>
  <si>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</si>
  <si>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</si>
  <si>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</si>
  <si>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</si>
  <si>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</si>
  <si>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</si>
  <si>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</si>
  <si>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</si>
  <si>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</si>
  <si>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</si>
  <si>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</si>
  <si>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</si>
  <si>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</si>
  <si>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</si>
  <si>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</si>
  <si>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</si>
  <si>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</si>
  <si>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</si>
  <si>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</si>
  <si>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</si>
  <si>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</si>
  <si>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</si>
  <si>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</si>
  <si>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</si>
  <si>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</si>
  <si>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</si>
  <si>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</si>
  <si>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</si>
  <si>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</si>
  <si>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</si>
  <si>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</si>
  <si>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</si>
  <si>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</si>
  <si>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</si>
  <si>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</si>
  <si>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</si>
  <si>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</si>
  <si>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</si>
  <si>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</si>
  <si>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</si>
  <si>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</si>
  <si>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</si>
  <si>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</si>
  <si>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</si>
  <si>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</si>
  <si>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</si>
  <si>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</si>
  <si>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</si>
  <si>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</si>
  <si>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</si>
  <si>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</si>
  <si>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</si>
  <si>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</si>
  <si>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</si>
  <si>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</si>
  <si>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</si>
  <si>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</si>
  <si>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</si>
  <si>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</si>
  <si>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</si>
  <si>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</si>
  <si>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</si>
  <si>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</si>
  <si>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</si>
  <si>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</si>
  <si>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</si>
  <si>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</si>
  <si>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</si>
  <si>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</si>
  <si>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</si>
  <si>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</si>
  <si>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</si>
  <si>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</si>
  <si>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</si>
  <si>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</si>
  <si>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</si>
  <si>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</si>
  <si>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</si>
  <si>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</si>
  <si>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</si>
  <si>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</si>
  <si>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</si>
  <si>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</si>
  <si>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</si>
  <si>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</si>
  <si>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</si>
  <si>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</si>
  <si>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</si>
  <si>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</si>
  <si>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</si>
  <si>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</si>
  <si>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</si>
  <si>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</si>
  <si>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</si>
  <si>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</si>
  <si>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</si>
  <si>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</si>
  <si>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</si>
  <si>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</si>
  <si>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</si>
  <si>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</si>
  <si>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</si>
  <si>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</si>
  <si>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</si>
  <si>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</si>
  <si>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</si>
  <si>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</si>
  <si>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</si>
  <si>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</si>
  <si>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</si>
  <si>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</si>
  <si>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</si>
  <si>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</si>
  <si>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</si>
  <si>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</si>
  <si>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</si>
  <si>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</si>
  <si>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</si>
  <si>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</si>
  <si>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</si>
  <si>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</si>
  <si>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</si>
  <si>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</si>
  <si>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</si>
  <si>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</si>
  <si>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</si>
  <si>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</si>
  <si>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</si>
  <si>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</si>
  <si>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</si>
  <si>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</si>
  <si>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</si>
  <si>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</si>
  <si>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</si>
  <si>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</si>
  <si>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</si>
  <si>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</si>
  <si>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</si>
  <si>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</si>
  <si>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</si>
  <si>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</si>
  <si>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</si>
  <si>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</si>
  <si>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</si>
  <si>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</si>
  <si>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</si>
  <si>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</si>
  <si>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</si>
  <si>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</si>
  <si>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</si>
  <si>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</si>
  <si>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</si>
  <si>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</si>
  <si>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</si>
  <si>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</si>
  <si>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</si>
  <si>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</si>
  <si>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</si>
  <si>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</si>
  <si>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</si>
  <si>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</si>
  <si>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</si>
  <si>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</si>
  <si>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</si>
  <si>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</si>
  <si>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</si>
  <si>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</si>
  <si>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</si>
  <si>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</si>
  <si>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</si>
  <si>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</si>
  <si>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</si>
  <si>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</si>
  <si>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</si>
  <si>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</si>
  <si>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</si>
  <si>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</si>
  <si>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</si>
  <si>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</si>
  <si>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</si>
  <si>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</si>
  <si>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</si>
  <si>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</si>
  <si>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</si>
  <si>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</si>
  <si>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</si>
  <si>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</si>
  <si>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</si>
  <si>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</si>
  <si>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</si>
  <si>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</si>
  <si>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</si>
  <si>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</si>
  <si>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</si>
  <si>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</si>
  <si>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</si>
  <si>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</si>
  <si>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</si>
  <si>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</si>
  <si>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</si>
  <si>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</si>
  <si>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</si>
  <si>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</si>
  <si>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</si>
  <si>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</si>
  <si>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</si>
  <si>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</si>
  <si>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</si>
  <si>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</si>
  <si>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</si>
  <si>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</si>
  <si>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</si>
  <si>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</si>
  <si>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</si>
  <si>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</si>
  <si>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</si>
  <si>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</si>
  <si>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</si>
  <si>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</si>
  <si>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</si>
  <si>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</si>
  <si>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</si>
  <si>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</si>
  <si>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</si>
  <si>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</si>
  <si>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</si>
  <si>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</si>
  <si>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</si>
  <si>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</si>
  <si>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</si>
  <si>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</si>
  <si>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</si>
  <si>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</si>
  <si>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</si>
  <si>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</si>
  <si>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</si>
  <si>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</si>
  <si>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</si>
  <si>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</si>
  <si>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</si>
  <si>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</si>
  <si>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</si>
  <si>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</si>
  <si>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</si>
  <si>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</si>
  <si>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</si>
  <si>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</si>
  <si>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</si>
  <si>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</si>
  <si>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</si>
  <si>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</si>
  <si>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</si>
  <si>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</si>
  <si>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</si>
  <si>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</si>
  <si>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</si>
  <si>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</si>
  <si>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</si>
  <si>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</si>
  <si>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</si>
  <si>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</si>
  <si>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</si>
  <si>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</si>
  <si>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</si>
  <si>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</si>
  <si>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</si>
  <si>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</si>
  <si>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</si>
  <si>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</si>
  <si>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</si>
  <si>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</si>
  <si>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</si>
  <si>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</si>
  <si>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</si>
  <si>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</si>
  <si>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</si>
  <si>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</si>
  <si>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</si>
  <si>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</si>
  <si>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</si>
  <si>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</si>
  <si>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</si>
  <si>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</si>
  <si>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</si>
  <si>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</si>
  <si>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</si>
  <si>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</si>
  <si>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</si>
  <si>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</si>
  <si>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</si>
  <si>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</si>
  <si>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</si>
  <si>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</si>
  <si>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</si>
  <si>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</si>
  <si>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</si>
  <si>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</si>
  <si>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</si>
  <si>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</si>
  <si>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</si>
  <si>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</si>
  <si>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</si>
  <si>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</si>
  <si>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</si>
  <si>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</si>
  <si>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</si>
  <si>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</si>
  <si>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</si>
  <si>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</si>
  <si>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</si>
  <si>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</si>
  <si>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</si>
  <si>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</si>
  <si>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</si>
  <si>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</si>
  <si>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</si>
  <si>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</si>
  <si>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</si>
  <si>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</si>
  <si>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</si>
  <si>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</si>
  <si>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</si>
  <si>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</si>
  <si>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</si>
  <si>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</si>
  <si>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</si>
  <si>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</si>
  <si>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</si>
  <si>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</si>
  <si>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</si>
  <si>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</si>
  <si>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</si>
  <si>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</si>
  <si>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</si>
  <si>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</si>
  <si>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</si>
  <si>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</si>
  <si>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</si>
  <si>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</si>
  <si>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</si>
  <si>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</si>
  <si>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</si>
  <si>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</si>
  <si>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</si>
  <si>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</si>
  <si>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</si>
  <si>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</si>
  <si>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</si>
  <si>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</si>
  <si>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</si>
  <si>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</si>
  <si>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</si>
  <si>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</si>
  <si>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</si>
  <si>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</si>
  <si>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</si>
  <si>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</si>
  <si>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</si>
  <si>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</si>
  <si>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</si>
  <si>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</si>
  <si>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</si>
  <si>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</si>
  <si>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</si>
  <si>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</si>
  <si>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</si>
  <si>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</si>
  <si>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</si>
  <si>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</si>
  <si>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</si>
  <si>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</si>
  <si>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</si>
  <si>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</si>
  <si>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</si>
  <si>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</si>
  <si>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</si>
  <si>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</si>
  <si>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</si>
  <si>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</si>
  <si>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</si>
  <si>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</si>
  <si>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</si>
  <si>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</si>
  <si>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</si>
  <si>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</si>
  <si>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</si>
  <si>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</si>
  <si>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 xml:space="preserve">Korábbi módosítások </t>
  </si>
  <si>
    <t>F=(D+…+E)</t>
  </si>
  <si>
    <t>G=(C+F)</t>
  </si>
  <si>
    <t>Vagyoni típusú adó</t>
  </si>
  <si>
    <t>ÁHB megelőlegezés visszafizetése</t>
  </si>
  <si>
    <t xml:space="preserve">1. sz. módosítás </t>
  </si>
  <si>
    <t>Módosítás utáni előirányzat</t>
  </si>
  <si>
    <t>Telekadó</t>
  </si>
  <si>
    <t>Magánszemélyek kommunális adója</t>
  </si>
  <si>
    <t>4.8.</t>
  </si>
  <si>
    <t>Eddigi módosítások összege 2019-ban</t>
  </si>
  <si>
    <t xml:space="preserve">Szaletli készítés </t>
  </si>
  <si>
    <t>2019-2020</t>
  </si>
  <si>
    <t>2020</t>
  </si>
  <si>
    <t>Községháza bővítésének vízellátás csatornázás kivitelezése</t>
  </si>
  <si>
    <t>Csapadékvíz elvezető rendszer fejlesztése TOP-2.1.3-16-S01-2019-00008</t>
  </si>
  <si>
    <t xml:space="preserve">k.)szociális gyümölcsfa </t>
  </si>
  <si>
    <t>a.) szociális tüzifa önerő</t>
  </si>
  <si>
    <t>2021. évi eredeti előirányzat BEVÉTELEK</t>
  </si>
  <si>
    <t>Halmozott módosítás 2021. 12.31-ig</t>
  </si>
  <si>
    <t>Magyar Falu program - orvosi eszközök 2020 MFP-AEE/2020</t>
  </si>
  <si>
    <t>Magyar Falu program - Elhagyott ingatlanok közcélra történő megvásárlása</t>
  </si>
  <si>
    <t>Kisértékű tárgyi eszköz</t>
  </si>
  <si>
    <t>Felhasználás 2020. XII.31-ig</t>
  </si>
  <si>
    <t>Vis Maior 2020</t>
  </si>
  <si>
    <t>2020-2021</t>
  </si>
  <si>
    <t>a.)krízis támogatás</t>
  </si>
  <si>
    <t>b.)eseti támogatás</t>
  </si>
  <si>
    <t>c.)temetési támogatás</t>
  </si>
  <si>
    <t>d.)lakásfenntartási támogatása</t>
  </si>
  <si>
    <t>e.)iskolakezdési támogatás</t>
  </si>
  <si>
    <t>f.)óvodakezdési támogatás</t>
  </si>
  <si>
    <t>g.)rendszeresgyógyszer támogatás</t>
  </si>
  <si>
    <t>h.)köztemetés</t>
  </si>
  <si>
    <t>i.)születési támogatás</t>
  </si>
  <si>
    <t>j.)időskorúak támotása</t>
  </si>
  <si>
    <t>l.)fűtési támogatása</t>
  </si>
  <si>
    <t>Módosítások összesen 2021. 05.21-ig</t>
  </si>
  <si>
    <t xml:space="preserve">
1. Nyim Község Önkormányzata
2021. ÉVI KÖLTSÉGVETÉSÉNEK ÖSSZEVONT MÉRLEGE</t>
  </si>
  <si>
    <t>1.2. K I A D Á S O K</t>
  </si>
  <si>
    <t>1.3. KÖLTSÉGVETÉSI, FINANSZÍROZÁSI BEVÉTELEK ÉS KIADÁSOK EGYENLEGE</t>
  </si>
  <si>
    <r>
      <t xml:space="preserve">
2. </t>
    </r>
    <r>
      <rPr>
        <b/>
        <sz val="12"/>
        <rFont val="Times New Roman CE"/>
        <charset val="238"/>
      </rPr>
      <t>Nyim Község Önkormányzata
2021. ÉVI KÖLTSÉGVETÉS KÖTELEZŐ FELADATAINAK MÉRLEGE</t>
    </r>
    <r>
      <rPr>
        <sz val="12"/>
        <rFont val="Times New Roman CE"/>
        <charset val="238"/>
      </rPr>
      <t xml:space="preserve">
</t>
    </r>
  </si>
  <si>
    <t>2.1. B E V É T E L E K</t>
  </si>
  <si>
    <t>2.2. K I A D Á S O K</t>
  </si>
  <si>
    <t>2.3. KÖLTSÉGVETÉSI, FINANSZÍROZÁSI BEVÉTELEK ÉS KIADÁSOK EGYENLEGE</t>
  </si>
  <si>
    <t xml:space="preserve">
3. Nyim Község Önkormányzata
2021. ÉVI KÖLTSÉGVETÉS ÖNKÉNT VÁLLALT FELADATAINAK MÉRLEGE</t>
  </si>
  <si>
    <t>3.1. B E V É T E L E K</t>
  </si>
  <si>
    <t>3.2. K I A D Á S O K</t>
  </si>
  <si>
    <t>3.3. KÖLTSÉGVETÉSI, FINANSZÍROZÁSI BEVÉTELEK ÉS KIADÁSOK EGYENLEGE</t>
  </si>
  <si>
    <r>
      <t xml:space="preserve">
4. </t>
    </r>
    <r>
      <rPr>
        <b/>
        <sz val="12"/>
        <rFont val="Times New Roman CE"/>
        <charset val="238"/>
      </rPr>
      <t>Nyim Község Önkormányzata
2021. ÉVI KÖLTSÉGVETÉS ÁLLAMIGAZGATÁSI FELADATOK 
MÉRLEGE</t>
    </r>
    <r>
      <rPr>
        <sz val="12"/>
        <rFont val="Times New Roman CE"/>
        <charset val="238"/>
      </rPr>
      <t xml:space="preserve">
</t>
    </r>
  </si>
  <si>
    <t>4.1. B E V É T E L E K</t>
  </si>
  <si>
    <t>4.2. K I A D Á S O K</t>
  </si>
  <si>
    <t>4.3. KÖLTSÉGVETÉSI, FINANSZÍROZÁSI BEVÉTELEK ÉS KIADÁSOK EGYENLEGE</t>
  </si>
  <si>
    <t>1. Működési célú bevételek és kiadások mérlege
(Önkormányzati szinten)</t>
  </si>
  <si>
    <t>2. Felhalmozási célú bevételek és kiadások mérlege
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</si>
</sst>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0"/>
    <xf numFmtId="0" fontId="41" fillId="0" borderId="0"/>
  </cellStyleXfs>
  <cellXfs count="394">
    <xf numFmtId="0" fontId="0" fillId="0" borderId="0" xfId="0"/>
    <xf numFmtId="0" fontId="0" fillId="0" borderId="0" xfId="0" applyFill="1" applyAlignment="1">
      <alignment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vertical="center" wrapText="1"/>
    </xf>
    <xf numFmtId="0" fontId="17" fillId="0" borderId="1" xfId="5" applyFont="1" applyFill="1" applyBorder="1" applyAlignment="1" applyProtection="1">
      <alignment horizontal="left" vertical="center" wrapText="1" indent="1"/>
    </xf>
    <xf numFmtId="0" fontId="17" fillId="0" borderId="2" xfId="5" applyFont="1" applyFill="1" applyBorder="1" applyAlignment="1" applyProtection="1">
      <alignment horizontal="left" vertical="center" wrapText="1" indent="1"/>
    </xf>
    <xf numFmtId="0" fontId="17" fillId="0" borderId="3" xfId="5" applyFont="1" applyFill="1" applyBorder="1" applyAlignment="1" applyProtection="1">
      <alignment horizontal="left" vertical="center" wrapText="1" indent="1"/>
    </xf>
    <xf numFmtId="0" fontId="17" fillId="0" borderId="4" xfId="5" applyFont="1" applyFill="1" applyBorder="1" applyAlignment="1" applyProtection="1">
      <alignment horizontal="left" vertical="center" wrapText="1" indent="1"/>
    </xf>
    <xf numFmtId="0" fontId="17" fillId="0" borderId="5" xfId="5" applyFont="1" applyFill="1" applyBorder="1" applyAlignment="1" applyProtection="1">
      <alignment horizontal="left" vertical="center" wrapText="1" indent="1"/>
    </xf>
    <xf numFmtId="0" fontId="17" fillId="0" borderId="6" xfId="5" applyFont="1" applyFill="1" applyBorder="1" applyAlignment="1" applyProtection="1">
      <alignment horizontal="left" vertical="center" wrapText="1" indent="1"/>
    </xf>
    <xf numFmtId="49" fontId="17" fillId="0" borderId="7" xfId="5" applyNumberFormat="1" applyFont="1" applyFill="1" applyBorder="1" applyAlignment="1" applyProtection="1">
      <alignment horizontal="left" vertical="center" wrapText="1" indent="1"/>
    </xf>
    <xf numFmtId="49" fontId="17" fillId="0" borderId="8" xfId="5" applyNumberFormat="1" applyFont="1" applyFill="1" applyBorder="1" applyAlignment="1" applyProtection="1">
      <alignment horizontal="left" vertical="center" wrapText="1" indent="1"/>
    </xf>
    <xf numFmtId="49" fontId="17" fillId="0" borderId="9" xfId="5" applyNumberFormat="1" applyFont="1" applyFill="1" applyBorder="1" applyAlignment="1" applyProtection="1">
      <alignment horizontal="left" vertical="center" wrapText="1" indent="1"/>
    </xf>
    <xf numFmtId="49" fontId="17" fillId="0" borderId="10" xfId="5" applyNumberFormat="1" applyFont="1" applyFill="1" applyBorder="1" applyAlignment="1" applyProtection="1">
      <alignment horizontal="left" vertical="center" wrapText="1" indent="1"/>
    </xf>
    <xf numFmtId="49" fontId="17" fillId="0" borderId="11" xfId="5" applyNumberFormat="1" applyFont="1" applyFill="1" applyBorder="1" applyAlignment="1" applyProtection="1">
      <alignment horizontal="left" vertical="center" wrapText="1" indent="1"/>
    </xf>
    <xf numFmtId="49" fontId="17" fillId="0" borderId="12" xfId="5" applyNumberFormat="1" applyFont="1" applyFill="1" applyBorder="1" applyAlignment="1" applyProtection="1">
      <alignment horizontal="left" vertical="center" wrapText="1" indent="1"/>
    </xf>
    <xf numFmtId="0" fontId="17" fillId="0" borderId="0" xfId="5" applyFont="1" applyFill="1" applyBorder="1" applyAlignment="1" applyProtection="1">
      <alignment horizontal="left" vertical="center" wrapText="1" indent="1"/>
    </xf>
    <xf numFmtId="0" fontId="16" fillId="0" borderId="13" xfId="5" applyFont="1" applyFill="1" applyBorder="1" applyAlignment="1" applyProtection="1">
      <alignment horizontal="left" vertical="center" wrapText="1" indent="1"/>
    </xf>
    <xf numFmtId="0" fontId="16" fillId="0" borderId="14" xfId="5" applyFont="1" applyFill="1" applyBorder="1" applyAlignment="1" applyProtection="1">
      <alignment horizontal="left" vertical="center" wrapText="1" indent="1"/>
    </xf>
    <xf numFmtId="0" fontId="16" fillId="0" borderId="15" xfId="5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14" xfId="5" applyFont="1" applyFill="1" applyBorder="1" applyAlignment="1" applyProtection="1">
      <alignment vertical="center" wrapText="1"/>
    </xf>
    <xf numFmtId="0" fontId="16" fillId="0" borderId="16" xfId="5" applyFont="1" applyFill="1" applyBorder="1" applyAlignment="1" applyProtection="1">
      <alignment vertical="center" wrapText="1"/>
    </xf>
    <xf numFmtId="0" fontId="16" fillId="0" borderId="13" xfId="5" applyFont="1" applyFill="1" applyBorder="1" applyAlignment="1" applyProtection="1">
      <alignment horizontal="center" vertical="center" wrapText="1"/>
    </xf>
    <xf numFmtId="0" fontId="16" fillId="0" borderId="14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5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4" fillId="0" borderId="22" xfId="0" applyFont="1" applyFill="1" applyBorder="1" applyAlignment="1" applyProtection="1">
      <alignment horizontal="right"/>
    </xf>
    <xf numFmtId="0" fontId="17" fillId="0" borderId="2" xfId="5" applyFont="1" applyFill="1" applyBorder="1" applyAlignment="1" applyProtection="1">
      <alignment horizontal="left" indent="6"/>
    </xf>
    <xf numFmtId="0" fontId="17" fillId="0" borderId="2" xfId="5" applyFont="1" applyFill="1" applyBorder="1" applyAlignment="1" applyProtection="1">
      <alignment horizontal="left" vertical="center" wrapText="1" indent="6"/>
    </xf>
    <xf numFmtId="0" fontId="17" fillId="0" borderId="6" xfId="5" applyFont="1" applyFill="1" applyBorder="1" applyAlignment="1" applyProtection="1">
      <alignment horizontal="left" vertical="center" wrapText="1" indent="6"/>
    </xf>
    <xf numFmtId="0" fontId="17" fillId="0" borderId="23" xfId="5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5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5" fillId="0" borderId="0" xfId="5" applyNumberFormat="1" applyFont="1" applyFill="1" applyBorder="1" applyAlignment="1" applyProtection="1">
      <alignment horizontal="right" vertical="center" wrapText="1" indent="1"/>
    </xf>
    <xf numFmtId="0" fontId="4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4" fillId="0" borderId="0" xfId="0" applyNumberFormat="1" applyFont="1" applyFill="1" applyAlignment="1" applyProtection="1">
      <alignment horizontal="right" vertical="center"/>
    </xf>
    <xf numFmtId="164" fontId="6" fillId="0" borderId="13" xfId="0" applyNumberFormat="1" applyFont="1" applyFill="1" applyBorder="1" applyAlignment="1" applyProtection="1">
      <alignment horizontal="centerContinuous" vertical="center" wrapText="1"/>
    </xf>
    <xf numFmtId="164" fontId="6" fillId="0" borderId="14" xfId="0" applyNumberFormat="1" applyFont="1" applyFill="1" applyBorder="1" applyAlignment="1" applyProtection="1">
      <alignment horizontal="centerContinuous" vertical="center" wrapText="1"/>
    </xf>
    <xf numFmtId="164" fontId="6" fillId="0" borderId="21" xfId="0" applyNumberFormat="1" applyFont="1" applyFill="1" applyBorder="1" applyAlignment="1" applyProtection="1">
      <alignment horizontal="centerContinuous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9" fillId="0" borderId="0" xfId="5" applyFont="1" applyFill="1" applyProtection="1"/>
    <xf numFmtId="0" fontId="9" fillId="0" borderId="0" xfId="5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34" fillId="0" borderId="0" xfId="0" applyFont="1" applyFill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5" applyNumberFormat="1" applyFont="1" applyFill="1" applyBorder="1" applyAlignment="1" applyProtection="1">
      <alignment horizontal="right" vertical="center" wrapText="1" indent="1"/>
    </xf>
    <xf numFmtId="164" fontId="16" fillId="0" borderId="14" xfId="5" applyNumberFormat="1" applyFont="1" applyFill="1" applyBorder="1" applyAlignment="1" applyProtection="1">
      <alignment horizontal="right" vertical="center" wrapText="1" indent="1"/>
    </xf>
    <xf numFmtId="164" fontId="17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5" applyNumberFormat="1" applyFont="1" applyFill="1" applyBorder="1" applyAlignment="1" applyProtection="1">
      <alignment horizontal="right" vertical="center" wrapText="1" indent="1"/>
    </xf>
    <xf numFmtId="0" fontId="6" fillId="0" borderId="33" xfId="0" applyFont="1" applyFill="1" applyBorder="1" applyAlignment="1" applyProtection="1">
      <alignment horizontal="center" vertical="center" wrapText="1"/>
    </xf>
    <xf numFmtId="0" fontId="16" fillId="0" borderId="15" xfId="5" applyFont="1" applyFill="1" applyBorder="1" applyAlignment="1" applyProtection="1">
      <alignment horizontal="center" vertical="center" wrapText="1"/>
    </xf>
    <xf numFmtId="0" fontId="16" fillId="0" borderId="16" xfId="5" applyFont="1" applyFill="1" applyBorder="1" applyAlignment="1" applyProtection="1">
      <alignment horizontal="center" vertical="center" wrapText="1"/>
    </xf>
    <xf numFmtId="0" fontId="17" fillId="0" borderId="3" xfId="5" applyFont="1" applyFill="1" applyBorder="1" applyAlignment="1" applyProtection="1">
      <alignment horizontal="left" vertical="center" wrapText="1" indent="6"/>
    </xf>
    <xf numFmtId="0" fontId="9" fillId="0" borderId="0" xfId="5" applyFill="1" applyProtection="1"/>
    <xf numFmtId="0" fontId="17" fillId="0" borderId="0" xfId="5" applyFont="1" applyFill="1" applyProtection="1"/>
    <xf numFmtId="0" fontId="12" fillId="0" borderId="0" xfId="5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18" xfId="0" applyFont="1" applyBorder="1" applyAlignment="1" applyProtection="1">
      <alignment wrapText="1"/>
    </xf>
    <xf numFmtId="0" fontId="9" fillId="0" borderId="0" xfId="5" applyFill="1" applyAlignment="1" applyProtection="1"/>
    <xf numFmtId="0" fontId="19" fillId="0" borderId="0" xfId="5" applyFont="1" applyFill="1" applyProtection="1"/>
    <xf numFmtId="0" fontId="18" fillId="0" borderId="0" xfId="5" applyFont="1" applyFill="1" applyProtection="1"/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5" applyNumberFormat="1" applyFont="1" applyFill="1" applyBorder="1" applyAlignment="1" applyProtection="1">
      <alignment horizontal="center" vertical="center" wrapText="1"/>
    </xf>
    <xf numFmtId="49" fontId="17" fillId="0" borderId="8" xfId="5" applyNumberFormat="1" applyFont="1" applyFill="1" applyBorder="1" applyAlignment="1" applyProtection="1">
      <alignment horizontal="center" vertical="center" wrapText="1"/>
    </xf>
    <xf numFmtId="49" fontId="17" fillId="0" borderId="10" xfId="5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5" applyNumberFormat="1" applyFont="1" applyFill="1" applyBorder="1" applyAlignment="1" applyProtection="1">
      <alignment horizontal="center" vertical="center" wrapText="1"/>
    </xf>
    <xf numFmtId="49" fontId="17" fillId="0" borderId="7" xfId="5" applyNumberFormat="1" applyFont="1" applyFill="1" applyBorder="1" applyAlignment="1" applyProtection="1">
      <alignment horizontal="center" vertical="center" wrapText="1"/>
    </xf>
    <xf numFmtId="49" fontId="17" fillId="0" borderId="12" xfId="5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5" applyNumberFormat="1" applyFont="1" applyFill="1" applyBorder="1" applyAlignment="1" applyProtection="1">
      <alignment horizontal="right" vertical="center" wrapText="1" indent="1"/>
    </xf>
    <xf numFmtId="164" fontId="17" fillId="0" borderId="34" xfId="5" applyNumberFormat="1" applyFont="1" applyFill="1" applyBorder="1" applyAlignment="1" applyProtection="1">
      <alignment horizontal="right" vertical="center" wrapText="1" indent="1"/>
    </xf>
    <xf numFmtId="164" fontId="17" fillId="0" borderId="3" xfId="5" applyNumberFormat="1" applyFont="1" applyFill="1" applyBorder="1" applyAlignment="1" applyProtection="1">
      <alignment horizontal="right" vertical="center" wrapText="1" indent="1"/>
    </xf>
    <xf numFmtId="164" fontId="24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7" xfId="5" applyFont="1" applyFill="1" applyBorder="1" applyAlignment="1" applyProtection="1">
      <alignment horizontal="left" vertical="center" wrapText="1" indent="1"/>
    </xf>
    <xf numFmtId="0" fontId="16" fillId="0" borderId="18" xfId="5" applyFont="1" applyFill="1" applyBorder="1" applyAlignment="1" applyProtection="1">
      <alignment vertical="center" wrapText="1"/>
    </xf>
    <xf numFmtId="0" fontId="17" fillId="0" borderId="23" xfId="5" applyFont="1" applyFill="1" applyBorder="1" applyAlignment="1" applyProtection="1">
      <alignment horizontal="left" vertical="center" wrapText="1" indent="7"/>
    </xf>
    <xf numFmtId="0" fontId="16" fillId="0" borderId="13" xfId="5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5" applyNumberFormat="1" applyFont="1" applyFill="1" applyBorder="1" applyAlignment="1" applyProtection="1">
      <alignment horizontal="center" vertical="center" wrapText="1"/>
    </xf>
    <xf numFmtId="164" fontId="16" fillId="0" borderId="35" xfId="5" applyNumberFormat="1" applyFont="1" applyFill="1" applyBorder="1" applyAlignment="1" applyProtection="1">
      <alignment horizontal="right" vertical="center" wrapText="1" indent="1"/>
    </xf>
    <xf numFmtId="164" fontId="16" fillId="0" borderId="36" xfId="5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5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right" vertical="center"/>
    </xf>
    <xf numFmtId="164" fontId="16" fillId="0" borderId="37" xfId="5" applyNumberFormat="1" applyFont="1" applyFill="1" applyBorder="1" applyAlignment="1" applyProtection="1">
      <alignment horizontal="right" vertical="center" wrapText="1" indent="1"/>
    </xf>
    <xf numFmtId="164" fontId="16" fillId="0" borderId="24" xfId="5" applyNumberFormat="1" applyFont="1" applyFill="1" applyBorder="1" applyAlignment="1" applyProtection="1">
      <alignment horizontal="right" vertical="center" wrapText="1" indent="1"/>
    </xf>
    <xf numFmtId="164" fontId="17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5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6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6" fillId="0" borderId="40" xfId="0" applyNumberFormat="1" applyFont="1" applyFill="1" applyBorder="1" applyAlignment="1" applyProtection="1">
      <alignment horizontal="centerContinuous" vertical="center" wrapText="1"/>
    </xf>
    <xf numFmtId="164" fontId="6" fillId="0" borderId="35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6" fillId="0" borderId="27" xfId="0" applyFont="1" applyFill="1" applyBorder="1" applyAlignment="1" applyProtection="1">
      <alignment horizontal="center" vertical="center" wrapText="1"/>
    </xf>
    <xf numFmtId="164" fontId="24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Fill="1" applyBorder="1" applyAlignment="1" applyProtection="1">
      <alignment horizontal="right" vertical="center" wrapText="1" indent="1"/>
    </xf>
    <xf numFmtId="164" fontId="17" fillId="0" borderId="43" xfId="5" applyNumberFormat="1" applyFont="1" applyFill="1" applyBorder="1" applyAlignment="1" applyProtection="1">
      <alignment horizontal="right" vertical="center" wrapText="1" indent="1"/>
    </xf>
    <xf numFmtId="164" fontId="24" fillId="0" borderId="42" xfId="5" applyNumberFormat="1" applyFont="1" applyFill="1" applyBorder="1" applyAlignment="1" applyProtection="1">
      <alignment horizontal="right" vertical="center" wrapText="1" indent="1"/>
    </xf>
    <xf numFmtId="164" fontId="24" fillId="0" borderId="34" xfId="5" applyNumberFormat="1" applyFont="1" applyFill="1" applyBorder="1" applyAlignment="1" applyProtection="1">
      <alignment horizontal="right" vertical="center" wrapText="1" indent="1"/>
    </xf>
    <xf numFmtId="164" fontId="17" fillId="0" borderId="44" xfId="5" applyNumberFormat="1" applyFont="1" applyFill="1" applyBorder="1" applyAlignment="1" applyProtection="1">
      <alignment horizontal="right" vertical="center" wrapText="1" indent="1"/>
    </xf>
    <xf numFmtId="164" fontId="17" fillId="0" borderId="45" xfId="5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4" xfId="0" applyNumberFormat="1" applyFont="1" applyFill="1" applyBorder="1" applyAlignment="1" applyProtection="1">
      <alignment horizontal="right" vertical="center" wrapText="1" indent="1"/>
    </xf>
    <xf numFmtId="164" fontId="24" fillId="0" borderId="46" xfId="0" applyNumberFormat="1" applyFont="1" applyFill="1" applyBorder="1" applyAlignment="1" applyProtection="1">
      <alignment horizontal="right" vertical="center" wrapText="1" indent="1"/>
    </xf>
    <xf numFmtId="164" fontId="24" fillId="0" borderId="42" xfId="0" applyNumberFormat="1" applyFont="1" applyFill="1" applyBorder="1" applyAlignment="1" applyProtection="1">
      <alignment horizontal="right" vertical="center" wrapText="1" indent="1"/>
    </xf>
    <xf numFmtId="164" fontId="17" fillId="0" borderId="47" xfId="0" applyNumberFormat="1" applyFont="1" applyFill="1" applyBorder="1" applyAlignment="1" applyProtection="1">
      <alignment horizontal="right" vertical="center" wrapText="1" indent="1"/>
    </xf>
    <xf numFmtId="164" fontId="17" fillId="0" borderId="42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24" fillId="0" borderId="34" xfId="0" applyNumberFormat="1" applyFont="1" applyFill="1" applyBorder="1" applyAlignment="1" applyProtection="1">
      <alignment horizontal="right" vertical="center" wrapText="1" indent="1"/>
    </xf>
    <xf numFmtId="0" fontId="4" fillId="0" borderId="35" xfId="0" applyFont="1" applyFill="1" applyBorder="1" applyAlignment="1" applyProtection="1">
      <alignment horizontal="right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6" fillId="0" borderId="48" xfId="5" applyNumberFormat="1" applyFont="1" applyFill="1" applyBorder="1" applyAlignment="1" applyProtection="1">
      <alignment horizontal="right" vertical="center" wrapText="1" indent="1"/>
    </xf>
    <xf numFmtId="164" fontId="17" fillId="0" borderId="49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8" xfId="5" applyNumberFormat="1" applyFont="1" applyFill="1" applyBorder="1" applyAlignment="1" applyProtection="1">
      <alignment horizontal="right" vertical="center" wrapText="1" indent="1"/>
    </xf>
    <xf numFmtId="164" fontId="17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0" applyNumberFormat="1" applyFont="1" applyBorder="1" applyAlignment="1" applyProtection="1">
      <alignment horizontal="right" vertical="center" wrapText="1" indent="1"/>
    </xf>
    <xf numFmtId="164" fontId="22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quotePrefix="1" applyNumberFormat="1" applyFont="1" applyBorder="1" applyAlignment="1" applyProtection="1">
      <alignment horizontal="right" vertical="center" wrapText="1" indent="1"/>
    </xf>
    <xf numFmtId="164" fontId="17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5" applyNumberFormat="1" applyFont="1" applyFill="1" applyBorder="1" applyAlignment="1" applyProtection="1">
      <alignment horizontal="right" vertical="center" wrapText="1" indent="1"/>
    </xf>
    <xf numFmtId="164" fontId="17" fillId="0" borderId="53" xfId="5" applyNumberFormat="1" applyFont="1" applyFill="1" applyBorder="1" applyAlignment="1" applyProtection="1">
      <alignment horizontal="right" vertical="center" wrapText="1" indent="1"/>
    </xf>
    <xf numFmtId="164" fontId="17" fillId="0" borderId="19" xfId="5" applyNumberFormat="1" applyFont="1" applyFill="1" applyBorder="1" applyAlignment="1" applyProtection="1">
      <alignment horizontal="right" vertical="center" wrapText="1" indent="1"/>
    </xf>
    <xf numFmtId="164" fontId="17" fillId="0" borderId="20" xfId="5" applyNumberFormat="1" applyFont="1" applyFill="1" applyBorder="1" applyAlignment="1" applyProtection="1">
      <alignment horizontal="right" vertical="center" wrapText="1" indent="1"/>
    </xf>
    <xf numFmtId="164" fontId="23" fillId="0" borderId="21" xfId="5" applyNumberFormat="1" applyFont="1" applyFill="1" applyBorder="1" applyAlignment="1" applyProtection="1">
      <alignment horizontal="right" vertical="center" wrapText="1" indent="1"/>
    </xf>
    <xf numFmtId="164" fontId="24" fillId="0" borderId="19" xfId="5" applyNumberFormat="1" applyFont="1" applyFill="1" applyBorder="1" applyAlignment="1" applyProtection="1">
      <alignment horizontal="right" vertical="center" wrapText="1" indent="1"/>
    </xf>
    <xf numFmtId="164" fontId="24" fillId="0" borderId="20" xfId="5" applyNumberFormat="1" applyFont="1" applyFill="1" applyBorder="1" applyAlignment="1" applyProtection="1">
      <alignment horizontal="right" vertical="center" wrapText="1" indent="1"/>
    </xf>
    <xf numFmtId="164" fontId="24" fillId="0" borderId="53" xfId="5" applyNumberFormat="1" applyFont="1" applyFill="1" applyBorder="1" applyAlignment="1" applyProtection="1">
      <alignment horizontal="right" vertical="center" wrapText="1" indent="1"/>
    </xf>
    <xf numFmtId="164" fontId="16" fillId="0" borderId="54" xfId="5" applyNumberFormat="1" applyFont="1" applyFill="1" applyBorder="1" applyAlignment="1" applyProtection="1">
      <alignment horizontal="right" vertical="center" wrapText="1" indent="1"/>
    </xf>
    <xf numFmtId="164" fontId="17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6" xfId="5" applyNumberFormat="1" applyFont="1" applyFill="1" applyBorder="1" applyAlignment="1" applyProtection="1">
      <alignment horizontal="right" vertical="center" wrapText="1" indent="1"/>
    </xf>
    <xf numFmtId="164" fontId="17" fillId="0" borderId="47" xfId="5" applyNumberFormat="1" applyFont="1" applyFill="1" applyBorder="1" applyAlignment="1" applyProtection="1">
      <alignment horizontal="right" vertical="center" wrapText="1" indent="1"/>
    </xf>
    <xf numFmtId="164" fontId="17" fillId="0" borderId="57" xfId="5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0" fontId="34" fillId="0" borderId="46" xfId="0" applyFont="1" applyFill="1" applyBorder="1" applyAlignment="1" applyProtection="1">
      <alignment horizontal="right" vertical="center" wrapText="1" indent="1"/>
    </xf>
    <xf numFmtId="0" fontId="34" fillId="0" borderId="48" xfId="0" applyFont="1" applyFill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7" xfId="5" applyNumberFormat="1" applyFont="1" applyFill="1" applyBorder="1" applyAlignment="1" applyProtection="1">
      <alignment horizontal="right" vertical="center" wrapText="1" indent="1"/>
    </xf>
    <xf numFmtId="164" fontId="17" fillId="0" borderId="1" xfId="5" applyNumberFormat="1" applyFont="1" applyFill="1" applyBorder="1" applyAlignment="1" applyProtection="1">
      <alignment horizontal="right" vertical="center" wrapText="1" indent="1"/>
    </xf>
    <xf numFmtId="164" fontId="24" fillId="0" borderId="3" xfId="5" applyNumberFormat="1" applyFont="1" applyFill="1" applyBorder="1" applyAlignment="1" applyProtection="1">
      <alignment horizontal="right" vertical="center" wrapText="1" indent="1"/>
    </xf>
    <xf numFmtId="164" fontId="24" fillId="0" borderId="1" xfId="5" applyNumberFormat="1" applyFont="1" applyFill="1" applyBorder="1" applyAlignment="1" applyProtection="1">
      <alignment horizontal="right" vertical="center" wrapText="1" indent="1"/>
    </xf>
    <xf numFmtId="164" fontId="24" fillId="0" borderId="23" xfId="5" applyNumberFormat="1" applyFont="1" applyFill="1" applyBorder="1" applyAlignment="1" applyProtection="1">
      <alignment horizontal="right" vertical="center" wrapText="1" indent="1"/>
    </xf>
    <xf numFmtId="164" fontId="24" fillId="0" borderId="2" xfId="5" applyNumberFormat="1" applyFont="1" applyFill="1" applyBorder="1" applyAlignment="1" applyProtection="1">
      <alignment horizontal="right" vertical="center" wrapText="1" indent="1"/>
    </xf>
    <xf numFmtId="164" fontId="17" fillId="0" borderId="4" xfId="5" applyNumberFormat="1" applyFont="1" applyFill="1" applyBorder="1" applyAlignment="1" applyProtection="1">
      <alignment horizontal="right" vertical="center" wrapText="1" indent="1"/>
    </xf>
    <xf numFmtId="164" fontId="17" fillId="0" borderId="2" xfId="5" applyNumberFormat="1" applyFont="1" applyFill="1" applyBorder="1" applyAlignment="1" applyProtection="1">
      <alignment horizontal="right" vertical="center" wrapText="1" indent="1"/>
    </xf>
    <xf numFmtId="164" fontId="17" fillId="0" borderId="6" xfId="5" applyNumberFormat="1" applyFont="1" applyFill="1" applyBorder="1" applyAlignment="1" applyProtection="1">
      <alignment horizontal="right" vertical="center" wrapText="1" indent="1"/>
    </xf>
    <xf numFmtId="164" fontId="17" fillId="0" borderId="23" xfId="5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5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35" fillId="0" borderId="41" xfId="5" applyFont="1" applyFill="1" applyBorder="1" applyAlignment="1" applyProtection="1">
      <alignment horizontal="center" vertical="center" wrapText="1"/>
      <protection locked="0"/>
    </xf>
    <xf numFmtId="0" fontId="35" fillId="0" borderId="23" xfId="5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57" xfId="5" applyFont="1" applyFill="1" applyBorder="1" applyAlignment="1" applyProtection="1">
      <alignment horizontal="center" vertical="center" wrapText="1"/>
      <protection locked="0"/>
    </xf>
    <xf numFmtId="0" fontId="36" fillId="0" borderId="16" xfId="5" applyFont="1" applyFill="1" applyBorder="1" applyAlignment="1" applyProtection="1">
      <alignment horizontal="center" vertical="center" wrapText="1"/>
    </xf>
    <xf numFmtId="0" fontId="36" fillId="0" borderId="58" xfId="5" applyFont="1" applyFill="1" applyBorder="1" applyAlignment="1" applyProtection="1">
      <alignment horizontal="center" vertical="center" wrapText="1"/>
    </xf>
    <xf numFmtId="164" fontId="36" fillId="0" borderId="24" xfId="0" applyNumberFormat="1" applyFont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5" xfId="5" applyNumberFormat="1" applyFont="1" applyFill="1" applyBorder="1" applyAlignment="1" applyProtection="1">
      <alignment horizontal="right" vertical="center" wrapText="1" indent="1"/>
    </xf>
    <xf numFmtId="0" fontId="37" fillId="0" borderId="1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164" fontId="37" fillId="0" borderId="60" xfId="0" applyNumberFormat="1" applyFont="1" applyBorder="1" applyAlignment="1">
      <alignment horizontal="center" vertical="center" wrapText="1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3" fontId="39" fillId="0" borderId="14" xfId="0" applyNumberFormat="1" applyFont="1" applyFill="1" applyBorder="1" applyAlignment="1" applyProtection="1">
      <alignment horizontal="right" vertical="center" wrapText="1" indent="1"/>
    </xf>
    <xf numFmtId="3" fontId="39" fillId="0" borderId="21" xfId="0" applyNumberFormat="1" applyFont="1" applyFill="1" applyBorder="1" applyAlignment="1" applyProtection="1">
      <alignment horizontal="right" vertical="center" wrapText="1" indent="1"/>
    </xf>
    <xf numFmtId="164" fontId="35" fillId="0" borderId="14" xfId="0" applyNumberFormat="1" applyFont="1" applyFill="1" applyBorder="1" applyAlignment="1" applyProtection="1">
      <alignment horizontal="center" vertical="center" wrapText="1"/>
    </xf>
    <xf numFmtId="164" fontId="3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13" xfId="0" applyNumberFormat="1" applyFont="1" applyFill="1" applyBorder="1" applyAlignment="1" applyProtection="1">
      <alignment horizontal="center" vertical="center" wrapText="1"/>
    </xf>
    <xf numFmtId="164" fontId="35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18" xfId="0" applyNumberFormat="1" applyFont="1" applyFill="1" applyBorder="1" applyAlignment="1" applyProtection="1">
      <alignment horizontal="center" vertical="center" wrapText="1"/>
    </xf>
    <xf numFmtId="164" fontId="36" fillId="0" borderId="61" xfId="0" applyNumberFormat="1" applyFont="1" applyFill="1" applyBorder="1" applyAlignment="1" applyProtection="1">
      <alignment horizontal="center" vertical="center" wrapText="1"/>
    </xf>
    <xf numFmtId="164" fontId="35" fillId="0" borderId="14" xfId="0" applyNumberFormat="1" applyFont="1" applyBorder="1" applyAlignment="1" applyProtection="1">
      <alignment horizontal="center" vertical="center" wrapText="1"/>
      <protection locked="0"/>
    </xf>
    <xf numFmtId="164" fontId="35" fillId="0" borderId="24" xfId="0" applyNumberFormat="1" applyFont="1" applyBorder="1" applyAlignment="1" applyProtection="1">
      <alignment horizontal="center" vertical="center" wrapText="1"/>
      <protection locked="0"/>
    </xf>
    <xf numFmtId="164" fontId="35" fillId="0" borderId="25" xfId="0" applyNumberFormat="1" applyFont="1" applyBorder="1" applyAlignment="1" applyProtection="1">
      <alignment horizontal="center" vertical="center" wrapText="1"/>
      <protection locked="0"/>
    </xf>
    <xf numFmtId="0" fontId="6" fillId="0" borderId="27" xfId="0" quotePrefix="1" applyFont="1" applyFill="1" applyBorder="1" applyAlignment="1" applyProtection="1">
      <alignment horizontal="right" vertical="center" indent="1"/>
      <protection locked="0"/>
    </xf>
    <xf numFmtId="49" fontId="6" fillId="0" borderId="27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5" applyFont="1" applyFill="1" applyAlignment="1" applyProtection="1">
      <alignment horizontal="center" vertical="center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3" xfId="5" applyNumberFormat="1" applyFont="1" applyBorder="1" applyAlignment="1" applyProtection="1">
      <alignment horizontal="right" vertical="center" wrapText="1" indent="1"/>
      <protection locked="0"/>
    </xf>
    <xf numFmtId="49" fontId="17" fillId="0" borderId="8" xfId="5" applyNumberFormat="1" applyFont="1" applyBorder="1" applyAlignment="1">
      <alignment horizontal="left" vertical="center" wrapText="1" indent="1"/>
    </xf>
    <xf numFmtId="49" fontId="17" fillId="0" borderId="9" xfId="5" applyNumberFormat="1" applyFont="1" applyBorder="1" applyAlignment="1">
      <alignment horizontal="left" vertical="center" wrapText="1" indent="1"/>
    </xf>
    <xf numFmtId="49" fontId="17" fillId="0" borderId="10" xfId="5" applyNumberFormat="1" applyFont="1" applyBorder="1" applyAlignment="1">
      <alignment horizontal="lef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2" xfId="0" applyFont="1" applyBorder="1" applyAlignment="1">
      <alignment horizontal="left" wrapText="1" indent="1"/>
    </xf>
    <xf numFmtId="0" fontId="21" fillId="0" borderId="6" xfId="0" applyFont="1" applyBorder="1" applyAlignment="1">
      <alignment horizontal="left" indent="1"/>
    </xf>
    <xf numFmtId="164" fontId="24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20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3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3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7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20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7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Border="1" applyAlignment="1" applyProtection="1">
      <alignment vertical="center" wrapText="1"/>
      <protection locked="0"/>
    </xf>
    <xf numFmtId="164" fontId="15" fillId="0" borderId="2" xfId="0" applyNumberFormat="1" applyFont="1" applyBorder="1" applyAlignment="1" applyProtection="1">
      <alignment vertical="center" wrapText="1"/>
      <protection locked="0"/>
    </xf>
    <xf numFmtId="164" fontId="17" fillId="3" borderId="2" xfId="0" applyNumberFormat="1" applyFont="1" applyFill="1" applyBorder="1" applyAlignment="1" applyProtection="1">
      <alignment vertical="center" wrapText="1"/>
      <protection locked="0"/>
    </xf>
    <xf numFmtId="164" fontId="17" fillId="3" borderId="19" xfId="0" applyNumberFormat="1" applyFont="1" applyFill="1" applyBorder="1" applyAlignment="1">
      <alignment vertical="center" wrapText="1"/>
    </xf>
    <xf numFmtId="164" fontId="23" fillId="0" borderId="14" xfId="0" applyNumberFormat="1" applyFont="1" applyBorder="1" applyAlignment="1">
      <alignment horizontal="right" vertical="center" wrapText="1" indent="1"/>
    </xf>
    <xf numFmtId="164" fontId="17" fillId="0" borderId="8" xfId="0" applyNumberFormat="1" applyFont="1" applyBorder="1" applyAlignment="1" applyProtection="1">
      <alignment horizontal="left"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5" xfId="0" applyNumberForma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22" xfId="5" applyNumberFormat="1" applyFont="1" applyFill="1" applyBorder="1" applyAlignment="1" applyProtection="1">
      <alignment horizontal="left"/>
    </xf>
    <xf numFmtId="164" fontId="29" fillId="0" borderId="22" xfId="5" applyNumberFormat="1" applyFont="1" applyFill="1" applyBorder="1" applyAlignment="1" applyProtection="1">
      <alignment horizontal="left" vertical="center"/>
    </xf>
    <xf numFmtId="0" fontId="6" fillId="0" borderId="15" xfId="5" applyFont="1" applyFill="1" applyBorder="1" applyAlignment="1" applyProtection="1">
      <alignment horizontal="center" vertical="center" wrapText="1"/>
    </xf>
    <xf numFmtId="0" fontId="6" fillId="0" borderId="17" xfId="5" applyFont="1" applyFill="1" applyBorder="1" applyAlignment="1" applyProtection="1">
      <alignment horizontal="center" vertical="center" wrapText="1"/>
    </xf>
    <xf numFmtId="0" fontId="6" fillId="0" borderId="16" xfId="5" applyFont="1" applyFill="1" applyBorder="1" applyAlignment="1" applyProtection="1">
      <alignment horizontal="center" vertical="center" wrapText="1"/>
    </xf>
    <xf numFmtId="0" fontId="6" fillId="0" borderId="18" xfId="5" applyFont="1" applyFill="1" applyBorder="1" applyAlignment="1" applyProtection="1">
      <alignment horizontal="center" vertical="center" wrapText="1"/>
    </xf>
    <xf numFmtId="0" fontId="6" fillId="0" borderId="62" xfId="5" applyFont="1" applyFill="1" applyBorder="1" applyAlignment="1" applyProtection="1">
      <alignment horizontal="center" vertical="center" wrapText="1"/>
    </xf>
    <xf numFmtId="0" fontId="6" fillId="0" borderId="4" xfId="5" applyFont="1" applyFill="1" applyBorder="1" applyAlignment="1" applyProtection="1">
      <alignment horizontal="center" vertical="center" wrapText="1"/>
    </xf>
    <xf numFmtId="0" fontId="6" fillId="0" borderId="55" xfId="5" applyFont="1" applyFill="1" applyBorder="1" applyAlignment="1" applyProtection="1">
      <alignment horizontal="center" vertical="center" wrapText="1"/>
    </xf>
    <xf numFmtId="0" fontId="6" fillId="0" borderId="47" xfId="5" applyFont="1" applyFill="1" applyBorder="1" applyAlignment="1" applyProtection="1">
      <alignment horizontal="center" vertical="center" wrapText="1"/>
    </xf>
    <xf numFmtId="0" fontId="18" fillId="0" borderId="0" xfId="5" applyFont="1" applyFill="1" applyAlignment="1" applyProtection="1">
      <alignment horizontal="center"/>
    </xf>
    <xf numFmtId="164" fontId="5" fillId="0" borderId="0" xfId="5" applyNumberFormat="1" applyFont="1" applyFill="1" applyBorder="1" applyAlignment="1" applyProtection="1">
      <alignment horizontal="center" vertical="center"/>
    </xf>
    <xf numFmtId="0" fontId="18" fillId="0" borderId="0" xfId="5" applyFont="1" applyFill="1" applyAlignment="1" applyProtection="1">
      <alignment horizontal="center" wrapText="1"/>
    </xf>
    <xf numFmtId="0" fontId="9" fillId="0" borderId="0" xfId="5" applyFont="1" applyFill="1" applyAlignment="1" applyProtection="1">
      <alignment horizontal="center" wrapText="1"/>
    </xf>
    <xf numFmtId="0" fontId="9" fillId="0" borderId="0" xfId="5" applyFont="1" applyFill="1" applyAlignment="1" applyProtection="1">
      <alignment horizontal="center"/>
    </xf>
    <xf numFmtId="164" fontId="25" fillId="0" borderId="63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 applyProtection="1">
      <alignment horizontal="center" textRotation="180" wrapText="1"/>
    </xf>
    <xf numFmtId="164" fontId="40" fillId="0" borderId="4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</cellXfs>
  <cellStyles count="10">
    <cellStyle name="Ezres 2" xfId="1"/>
    <cellStyle name="Ezres 3" xfId="2"/>
    <cellStyle name="Ezres 4" xfId="6"/>
    <cellStyle name="Hiperhivatkozás" xfId="3"/>
    <cellStyle name="Már látott hiperhivatkozás" xfId="4"/>
    <cellStyle name="Normál" xfId="0" builtinId="0"/>
    <cellStyle name="Normál 2" xfId="8"/>
    <cellStyle name="Normál 2 2" xfId="9"/>
    <cellStyle name="Normál_KVRENMUNKA" xfId="5"/>
    <cellStyle name="Pénznem 2" xfId="7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1:B41"/>
  <sheetViews>
    <sheetView topLeftCell="A28" zoomScaleNormal="100" workbookViewId="0">
      <selection activeCell="B5" sqref="B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13" t="s">
        <v>424</v>
      </c>
      <c r="B1" s="60"/>
    </row>
    <row r="2" spans="1:2" x14ac:dyDescent="0.2">
      <c r="A2" s="60"/>
      <c r="B2" s="60"/>
    </row>
    <row r="3" spans="1:2" x14ac:dyDescent="0.2">
      <c r="A3" s="215"/>
      <c r="B3" s="215"/>
    </row>
    <row r="4" spans="1:2" ht="15.75" x14ac:dyDescent="0.25">
      <c r="A4" s="62"/>
      <c r="B4" s="219"/>
    </row>
    <row r="5" spans="1:2" ht="15.75" x14ac:dyDescent="0.25">
      <c r="A5" s="62"/>
      <c r="B5" s="219"/>
    </row>
    <row r="6" spans="1:2" s="53" customFormat="1" ht="15.75" x14ac:dyDescent="0.25">
      <c r="A6" s="62" t="s">
        <v>457</v>
      </c>
      <c r="B6" s="215"/>
    </row>
    <row r="7" spans="1:2" s="53" customFormat="1" x14ac:dyDescent="0.2">
      <c r="A7" s="215"/>
      <c r="B7" s="215"/>
    </row>
    <row r="8" spans="1:2" s="53" customFormat="1" x14ac:dyDescent="0.2">
      <c r="A8" s="215"/>
      <c r="B8" s="215"/>
    </row>
    <row r="9" spans="1:2" x14ac:dyDescent="0.2">
      <c r="A9" s="215" t="s">
        <v>395</v>
      </c>
      <c r="B9" s="215" t="s">
        <v>375</v>
      </c>
    </row>
    <row r="10" spans="1:2" x14ac:dyDescent="0.2">
      <c r="A10" s="215" t="s">
        <v>393</v>
      </c>
      <c r="B10" s="215" t="s">
        <v>381</v>
      </c>
    </row>
    <row r="11" spans="1:2" x14ac:dyDescent="0.2">
      <c r="A11" s="215" t="s">
        <v>394</v>
      </c>
      <c r="B11" s="215" t="s">
        <v>382</v>
      </c>
    </row>
    <row r="12" spans="1:2" x14ac:dyDescent="0.2">
      <c r="A12" s="215"/>
      <c r="B12" s="215"/>
    </row>
    <row r="13" spans="1:2" ht="15.75" x14ac:dyDescent="0.25">
      <c r="A13" s="62" t="str">
        <f>+CONCATENATE(LEFT(A6,4),". évi előirányzat módosítások BEVÉTELEK")</f>
        <v>2021. évi előirányzat módosítások BEVÉTELEK</v>
      </c>
      <c r="B13" s="219"/>
    </row>
    <row r="14" spans="1:2" x14ac:dyDescent="0.2">
      <c r="A14" s="215"/>
      <c r="B14" s="215"/>
    </row>
    <row r="15" spans="1:2" s="53" customFormat="1" x14ac:dyDescent="0.2">
      <c r="A15" s="215" t="s">
        <v>396</v>
      </c>
      <c r="B15" s="215" t="s">
        <v>376</v>
      </c>
    </row>
    <row r="16" spans="1:2" x14ac:dyDescent="0.2">
      <c r="A16" s="215" t="s">
        <v>397</v>
      </c>
      <c r="B16" s="215" t="s">
        <v>383</v>
      </c>
    </row>
    <row r="17" spans="1:2" x14ac:dyDescent="0.2">
      <c r="A17" s="215" t="s">
        <v>398</v>
      </c>
      <c r="B17" s="215" t="s">
        <v>384</v>
      </c>
    </row>
    <row r="18" spans="1:2" x14ac:dyDescent="0.2">
      <c r="A18" s="215"/>
      <c r="B18" s="215"/>
    </row>
    <row r="19" spans="1:2" ht="14.25" x14ac:dyDescent="0.2">
      <c r="A19" s="222" t="str">
        <f>+CONCATENATE(LEFT(A6,4),". módosítás utáni módosított előrirányzatok BEVÉTELEK")</f>
        <v>2021. módosítás utáni módosított előrirányzatok BEVÉTELEK</v>
      </c>
      <c r="B19" s="219"/>
    </row>
    <row r="20" spans="1:2" x14ac:dyDescent="0.2">
      <c r="A20" s="215"/>
      <c r="B20" s="215"/>
    </row>
    <row r="21" spans="1:2" x14ac:dyDescent="0.2">
      <c r="A21" s="215" t="s">
        <v>399</v>
      </c>
      <c r="B21" s="215" t="s">
        <v>377</v>
      </c>
    </row>
    <row r="22" spans="1:2" x14ac:dyDescent="0.2">
      <c r="A22" s="215" t="s">
        <v>400</v>
      </c>
      <c r="B22" s="215" t="s">
        <v>385</v>
      </c>
    </row>
    <row r="23" spans="1:2" x14ac:dyDescent="0.2">
      <c r="A23" s="215" t="s">
        <v>401</v>
      </c>
      <c r="B23" s="215" t="s">
        <v>386</v>
      </c>
    </row>
    <row r="24" spans="1:2" x14ac:dyDescent="0.2">
      <c r="A24" s="215"/>
      <c r="B24" s="215"/>
    </row>
    <row r="25" spans="1:2" ht="15.75" x14ac:dyDescent="0.25">
      <c r="A25" s="62" t="str">
        <f>+CONCATENATE(LEFT(A6,4),". évi eredeti előirányzat KIADÁSOK")</f>
        <v>2021. évi eredeti előirányzat KIADÁSOK</v>
      </c>
      <c r="B25" s="219"/>
    </row>
    <row r="26" spans="1:2" x14ac:dyDescent="0.2">
      <c r="A26" s="215"/>
      <c r="B26" s="215"/>
    </row>
    <row r="27" spans="1:2" x14ac:dyDescent="0.2">
      <c r="A27" s="215" t="s">
        <v>402</v>
      </c>
      <c r="B27" s="215" t="s">
        <v>378</v>
      </c>
    </row>
    <row r="28" spans="1:2" x14ac:dyDescent="0.2">
      <c r="A28" s="215" t="s">
        <v>403</v>
      </c>
      <c r="B28" s="215" t="s">
        <v>387</v>
      </c>
    </row>
    <row r="29" spans="1:2" x14ac:dyDescent="0.2">
      <c r="A29" s="215" t="s">
        <v>404</v>
      </c>
      <c r="B29" s="215" t="s">
        <v>388</v>
      </c>
    </row>
    <row r="30" spans="1:2" x14ac:dyDescent="0.2">
      <c r="A30" s="215"/>
      <c r="B30" s="215"/>
    </row>
    <row r="31" spans="1:2" ht="15.75" x14ac:dyDescent="0.25">
      <c r="A31" s="62" t="str">
        <f>+CONCATENATE(LEFT(A6,4),". évi előirányzat módosítások KIADÁSOK")</f>
        <v>2021. évi előirányzat módosítások KIADÁSOK</v>
      </c>
      <c r="B31" s="219"/>
    </row>
    <row r="32" spans="1:2" x14ac:dyDescent="0.2">
      <c r="A32" s="215"/>
      <c r="B32" s="215"/>
    </row>
    <row r="33" spans="1:2" x14ac:dyDescent="0.2">
      <c r="A33" s="215" t="s">
        <v>405</v>
      </c>
      <c r="B33" s="215" t="s">
        <v>379</v>
      </c>
    </row>
    <row r="34" spans="1:2" x14ac:dyDescent="0.2">
      <c r="A34" s="215" t="s">
        <v>406</v>
      </c>
      <c r="B34" s="215" t="s">
        <v>389</v>
      </c>
    </row>
    <row r="35" spans="1:2" x14ac:dyDescent="0.2">
      <c r="A35" s="215" t="s">
        <v>407</v>
      </c>
      <c r="B35" s="215" t="s">
        <v>390</v>
      </c>
    </row>
    <row r="36" spans="1:2" x14ac:dyDescent="0.2">
      <c r="A36" s="215"/>
      <c r="B36" s="215"/>
    </row>
    <row r="37" spans="1:2" ht="15.75" x14ac:dyDescent="0.25">
      <c r="A37" s="221" t="str">
        <f>+CONCATENATE(LEFT(A6,4),". módosítás utáni módosított előirányzatok KIADÁSOK")</f>
        <v>2021. módosítás utáni módosított előirányzatok KIADÁSOK</v>
      </c>
      <c r="B37" s="219"/>
    </row>
    <row r="38" spans="1:2" x14ac:dyDescent="0.2">
      <c r="A38" s="215"/>
      <c r="B38" s="215"/>
    </row>
    <row r="39" spans="1:2" x14ac:dyDescent="0.2">
      <c r="A39" s="215" t="s">
        <v>408</v>
      </c>
      <c r="B39" s="215" t="s">
        <v>380</v>
      </c>
    </row>
    <row r="40" spans="1:2" x14ac:dyDescent="0.2">
      <c r="A40" s="215" t="s">
        <v>409</v>
      </c>
      <c r="B40" s="215" t="s">
        <v>391</v>
      </c>
    </row>
    <row r="41" spans="1:2" x14ac:dyDescent="0.2">
      <c r="A41" s="215" t="s">
        <v>410</v>
      </c>
      <c r="B41" s="215" t="s">
        <v>392</v>
      </c>
    </row>
  </sheetData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</sheetPr>
  <dimension ref="A1:I6"/>
  <sheetViews>
    <sheetView view="pageLayout" zoomScaleNormal="100" zoomScaleSheetLayoutView="100" workbookViewId="0">
      <selection activeCell="A6" sqref="A6:XFD22"/>
    </sheetView>
  </sheetViews>
  <sheetFormatPr defaultColWidth="9.33203125" defaultRowHeight="12.75" x14ac:dyDescent="0.2"/>
  <cols>
    <col min="1" max="1" width="38.83203125" style="26" customWidth="1"/>
    <col min="2" max="5" width="15.83203125" style="25" customWidth="1"/>
    <col min="6" max="6" width="15.83203125" style="25" hidden="1" customWidth="1"/>
    <col min="7" max="8" width="15.83203125" style="25" customWidth="1"/>
    <col min="9" max="9" width="15.83203125" style="32" customWidth="1"/>
    <col min="10" max="11" width="12.83203125" style="25" customWidth="1"/>
    <col min="12" max="12" width="13.83203125" style="25" customWidth="1"/>
    <col min="13" max="16384" width="9.33203125" style="25"/>
  </cols>
  <sheetData>
    <row r="1" spans="1:9" ht="25.5" customHeight="1" x14ac:dyDescent="0.2">
      <c r="A1" s="384" t="s">
        <v>1</v>
      </c>
      <c r="B1" s="384"/>
      <c r="C1" s="384"/>
      <c r="D1" s="384"/>
      <c r="E1" s="384"/>
      <c r="F1" s="384"/>
      <c r="G1" s="384"/>
      <c r="H1" s="384"/>
      <c r="I1" s="384"/>
    </row>
    <row r="2" spans="1:9" ht="22.5" customHeight="1" thickBot="1" x14ac:dyDescent="0.3">
      <c r="A2" s="54"/>
      <c r="B2" s="32"/>
      <c r="C2" s="32"/>
      <c r="D2" s="32"/>
      <c r="E2" s="32"/>
      <c r="F2" s="32"/>
      <c r="G2" s="32"/>
      <c r="H2" s="32"/>
      <c r="I2" s="29">
        <f>'2.mell.2.tábl.'!I2</f>
        <v>0</v>
      </c>
    </row>
    <row r="3" spans="1:9" s="27" customFormat="1" ht="44.25" customHeight="1" thickBot="1" x14ac:dyDescent="0.25">
      <c r="A3" s="55" t="s">
        <v>44</v>
      </c>
      <c r="B3" s="56" t="s">
        <v>42</v>
      </c>
      <c r="C3" s="56" t="s">
        <v>43</v>
      </c>
      <c r="D3" s="56" t="s">
        <v>462</v>
      </c>
      <c r="E3" s="56" t="str">
        <f>+CONCATENATE(LEFT(ÖSSZEFÜGGÉSEK!A6,4),". évi",CHAR(10),"eredeti előirányzat")</f>
        <v>2021. évi
eredeti előirányzat</v>
      </c>
      <c r="F3" s="318" t="s">
        <v>449</v>
      </c>
      <c r="G3" s="326" t="str">
        <f>'6.mell.'!G3</f>
        <v xml:space="preserve">1. sz. módosítás </v>
      </c>
      <c r="H3" s="327" t="str">
        <f>'6.mell.'!H3</f>
        <v>Módosítások összesen 2021. 05.21-ig</v>
      </c>
      <c r="I3" s="328" t="str">
        <f>'6.mell.'!I3</f>
        <v>Módosítás utáni előirányzat</v>
      </c>
    </row>
    <row r="4" spans="1:9" s="32" customFormat="1" ht="12" customHeight="1" thickBot="1" x14ac:dyDescent="0.25">
      <c r="A4" s="30" t="s">
        <v>346</v>
      </c>
      <c r="B4" s="31" t="s">
        <v>347</v>
      </c>
      <c r="C4" s="31" t="s">
        <v>348</v>
      </c>
      <c r="D4" s="31" t="s">
        <v>350</v>
      </c>
      <c r="E4" s="31" t="s">
        <v>349</v>
      </c>
      <c r="F4" s="324" t="s">
        <v>351</v>
      </c>
      <c r="G4" s="324" t="s">
        <v>352</v>
      </c>
      <c r="H4" s="324" t="s">
        <v>438</v>
      </c>
      <c r="I4" s="325" t="s">
        <v>437</v>
      </c>
    </row>
    <row r="5" spans="1:9" ht="24.75" customHeight="1" thickBot="1" x14ac:dyDescent="0.25">
      <c r="A5" s="359" t="s">
        <v>463</v>
      </c>
      <c r="B5" s="361">
        <v>14723000</v>
      </c>
      <c r="C5" s="362" t="s">
        <v>464</v>
      </c>
      <c r="D5" s="355">
        <v>512000</v>
      </c>
      <c r="E5" s="361">
        <v>14211000</v>
      </c>
      <c r="F5" s="20"/>
      <c r="G5" s="20"/>
      <c r="H5" s="300">
        <f>F5+G5</f>
        <v>0</v>
      </c>
      <c r="I5" s="33">
        <f>E5+H5</f>
        <v>14211000</v>
      </c>
    </row>
    <row r="6" spans="1:9" s="36" customFormat="1" ht="18" customHeight="1" thickBot="1" x14ac:dyDescent="0.25">
      <c r="A6" s="57" t="s">
        <v>40</v>
      </c>
      <c r="B6" s="34">
        <f>SUM(B5:B5)</f>
        <v>14723000</v>
      </c>
      <c r="C6" s="44"/>
      <c r="D6" s="34">
        <f>SUM(D5:D5)</f>
        <v>512000</v>
      </c>
      <c r="E6" s="34">
        <f>SUM(E5:E5)</f>
        <v>14211000</v>
      </c>
      <c r="F6" s="34"/>
      <c r="G6" s="34"/>
      <c r="H6" s="34">
        <f>SUM(H5:H5)</f>
        <v>0</v>
      </c>
      <c r="I6" s="35">
        <f>SUM(I5:I5)</f>
        <v>14211000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M157"/>
  <sheetViews>
    <sheetView view="pageLayout" zoomScaleNormal="100" zoomScaleSheetLayoutView="100" workbookViewId="0"/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.6640625" style="1" hidden="1" customWidth="1"/>
    <col min="5" max="6" width="12.6640625" style="1" bestFit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280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/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'1.mell.4.tábl.'!E6</f>
        <v xml:space="preserve">1. sz. módosítás </v>
      </c>
      <c r="F4" s="314" t="s">
        <v>436</v>
      </c>
      <c r="G4" s="315" t="str">
        <f>'1.mell.4.tábl.'!G6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28231489</v>
      </c>
      <c r="D7" s="197">
        <f>+D8+D9+D10+D11+D12+D13</f>
        <v>0</v>
      </c>
      <c r="E7" s="130">
        <f>+E8+E9+E10+E11+E12+E13</f>
        <v>90441</v>
      </c>
      <c r="F7" s="130">
        <f>+F8+F9+F10+F11+F12+F13</f>
        <v>90441</v>
      </c>
      <c r="G7" s="267">
        <f>+G8+G9+G10+G11+G12+G13</f>
        <v>28321930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'1.mell.1.tábl.'!C9</f>
        <v>16097469</v>
      </c>
      <c r="D8" s="198">
        <f>'1.mell.1.tábl.'!D9</f>
        <v>0</v>
      </c>
      <c r="E8" s="198">
        <f>'1.mell.1.tábl.'!E9</f>
        <v>0</v>
      </c>
      <c r="F8" s="198">
        <f>'1.mell.1.tábl.'!F9</f>
        <v>0</v>
      </c>
      <c r="G8" s="268">
        <f t="shared" ref="G8:G13" si="0">C8+F8</f>
        <v>16097469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'1.mell.1.tábl.'!C10</f>
        <v>0</v>
      </c>
      <c r="D9" s="198">
        <f>'1.mell.1.tábl.'!D10</f>
        <v>0</v>
      </c>
      <c r="E9" s="198">
        <f>'1.mell.1.tábl.'!E10</f>
        <v>0</v>
      </c>
      <c r="F9" s="198">
        <f>'1.mell.1.tábl.'!F10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'1.mell.1.tábl.'!C11</f>
        <v>9864020</v>
      </c>
      <c r="D10" s="198">
        <f>'1.mell.1.tábl.'!D11</f>
        <v>0</v>
      </c>
      <c r="E10" s="198">
        <f>'1.mell.1.tábl.'!E11</f>
        <v>90441</v>
      </c>
      <c r="F10" s="198">
        <f>'1.mell.1.tábl.'!F11</f>
        <v>90441</v>
      </c>
      <c r="G10" s="268">
        <f t="shared" si="0"/>
        <v>9954461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'1.mell.1.tábl.'!C12</f>
        <v>2270000</v>
      </c>
      <c r="D11" s="198">
        <f>'1.mell.1.tábl.'!D12</f>
        <v>0</v>
      </c>
      <c r="E11" s="198">
        <f>'1.mell.1.tábl.'!E12</f>
        <v>0</v>
      </c>
      <c r="F11" s="198">
        <f>'1.mell.1.tábl.'!F12</f>
        <v>0</v>
      </c>
      <c r="G11" s="268">
        <f t="shared" si="0"/>
        <v>2270000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'1.mell.1.tábl.'!C13</f>
        <v>0</v>
      </c>
      <c r="D12" s="198">
        <f>'1.mell.1.tábl.'!D13</f>
        <v>0</v>
      </c>
      <c r="E12" s="198">
        <f>'1.mell.1.tábl.'!E13</f>
        <v>0</v>
      </c>
      <c r="F12" s="198">
        <f>'1.mell.1.tábl.'!F13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'1.mell.1.tábl.'!C14</f>
        <v>0</v>
      </c>
      <c r="D13" s="198">
        <f>'1.mell.1.tábl.'!D14</f>
        <v>0</v>
      </c>
      <c r="E13" s="198">
        <f>'1.mell.1.tábl.'!E14</f>
        <v>0</v>
      </c>
      <c r="F13" s="198">
        <f>'1.mell.1.tábl.'!F14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8234000</v>
      </c>
      <c r="D14" s="197">
        <f>+D15+D16+D17+D18+D19</f>
        <v>0</v>
      </c>
      <c r="E14" s="130">
        <f>+E15+E16+E17+E18+E19</f>
        <v>2212000</v>
      </c>
      <c r="F14" s="130">
        <f>+F15+F16+F17+F18+F19</f>
        <v>2212000</v>
      </c>
      <c r="G14" s="267">
        <f>+G15+G16+G17+G18+G19</f>
        <v>10446000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'1.mell.1.tábl.'!C16</f>
        <v>0</v>
      </c>
      <c r="D15" s="132">
        <f>'1.mell.1.tábl.'!D16</f>
        <v>0</v>
      </c>
      <c r="E15" s="132">
        <f>'1.mell.1.tábl.'!E16</f>
        <v>0</v>
      </c>
      <c r="F15" s="132">
        <f>'1.mell.1.tábl.'!F16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'1.mell.1.tábl.'!C17</f>
        <v>0</v>
      </c>
      <c r="D16" s="132">
        <f>'1.mell.1.tábl.'!D17</f>
        <v>0</v>
      </c>
      <c r="E16" s="132">
        <f>'1.mell.1.tábl.'!E17</f>
        <v>0</v>
      </c>
      <c r="F16" s="132">
        <f>'1.mell.1.tábl.'!F17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'1.mell.1.tábl.'!C18</f>
        <v>0</v>
      </c>
      <c r="D17" s="132">
        <f>'1.mell.1.tábl.'!D18</f>
        <v>0</v>
      </c>
      <c r="E17" s="132">
        <f>'1.mell.1.tábl.'!E18</f>
        <v>0</v>
      </c>
      <c r="F17" s="132">
        <f>'1.mell.1.tábl.'!F18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'1.mell.1.tábl.'!C19</f>
        <v>0</v>
      </c>
      <c r="D18" s="132">
        <f>'1.mell.1.tábl.'!D19</f>
        <v>0</v>
      </c>
      <c r="E18" s="132">
        <f>'1.mell.1.tábl.'!E19</f>
        <v>0</v>
      </c>
      <c r="F18" s="132">
        <f>'1.mell.1.tábl.'!F19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'1.mell.1.tábl.'!C20</f>
        <v>8234000</v>
      </c>
      <c r="D19" s="132">
        <f>'1.mell.1.tábl.'!D20</f>
        <v>0</v>
      </c>
      <c r="E19" s="132">
        <f>'1.mell.1.tábl.'!E20</f>
        <v>2212000</v>
      </c>
      <c r="F19" s="132">
        <f>'1.mell.1.tábl.'!F20</f>
        <v>2212000</v>
      </c>
      <c r="G19" s="269">
        <f t="shared" si="1"/>
        <v>10446000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'1.mell.1.tábl.'!C21</f>
        <v>0</v>
      </c>
      <c r="D20" s="132">
        <f>'1.mell.1.tábl.'!D21</f>
        <v>0</v>
      </c>
      <c r="E20" s="132">
        <f>'1.mell.1.tábl.'!E21</f>
        <v>0</v>
      </c>
      <c r="F20" s="132">
        <f>'1.mell.1.tábl.'!F21</f>
        <v>0</v>
      </c>
      <c r="G20" s="270">
        <f t="shared" si="1"/>
        <v>0</v>
      </c>
    </row>
    <row r="21" spans="1:7" s="42" customFormat="1" ht="12" customHeight="1" thickBot="1" x14ac:dyDescent="0.25">
      <c r="A21" s="23" t="s">
        <v>7</v>
      </c>
      <c r="B21" s="18" t="s">
        <v>145</v>
      </c>
      <c r="C21" s="130">
        <f>+C22+C23+C24+C25+C26</f>
        <v>12789420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12789420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'1.mell.1.tábl.'!C23</f>
        <v>12789420</v>
      </c>
      <c r="D22" s="132">
        <f>'1.mell.1.tábl.'!D23</f>
        <v>0</v>
      </c>
      <c r="E22" s="132">
        <f>'1.mell.1.tábl.'!E23</f>
        <v>0</v>
      </c>
      <c r="F22" s="132">
        <f>'1.mell.1.tábl.'!F23</f>
        <v>0</v>
      </c>
      <c r="G22" s="268">
        <f t="shared" ref="G22:G27" si="2">C22+F22</f>
        <v>12789420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'1.mell.1.tábl.'!C24</f>
        <v>0</v>
      </c>
      <c r="D23" s="132">
        <f>'1.mell.1.tábl.'!D24</f>
        <v>0</v>
      </c>
      <c r="E23" s="132">
        <f>'1.mell.1.tábl.'!E24</f>
        <v>0</v>
      </c>
      <c r="F23" s="132">
        <f>'1.mell.1.tábl.'!F24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'1.mell.1.tábl.'!C25</f>
        <v>0</v>
      </c>
      <c r="D24" s="132">
        <f>'1.mell.1.tábl.'!D25</f>
        <v>0</v>
      </c>
      <c r="E24" s="132">
        <f>'1.mell.1.tábl.'!E25</f>
        <v>0</v>
      </c>
      <c r="F24" s="132">
        <f>'1.mell.1.tábl.'!F25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'1.mell.1.tábl.'!C26</f>
        <v>0</v>
      </c>
      <c r="D25" s="132">
        <f>'1.mell.1.tábl.'!D26</f>
        <v>0</v>
      </c>
      <c r="E25" s="132">
        <f>'1.mell.1.tábl.'!E26</f>
        <v>0</v>
      </c>
      <c r="F25" s="132">
        <f>'1.mell.1.tábl.'!F26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'1.mell.1.tábl.'!C27</f>
        <v>0</v>
      </c>
      <c r="D26" s="132">
        <f>'1.mell.1.tábl.'!D27</f>
        <v>0</v>
      </c>
      <c r="E26" s="132">
        <f>'1.mell.1.tábl.'!E27</f>
        <v>0</v>
      </c>
      <c r="F26" s="132">
        <f>'1.mell.1.tábl.'!F27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'1.mell.1.tábl.'!C28</f>
        <v>0</v>
      </c>
      <c r="D27" s="132">
        <f>'1.mell.1.tábl.'!D28</f>
        <v>0</v>
      </c>
      <c r="E27" s="132">
        <f>'1.mell.1.tábl.'!E28</f>
        <v>0</v>
      </c>
      <c r="F27" s="132">
        <f>'1.mell.1.tábl.'!F28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5500000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5500000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'1.mell.1.tábl.'!C30</f>
        <v>600000</v>
      </c>
      <c r="D29" s="132">
        <f>'1.mell.1.tábl.'!D30</f>
        <v>0</v>
      </c>
      <c r="E29" s="132">
        <f>'1.mell.1.tábl.'!E30</f>
        <v>0</v>
      </c>
      <c r="F29" s="132">
        <f>'1.mell.1.tábl.'!F30</f>
        <v>0</v>
      </c>
      <c r="G29" s="268">
        <f t="shared" ref="G29:G35" si="3">C29+F29</f>
        <v>600000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'1.mell.1.tábl.'!C31</f>
        <v>500000</v>
      </c>
      <c r="D30" s="132">
        <f>'1.mell.1.tábl.'!D31</f>
        <v>0</v>
      </c>
      <c r="E30" s="132">
        <f>'1.mell.1.tábl.'!E31</f>
        <v>0</v>
      </c>
      <c r="F30" s="132">
        <f>'1.mell.1.tábl.'!F31</f>
        <v>0</v>
      </c>
      <c r="G30" s="269">
        <f t="shared" si="3"/>
        <v>500000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'1.mell.1.tábl.'!C32</f>
        <v>2200000</v>
      </c>
      <c r="D31" s="132">
        <f>'1.mell.1.tábl.'!D32</f>
        <v>0</v>
      </c>
      <c r="E31" s="132">
        <f>'1.mell.1.tábl.'!E32</f>
        <v>0</v>
      </c>
      <c r="F31" s="132">
        <f>'1.mell.1.tábl.'!F32</f>
        <v>0</v>
      </c>
      <c r="G31" s="269">
        <f t="shared" si="3"/>
        <v>2200000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'1.mell.1.tábl.'!C33</f>
        <v>2200000</v>
      </c>
      <c r="D32" s="132">
        <f>'1.mell.1.tábl.'!D33</f>
        <v>0</v>
      </c>
      <c r="E32" s="132">
        <f>'1.mell.1.tábl.'!E33</f>
        <v>0</v>
      </c>
      <c r="F32" s="132">
        <f>'1.mell.1.tábl.'!F33</f>
        <v>0</v>
      </c>
      <c r="G32" s="269">
        <f t="shared" si="3"/>
        <v>2200000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'1.mell.1.tábl.'!C34</f>
        <v>0</v>
      </c>
      <c r="D33" s="132">
        <f>'1.mell.1.tábl.'!D34</f>
        <v>0</v>
      </c>
      <c r="E33" s="132">
        <f>'1.mell.1.tábl.'!E34</f>
        <v>0</v>
      </c>
      <c r="F33" s="132">
        <f>'1.mell.1.tábl.'!F34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'1.mell.1.tábl.'!C35</f>
        <v>0</v>
      </c>
      <c r="D34" s="132">
        <f>'1.mell.1.tábl.'!D35</f>
        <v>0</v>
      </c>
      <c r="E34" s="132">
        <f>'1.mell.1.tábl.'!E35</f>
        <v>0</v>
      </c>
      <c r="F34" s="132">
        <f>'1.mell.1.tábl.'!F35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'1.mell.1.tábl.'!C36</f>
        <v>0</v>
      </c>
      <c r="D35" s="132">
        <f>'1.mell.1.tábl.'!D36</f>
        <v>0</v>
      </c>
      <c r="E35" s="132">
        <f>'1.mell.1.tábl.'!E36</f>
        <v>0</v>
      </c>
      <c r="F35" s="132">
        <f>'1.mell.1.tábl.'!F36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4248000</v>
      </c>
      <c r="D36" s="197">
        <f>SUM(D37:D47)</f>
        <v>0</v>
      </c>
      <c r="E36" s="130">
        <f>SUM(E37:E47)</f>
        <v>1000</v>
      </c>
      <c r="F36" s="130">
        <f>SUM(F37:F47)</f>
        <v>1000</v>
      </c>
      <c r="G36" s="267">
        <f>SUM(G37:G47)</f>
        <v>4249000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'1.mell.1.tábl.'!C39</f>
        <v>200000</v>
      </c>
      <c r="D37" s="132">
        <f>'1.mell.1.tábl.'!D39</f>
        <v>0</v>
      </c>
      <c r="E37" s="132">
        <f>'1.mell.1.tábl.'!E39</f>
        <v>0</v>
      </c>
      <c r="F37" s="132">
        <f>'1.mell.1.tábl.'!F39</f>
        <v>0</v>
      </c>
      <c r="G37" s="268">
        <f t="shared" ref="G37:G47" si="4">C37+F37</f>
        <v>200000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'1.mell.1.tábl.'!C40</f>
        <v>270000</v>
      </c>
      <c r="D38" s="132">
        <f>'1.mell.1.tábl.'!D40</f>
        <v>0</v>
      </c>
      <c r="E38" s="132">
        <f>'1.mell.1.tábl.'!E40</f>
        <v>0</v>
      </c>
      <c r="F38" s="132">
        <f>'1.mell.1.tábl.'!F40</f>
        <v>0</v>
      </c>
      <c r="G38" s="269">
        <f t="shared" si="4"/>
        <v>270000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'1.mell.1.tábl.'!C41</f>
        <v>240000</v>
      </c>
      <c r="D39" s="132">
        <f>'1.mell.1.tábl.'!D41</f>
        <v>0</v>
      </c>
      <c r="E39" s="132">
        <f>'1.mell.1.tábl.'!E41</f>
        <v>0</v>
      </c>
      <c r="F39" s="132">
        <f>'1.mell.1.tábl.'!F41</f>
        <v>0</v>
      </c>
      <c r="G39" s="269">
        <f t="shared" si="4"/>
        <v>240000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'1.mell.1.tábl.'!C42</f>
        <v>3536000</v>
      </c>
      <c r="D40" s="132">
        <f>'1.mell.1.tábl.'!D42</f>
        <v>0</v>
      </c>
      <c r="E40" s="132">
        <f>'1.mell.1.tábl.'!E42</f>
        <v>0</v>
      </c>
      <c r="F40" s="132">
        <f>'1.mell.1.tábl.'!F42</f>
        <v>0</v>
      </c>
      <c r="G40" s="269">
        <f t="shared" si="4"/>
        <v>3536000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'1.mell.1.tábl.'!C43</f>
        <v>0</v>
      </c>
      <c r="D41" s="132">
        <f>'1.mell.1.tábl.'!D43</f>
        <v>0</v>
      </c>
      <c r="E41" s="132">
        <f>'1.mell.1.tábl.'!E43</f>
        <v>0</v>
      </c>
      <c r="F41" s="132">
        <f>'1.mell.1.tábl.'!F43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'1.mell.1.tábl.'!C44</f>
        <v>0</v>
      </c>
      <c r="D42" s="132">
        <f>'1.mell.1.tábl.'!D44</f>
        <v>0</v>
      </c>
      <c r="E42" s="132">
        <f>'1.mell.1.tábl.'!E44</f>
        <v>0</v>
      </c>
      <c r="F42" s="132">
        <f>'1.mell.1.tábl.'!F44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'1.mell.1.tábl.'!C45</f>
        <v>0</v>
      </c>
      <c r="D43" s="132">
        <f>'1.mell.1.tábl.'!D45</f>
        <v>0</v>
      </c>
      <c r="E43" s="132">
        <f>'1.mell.1.tábl.'!E45</f>
        <v>0</v>
      </c>
      <c r="F43" s="132">
        <f>'1.mell.1.tábl.'!F45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'1.mell.1.tábl.'!C46</f>
        <v>1000</v>
      </c>
      <c r="D44" s="132">
        <f>'1.mell.1.tábl.'!D46</f>
        <v>0</v>
      </c>
      <c r="E44" s="132">
        <f>'1.mell.1.tábl.'!E46</f>
        <v>0</v>
      </c>
      <c r="F44" s="132">
        <f>'1.mell.1.tábl.'!F46</f>
        <v>0</v>
      </c>
      <c r="G44" s="269">
        <f t="shared" si="4"/>
        <v>1000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'1.mell.1.tábl.'!C47</f>
        <v>0</v>
      </c>
      <c r="D45" s="132">
        <f>'1.mell.1.tábl.'!D47</f>
        <v>0</v>
      </c>
      <c r="E45" s="132">
        <f>'1.mell.1.tábl.'!E47</f>
        <v>0</v>
      </c>
      <c r="F45" s="132">
        <f>'1.mell.1.tábl.'!F47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'1.mell.1.tábl.'!C48</f>
        <v>0</v>
      </c>
      <c r="D46" s="132">
        <f>'1.mell.1.tábl.'!D48</f>
        <v>0</v>
      </c>
      <c r="E46" s="132">
        <f>'1.mell.1.tábl.'!E48</f>
        <v>0</v>
      </c>
      <c r="F46" s="132">
        <f>'1.mell.1.tábl.'!F48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'1.mell.1.tábl.'!C49</f>
        <v>1000</v>
      </c>
      <c r="D47" s="132">
        <f>'1.mell.1.tábl.'!D49</f>
        <v>0</v>
      </c>
      <c r="E47" s="132">
        <f>'1.mell.1.tábl.'!E49</f>
        <v>1000</v>
      </c>
      <c r="F47" s="132">
        <f>'1.mell.1.tábl.'!F49</f>
        <v>1000</v>
      </c>
      <c r="G47" s="273">
        <f t="shared" si="4"/>
        <v>2000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'1.mell.1.tábl.'!C51</f>
        <v>0</v>
      </c>
      <c r="D49" s="132">
        <f>'1.mell.1.tábl.'!D51</f>
        <v>0</v>
      </c>
      <c r="E49" s="132">
        <f>'1.mell.1.tábl.'!E51</f>
        <v>0</v>
      </c>
      <c r="F49" s="132">
        <f>'1.mell.1.tábl.'!F51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'1.mell.1.tábl.'!C52</f>
        <v>0</v>
      </c>
      <c r="D50" s="132">
        <f>'1.mell.1.tábl.'!D52</f>
        <v>0</v>
      </c>
      <c r="E50" s="132">
        <f>'1.mell.1.tábl.'!E52</f>
        <v>0</v>
      </c>
      <c r="F50" s="132">
        <f>'1.mell.1.tábl.'!F52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'1.mell.1.tábl.'!C53</f>
        <v>0</v>
      </c>
      <c r="D51" s="132">
        <f>'1.mell.1.tábl.'!D53</f>
        <v>0</v>
      </c>
      <c r="E51" s="132">
        <f>'1.mell.1.tábl.'!E53</f>
        <v>0</v>
      </c>
      <c r="F51" s="132">
        <f>'1.mell.1.tábl.'!F53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'1.mell.1.tábl.'!C54</f>
        <v>0</v>
      </c>
      <c r="D52" s="132">
        <f>'1.mell.1.tábl.'!D54</f>
        <v>0</v>
      </c>
      <c r="E52" s="132">
        <f>'1.mell.1.tábl.'!E54</f>
        <v>0</v>
      </c>
      <c r="F52" s="132">
        <f>'1.mell.1.tábl.'!F54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'1.mell.1.tábl.'!C55</f>
        <v>0</v>
      </c>
      <c r="D53" s="132">
        <f>'1.mell.1.tábl.'!D55</f>
        <v>0</v>
      </c>
      <c r="E53" s="132">
        <f>'1.mell.1.tábl.'!E55</f>
        <v>0</v>
      </c>
      <c r="F53" s="132">
        <f>'1.mell.1.tábl.'!F55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'1.mell.1.tábl.'!C57</f>
        <v>0</v>
      </c>
      <c r="D55" s="132">
        <f>'1.mell.1.tábl.'!D57</f>
        <v>0</v>
      </c>
      <c r="E55" s="132">
        <f>'1.mell.1.tábl.'!E57</f>
        <v>0</v>
      </c>
      <c r="F55" s="132">
        <f>'1.mell.1.tábl.'!F57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'1.mell.1.tábl.'!C58</f>
        <v>0</v>
      </c>
      <c r="D56" s="132">
        <f>'1.mell.1.tábl.'!D58</f>
        <v>0</v>
      </c>
      <c r="E56" s="132">
        <f>'1.mell.1.tábl.'!E58</f>
        <v>0</v>
      </c>
      <c r="F56" s="132">
        <f>'1.mell.1.tábl.'!F58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'1.mell.1.tábl.'!C59</f>
        <v>0</v>
      </c>
      <c r="D57" s="132">
        <f>'1.mell.1.tábl.'!D59</f>
        <v>0</v>
      </c>
      <c r="E57" s="132">
        <f>'1.mell.1.tábl.'!E59</f>
        <v>0</v>
      </c>
      <c r="F57" s="132">
        <f>'1.mell.1.tábl.'!F59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'1.mell.1.tábl.'!C60</f>
        <v>0</v>
      </c>
      <c r="D58" s="132">
        <f>'1.mell.1.tábl.'!D60</f>
        <v>0</v>
      </c>
      <c r="E58" s="132">
        <f>'1.mell.1.tábl.'!E60</f>
        <v>0</v>
      </c>
      <c r="F58" s="132">
        <f>'1.mell.1.tábl.'!F60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'1.mell.1.tábl.'!C62</f>
        <v>0</v>
      </c>
      <c r="D60" s="132">
        <f>'1.mell.1.tábl.'!D62</f>
        <v>0</v>
      </c>
      <c r="E60" s="132">
        <f>'1.mell.1.tábl.'!E62</f>
        <v>0</v>
      </c>
      <c r="F60" s="132">
        <f>'1.mell.1.tábl.'!F62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'1.mell.1.tábl.'!C63</f>
        <v>0</v>
      </c>
      <c r="D61" s="132">
        <f>'1.mell.1.tábl.'!D63</f>
        <v>0</v>
      </c>
      <c r="E61" s="132">
        <f>'1.mell.1.tábl.'!E63</f>
        <v>0</v>
      </c>
      <c r="F61" s="132">
        <f>'1.mell.1.tábl.'!F63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'1.mell.1.tábl.'!C64</f>
        <v>0</v>
      </c>
      <c r="D62" s="132">
        <f>'1.mell.1.tábl.'!D64</f>
        <v>0</v>
      </c>
      <c r="E62" s="132">
        <f>'1.mell.1.tábl.'!E64</f>
        <v>0</v>
      </c>
      <c r="F62" s="132">
        <f>'1.mell.1.tábl.'!F64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'1.mell.1.tábl.'!C65</f>
        <v>0</v>
      </c>
      <c r="D63" s="132">
        <f>'1.mell.1.tábl.'!D65</f>
        <v>0</v>
      </c>
      <c r="E63" s="132">
        <f>'1.mell.1.tábl.'!E65</f>
        <v>0</v>
      </c>
      <c r="F63" s="132">
        <f>'1.mell.1.tábl.'!F65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59002909</v>
      </c>
      <c r="D64" s="201">
        <f>+D7+D14+D21+D28+D36+D48+D54+D59</f>
        <v>0</v>
      </c>
      <c r="E64" s="136">
        <f>+E7+E14+E21+E28+E36+E48+E54+E59</f>
        <v>2303441</v>
      </c>
      <c r="F64" s="136">
        <f>+F7+F14+F21+F28+F36+F48+F54+F59</f>
        <v>2303441</v>
      </c>
      <c r="G64" s="271">
        <f>+G7+G14+G21+G28+G36+G48+G54+G59</f>
        <v>61306350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'1.mell.1.tábl.'!C68</f>
        <v>0</v>
      </c>
      <c r="D66" s="132">
        <f>'1.mell.1.tábl.'!D68</f>
        <v>0</v>
      </c>
      <c r="E66" s="132">
        <f>'1.mell.1.tábl.'!E68</f>
        <v>0</v>
      </c>
      <c r="F66" s="132">
        <f>'1.mell.1.tábl.'!F68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'1.mell.1.tábl.'!C69</f>
        <v>0</v>
      </c>
      <c r="D67" s="132">
        <f>'1.mell.1.tábl.'!D69</f>
        <v>0</v>
      </c>
      <c r="E67" s="132">
        <f>'1.mell.1.tábl.'!E69</f>
        <v>0</v>
      </c>
      <c r="F67" s="132">
        <f>'1.mell.1.tábl.'!F69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'1.mell.1.tábl.'!C70</f>
        <v>0</v>
      </c>
      <c r="D68" s="132">
        <f>'1.mell.1.tábl.'!D70</f>
        <v>0</v>
      </c>
      <c r="E68" s="132">
        <f>'1.mell.1.tábl.'!E70</f>
        <v>0</v>
      </c>
      <c r="F68" s="132">
        <f>'1.mell.1.tábl.'!F70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'1.mell.1.tábl.'!C72</f>
        <v>0</v>
      </c>
      <c r="D70" s="132">
        <f>'1.mell.1.tábl.'!D72</f>
        <v>0</v>
      </c>
      <c r="E70" s="132">
        <f>'1.mell.1.tábl.'!E72</f>
        <v>0</v>
      </c>
      <c r="F70" s="132">
        <f>'1.mell.1.tábl.'!F72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'1.mell.1.tábl.'!C73</f>
        <v>0</v>
      </c>
      <c r="D71" s="132">
        <f>'1.mell.1.tábl.'!D73</f>
        <v>0</v>
      </c>
      <c r="E71" s="132">
        <f>'1.mell.1.tábl.'!E73</f>
        <v>0</v>
      </c>
      <c r="F71" s="132">
        <f>'1.mell.1.tábl.'!F73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'1.mell.1.tábl.'!C74</f>
        <v>0</v>
      </c>
      <c r="D72" s="132">
        <f>'1.mell.1.tábl.'!D74</f>
        <v>0</v>
      </c>
      <c r="E72" s="132">
        <f>'1.mell.1.tábl.'!E74</f>
        <v>0</v>
      </c>
      <c r="F72" s="132">
        <f>'1.mell.1.tábl.'!F74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'1.mell.1.tábl.'!C75</f>
        <v>0</v>
      </c>
      <c r="D73" s="132">
        <f>'1.mell.1.tábl.'!D75</f>
        <v>0</v>
      </c>
      <c r="E73" s="132">
        <f>'1.mell.1.tábl.'!E75</f>
        <v>0</v>
      </c>
      <c r="F73" s="132">
        <f>'1.mell.1.tábl.'!F75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183313752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183313752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'1.mell.1.tábl.'!C77</f>
        <v>183313752</v>
      </c>
      <c r="D75" s="132">
        <f>'1.mell.1.tábl.'!D77</f>
        <v>0</v>
      </c>
      <c r="E75" s="132">
        <f>'1.mell.1.tábl.'!E77</f>
        <v>0</v>
      </c>
      <c r="F75" s="132">
        <f>'1.mell.1.tábl.'!F77</f>
        <v>0</v>
      </c>
      <c r="G75" s="272">
        <f>C75+F75</f>
        <v>183313752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'1.mell.1.tábl.'!C78</f>
        <v>0</v>
      </c>
      <c r="D76" s="132">
        <f>'1.mell.1.tábl.'!D78</f>
        <v>0</v>
      </c>
      <c r="E76" s="132">
        <f>'1.mell.1.tábl.'!E78</f>
        <v>0</v>
      </c>
      <c r="F76" s="132">
        <f>'1.mell.1.tábl.'!F78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'1.mell.1.tábl.'!C80</f>
        <v>0</v>
      </c>
      <c r="D78" s="132">
        <f>'1.mell.1.tábl.'!D80</f>
        <v>0</v>
      </c>
      <c r="E78" s="132">
        <f>'1.mell.1.tábl.'!E80</f>
        <v>0</v>
      </c>
      <c r="F78" s="132">
        <f>'1.mell.1.tábl.'!F80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'1.mell.1.tábl.'!C81</f>
        <v>0</v>
      </c>
      <c r="D79" s="132">
        <f>'1.mell.1.tábl.'!D81</f>
        <v>0</v>
      </c>
      <c r="E79" s="132">
        <f>'1.mell.1.tábl.'!E81</f>
        <v>0</v>
      </c>
      <c r="F79" s="132">
        <f>'1.mell.1.tábl.'!F81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'1.mell.1.tábl.'!C82</f>
        <v>0</v>
      </c>
      <c r="D80" s="132">
        <f>'1.mell.1.tábl.'!D82</f>
        <v>0</v>
      </c>
      <c r="E80" s="132">
        <f>'1.mell.1.tábl.'!E82</f>
        <v>0</v>
      </c>
      <c r="F80" s="132">
        <f>'1.mell.1.tábl.'!F82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'1.mell.1.tábl.'!C84</f>
        <v>0</v>
      </c>
      <c r="D82" s="132">
        <f>'1.mell.1.tábl.'!D84</f>
        <v>0</v>
      </c>
      <c r="E82" s="132">
        <f>'1.mell.1.tábl.'!E84</f>
        <v>0</v>
      </c>
      <c r="F82" s="132">
        <f>'1.mell.1.tábl.'!F84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'1.mell.1.tábl.'!C85</f>
        <v>0</v>
      </c>
      <c r="D83" s="132">
        <f>'1.mell.1.tábl.'!D85</f>
        <v>0</v>
      </c>
      <c r="E83" s="132">
        <f>'1.mell.1.tábl.'!E85</f>
        <v>0</v>
      </c>
      <c r="F83" s="132">
        <f>'1.mell.1.tábl.'!F85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'1.mell.1.tábl.'!C86</f>
        <v>0</v>
      </c>
      <c r="D84" s="132">
        <f>'1.mell.1.tábl.'!D86</f>
        <v>0</v>
      </c>
      <c r="E84" s="132">
        <f>'1.mell.1.tábl.'!E86</f>
        <v>0</v>
      </c>
      <c r="F84" s="132">
        <f>'1.mell.1.tábl.'!F86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'1.mell.1.tábl.'!C87</f>
        <v>0</v>
      </c>
      <c r="D85" s="132">
        <f>'1.mell.1.tábl.'!D87</f>
        <v>0</v>
      </c>
      <c r="E85" s="132">
        <f>'1.mell.1.tábl.'!E87</f>
        <v>0</v>
      </c>
      <c r="F85" s="132">
        <f>'1.mell.1.tábl.'!F87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>D87+E87</f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183313752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183313752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242316661</v>
      </c>
      <c r="D89" s="136">
        <f>+D64+D88</f>
        <v>0</v>
      </c>
      <c r="E89" s="136">
        <f>+E64+E88</f>
        <v>2303441</v>
      </c>
      <c r="F89" s="136">
        <f>+F64+F88</f>
        <v>2303441</v>
      </c>
      <c r="G89" s="271">
        <f>+G64+G88</f>
        <v>244620102</v>
      </c>
    </row>
    <row r="90" spans="1:7" s="42" customFormat="1" ht="15" customHeight="1" thickBot="1" x14ac:dyDescent="0.25">
      <c r="A90" s="66"/>
      <c r="B90" s="67"/>
      <c r="C90" s="116"/>
    </row>
    <row r="91" spans="1:7" s="37" customFormat="1" ht="16.5" customHeight="1" thickBot="1" x14ac:dyDescent="0.25">
      <c r="A91" s="385" t="s">
        <v>37</v>
      </c>
      <c r="B91" s="386"/>
      <c r="C91" s="386"/>
      <c r="D91" s="386"/>
      <c r="E91" s="386"/>
      <c r="F91" s="386"/>
      <c r="G91" s="387"/>
    </row>
    <row r="92" spans="1:7" s="43" customFormat="1" ht="12" customHeight="1" thickBot="1" x14ac:dyDescent="0.25">
      <c r="A92" s="138" t="s">
        <v>5</v>
      </c>
      <c r="B92" s="22" t="s">
        <v>362</v>
      </c>
      <c r="C92" s="129">
        <f>+C93+C94+C95+C96+C97+C110</f>
        <v>67207401</v>
      </c>
      <c r="D92" s="275">
        <f>+D93+D94+D95+D96+D97+D110</f>
        <v>0</v>
      </c>
      <c r="E92" s="129">
        <f>+E93+E94+E95+E96+E97+E110</f>
        <v>2191441</v>
      </c>
      <c r="F92" s="129">
        <f>+F93+F94+F95+F96+F97+F110</f>
        <v>2195441</v>
      </c>
      <c r="G92" s="279">
        <f>+G93+G94+G95+G96+G97+G110</f>
        <v>69402842</v>
      </c>
    </row>
    <row r="93" spans="1:7" ht="12" customHeight="1" thickBot="1" x14ac:dyDescent="0.25">
      <c r="A93" s="167" t="s">
        <v>57</v>
      </c>
      <c r="B93" s="7" t="s">
        <v>33</v>
      </c>
      <c r="C93" s="189">
        <f>'1.mell.1.tábl.'!C99</f>
        <v>16162000</v>
      </c>
      <c r="D93" s="189">
        <f>'1.mell.1.tábl.'!D99</f>
        <v>0</v>
      </c>
      <c r="E93" s="189">
        <f>'1.mell.1.tábl.'!E99</f>
        <v>2308000</v>
      </c>
      <c r="F93" s="189">
        <f>'1.mell.1.tábl.'!F99</f>
        <v>2308000</v>
      </c>
      <c r="G93" s="280">
        <f t="shared" ref="G93:G112" si="6">C93+F93</f>
        <v>18470000</v>
      </c>
    </row>
    <row r="94" spans="1:7" ht="12" customHeight="1" thickBot="1" x14ac:dyDescent="0.25">
      <c r="A94" s="160" t="s">
        <v>58</v>
      </c>
      <c r="B94" s="5" t="s">
        <v>97</v>
      </c>
      <c r="C94" s="189">
        <f>'1.mell.1.tábl.'!C100</f>
        <v>2426000</v>
      </c>
      <c r="D94" s="189">
        <f>'1.mell.1.tábl.'!D100</f>
        <v>0</v>
      </c>
      <c r="E94" s="189">
        <f>'1.mell.1.tábl.'!E100</f>
        <v>302000</v>
      </c>
      <c r="F94" s="189">
        <f>'1.mell.1.tábl.'!F100</f>
        <v>302000</v>
      </c>
      <c r="G94" s="269">
        <f t="shared" si="6"/>
        <v>2728000</v>
      </c>
    </row>
    <row r="95" spans="1:7" ht="12" customHeight="1" thickBot="1" x14ac:dyDescent="0.25">
      <c r="A95" s="160" t="s">
        <v>59</v>
      </c>
      <c r="B95" s="5" t="s">
        <v>76</v>
      </c>
      <c r="C95" s="189">
        <f>'1.mell.1.tábl.'!C101</f>
        <v>24885000</v>
      </c>
      <c r="D95" s="189">
        <f>'1.mell.1.tábl.'!D101</f>
        <v>0</v>
      </c>
      <c r="E95" s="189">
        <f>'1.mell.1.tábl.'!E101</f>
        <v>375000</v>
      </c>
      <c r="F95" s="189">
        <f>'1.mell.1.tábl.'!F101</f>
        <v>375000</v>
      </c>
      <c r="G95" s="270">
        <f t="shared" si="6"/>
        <v>25260000</v>
      </c>
    </row>
    <row r="96" spans="1:7" ht="12" customHeight="1" thickBot="1" x14ac:dyDescent="0.25">
      <c r="A96" s="160" t="s">
        <v>60</v>
      </c>
      <c r="B96" s="8" t="s">
        <v>98</v>
      </c>
      <c r="C96" s="189">
        <f>'1.mell.1.tábl.'!C102</f>
        <v>5186000</v>
      </c>
      <c r="D96" s="189">
        <f>'1.mell.1.tábl.'!D102</f>
        <v>0</v>
      </c>
      <c r="E96" s="189">
        <f>'1.mell.1.tábl.'!E102</f>
        <v>0</v>
      </c>
      <c r="F96" s="189">
        <f>'1.mell.1.tábl.'!F102</f>
        <v>0</v>
      </c>
      <c r="G96" s="270">
        <f t="shared" si="6"/>
        <v>5186000</v>
      </c>
    </row>
    <row r="97" spans="1:7" ht="12" customHeight="1" thickBot="1" x14ac:dyDescent="0.25">
      <c r="A97" s="160" t="s">
        <v>68</v>
      </c>
      <c r="B97" s="16" t="s">
        <v>99</v>
      </c>
      <c r="C97" s="189">
        <f>'1.mell.1.tábl.'!C103</f>
        <v>7922000</v>
      </c>
      <c r="D97" s="189">
        <f>'1.mell.1.tábl.'!D103</f>
        <v>0</v>
      </c>
      <c r="E97" s="189">
        <f>'1.mell.1.tábl.'!E103</f>
        <v>0</v>
      </c>
      <c r="F97" s="189">
        <f>'1.mell.1.tábl.'!F103</f>
        <v>4000</v>
      </c>
      <c r="G97" s="270">
        <f t="shared" si="6"/>
        <v>7926000</v>
      </c>
    </row>
    <row r="98" spans="1:7" ht="12" customHeight="1" thickBot="1" x14ac:dyDescent="0.25">
      <c r="A98" s="160" t="s">
        <v>61</v>
      </c>
      <c r="B98" s="5" t="s">
        <v>359</v>
      </c>
      <c r="C98" s="189">
        <f>'1.mell.1.tábl.'!C104</f>
        <v>0</v>
      </c>
      <c r="D98" s="189">
        <f>'1.mell.1.tábl.'!D104</f>
        <v>0</v>
      </c>
      <c r="E98" s="189">
        <f>'1.mell.1.tábl.'!E104</f>
        <v>0</v>
      </c>
      <c r="F98" s="189">
        <f>'1.mell.1.tábl.'!F104</f>
        <v>0</v>
      </c>
      <c r="G98" s="270">
        <f t="shared" si="6"/>
        <v>0</v>
      </c>
    </row>
    <row r="99" spans="1:7" ht="12" customHeight="1" thickBot="1" x14ac:dyDescent="0.25">
      <c r="A99" s="160" t="s">
        <v>62</v>
      </c>
      <c r="B99" s="49" t="s">
        <v>300</v>
      </c>
      <c r="C99" s="189">
        <f>'1.mell.1.tábl.'!C105</f>
        <v>0</v>
      </c>
      <c r="D99" s="189">
        <f>'1.mell.1.tábl.'!D105</f>
        <v>0</v>
      </c>
      <c r="E99" s="189">
        <f>'1.mell.1.tábl.'!E105</f>
        <v>0</v>
      </c>
      <c r="F99" s="189">
        <f>'1.mell.1.tábl.'!F105</f>
        <v>0</v>
      </c>
      <c r="G99" s="270">
        <f t="shared" si="6"/>
        <v>0</v>
      </c>
    </row>
    <row r="100" spans="1:7" ht="12" customHeight="1" thickBot="1" x14ac:dyDescent="0.25">
      <c r="A100" s="160" t="s">
        <v>69</v>
      </c>
      <c r="B100" s="49" t="s">
        <v>299</v>
      </c>
      <c r="C100" s="189">
        <f>'1.mell.1.tábl.'!C106</f>
        <v>0</v>
      </c>
      <c r="D100" s="189">
        <f>'1.mell.1.tábl.'!D106</f>
        <v>0</v>
      </c>
      <c r="E100" s="189">
        <f>'1.mell.1.tábl.'!E106</f>
        <v>0</v>
      </c>
      <c r="F100" s="189">
        <f>'1.mell.1.tábl.'!F106</f>
        <v>0</v>
      </c>
      <c r="G100" s="270">
        <f t="shared" si="6"/>
        <v>0</v>
      </c>
    </row>
    <row r="101" spans="1:7" ht="12" customHeight="1" thickBot="1" x14ac:dyDescent="0.25">
      <c r="A101" s="160" t="s">
        <v>70</v>
      </c>
      <c r="B101" s="49" t="s">
        <v>233</v>
      </c>
      <c r="C101" s="189">
        <f>'1.mell.1.tábl.'!C107</f>
        <v>0</v>
      </c>
      <c r="D101" s="189">
        <f>'1.mell.1.tábl.'!D107</f>
        <v>0</v>
      </c>
      <c r="E101" s="189">
        <f>'1.mell.1.tábl.'!E107</f>
        <v>0</v>
      </c>
      <c r="F101" s="189">
        <f>'1.mell.1.tábl.'!F107</f>
        <v>0</v>
      </c>
      <c r="G101" s="270">
        <f t="shared" si="6"/>
        <v>0</v>
      </c>
    </row>
    <row r="102" spans="1:7" ht="12" customHeight="1" thickBot="1" x14ac:dyDescent="0.25">
      <c r="A102" s="160" t="s">
        <v>71</v>
      </c>
      <c r="B102" s="50" t="s">
        <v>234</v>
      </c>
      <c r="C102" s="189">
        <f>'1.mell.1.tábl.'!C108</f>
        <v>0</v>
      </c>
      <c r="D102" s="189">
        <f>'1.mell.1.tábl.'!D108</f>
        <v>0</v>
      </c>
      <c r="E102" s="189">
        <f>'1.mell.1.tábl.'!E108</f>
        <v>0</v>
      </c>
      <c r="F102" s="189">
        <f>'1.mell.1.tábl.'!F108</f>
        <v>0</v>
      </c>
      <c r="G102" s="270">
        <f t="shared" si="6"/>
        <v>0</v>
      </c>
    </row>
    <row r="103" spans="1:7" ht="12" customHeight="1" thickBot="1" x14ac:dyDescent="0.25">
      <c r="A103" s="160" t="s">
        <v>72</v>
      </c>
      <c r="B103" s="50" t="s">
        <v>235</v>
      </c>
      <c r="C103" s="189">
        <f>'1.mell.1.tábl.'!C109</f>
        <v>0</v>
      </c>
      <c r="D103" s="189">
        <f>'1.mell.1.tábl.'!D109</f>
        <v>0</v>
      </c>
      <c r="E103" s="189">
        <f>'1.mell.1.tábl.'!E109</f>
        <v>0</v>
      </c>
      <c r="F103" s="189">
        <f>'1.mell.1.tábl.'!F109</f>
        <v>0</v>
      </c>
      <c r="G103" s="270">
        <f t="shared" si="6"/>
        <v>0</v>
      </c>
    </row>
    <row r="104" spans="1:7" ht="12" customHeight="1" thickBot="1" x14ac:dyDescent="0.25">
      <c r="A104" s="160" t="s">
        <v>74</v>
      </c>
      <c r="B104" s="49" t="s">
        <v>236</v>
      </c>
      <c r="C104" s="189">
        <f>'1.mell.1.tábl.'!C110</f>
        <v>7922000</v>
      </c>
      <c r="D104" s="189">
        <f>'1.mell.1.tábl.'!D110</f>
        <v>0</v>
      </c>
      <c r="E104" s="189">
        <f>'1.mell.1.tábl.'!E110</f>
        <v>4000</v>
      </c>
      <c r="F104" s="189">
        <f>'1.mell.1.tábl.'!F110</f>
        <v>4000</v>
      </c>
      <c r="G104" s="270">
        <f t="shared" si="6"/>
        <v>7926000</v>
      </c>
    </row>
    <row r="105" spans="1:7" ht="12" customHeight="1" thickBot="1" x14ac:dyDescent="0.25">
      <c r="A105" s="160" t="s">
        <v>100</v>
      </c>
      <c r="B105" s="49" t="s">
        <v>237</v>
      </c>
      <c r="C105" s="189">
        <f>'1.mell.1.tábl.'!C111</f>
        <v>0</v>
      </c>
      <c r="D105" s="189">
        <f>'1.mell.1.tábl.'!D111</f>
        <v>0</v>
      </c>
      <c r="E105" s="189">
        <f>'1.mell.1.tábl.'!E111</f>
        <v>0</v>
      </c>
      <c r="F105" s="189">
        <f>'1.mell.1.tábl.'!F111</f>
        <v>0</v>
      </c>
      <c r="G105" s="270">
        <f t="shared" si="6"/>
        <v>0</v>
      </c>
    </row>
    <row r="106" spans="1:7" ht="12" customHeight="1" thickBot="1" x14ac:dyDescent="0.25">
      <c r="A106" s="160" t="s">
        <v>231</v>
      </c>
      <c r="B106" s="50" t="s">
        <v>238</v>
      </c>
      <c r="C106" s="189">
        <f>'1.mell.1.tábl.'!C112</f>
        <v>0</v>
      </c>
      <c r="D106" s="189">
        <f>'1.mell.1.tábl.'!D112</f>
        <v>0</v>
      </c>
      <c r="E106" s="189">
        <f>'1.mell.1.tábl.'!E112</f>
        <v>0</v>
      </c>
      <c r="F106" s="189">
        <f>'1.mell.1.tábl.'!F112</f>
        <v>0</v>
      </c>
      <c r="G106" s="270">
        <f t="shared" si="6"/>
        <v>0</v>
      </c>
    </row>
    <row r="107" spans="1:7" ht="12" customHeight="1" thickBot="1" x14ac:dyDescent="0.25">
      <c r="A107" s="168" t="s">
        <v>232</v>
      </c>
      <c r="B107" s="51" t="s">
        <v>239</v>
      </c>
      <c r="C107" s="189">
        <f>'1.mell.1.tábl.'!C113</f>
        <v>0</v>
      </c>
      <c r="D107" s="189">
        <f>'1.mell.1.tábl.'!D113</f>
        <v>0</v>
      </c>
      <c r="E107" s="189">
        <f>'1.mell.1.tábl.'!E113</f>
        <v>0</v>
      </c>
      <c r="F107" s="189">
        <f>'1.mell.1.tábl.'!F113</f>
        <v>0</v>
      </c>
      <c r="G107" s="270">
        <f t="shared" si="6"/>
        <v>0</v>
      </c>
    </row>
    <row r="108" spans="1:7" ht="12" customHeight="1" thickBot="1" x14ac:dyDescent="0.25">
      <c r="A108" s="160" t="s">
        <v>297</v>
      </c>
      <c r="B108" s="51" t="s">
        <v>240</v>
      </c>
      <c r="C108" s="189">
        <f>'1.mell.1.tábl.'!C114</f>
        <v>0</v>
      </c>
      <c r="D108" s="189">
        <f>'1.mell.1.tábl.'!D114</f>
        <v>0</v>
      </c>
      <c r="E108" s="189">
        <f>'1.mell.1.tábl.'!E114</f>
        <v>0</v>
      </c>
      <c r="F108" s="189">
        <f>'1.mell.1.tábl.'!F114</f>
        <v>0</v>
      </c>
      <c r="G108" s="270">
        <f t="shared" si="6"/>
        <v>0</v>
      </c>
    </row>
    <row r="109" spans="1:7" ht="12" customHeight="1" thickBot="1" x14ac:dyDescent="0.25">
      <c r="A109" s="160" t="s">
        <v>298</v>
      </c>
      <c r="B109" s="50" t="s">
        <v>241</v>
      </c>
      <c r="C109" s="189">
        <f>'1.mell.1.tábl.'!C115</f>
        <v>0</v>
      </c>
      <c r="D109" s="189">
        <f>'1.mell.1.tábl.'!D115</f>
        <v>0</v>
      </c>
      <c r="E109" s="189">
        <f>'1.mell.1.tábl.'!E115</f>
        <v>0</v>
      </c>
      <c r="F109" s="189">
        <f>'1.mell.1.tábl.'!F115</f>
        <v>0</v>
      </c>
      <c r="G109" s="269">
        <f t="shared" si="6"/>
        <v>0</v>
      </c>
    </row>
    <row r="110" spans="1:7" ht="12" customHeight="1" thickBot="1" x14ac:dyDescent="0.25">
      <c r="A110" s="160" t="s">
        <v>302</v>
      </c>
      <c r="B110" s="8" t="s">
        <v>34</v>
      </c>
      <c r="C110" s="189">
        <f>'1.mell.1.tábl.'!C116</f>
        <v>10626401</v>
      </c>
      <c r="D110" s="189">
        <f>'1.mell.1.tábl.'!D116</f>
        <v>0</v>
      </c>
      <c r="E110" s="189">
        <f>'1.mell.1.tábl.'!E116</f>
        <v>-793559</v>
      </c>
      <c r="F110" s="189">
        <f>'1.mell.1.tábl.'!F116</f>
        <v>-793559</v>
      </c>
      <c r="G110" s="269">
        <f t="shared" si="6"/>
        <v>9832842</v>
      </c>
    </row>
    <row r="111" spans="1:7" ht="12" customHeight="1" thickBot="1" x14ac:dyDescent="0.25">
      <c r="A111" s="161" t="s">
        <v>303</v>
      </c>
      <c r="B111" s="5" t="s">
        <v>360</v>
      </c>
      <c r="C111" s="189">
        <f>'1.mell.1.tábl.'!C117</f>
        <v>10626401</v>
      </c>
      <c r="D111" s="189">
        <f>'1.mell.1.tábl.'!D117</f>
        <v>0</v>
      </c>
      <c r="E111" s="189">
        <f>'1.mell.1.tábl.'!E117</f>
        <v>-793559</v>
      </c>
      <c r="F111" s="189">
        <f>'1.mell.1.tábl.'!F117</f>
        <v>-793559</v>
      </c>
      <c r="G111" s="270">
        <f t="shared" si="6"/>
        <v>9832842</v>
      </c>
    </row>
    <row r="112" spans="1:7" ht="12" customHeight="1" thickBot="1" x14ac:dyDescent="0.25">
      <c r="A112" s="169" t="s">
        <v>304</v>
      </c>
      <c r="B112" s="52" t="s">
        <v>361</v>
      </c>
      <c r="C112" s="189">
        <f>'1.mell.1.tábl.'!C118</f>
        <v>0</v>
      </c>
      <c r="D112" s="189">
        <f>'1.mell.1.tábl.'!D118</f>
        <v>0</v>
      </c>
      <c r="E112" s="189">
        <f>'1.mell.1.tábl.'!E118</f>
        <v>0</v>
      </c>
      <c r="F112" s="189">
        <f>'1.mell.1.tábl.'!F118</f>
        <v>0</v>
      </c>
      <c r="G112" s="281">
        <f t="shared" si="6"/>
        <v>0</v>
      </c>
    </row>
    <row r="113" spans="1:7" ht="12" customHeight="1" thickBot="1" x14ac:dyDescent="0.25">
      <c r="A113" s="23" t="s">
        <v>6</v>
      </c>
      <c r="B113" s="21" t="s">
        <v>242</v>
      </c>
      <c r="C113" s="130">
        <f>+C114+C116+C118</f>
        <v>174030000</v>
      </c>
      <c r="D113" s="253">
        <f>+D114+D116+D118</f>
        <v>0</v>
      </c>
      <c r="E113" s="130">
        <f>+E114+E116+E118</f>
        <v>108000</v>
      </c>
      <c r="F113" s="130">
        <f>+F114+F116+F118</f>
        <v>108000</v>
      </c>
      <c r="G113" s="267">
        <f>+G114+G116+G118</f>
        <v>174138000</v>
      </c>
    </row>
    <row r="114" spans="1:7" ht="12" customHeight="1" thickBot="1" x14ac:dyDescent="0.25">
      <c r="A114" s="159" t="s">
        <v>63</v>
      </c>
      <c r="B114" s="5" t="s">
        <v>116</v>
      </c>
      <c r="C114" s="189">
        <f>'1.mell.1.tábl.'!C120</f>
        <v>159819000</v>
      </c>
      <c r="D114" s="189">
        <f>'1.mell.1.tábl.'!D120</f>
        <v>0</v>
      </c>
      <c r="E114" s="189">
        <f>'1.mell.1.tábl.'!E120</f>
        <v>108000</v>
      </c>
      <c r="F114" s="189">
        <f>'1.mell.1.tábl.'!F120</f>
        <v>108000</v>
      </c>
      <c r="G114" s="268">
        <f t="shared" ref="G114:G126" si="7">C114+F114</f>
        <v>159927000</v>
      </c>
    </row>
    <row r="115" spans="1:7" ht="12" customHeight="1" thickBot="1" x14ac:dyDescent="0.25">
      <c r="A115" s="159" t="s">
        <v>64</v>
      </c>
      <c r="B115" s="9" t="s">
        <v>246</v>
      </c>
      <c r="C115" s="189">
        <f>'1.mell.1.tábl.'!C121</f>
        <v>0</v>
      </c>
      <c r="D115" s="189">
        <f>'1.mell.1.tábl.'!D121</f>
        <v>0</v>
      </c>
      <c r="E115" s="189">
        <f>'1.mell.1.tábl.'!E121</f>
        <v>0</v>
      </c>
      <c r="F115" s="189">
        <f>'1.mell.1.tábl.'!F121</f>
        <v>0</v>
      </c>
      <c r="G115" s="268">
        <f t="shared" si="7"/>
        <v>0</v>
      </c>
    </row>
    <row r="116" spans="1:7" ht="12" customHeight="1" thickBot="1" x14ac:dyDescent="0.25">
      <c r="A116" s="159" t="s">
        <v>65</v>
      </c>
      <c r="B116" s="9" t="s">
        <v>101</v>
      </c>
      <c r="C116" s="189">
        <f>'1.mell.1.tábl.'!C122</f>
        <v>14211000</v>
      </c>
      <c r="D116" s="189">
        <f>'1.mell.1.tábl.'!D122</f>
        <v>0</v>
      </c>
      <c r="E116" s="189">
        <f>'1.mell.1.tábl.'!E122</f>
        <v>0</v>
      </c>
      <c r="F116" s="189">
        <f>'1.mell.1.tábl.'!F122</f>
        <v>0</v>
      </c>
      <c r="G116" s="269">
        <f t="shared" si="7"/>
        <v>14211000</v>
      </c>
    </row>
    <row r="117" spans="1:7" ht="12" customHeight="1" thickBot="1" x14ac:dyDescent="0.25">
      <c r="A117" s="159" t="s">
        <v>66</v>
      </c>
      <c r="B117" s="9" t="s">
        <v>247</v>
      </c>
      <c r="C117" s="189">
        <f>'1.mell.1.tábl.'!C123</f>
        <v>0</v>
      </c>
      <c r="D117" s="189">
        <f>'1.mell.1.tábl.'!D123</f>
        <v>0</v>
      </c>
      <c r="E117" s="189">
        <f>'1.mell.1.tábl.'!E123</f>
        <v>0</v>
      </c>
      <c r="F117" s="189">
        <f>'1.mell.1.tábl.'!F123</f>
        <v>0</v>
      </c>
      <c r="G117" s="269">
        <f t="shared" si="7"/>
        <v>0</v>
      </c>
    </row>
    <row r="118" spans="1:7" ht="12" customHeight="1" thickBot="1" x14ac:dyDescent="0.25">
      <c r="A118" s="159" t="s">
        <v>67</v>
      </c>
      <c r="B118" s="74" t="s">
        <v>118</v>
      </c>
      <c r="C118" s="189">
        <f>'1.mell.1.tábl.'!C124</f>
        <v>0</v>
      </c>
      <c r="D118" s="189">
        <f>'1.mell.1.tábl.'!D124</f>
        <v>0</v>
      </c>
      <c r="E118" s="189">
        <f>'1.mell.1.tábl.'!E124</f>
        <v>0</v>
      </c>
      <c r="F118" s="189">
        <f>'1.mell.1.tábl.'!F124</f>
        <v>0</v>
      </c>
      <c r="G118" s="269">
        <f t="shared" si="7"/>
        <v>0</v>
      </c>
    </row>
    <row r="119" spans="1:7" ht="12" customHeight="1" thickBot="1" x14ac:dyDescent="0.25">
      <c r="A119" s="159" t="s">
        <v>73</v>
      </c>
      <c r="B119" s="73" t="s">
        <v>290</v>
      </c>
      <c r="C119" s="189">
        <f>'1.mell.1.tábl.'!C125</f>
        <v>0</v>
      </c>
      <c r="D119" s="189">
        <f>'1.mell.1.tábl.'!D125</f>
        <v>0</v>
      </c>
      <c r="E119" s="189">
        <f>'1.mell.1.tábl.'!E125</f>
        <v>0</v>
      </c>
      <c r="F119" s="189">
        <f>'1.mell.1.tábl.'!F125</f>
        <v>0</v>
      </c>
      <c r="G119" s="269">
        <f t="shared" si="7"/>
        <v>0</v>
      </c>
    </row>
    <row r="120" spans="1:7" ht="12" customHeight="1" thickBot="1" x14ac:dyDescent="0.25">
      <c r="A120" s="159" t="s">
        <v>75</v>
      </c>
      <c r="B120" s="140" t="s">
        <v>252</v>
      </c>
      <c r="C120" s="189">
        <f>'1.mell.1.tábl.'!C126</f>
        <v>0</v>
      </c>
      <c r="D120" s="189">
        <f>'1.mell.1.tábl.'!D126</f>
        <v>0</v>
      </c>
      <c r="E120" s="189">
        <f>'1.mell.1.tábl.'!E126</f>
        <v>0</v>
      </c>
      <c r="F120" s="189">
        <f>'1.mell.1.tábl.'!F126</f>
        <v>0</v>
      </c>
      <c r="G120" s="269">
        <f t="shared" si="7"/>
        <v>0</v>
      </c>
    </row>
    <row r="121" spans="1:7" ht="12" customHeight="1" thickBot="1" x14ac:dyDescent="0.25">
      <c r="A121" s="159" t="s">
        <v>102</v>
      </c>
      <c r="B121" s="50" t="s">
        <v>235</v>
      </c>
      <c r="C121" s="189">
        <f>'1.mell.1.tábl.'!C127</f>
        <v>0</v>
      </c>
      <c r="D121" s="189">
        <f>'1.mell.1.tábl.'!D127</f>
        <v>0</v>
      </c>
      <c r="E121" s="189">
        <f>'1.mell.1.tábl.'!E127</f>
        <v>0</v>
      </c>
      <c r="F121" s="189">
        <f>'1.mell.1.tábl.'!F127</f>
        <v>0</v>
      </c>
      <c r="G121" s="269">
        <f t="shared" si="7"/>
        <v>0</v>
      </c>
    </row>
    <row r="122" spans="1:7" ht="12" customHeight="1" thickBot="1" x14ac:dyDescent="0.25">
      <c r="A122" s="159" t="s">
        <v>103</v>
      </c>
      <c r="B122" s="50" t="s">
        <v>251</v>
      </c>
      <c r="C122" s="189">
        <f>'1.mell.1.tábl.'!C128</f>
        <v>0</v>
      </c>
      <c r="D122" s="189">
        <f>'1.mell.1.tábl.'!D128</f>
        <v>0</v>
      </c>
      <c r="E122" s="189">
        <f>'1.mell.1.tábl.'!E128</f>
        <v>0</v>
      </c>
      <c r="F122" s="189">
        <f>'1.mell.1.tábl.'!F128</f>
        <v>0</v>
      </c>
      <c r="G122" s="269">
        <f t="shared" si="7"/>
        <v>0</v>
      </c>
    </row>
    <row r="123" spans="1:7" ht="12" customHeight="1" thickBot="1" x14ac:dyDescent="0.25">
      <c r="A123" s="159" t="s">
        <v>104</v>
      </c>
      <c r="B123" s="50" t="s">
        <v>250</v>
      </c>
      <c r="C123" s="189">
        <f>'1.mell.1.tábl.'!C129</f>
        <v>0</v>
      </c>
      <c r="D123" s="189">
        <f>'1.mell.1.tábl.'!D129</f>
        <v>0</v>
      </c>
      <c r="E123" s="189">
        <f>'1.mell.1.tábl.'!E129</f>
        <v>0</v>
      </c>
      <c r="F123" s="189">
        <f>'1.mell.1.tábl.'!F129</f>
        <v>0</v>
      </c>
      <c r="G123" s="269">
        <f t="shared" si="7"/>
        <v>0</v>
      </c>
    </row>
    <row r="124" spans="1:7" ht="12" customHeight="1" thickBot="1" x14ac:dyDescent="0.25">
      <c r="A124" s="159" t="s">
        <v>243</v>
      </c>
      <c r="B124" s="50" t="s">
        <v>238</v>
      </c>
      <c r="C124" s="189">
        <f>'1.mell.1.tábl.'!C130</f>
        <v>0</v>
      </c>
      <c r="D124" s="189">
        <f>'1.mell.1.tábl.'!D130</f>
        <v>0</v>
      </c>
      <c r="E124" s="189">
        <f>'1.mell.1.tábl.'!E130</f>
        <v>0</v>
      </c>
      <c r="F124" s="189">
        <f>'1.mell.1.tábl.'!F130</f>
        <v>0</v>
      </c>
      <c r="G124" s="269">
        <f t="shared" si="7"/>
        <v>0</v>
      </c>
    </row>
    <row r="125" spans="1:7" ht="12" customHeight="1" thickBot="1" x14ac:dyDescent="0.25">
      <c r="A125" s="159" t="s">
        <v>244</v>
      </c>
      <c r="B125" s="50" t="s">
        <v>249</v>
      </c>
      <c r="C125" s="189">
        <f>'1.mell.1.tábl.'!C131</f>
        <v>0</v>
      </c>
      <c r="D125" s="189">
        <f>'1.mell.1.tábl.'!D131</f>
        <v>0</v>
      </c>
      <c r="E125" s="189">
        <f>'1.mell.1.tábl.'!E131</f>
        <v>0</v>
      </c>
      <c r="F125" s="189">
        <f>'1.mell.1.tábl.'!F131</f>
        <v>0</v>
      </c>
      <c r="G125" s="269">
        <f t="shared" si="7"/>
        <v>0</v>
      </c>
    </row>
    <row r="126" spans="1:7" ht="12" customHeight="1" thickBot="1" x14ac:dyDescent="0.25">
      <c r="A126" s="168" t="s">
        <v>245</v>
      </c>
      <c r="B126" s="50" t="s">
        <v>248</v>
      </c>
      <c r="C126" s="189">
        <f>'1.mell.1.tábl.'!C132</f>
        <v>0</v>
      </c>
      <c r="D126" s="189">
        <f>'1.mell.1.tábl.'!D132</f>
        <v>0</v>
      </c>
      <c r="E126" s="189">
        <f>'1.mell.1.tábl.'!E132</f>
        <v>0</v>
      </c>
      <c r="F126" s="189">
        <f>'1.mell.1.tábl.'!F132</f>
        <v>0</v>
      </c>
      <c r="G126" s="270">
        <f t="shared" si="7"/>
        <v>0</v>
      </c>
    </row>
    <row r="127" spans="1:7" ht="12" customHeight="1" thickBot="1" x14ac:dyDescent="0.25">
      <c r="A127" s="23" t="s">
        <v>7</v>
      </c>
      <c r="B127" s="46" t="s">
        <v>307</v>
      </c>
      <c r="C127" s="130">
        <f>+C92+C113</f>
        <v>241237401</v>
      </c>
      <c r="D127" s="253">
        <f>+D92+D113</f>
        <v>0</v>
      </c>
      <c r="E127" s="130">
        <f>+E92+E113</f>
        <v>2299441</v>
      </c>
      <c r="F127" s="130">
        <f>+F92+F113</f>
        <v>2303441</v>
      </c>
      <c r="G127" s="267">
        <f>+G92+G113</f>
        <v>243540842</v>
      </c>
    </row>
    <row r="128" spans="1:7" ht="12" customHeight="1" thickBot="1" x14ac:dyDescent="0.25">
      <c r="A128" s="23" t="s">
        <v>8</v>
      </c>
      <c r="B128" s="46" t="s">
        <v>308</v>
      </c>
      <c r="C128" s="130">
        <f>+C129+C130+C131</f>
        <v>0</v>
      </c>
      <c r="D128" s="253">
        <f>+D129+D130+D131</f>
        <v>0</v>
      </c>
      <c r="E128" s="130">
        <f>+E129+E130+E131</f>
        <v>0</v>
      </c>
      <c r="F128" s="130">
        <f>+F129+F130+F131</f>
        <v>0</v>
      </c>
      <c r="G128" s="267">
        <f>+G129+G130+G131</f>
        <v>0</v>
      </c>
    </row>
    <row r="129" spans="1:13" s="43" customFormat="1" ht="12" customHeight="1" thickBot="1" x14ac:dyDescent="0.25">
      <c r="A129" s="159" t="s">
        <v>150</v>
      </c>
      <c r="B129" s="6" t="s">
        <v>365</v>
      </c>
      <c r="C129" s="189">
        <f>'1.mell.1.tábl.'!C135</f>
        <v>0</v>
      </c>
      <c r="D129" s="189">
        <f>'1.mell.1.tábl.'!D135</f>
        <v>0</v>
      </c>
      <c r="E129" s="189">
        <f>'1.mell.1.tábl.'!E135</f>
        <v>0</v>
      </c>
      <c r="F129" s="189">
        <f>'1.mell.1.tábl.'!F135</f>
        <v>0</v>
      </c>
      <c r="G129" s="269">
        <f>C129+F129</f>
        <v>0</v>
      </c>
    </row>
    <row r="130" spans="1:13" ht="12" customHeight="1" thickBot="1" x14ac:dyDescent="0.25">
      <c r="A130" s="159" t="s">
        <v>151</v>
      </c>
      <c r="B130" s="6" t="s">
        <v>316</v>
      </c>
      <c r="C130" s="189">
        <f>'1.mell.1.tábl.'!C136</f>
        <v>0</v>
      </c>
      <c r="D130" s="189">
        <f>'1.mell.1.tábl.'!D136</f>
        <v>0</v>
      </c>
      <c r="E130" s="189">
        <f>'1.mell.1.tábl.'!E136</f>
        <v>0</v>
      </c>
      <c r="F130" s="189">
        <f>'1.mell.1.tábl.'!F136</f>
        <v>0</v>
      </c>
      <c r="G130" s="269">
        <f>C130+F130</f>
        <v>0</v>
      </c>
    </row>
    <row r="131" spans="1:13" ht="12" customHeight="1" thickBot="1" x14ac:dyDescent="0.25">
      <c r="A131" s="168" t="s">
        <v>152</v>
      </c>
      <c r="B131" s="4" t="s">
        <v>364</v>
      </c>
      <c r="C131" s="189">
        <f>'1.mell.1.tábl.'!C137</f>
        <v>0</v>
      </c>
      <c r="D131" s="189">
        <f>'1.mell.1.tábl.'!D137</f>
        <v>0</v>
      </c>
      <c r="E131" s="189">
        <f>'1.mell.1.tábl.'!E137</f>
        <v>0</v>
      </c>
      <c r="F131" s="189">
        <f>'1.mell.1.tábl.'!F137</f>
        <v>0</v>
      </c>
      <c r="G131" s="269">
        <f>C131+F131</f>
        <v>0</v>
      </c>
    </row>
    <row r="132" spans="1:13" ht="12" customHeight="1" thickBot="1" x14ac:dyDescent="0.25">
      <c r="A132" s="23" t="s">
        <v>9</v>
      </c>
      <c r="B132" s="46" t="s">
        <v>309</v>
      </c>
      <c r="C132" s="130">
        <f>+C133+C134+C135+C136+C137+C138</f>
        <v>0</v>
      </c>
      <c r="D132" s="253">
        <f>+D133+D134+D135+D136+D137+D138</f>
        <v>0</v>
      </c>
      <c r="E132" s="130">
        <f>+E133+E134+E135+E136+E137+E138</f>
        <v>0</v>
      </c>
      <c r="F132" s="130">
        <f>+F133+F134+F135+F136+F137+F138</f>
        <v>0</v>
      </c>
      <c r="G132" s="267">
        <f>+G133+G134+G135+G136+G137+G138</f>
        <v>0</v>
      </c>
    </row>
    <row r="133" spans="1:13" ht="12" customHeight="1" thickBot="1" x14ac:dyDescent="0.25">
      <c r="A133" s="159" t="s">
        <v>50</v>
      </c>
      <c r="B133" s="6" t="s">
        <v>318</v>
      </c>
      <c r="C133" s="189">
        <f>'1.mell.1.tábl.'!C139</f>
        <v>0</v>
      </c>
      <c r="D133" s="189">
        <f>'1.mell.1.tábl.'!D139</f>
        <v>0</v>
      </c>
      <c r="E133" s="189">
        <f>'1.mell.1.tábl.'!E139</f>
        <v>0</v>
      </c>
      <c r="F133" s="189">
        <f>'1.mell.1.tábl.'!F139</f>
        <v>0</v>
      </c>
      <c r="G133" s="269">
        <f t="shared" ref="G133:G138" si="8">C133+F133</f>
        <v>0</v>
      </c>
    </row>
    <row r="134" spans="1:13" ht="12" customHeight="1" thickBot="1" x14ac:dyDescent="0.25">
      <c r="A134" s="159" t="s">
        <v>51</v>
      </c>
      <c r="B134" s="6" t="s">
        <v>310</v>
      </c>
      <c r="C134" s="189">
        <f>'1.mell.1.tábl.'!C140</f>
        <v>0</v>
      </c>
      <c r="D134" s="189">
        <f>'1.mell.1.tábl.'!D140</f>
        <v>0</v>
      </c>
      <c r="E134" s="189">
        <f>'1.mell.1.tábl.'!E140</f>
        <v>0</v>
      </c>
      <c r="F134" s="189">
        <f>'1.mell.1.tábl.'!F140</f>
        <v>0</v>
      </c>
      <c r="G134" s="269">
        <f t="shared" si="8"/>
        <v>0</v>
      </c>
    </row>
    <row r="135" spans="1:13" ht="12" customHeight="1" thickBot="1" x14ac:dyDescent="0.25">
      <c r="A135" s="159" t="s">
        <v>52</v>
      </c>
      <c r="B135" s="6" t="s">
        <v>311</v>
      </c>
      <c r="C135" s="189">
        <f>'1.mell.1.tábl.'!C141</f>
        <v>0</v>
      </c>
      <c r="D135" s="189">
        <f>'1.mell.1.tábl.'!D141</f>
        <v>0</v>
      </c>
      <c r="E135" s="189">
        <f>'1.mell.1.tábl.'!E141</f>
        <v>0</v>
      </c>
      <c r="F135" s="189">
        <f>'1.mell.1.tábl.'!F141</f>
        <v>0</v>
      </c>
      <c r="G135" s="269">
        <f t="shared" si="8"/>
        <v>0</v>
      </c>
    </row>
    <row r="136" spans="1:13" ht="12" customHeight="1" thickBot="1" x14ac:dyDescent="0.25">
      <c r="A136" s="159" t="s">
        <v>89</v>
      </c>
      <c r="B136" s="6" t="s">
        <v>363</v>
      </c>
      <c r="C136" s="189">
        <f>'1.mell.1.tábl.'!C142</f>
        <v>0</v>
      </c>
      <c r="D136" s="189">
        <f>'1.mell.1.tábl.'!D142</f>
        <v>0</v>
      </c>
      <c r="E136" s="189">
        <f>'1.mell.1.tábl.'!E142</f>
        <v>0</v>
      </c>
      <c r="F136" s="189">
        <f>'1.mell.1.tábl.'!F142</f>
        <v>0</v>
      </c>
      <c r="G136" s="269">
        <f t="shared" si="8"/>
        <v>0</v>
      </c>
    </row>
    <row r="137" spans="1:13" ht="12" customHeight="1" thickBot="1" x14ac:dyDescent="0.25">
      <c r="A137" s="159" t="s">
        <v>90</v>
      </c>
      <c r="B137" s="6" t="s">
        <v>313</v>
      </c>
      <c r="C137" s="189">
        <f>'1.mell.1.tábl.'!C143</f>
        <v>0</v>
      </c>
      <c r="D137" s="189">
        <f>'1.mell.1.tábl.'!D143</f>
        <v>0</v>
      </c>
      <c r="E137" s="189">
        <f>'1.mell.1.tábl.'!E143</f>
        <v>0</v>
      </c>
      <c r="F137" s="189">
        <f>'1.mell.1.tábl.'!F143</f>
        <v>0</v>
      </c>
      <c r="G137" s="269">
        <f t="shared" si="8"/>
        <v>0</v>
      </c>
    </row>
    <row r="138" spans="1:13" s="43" customFormat="1" ht="12" customHeight="1" thickBot="1" x14ac:dyDescent="0.25">
      <c r="A138" s="168" t="s">
        <v>91</v>
      </c>
      <c r="B138" s="4" t="s">
        <v>314</v>
      </c>
      <c r="C138" s="189">
        <f>'1.mell.1.tábl.'!C144</f>
        <v>0</v>
      </c>
      <c r="D138" s="189">
        <f>'1.mell.1.tábl.'!D144</f>
        <v>0</v>
      </c>
      <c r="E138" s="189">
        <f>'1.mell.1.tábl.'!E144</f>
        <v>0</v>
      </c>
      <c r="F138" s="189">
        <f>'1.mell.1.tábl.'!F144</f>
        <v>0</v>
      </c>
      <c r="G138" s="269">
        <f t="shared" si="8"/>
        <v>0</v>
      </c>
    </row>
    <row r="139" spans="1:13" ht="12" customHeight="1" thickBot="1" x14ac:dyDescent="0.25">
      <c r="A139" s="23" t="s">
        <v>10</v>
      </c>
      <c r="B139" s="46" t="s">
        <v>370</v>
      </c>
      <c r="C139" s="136">
        <f>+C140+C141+C143+C144+C142</f>
        <v>1129260</v>
      </c>
      <c r="D139" s="255">
        <f>+D140+D141+D143+D144+D142</f>
        <v>0</v>
      </c>
      <c r="E139" s="136">
        <f>+E140+E141+E143+E144+E142</f>
        <v>0</v>
      </c>
      <c r="F139" s="136">
        <f>+F140+F141+F143+F144+F142</f>
        <v>0</v>
      </c>
      <c r="G139" s="271">
        <f>+G140+G141+G143+G144+G142</f>
        <v>1129260</v>
      </c>
      <c r="M139" s="70"/>
    </row>
    <row r="140" spans="1:13" ht="13.5" thickBot="1" x14ac:dyDescent="0.25">
      <c r="A140" s="159" t="s">
        <v>53</v>
      </c>
      <c r="B140" s="6" t="s">
        <v>253</v>
      </c>
      <c r="C140" s="189">
        <f>'1.mell.1.tábl.'!C146</f>
        <v>0</v>
      </c>
      <c r="D140" s="189">
        <f>'1.mell.1.tábl.'!D146</f>
        <v>0</v>
      </c>
      <c r="E140" s="189">
        <f>'1.mell.1.tábl.'!E146</f>
        <v>0</v>
      </c>
      <c r="F140" s="189">
        <f>'1.mell.1.tábl.'!F146</f>
        <v>0</v>
      </c>
      <c r="G140" s="269">
        <f>C140+F140</f>
        <v>0</v>
      </c>
    </row>
    <row r="141" spans="1:13" ht="12" customHeight="1" thickBot="1" x14ac:dyDescent="0.25">
      <c r="A141" s="159" t="s">
        <v>54</v>
      </c>
      <c r="B141" s="6" t="s">
        <v>254</v>
      </c>
      <c r="C141" s="189">
        <f>'1.mell.1.tábl.'!C147</f>
        <v>1129260</v>
      </c>
      <c r="D141" s="189">
        <f>'1.mell.1.tábl.'!D147</f>
        <v>0</v>
      </c>
      <c r="E141" s="189">
        <f>'1.mell.1.tábl.'!E147</f>
        <v>0</v>
      </c>
      <c r="F141" s="189">
        <f>'1.mell.1.tábl.'!F147</f>
        <v>0</v>
      </c>
      <c r="G141" s="269">
        <f>C141+F141</f>
        <v>1129260</v>
      </c>
    </row>
    <row r="142" spans="1:13" ht="12" customHeight="1" thickBot="1" x14ac:dyDescent="0.25">
      <c r="A142" s="159" t="s">
        <v>170</v>
      </c>
      <c r="B142" s="6" t="s">
        <v>369</v>
      </c>
      <c r="C142" s="189">
        <f>'1.mell.1.tábl.'!C148</f>
        <v>0</v>
      </c>
      <c r="D142" s="189">
        <f>'1.mell.1.tábl.'!D148</f>
        <v>0</v>
      </c>
      <c r="E142" s="189">
        <f>'1.mell.1.tábl.'!E148</f>
        <v>0</v>
      </c>
      <c r="F142" s="189">
        <f>'1.mell.1.tábl.'!F148</f>
        <v>0</v>
      </c>
      <c r="G142" s="269">
        <f>C142+F142</f>
        <v>0</v>
      </c>
    </row>
    <row r="143" spans="1:13" s="43" customFormat="1" ht="12" customHeight="1" thickBot="1" x14ac:dyDescent="0.25">
      <c r="A143" s="159" t="s">
        <v>171</v>
      </c>
      <c r="B143" s="6" t="s">
        <v>323</v>
      </c>
      <c r="C143" s="189">
        <f>'1.mell.1.tábl.'!C149</f>
        <v>0</v>
      </c>
      <c r="D143" s="189">
        <f>'1.mell.1.tábl.'!D149</f>
        <v>0</v>
      </c>
      <c r="E143" s="189">
        <f>'1.mell.1.tábl.'!E149</f>
        <v>0</v>
      </c>
      <c r="F143" s="189">
        <f>'1.mell.1.tábl.'!F149</f>
        <v>0</v>
      </c>
      <c r="G143" s="269">
        <f>C143+F143</f>
        <v>0</v>
      </c>
    </row>
    <row r="144" spans="1:13" s="43" customFormat="1" ht="12" customHeight="1" thickBot="1" x14ac:dyDescent="0.25">
      <c r="A144" s="168" t="s">
        <v>172</v>
      </c>
      <c r="B144" s="4" t="s">
        <v>272</v>
      </c>
      <c r="C144" s="189">
        <f>'1.mell.1.tábl.'!C150</f>
        <v>0</v>
      </c>
      <c r="D144" s="189">
        <f>'1.mell.1.tábl.'!D150</f>
        <v>0</v>
      </c>
      <c r="E144" s="189">
        <f>'1.mell.1.tábl.'!E150</f>
        <v>0</v>
      </c>
      <c r="F144" s="189">
        <f>'1.mell.1.tábl.'!F150</f>
        <v>0</v>
      </c>
      <c r="G144" s="269">
        <f>C144+F144</f>
        <v>0</v>
      </c>
    </row>
    <row r="145" spans="1:7" s="43" customFormat="1" ht="12" customHeight="1" thickBot="1" x14ac:dyDescent="0.25">
      <c r="A145" s="23" t="s">
        <v>11</v>
      </c>
      <c r="B145" s="46" t="s">
        <v>324</v>
      </c>
      <c r="C145" s="192">
        <f>+C146+C147+C148+C149+C150</f>
        <v>0</v>
      </c>
      <c r="D145" s="259">
        <f>+D146+D147+D148+D149+D150</f>
        <v>0</v>
      </c>
      <c r="E145" s="192">
        <f>+E146+E147+E148+E149+E150</f>
        <v>0</v>
      </c>
      <c r="F145" s="192">
        <f>+F146+F147+F148+F149+F150</f>
        <v>0</v>
      </c>
      <c r="G145" s="282">
        <f>+G146+G147+G148+G149+G150</f>
        <v>0</v>
      </c>
    </row>
    <row r="146" spans="1:7" s="43" customFormat="1" ht="12" customHeight="1" thickBot="1" x14ac:dyDescent="0.25">
      <c r="A146" s="159" t="s">
        <v>55</v>
      </c>
      <c r="B146" s="6" t="s">
        <v>319</v>
      </c>
      <c r="C146" s="189">
        <f>'1.mell.1.tábl.'!C152</f>
        <v>0</v>
      </c>
      <c r="D146" s="189">
        <f>'1.mell.1.tábl.'!D152</f>
        <v>0</v>
      </c>
      <c r="E146" s="189">
        <f>'1.mell.1.tábl.'!E152</f>
        <v>0</v>
      </c>
      <c r="F146" s="189">
        <f>'1.mell.1.tábl.'!F152</f>
        <v>0</v>
      </c>
      <c r="G146" s="269">
        <f t="shared" ref="G146:G152" si="9">C146+F146</f>
        <v>0</v>
      </c>
    </row>
    <row r="147" spans="1:7" s="43" customFormat="1" ht="12" customHeight="1" thickBot="1" x14ac:dyDescent="0.25">
      <c r="A147" s="159" t="s">
        <v>56</v>
      </c>
      <c r="B147" s="6" t="s">
        <v>326</v>
      </c>
      <c r="C147" s="189">
        <f>'1.mell.1.tábl.'!C153</f>
        <v>0</v>
      </c>
      <c r="D147" s="189">
        <f>'1.mell.1.tábl.'!D153</f>
        <v>0</v>
      </c>
      <c r="E147" s="189">
        <f>'1.mell.1.tábl.'!E153</f>
        <v>0</v>
      </c>
      <c r="F147" s="189">
        <f>'1.mell.1.tábl.'!F153</f>
        <v>0</v>
      </c>
      <c r="G147" s="269">
        <f t="shared" si="9"/>
        <v>0</v>
      </c>
    </row>
    <row r="148" spans="1:7" s="43" customFormat="1" ht="12" customHeight="1" thickBot="1" x14ac:dyDescent="0.25">
      <c r="A148" s="159" t="s">
        <v>182</v>
      </c>
      <c r="B148" s="6" t="s">
        <v>321</v>
      </c>
      <c r="C148" s="189">
        <f>'1.mell.1.tábl.'!C154</f>
        <v>0</v>
      </c>
      <c r="D148" s="189">
        <f>'1.mell.1.tábl.'!D154</f>
        <v>0</v>
      </c>
      <c r="E148" s="189">
        <f>'1.mell.1.tábl.'!E154</f>
        <v>0</v>
      </c>
      <c r="F148" s="189">
        <f>'1.mell.1.tábl.'!F154</f>
        <v>0</v>
      </c>
      <c r="G148" s="269">
        <f t="shared" si="9"/>
        <v>0</v>
      </c>
    </row>
    <row r="149" spans="1:7" s="43" customFormat="1" ht="12" customHeight="1" thickBot="1" x14ac:dyDescent="0.25">
      <c r="A149" s="159" t="s">
        <v>183</v>
      </c>
      <c r="B149" s="6" t="s">
        <v>366</v>
      </c>
      <c r="C149" s="189">
        <f>'1.mell.1.tábl.'!C155</f>
        <v>0</v>
      </c>
      <c r="D149" s="189">
        <f>'1.mell.1.tábl.'!D155</f>
        <v>0</v>
      </c>
      <c r="E149" s="189">
        <f>'1.mell.1.tábl.'!E155</f>
        <v>0</v>
      </c>
      <c r="F149" s="189">
        <f>'1.mell.1.tábl.'!F155</f>
        <v>0</v>
      </c>
      <c r="G149" s="269">
        <f t="shared" si="9"/>
        <v>0</v>
      </c>
    </row>
    <row r="150" spans="1:7" ht="12.75" customHeight="1" thickBot="1" x14ac:dyDescent="0.25">
      <c r="A150" s="168" t="s">
        <v>325</v>
      </c>
      <c r="B150" s="4" t="s">
        <v>328</v>
      </c>
      <c r="C150" s="189">
        <f>'1.mell.1.tábl.'!C156</f>
        <v>0</v>
      </c>
      <c r="D150" s="189">
        <f>'1.mell.1.tábl.'!D156</f>
        <v>0</v>
      </c>
      <c r="E150" s="189">
        <f>'1.mell.1.tábl.'!E156</f>
        <v>0</v>
      </c>
      <c r="F150" s="189">
        <f>'1.mell.1.tábl.'!F156</f>
        <v>0</v>
      </c>
      <c r="G150" s="270">
        <f t="shared" si="9"/>
        <v>0</v>
      </c>
    </row>
    <row r="151" spans="1:7" ht="12.75" customHeight="1" thickBot="1" x14ac:dyDescent="0.25">
      <c r="A151" s="184" t="s">
        <v>12</v>
      </c>
      <c r="B151" s="46" t="s">
        <v>329</v>
      </c>
      <c r="C151" s="193"/>
      <c r="D151" s="260"/>
      <c r="E151" s="193"/>
      <c r="F151" s="192">
        <f>D151+E151</f>
        <v>0</v>
      </c>
      <c r="G151" s="282">
        <f t="shared" si="9"/>
        <v>0</v>
      </c>
    </row>
    <row r="152" spans="1:7" ht="12.75" customHeight="1" thickBot="1" x14ac:dyDescent="0.25">
      <c r="A152" s="184" t="s">
        <v>13</v>
      </c>
      <c r="B152" s="46" t="s">
        <v>330</v>
      </c>
      <c r="C152" s="193"/>
      <c r="D152" s="260"/>
      <c r="E152" s="193"/>
      <c r="F152" s="192">
        <f>D152+E152</f>
        <v>0</v>
      </c>
      <c r="G152" s="282">
        <f t="shared" si="9"/>
        <v>0</v>
      </c>
    </row>
    <row r="153" spans="1:7" ht="12" customHeight="1" thickBot="1" x14ac:dyDescent="0.25">
      <c r="A153" s="23" t="s">
        <v>14</v>
      </c>
      <c r="B153" s="46" t="s">
        <v>332</v>
      </c>
      <c r="C153" s="194">
        <f>+C128+C132+C139+C145+C151+C152</f>
        <v>1129260</v>
      </c>
      <c r="D153" s="261">
        <f>+D128+D132+D139+D145+D151+D152</f>
        <v>0</v>
      </c>
      <c r="E153" s="194"/>
      <c r="F153" s="194"/>
      <c r="G153" s="283">
        <f>+G128+G132+G139+G145+G151+G152</f>
        <v>1129260</v>
      </c>
    </row>
    <row r="154" spans="1:7" ht="15" customHeight="1" thickBot="1" x14ac:dyDescent="0.25">
      <c r="A154" s="170" t="s">
        <v>15</v>
      </c>
      <c r="B154" s="117" t="s">
        <v>331</v>
      </c>
      <c r="C154" s="194">
        <f>+C127+C153</f>
        <v>242366661</v>
      </c>
      <c r="D154" s="261">
        <f>+D127+D153</f>
        <v>0</v>
      </c>
      <c r="E154" s="194">
        <f>+E127+E153</f>
        <v>2299441</v>
      </c>
      <c r="F154" s="194">
        <f>+F127+F153</f>
        <v>2303441</v>
      </c>
      <c r="G154" s="283">
        <f>+G127+G153</f>
        <v>244670102</v>
      </c>
    </row>
    <row r="155" spans="1:7" ht="13.5" thickBot="1" x14ac:dyDescent="0.25">
      <c r="A155" s="120"/>
      <c r="B155" s="121"/>
      <c r="C155" s="122"/>
      <c r="D155" s="122"/>
      <c r="E155" s="285"/>
      <c r="F155" s="285"/>
      <c r="G155" s="284"/>
    </row>
    <row r="156" spans="1:7" ht="15" customHeight="1" thickBot="1" x14ac:dyDescent="0.25">
      <c r="A156" s="68" t="s">
        <v>367</v>
      </c>
      <c r="B156" s="69"/>
      <c r="C156" s="228">
        <f>'9.mell.2.tábl.'!C155+'9.mell.3.tábl.'!C155+'9.mell.4.tábl.'!C155</f>
        <v>9</v>
      </c>
      <c r="D156" s="278"/>
      <c r="E156" s="228"/>
      <c r="F156" s="316">
        <f>D156+E156</f>
        <v>0</v>
      </c>
      <c r="G156" s="317">
        <f>C156+F156</f>
        <v>9</v>
      </c>
    </row>
    <row r="157" spans="1:7" ht="14.25" customHeight="1" thickBot="1" x14ac:dyDescent="0.25">
      <c r="A157" s="68" t="s">
        <v>112</v>
      </c>
      <c r="B157" s="69"/>
      <c r="C157" s="228">
        <f>'9.mell.2.tábl.'!C156+'9.mell.3.tábl.'!C156+'9.mell.4.tábl.'!C156</f>
        <v>5</v>
      </c>
      <c r="D157" s="278"/>
      <c r="E157" s="228"/>
      <c r="F157" s="316">
        <f>D157+E157</f>
        <v>0</v>
      </c>
      <c r="G157" s="317">
        <f>C157+F157</f>
        <v>5</v>
      </c>
    </row>
  </sheetData>
  <sheetProtection formatCells="0"/>
  <mergeCells count="4">
    <mergeCell ref="A91:G91"/>
    <mergeCell ref="A6:G6"/>
    <mergeCell ref="B1:F1"/>
    <mergeCell ref="B2:F2"/>
  </mergeCells>
  <phoneticPr fontId="0" type="noConversion"/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M156"/>
  <sheetViews>
    <sheetView view="pageLayout" zoomScaleNormal="100" zoomScaleSheetLayoutView="100" workbookViewId="0"/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" style="1" hidden="1" customWidth="1"/>
    <col min="5" max="6" width="12.6640625" style="1" bestFit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281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'9.mell.1.tábl.'!E4</f>
        <v xml:space="preserve">1. sz. módosítás </v>
      </c>
      <c r="F4" s="314" t="s">
        <v>436</v>
      </c>
      <c r="G4" s="315" t="str">
        <f>'9.mell.1.tábl.'!G4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28231489</v>
      </c>
      <c r="D7" s="197">
        <f>+D8+D9+D10+D11+D12+D13</f>
        <v>0</v>
      </c>
      <c r="E7" s="130">
        <f>+E8+E9+E10+E11+E12+E13</f>
        <v>90441</v>
      </c>
      <c r="F7" s="130">
        <f>+F8+F9+F10+F11+F12+F13</f>
        <v>90441</v>
      </c>
      <c r="G7" s="267">
        <f>+G8+G9+G10+G11+G12+G13</f>
        <v>28321930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'1.mell.1.tábl.'!C9</f>
        <v>16097469</v>
      </c>
      <c r="D8" s="132">
        <f>'1.mell.1.tábl.'!D9</f>
        <v>0</v>
      </c>
      <c r="E8" s="132">
        <f>'1.mell.1.tábl.'!E9</f>
        <v>0</v>
      </c>
      <c r="F8" s="132">
        <f>'1.mell.1.tábl.'!F9</f>
        <v>0</v>
      </c>
      <c r="G8" s="268">
        <f t="shared" ref="G8:G13" si="0">C8+F8</f>
        <v>16097469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'1.mell.1.tábl.'!C10</f>
        <v>0</v>
      </c>
      <c r="D9" s="132">
        <f>'1.mell.1.tábl.'!D10</f>
        <v>0</v>
      </c>
      <c r="E9" s="132">
        <f>'1.mell.1.tábl.'!E10</f>
        <v>0</v>
      </c>
      <c r="F9" s="132">
        <f>'1.mell.1.tábl.'!F10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'1.mell.1.tábl.'!C11</f>
        <v>9864020</v>
      </c>
      <c r="D10" s="132">
        <f>'1.mell.1.tábl.'!D11</f>
        <v>0</v>
      </c>
      <c r="E10" s="132">
        <f>'1.mell.1.tábl.'!E11</f>
        <v>90441</v>
      </c>
      <c r="F10" s="132">
        <f>'1.mell.1.tábl.'!F11</f>
        <v>90441</v>
      </c>
      <c r="G10" s="268">
        <f t="shared" si="0"/>
        <v>9954461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'1.mell.1.tábl.'!C12</f>
        <v>2270000</v>
      </c>
      <c r="D11" s="132">
        <f>'1.mell.1.tábl.'!D12</f>
        <v>0</v>
      </c>
      <c r="E11" s="132">
        <f>'1.mell.1.tábl.'!E12</f>
        <v>0</v>
      </c>
      <c r="F11" s="132">
        <f>'1.mell.1.tábl.'!F12</f>
        <v>0</v>
      </c>
      <c r="G11" s="268">
        <f t="shared" si="0"/>
        <v>2270000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'1.mell.1.tábl.'!C13</f>
        <v>0</v>
      </c>
      <c r="D12" s="132">
        <f>'1.mell.1.tábl.'!D13</f>
        <v>0</v>
      </c>
      <c r="E12" s="132">
        <f>'1.mell.1.tábl.'!E13</f>
        <v>0</v>
      </c>
      <c r="F12" s="132">
        <f>'1.mell.1.tábl.'!F13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'1.mell.1.tábl.'!C14</f>
        <v>0</v>
      </c>
      <c r="D13" s="132">
        <f>'1.mell.1.tábl.'!D14</f>
        <v>0</v>
      </c>
      <c r="E13" s="132">
        <f>'1.mell.1.tábl.'!E14</f>
        <v>0</v>
      </c>
      <c r="F13" s="132">
        <f>'1.mell.1.tábl.'!F14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8234000</v>
      </c>
      <c r="D14" s="197">
        <f>+D15+D16+D17+D18+D19</f>
        <v>0</v>
      </c>
      <c r="E14" s="130">
        <f>+E15+E16+E17+E18+E19</f>
        <v>2212000</v>
      </c>
      <c r="F14" s="130">
        <f>+F15+F16+F17+F18+F19</f>
        <v>2212000</v>
      </c>
      <c r="G14" s="267">
        <f>+G15+G16+G17+G18+G19</f>
        <v>10446000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'1.mell.1.tábl.'!C16</f>
        <v>0</v>
      </c>
      <c r="D15" s="132">
        <f>'1.mell.1.tábl.'!D16</f>
        <v>0</v>
      </c>
      <c r="E15" s="132">
        <f>'1.mell.1.tábl.'!E16</f>
        <v>0</v>
      </c>
      <c r="F15" s="132">
        <f>'1.mell.1.tábl.'!F16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'1.mell.1.tábl.'!C17</f>
        <v>0</v>
      </c>
      <c r="D16" s="132">
        <f>'1.mell.1.tábl.'!D17</f>
        <v>0</v>
      </c>
      <c r="E16" s="132">
        <f>'1.mell.1.tábl.'!E17</f>
        <v>0</v>
      </c>
      <c r="F16" s="132">
        <f>'1.mell.1.tábl.'!F17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'1.mell.1.tábl.'!C18</f>
        <v>0</v>
      </c>
      <c r="D17" s="132">
        <f>'1.mell.1.tábl.'!D18</f>
        <v>0</v>
      </c>
      <c r="E17" s="132">
        <f>'1.mell.1.tábl.'!E18</f>
        <v>0</v>
      </c>
      <c r="F17" s="132">
        <f>'1.mell.1.tábl.'!F18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'1.mell.1.tábl.'!C19</f>
        <v>0</v>
      </c>
      <c r="D18" s="132">
        <f>'1.mell.1.tábl.'!D19</f>
        <v>0</v>
      </c>
      <c r="E18" s="132">
        <f>'1.mell.1.tábl.'!E19</f>
        <v>0</v>
      </c>
      <c r="F18" s="132">
        <f>'1.mell.1.tábl.'!F19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'1.mell.1.tábl.'!C20</f>
        <v>8234000</v>
      </c>
      <c r="D19" s="132">
        <f>'1.mell.1.tábl.'!D20</f>
        <v>0</v>
      </c>
      <c r="E19" s="132">
        <f>'1.mell.1.tábl.'!E20</f>
        <v>2212000</v>
      </c>
      <c r="F19" s="132">
        <f>'1.mell.1.tábl.'!F20</f>
        <v>2212000</v>
      </c>
      <c r="G19" s="269">
        <f t="shared" si="1"/>
        <v>10446000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'1.mell.1.tábl.'!C21</f>
        <v>0</v>
      </c>
      <c r="D20" s="132">
        <f>'1.mell.1.tábl.'!D21</f>
        <v>0</v>
      </c>
      <c r="E20" s="132">
        <f>'1.mell.1.tábl.'!E21</f>
        <v>0</v>
      </c>
      <c r="F20" s="132">
        <f>'1.mell.1.tábl.'!F21</f>
        <v>0</v>
      </c>
      <c r="G20" s="270">
        <f t="shared" si="1"/>
        <v>0</v>
      </c>
    </row>
    <row r="21" spans="1:7" s="42" customFormat="1" ht="12" customHeight="1" thickBot="1" x14ac:dyDescent="0.25">
      <c r="A21" s="23" t="s">
        <v>7</v>
      </c>
      <c r="B21" s="18" t="s">
        <v>145</v>
      </c>
      <c r="C21" s="130">
        <f>+C22+C23+C24+C25+C26</f>
        <v>12789420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12789420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'1.mell.1.tábl.'!C23</f>
        <v>12789420</v>
      </c>
      <c r="D22" s="132">
        <f>'1.mell.1.tábl.'!D23</f>
        <v>0</v>
      </c>
      <c r="E22" s="132">
        <f>'1.mell.1.tábl.'!E23</f>
        <v>0</v>
      </c>
      <c r="F22" s="132">
        <f>'1.mell.1.tábl.'!F23</f>
        <v>0</v>
      </c>
      <c r="G22" s="268">
        <f t="shared" ref="G22:G27" si="2">C22+F22</f>
        <v>12789420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'1.mell.1.tábl.'!C24</f>
        <v>0</v>
      </c>
      <c r="D23" s="132">
        <f>'1.mell.1.tábl.'!D24</f>
        <v>0</v>
      </c>
      <c r="E23" s="132">
        <f>'1.mell.1.tábl.'!E24</f>
        <v>0</v>
      </c>
      <c r="F23" s="132">
        <f>'1.mell.1.tábl.'!F24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'1.mell.1.tábl.'!C25</f>
        <v>0</v>
      </c>
      <c r="D24" s="132">
        <f>'1.mell.1.tábl.'!D25</f>
        <v>0</v>
      </c>
      <c r="E24" s="132">
        <f>'1.mell.1.tábl.'!E25</f>
        <v>0</v>
      </c>
      <c r="F24" s="132">
        <f>'1.mell.1.tábl.'!F25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'1.mell.1.tábl.'!C26</f>
        <v>0</v>
      </c>
      <c r="D25" s="132">
        <f>'1.mell.1.tábl.'!D26</f>
        <v>0</v>
      </c>
      <c r="E25" s="132">
        <f>'1.mell.1.tábl.'!E26</f>
        <v>0</v>
      </c>
      <c r="F25" s="132">
        <f>'1.mell.1.tábl.'!F26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'1.mell.1.tábl.'!C27</f>
        <v>0</v>
      </c>
      <c r="D26" s="132">
        <f>'1.mell.1.tábl.'!D27</f>
        <v>0</v>
      </c>
      <c r="E26" s="132">
        <f>'1.mell.1.tábl.'!E27</f>
        <v>0</v>
      </c>
      <c r="F26" s="132">
        <f>'1.mell.1.tábl.'!F27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'1.mell.1.tábl.'!C28</f>
        <v>0</v>
      </c>
      <c r="D27" s="132">
        <f>'1.mell.1.tábl.'!D28</f>
        <v>0</v>
      </c>
      <c r="E27" s="132">
        <f>'1.mell.1.tábl.'!E28</f>
        <v>0</v>
      </c>
      <c r="F27" s="132">
        <f>'1.mell.1.tábl.'!F28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5500000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5500000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'1.mell.1.tábl.'!C30</f>
        <v>600000</v>
      </c>
      <c r="D29" s="132">
        <f>'1.mell.1.tábl.'!D30</f>
        <v>0</v>
      </c>
      <c r="E29" s="132">
        <f>'1.mell.1.tábl.'!E30</f>
        <v>0</v>
      </c>
      <c r="F29" s="132">
        <f>'1.mell.1.tábl.'!F30</f>
        <v>0</v>
      </c>
      <c r="G29" s="268">
        <f t="shared" ref="G29:G35" si="3">C29+F29</f>
        <v>600000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'1.mell.1.tábl.'!C31</f>
        <v>500000</v>
      </c>
      <c r="D30" s="132">
        <f>'1.mell.1.tábl.'!D31</f>
        <v>0</v>
      </c>
      <c r="E30" s="132">
        <f>'1.mell.1.tábl.'!E31</f>
        <v>0</v>
      </c>
      <c r="F30" s="132">
        <f>'1.mell.1.tábl.'!F31</f>
        <v>0</v>
      </c>
      <c r="G30" s="269">
        <f t="shared" si="3"/>
        <v>500000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'1.mell.1.tábl.'!C32</f>
        <v>2200000</v>
      </c>
      <c r="D31" s="132">
        <f>'1.mell.1.tábl.'!D32</f>
        <v>0</v>
      </c>
      <c r="E31" s="132">
        <f>'1.mell.1.tábl.'!E32</f>
        <v>0</v>
      </c>
      <c r="F31" s="132">
        <f>'1.mell.1.tábl.'!F32</f>
        <v>0</v>
      </c>
      <c r="G31" s="269">
        <f t="shared" si="3"/>
        <v>2200000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'1.mell.1.tábl.'!C33</f>
        <v>2200000</v>
      </c>
      <c r="D32" s="132">
        <f>'1.mell.1.tábl.'!D33</f>
        <v>0</v>
      </c>
      <c r="E32" s="132">
        <f>'1.mell.1.tábl.'!E33</f>
        <v>0</v>
      </c>
      <c r="F32" s="132">
        <f>'1.mell.1.tábl.'!F33</f>
        <v>0</v>
      </c>
      <c r="G32" s="269">
        <f t="shared" si="3"/>
        <v>2200000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'1.mell.1.tábl.'!C34</f>
        <v>0</v>
      </c>
      <c r="D33" s="132">
        <f>'1.mell.1.tábl.'!D34</f>
        <v>0</v>
      </c>
      <c r="E33" s="132">
        <f>'1.mell.1.tábl.'!E34</f>
        <v>0</v>
      </c>
      <c r="F33" s="132">
        <f>'1.mell.1.tábl.'!F34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'1.mell.1.tábl.'!C35</f>
        <v>0</v>
      </c>
      <c r="D34" s="132">
        <f>'1.mell.1.tábl.'!D35</f>
        <v>0</v>
      </c>
      <c r="E34" s="132">
        <f>'1.mell.1.tábl.'!E35</f>
        <v>0</v>
      </c>
      <c r="F34" s="132">
        <f>'1.mell.1.tábl.'!F35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'1.mell.1.tábl.'!C36</f>
        <v>0</v>
      </c>
      <c r="D35" s="132">
        <f>'1.mell.1.tábl.'!D36</f>
        <v>0</v>
      </c>
      <c r="E35" s="132">
        <f>'1.mell.1.tábl.'!E36</f>
        <v>0</v>
      </c>
      <c r="F35" s="132">
        <f>'1.mell.1.tábl.'!F36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4248000</v>
      </c>
      <c r="D36" s="197">
        <f>SUM(D37:D47)</f>
        <v>0</v>
      </c>
      <c r="E36" s="130">
        <f>SUM(E37:E47)</f>
        <v>1000</v>
      </c>
      <c r="F36" s="130">
        <f>SUM(F37:F47)</f>
        <v>1000</v>
      </c>
      <c r="G36" s="267">
        <f>SUM(G37:G47)</f>
        <v>4249000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'1.mell.1.tábl.'!C39</f>
        <v>200000</v>
      </c>
      <c r="D37" s="132">
        <f>'1.mell.1.tábl.'!D39</f>
        <v>0</v>
      </c>
      <c r="E37" s="132">
        <f>'1.mell.1.tábl.'!E39</f>
        <v>0</v>
      </c>
      <c r="F37" s="132">
        <f>'1.mell.1.tábl.'!F39</f>
        <v>0</v>
      </c>
      <c r="G37" s="268">
        <f t="shared" ref="G37:G47" si="4">C37+F37</f>
        <v>200000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'1.mell.1.tábl.'!C40</f>
        <v>270000</v>
      </c>
      <c r="D38" s="132">
        <f>'1.mell.1.tábl.'!D40</f>
        <v>0</v>
      </c>
      <c r="E38" s="132">
        <f>'1.mell.1.tábl.'!E40</f>
        <v>0</v>
      </c>
      <c r="F38" s="132">
        <f>'1.mell.1.tábl.'!F40</f>
        <v>0</v>
      </c>
      <c r="G38" s="269">
        <f t="shared" si="4"/>
        <v>270000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'1.mell.1.tábl.'!C41</f>
        <v>240000</v>
      </c>
      <c r="D39" s="132">
        <f>'1.mell.1.tábl.'!D41</f>
        <v>0</v>
      </c>
      <c r="E39" s="132">
        <f>'1.mell.1.tábl.'!E41</f>
        <v>0</v>
      </c>
      <c r="F39" s="132">
        <f>'1.mell.1.tábl.'!F41</f>
        <v>0</v>
      </c>
      <c r="G39" s="269">
        <f t="shared" si="4"/>
        <v>240000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'1.mell.1.tábl.'!C42</f>
        <v>3536000</v>
      </c>
      <c r="D40" s="132">
        <f>'1.mell.1.tábl.'!D42</f>
        <v>0</v>
      </c>
      <c r="E40" s="132">
        <f>'1.mell.1.tábl.'!E42</f>
        <v>0</v>
      </c>
      <c r="F40" s="132">
        <f>'1.mell.1.tábl.'!F42</f>
        <v>0</v>
      </c>
      <c r="G40" s="269">
        <f t="shared" si="4"/>
        <v>3536000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'1.mell.1.tábl.'!C43</f>
        <v>0</v>
      </c>
      <c r="D41" s="132">
        <f>'1.mell.1.tábl.'!D43</f>
        <v>0</v>
      </c>
      <c r="E41" s="132">
        <f>'1.mell.1.tábl.'!E43</f>
        <v>0</v>
      </c>
      <c r="F41" s="132">
        <f>'1.mell.1.tábl.'!F43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'1.mell.1.tábl.'!C44</f>
        <v>0</v>
      </c>
      <c r="D42" s="132">
        <f>'1.mell.1.tábl.'!D44</f>
        <v>0</v>
      </c>
      <c r="E42" s="132">
        <f>'1.mell.1.tábl.'!E44</f>
        <v>0</v>
      </c>
      <c r="F42" s="132">
        <f>'1.mell.1.tábl.'!F44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'1.mell.1.tábl.'!C45</f>
        <v>0</v>
      </c>
      <c r="D43" s="132">
        <f>'1.mell.1.tábl.'!D45</f>
        <v>0</v>
      </c>
      <c r="E43" s="132">
        <f>'1.mell.1.tábl.'!E45</f>
        <v>0</v>
      </c>
      <c r="F43" s="132">
        <f>'1.mell.1.tábl.'!F45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'1.mell.1.tábl.'!C46</f>
        <v>1000</v>
      </c>
      <c r="D44" s="132">
        <f>'1.mell.1.tábl.'!D46</f>
        <v>0</v>
      </c>
      <c r="E44" s="132">
        <f>'1.mell.1.tábl.'!E46</f>
        <v>0</v>
      </c>
      <c r="F44" s="132">
        <f>'1.mell.1.tábl.'!F46</f>
        <v>0</v>
      </c>
      <c r="G44" s="269">
        <f t="shared" si="4"/>
        <v>1000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'1.mell.1.tábl.'!C47</f>
        <v>0</v>
      </c>
      <c r="D45" s="132">
        <f>'1.mell.1.tábl.'!D47</f>
        <v>0</v>
      </c>
      <c r="E45" s="132">
        <f>'1.mell.1.tábl.'!E47</f>
        <v>0</v>
      </c>
      <c r="F45" s="132">
        <f>'1.mell.1.tábl.'!F47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'1.mell.1.tábl.'!C48</f>
        <v>0</v>
      </c>
      <c r="D46" s="132">
        <f>'1.mell.1.tábl.'!D48</f>
        <v>0</v>
      </c>
      <c r="E46" s="132">
        <f>'1.mell.1.tábl.'!E48</f>
        <v>0</v>
      </c>
      <c r="F46" s="132">
        <f>'1.mell.1.tábl.'!F48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'1.mell.1.tábl.'!C49</f>
        <v>1000</v>
      </c>
      <c r="D47" s="132">
        <f>'1.mell.1.tábl.'!D49</f>
        <v>0</v>
      </c>
      <c r="E47" s="132">
        <f>'1.mell.1.tábl.'!E49</f>
        <v>1000</v>
      </c>
      <c r="F47" s="132">
        <f>'1.mell.1.tábl.'!F49</f>
        <v>1000</v>
      </c>
      <c r="G47" s="273">
        <f t="shared" si="4"/>
        <v>2000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'1.mell.1.tábl.'!C51</f>
        <v>0</v>
      </c>
      <c r="D49" s="132">
        <f>'1.mell.1.tábl.'!D51</f>
        <v>0</v>
      </c>
      <c r="E49" s="132">
        <f>'1.mell.1.tábl.'!E51</f>
        <v>0</v>
      </c>
      <c r="F49" s="132">
        <f>'1.mell.1.tábl.'!F51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'1.mell.1.tábl.'!C52</f>
        <v>0</v>
      </c>
      <c r="D50" s="132">
        <f>'1.mell.1.tábl.'!D52</f>
        <v>0</v>
      </c>
      <c r="E50" s="132">
        <f>'1.mell.1.tábl.'!E52</f>
        <v>0</v>
      </c>
      <c r="F50" s="132">
        <f>'1.mell.1.tábl.'!F52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'1.mell.1.tábl.'!C53</f>
        <v>0</v>
      </c>
      <c r="D51" s="132">
        <f>'1.mell.1.tábl.'!D53</f>
        <v>0</v>
      </c>
      <c r="E51" s="132">
        <f>'1.mell.1.tábl.'!E53</f>
        <v>0</v>
      </c>
      <c r="F51" s="132">
        <f>'1.mell.1.tábl.'!F53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'1.mell.1.tábl.'!C54</f>
        <v>0</v>
      </c>
      <c r="D52" s="132">
        <f>'1.mell.1.tábl.'!D54</f>
        <v>0</v>
      </c>
      <c r="E52" s="132">
        <f>'1.mell.1.tábl.'!E54</f>
        <v>0</v>
      </c>
      <c r="F52" s="132">
        <f>'1.mell.1.tábl.'!F54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'1.mell.1.tábl.'!C55</f>
        <v>0</v>
      </c>
      <c r="D53" s="132">
        <f>'1.mell.1.tábl.'!D55</f>
        <v>0</v>
      </c>
      <c r="E53" s="132">
        <f>'1.mell.1.tábl.'!E55</f>
        <v>0</v>
      </c>
      <c r="F53" s="132">
        <f>'1.mell.1.tábl.'!F55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'1.mell.2.tábl.'!C57</f>
        <v>0</v>
      </c>
      <c r="D55" s="132">
        <f>'1.mell.2.tábl.'!D57</f>
        <v>0</v>
      </c>
      <c r="E55" s="132">
        <f>'1.mell.2.tábl.'!E57</f>
        <v>0</v>
      </c>
      <c r="F55" s="132">
        <f>'1.mell.2.tábl.'!F57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'1.mell.2.tábl.'!C58</f>
        <v>0</v>
      </c>
      <c r="D56" s="132">
        <f>'1.mell.2.tábl.'!D58</f>
        <v>0</v>
      </c>
      <c r="E56" s="132">
        <f>'1.mell.2.tábl.'!E58</f>
        <v>0</v>
      </c>
      <c r="F56" s="132">
        <f>'1.mell.2.tábl.'!F58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'1.mell.2.tábl.'!C59</f>
        <v>0</v>
      </c>
      <c r="D57" s="132">
        <f>'1.mell.2.tábl.'!D59</f>
        <v>0</v>
      </c>
      <c r="E57" s="132">
        <f>'1.mell.2.tábl.'!E59</f>
        <v>0</v>
      </c>
      <c r="F57" s="132">
        <f>'1.mell.2.tábl.'!F59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'1.mell.2.tábl.'!C60</f>
        <v>0</v>
      </c>
      <c r="D58" s="132">
        <f>'1.mell.2.tábl.'!D60</f>
        <v>0</v>
      </c>
      <c r="E58" s="132">
        <f>'1.mell.2.tábl.'!E60</f>
        <v>0</v>
      </c>
      <c r="F58" s="132">
        <f>'1.mell.2.tábl.'!F60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'1.mell.1.tábl.'!C62</f>
        <v>0</v>
      </c>
      <c r="D60" s="132">
        <f>'1.mell.1.tábl.'!D62</f>
        <v>0</v>
      </c>
      <c r="E60" s="132">
        <f>'1.mell.1.tábl.'!E62</f>
        <v>0</v>
      </c>
      <c r="F60" s="132">
        <f>'1.mell.1.tábl.'!F62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'1.mell.1.tábl.'!C63</f>
        <v>0</v>
      </c>
      <c r="D61" s="132">
        <f>'1.mell.1.tábl.'!D63</f>
        <v>0</v>
      </c>
      <c r="E61" s="132">
        <f>'1.mell.1.tábl.'!E63</f>
        <v>0</v>
      </c>
      <c r="F61" s="132">
        <f>'1.mell.1.tábl.'!F63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'1.mell.1.tábl.'!C64</f>
        <v>0</v>
      </c>
      <c r="D62" s="132">
        <f>'1.mell.1.tábl.'!D64</f>
        <v>0</v>
      </c>
      <c r="E62" s="132">
        <f>'1.mell.1.tábl.'!E64</f>
        <v>0</v>
      </c>
      <c r="F62" s="132">
        <f>'1.mell.1.tábl.'!F64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'1.mell.1.tábl.'!C65</f>
        <v>0</v>
      </c>
      <c r="D63" s="132">
        <f>'1.mell.1.tábl.'!D65</f>
        <v>0</v>
      </c>
      <c r="E63" s="132">
        <f>'1.mell.1.tábl.'!E65</f>
        <v>0</v>
      </c>
      <c r="F63" s="132">
        <f>'1.mell.1.tábl.'!F65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59002909</v>
      </c>
      <c r="D64" s="201">
        <f>+D7+D14+D21+D28+D36+D48+D54+D59</f>
        <v>0</v>
      </c>
      <c r="E64" s="136">
        <f>+E7+E14+E21+E28+E36+E48+E54+E59</f>
        <v>2303441</v>
      </c>
      <c r="F64" s="136">
        <f>+F7+F14+F21+F28+F36+F48+F54+F59</f>
        <v>2303441</v>
      </c>
      <c r="G64" s="271">
        <f>+G7+G14+G21+G28+G36+G48+G54+G59</f>
        <v>61306350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'1.mell.1.tábl.'!C68</f>
        <v>0</v>
      </c>
      <c r="D66" s="132">
        <f>'1.mell.1.tábl.'!D68</f>
        <v>0</v>
      </c>
      <c r="E66" s="132">
        <f>'1.mell.1.tábl.'!E68</f>
        <v>0</v>
      </c>
      <c r="F66" s="132">
        <f>'1.mell.1.tábl.'!F68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'1.mell.1.tábl.'!C69</f>
        <v>0</v>
      </c>
      <c r="D67" s="132">
        <f>'1.mell.1.tábl.'!D69</f>
        <v>0</v>
      </c>
      <c r="E67" s="132">
        <f>'1.mell.1.tábl.'!E69</f>
        <v>0</v>
      </c>
      <c r="F67" s="132">
        <f>'1.mell.1.tábl.'!F69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'1.mell.1.tábl.'!C70</f>
        <v>0</v>
      </c>
      <c r="D68" s="132">
        <f>'1.mell.1.tábl.'!D70</f>
        <v>0</v>
      </c>
      <c r="E68" s="132">
        <f>'1.mell.1.tábl.'!E70</f>
        <v>0</v>
      </c>
      <c r="F68" s="132">
        <f>'1.mell.1.tábl.'!F70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'1.mell.1.tábl.'!C72</f>
        <v>0</v>
      </c>
      <c r="D70" s="132">
        <f>'1.mell.1.tábl.'!D72</f>
        <v>0</v>
      </c>
      <c r="E70" s="132">
        <f>'1.mell.1.tábl.'!E72</f>
        <v>0</v>
      </c>
      <c r="F70" s="132">
        <f>'1.mell.1.tábl.'!F72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'1.mell.1.tábl.'!C73</f>
        <v>0</v>
      </c>
      <c r="D71" s="132">
        <f>'1.mell.1.tábl.'!D73</f>
        <v>0</v>
      </c>
      <c r="E71" s="132">
        <f>'1.mell.1.tábl.'!E73</f>
        <v>0</v>
      </c>
      <c r="F71" s="132">
        <f>'1.mell.1.tábl.'!F73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'1.mell.1.tábl.'!C74</f>
        <v>0</v>
      </c>
      <c r="D72" s="132">
        <f>'1.mell.1.tábl.'!D74</f>
        <v>0</v>
      </c>
      <c r="E72" s="132">
        <f>'1.mell.1.tábl.'!E74</f>
        <v>0</v>
      </c>
      <c r="F72" s="132">
        <f>'1.mell.1.tábl.'!F74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'1.mell.1.tábl.'!C75</f>
        <v>0</v>
      </c>
      <c r="D73" s="132">
        <f>'1.mell.1.tábl.'!D75</f>
        <v>0</v>
      </c>
      <c r="E73" s="132">
        <f>'1.mell.1.tábl.'!E75</f>
        <v>0</v>
      </c>
      <c r="F73" s="132">
        <f>'1.mell.1.tábl.'!F75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183313752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183313752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'1.mell.1.tábl.'!C77</f>
        <v>183313752</v>
      </c>
      <c r="D75" s="132">
        <f>'1.mell.1.tábl.'!D77</f>
        <v>0</v>
      </c>
      <c r="E75" s="132">
        <f>'1.mell.1.tábl.'!E77</f>
        <v>0</v>
      </c>
      <c r="F75" s="132">
        <f>'1.mell.1.tábl.'!F77</f>
        <v>0</v>
      </c>
      <c r="G75" s="272">
        <f>C75+F75</f>
        <v>183313752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'1.mell.1.tábl.'!C78</f>
        <v>0</v>
      </c>
      <c r="D76" s="132">
        <f>'1.mell.1.tábl.'!D78</f>
        <v>0</v>
      </c>
      <c r="E76" s="132">
        <f>'1.mell.1.tábl.'!E78</f>
        <v>0</v>
      </c>
      <c r="F76" s="132">
        <f>'1.mell.1.tábl.'!F78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'1.mell.1.tábl.'!C80</f>
        <v>0</v>
      </c>
      <c r="D78" s="132">
        <f>'1.mell.1.tábl.'!D80</f>
        <v>0</v>
      </c>
      <c r="E78" s="132">
        <f>'1.mell.1.tábl.'!E80</f>
        <v>0</v>
      </c>
      <c r="F78" s="132">
        <f>'1.mell.1.tábl.'!F80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'1.mell.1.tábl.'!C81</f>
        <v>0</v>
      </c>
      <c r="D79" s="132">
        <f>'1.mell.1.tábl.'!D81</f>
        <v>0</v>
      </c>
      <c r="E79" s="132">
        <f>'1.mell.1.tábl.'!E81</f>
        <v>0</v>
      </c>
      <c r="F79" s="132">
        <f>'1.mell.1.tábl.'!F81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'1.mell.1.tábl.'!C82</f>
        <v>0</v>
      </c>
      <c r="D80" s="132">
        <f>'1.mell.1.tábl.'!D82</f>
        <v>0</v>
      </c>
      <c r="E80" s="132">
        <f>'1.mell.1.tábl.'!E82</f>
        <v>0</v>
      </c>
      <c r="F80" s="132">
        <f>'1.mell.1.tábl.'!F82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'1.mell.1.tábl.'!C84</f>
        <v>0</v>
      </c>
      <c r="D82" s="132">
        <f>'1.mell.1.tábl.'!D84</f>
        <v>0</v>
      </c>
      <c r="E82" s="132">
        <f>'1.mell.1.tábl.'!E84</f>
        <v>0</v>
      </c>
      <c r="F82" s="132">
        <f>'1.mell.1.tábl.'!F84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'1.mell.1.tábl.'!C85</f>
        <v>0</v>
      </c>
      <c r="D83" s="132">
        <f>'1.mell.1.tábl.'!D85</f>
        <v>0</v>
      </c>
      <c r="E83" s="132">
        <f>'1.mell.1.tábl.'!E85</f>
        <v>0</v>
      </c>
      <c r="F83" s="132">
        <f>'1.mell.1.tábl.'!F85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'1.mell.1.tábl.'!C86</f>
        <v>0</v>
      </c>
      <c r="D84" s="132">
        <f>'1.mell.1.tábl.'!D86</f>
        <v>0</v>
      </c>
      <c r="E84" s="132">
        <f>'1.mell.1.tábl.'!E86</f>
        <v>0</v>
      </c>
      <c r="F84" s="132">
        <f>'1.mell.1.tábl.'!F86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'1.mell.1.tábl.'!C87</f>
        <v>0</v>
      </c>
      <c r="D85" s="132">
        <f>'1.mell.1.tábl.'!D87</f>
        <v>0</v>
      </c>
      <c r="E85" s="132">
        <f>'1.mell.1.tábl.'!E87</f>
        <v>0</v>
      </c>
      <c r="F85" s="132">
        <f>'1.mell.1.tábl.'!F87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ref="F86:F87" si="6"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6"/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183313752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183313752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242316661</v>
      </c>
      <c r="D89" s="136">
        <f>+D64+D88</f>
        <v>0</v>
      </c>
      <c r="E89" s="136">
        <f>+E64+E88</f>
        <v>2303441</v>
      </c>
      <c r="F89" s="136">
        <f>+F64+F88</f>
        <v>2303441</v>
      </c>
      <c r="G89" s="271">
        <f>+G64+G88</f>
        <v>244620102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67028401</v>
      </c>
      <c r="D91" s="275">
        <f>+D92+D93+D94+D95+D96+D109</f>
        <v>0</v>
      </c>
      <c r="E91" s="129">
        <f>+E92+E93+E94+E95+E96+E109</f>
        <v>2191441</v>
      </c>
      <c r="F91" s="129">
        <f>+F92+F93+F94+F95+F96+F109</f>
        <v>2195441</v>
      </c>
      <c r="G91" s="279">
        <f>+G92+G93+G94+G95+G96+G109</f>
        <v>69223842</v>
      </c>
    </row>
    <row r="92" spans="1:7" ht="12" customHeight="1" thickBot="1" x14ac:dyDescent="0.25">
      <c r="A92" s="167" t="s">
        <v>57</v>
      </c>
      <c r="B92" s="7" t="s">
        <v>33</v>
      </c>
      <c r="C92" s="189">
        <f>'1.mell.2.tábl.'!C98</f>
        <v>16162000</v>
      </c>
      <c r="D92" s="189">
        <f>'1.mell.2.tábl.'!D98</f>
        <v>0</v>
      </c>
      <c r="E92" s="189">
        <f>'1.mell.2.tábl.'!E98</f>
        <v>2308000</v>
      </c>
      <c r="F92" s="189">
        <f>'1.mell.2.tábl.'!F98</f>
        <v>2308000</v>
      </c>
      <c r="G92" s="280">
        <f t="shared" ref="G92:G111" si="7">C92+F92</f>
        <v>18470000</v>
      </c>
    </row>
    <row r="93" spans="1:7" ht="12" customHeight="1" thickBot="1" x14ac:dyDescent="0.25">
      <c r="A93" s="160" t="s">
        <v>58</v>
      </c>
      <c r="B93" s="5" t="s">
        <v>97</v>
      </c>
      <c r="C93" s="189">
        <f>'1.mell.2.tábl.'!C99</f>
        <v>2426000</v>
      </c>
      <c r="D93" s="189">
        <f>'1.mell.2.tábl.'!D99</f>
        <v>0</v>
      </c>
      <c r="E93" s="189">
        <f>'1.mell.2.tábl.'!E99</f>
        <v>302000</v>
      </c>
      <c r="F93" s="189">
        <f>'1.mell.2.tábl.'!F99</f>
        <v>302000</v>
      </c>
      <c r="G93" s="269">
        <f t="shared" si="7"/>
        <v>2728000</v>
      </c>
    </row>
    <row r="94" spans="1:7" ht="12" customHeight="1" thickBot="1" x14ac:dyDescent="0.25">
      <c r="A94" s="160" t="s">
        <v>59</v>
      </c>
      <c r="B94" s="5" t="s">
        <v>76</v>
      </c>
      <c r="C94" s="189">
        <f>'1.mell.2.tábl.'!C100</f>
        <v>24806000</v>
      </c>
      <c r="D94" s="189">
        <f>'1.mell.2.tábl.'!D100</f>
        <v>0</v>
      </c>
      <c r="E94" s="189">
        <f>'1.mell.2.tábl.'!E100</f>
        <v>375000</v>
      </c>
      <c r="F94" s="189">
        <f>'1.mell.2.tábl.'!F100</f>
        <v>375000</v>
      </c>
      <c r="G94" s="270">
        <f t="shared" si="7"/>
        <v>25181000</v>
      </c>
    </row>
    <row r="95" spans="1:7" ht="12" customHeight="1" thickBot="1" x14ac:dyDescent="0.25">
      <c r="A95" s="160" t="s">
        <v>60</v>
      </c>
      <c r="B95" s="8" t="s">
        <v>98</v>
      </c>
      <c r="C95" s="189">
        <f>'1.mell.2.tábl.'!C101</f>
        <v>5186000</v>
      </c>
      <c r="D95" s="189">
        <f>'1.mell.2.tábl.'!D101</f>
        <v>0</v>
      </c>
      <c r="E95" s="189">
        <f>'1.mell.2.tábl.'!E101</f>
        <v>0</v>
      </c>
      <c r="F95" s="189">
        <f>'1.mell.2.tábl.'!F101</f>
        <v>0</v>
      </c>
      <c r="G95" s="270">
        <f t="shared" si="7"/>
        <v>5186000</v>
      </c>
    </row>
    <row r="96" spans="1:7" ht="12" customHeight="1" thickBot="1" x14ac:dyDescent="0.25">
      <c r="A96" s="160" t="s">
        <v>68</v>
      </c>
      <c r="B96" s="16" t="s">
        <v>99</v>
      </c>
      <c r="C96" s="189">
        <f>'1.mell.2.tábl.'!C102</f>
        <v>7822000</v>
      </c>
      <c r="D96" s="189">
        <f>'1.mell.2.tábl.'!D102</f>
        <v>0</v>
      </c>
      <c r="E96" s="189">
        <f>'1.mell.2.tábl.'!E102</f>
        <v>0</v>
      </c>
      <c r="F96" s="189">
        <f>'1.mell.2.tábl.'!F102</f>
        <v>4000</v>
      </c>
      <c r="G96" s="270">
        <f t="shared" si="7"/>
        <v>7826000</v>
      </c>
    </row>
    <row r="97" spans="1:7" ht="12" customHeight="1" thickBot="1" x14ac:dyDescent="0.25">
      <c r="A97" s="160" t="s">
        <v>61</v>
      </c>
      <c r="B97" s="5" t="s">
        <v>359</v>
      </c>
      <c r="C97" s="189">
        <f>'1.mell.2.tábl.'!C103</f>
        <v>0</v>
      </c>
      <c r="D97" s="189">
        <f>'1.mell.2.tábl.'!D103</f>
        <v>0</v>
      </c>
      <c r="E97" s="189">
        <f>'1.mell.2.tábl.'!E103</f>
        <v>0</v>
      </c>
      <c r="F97" s="189">
        <f>'1.mell.2.tábl.'!F103</f>
        <v>0</v>
      </c>
      <c r="G97" s="270">
        <f t="shared" si="7"/>
        <v>0</v>
      </c>
    </row>
    <row r="98" spans="1:7" ht="12" customHeight="1" thickBot="1" x14ac:dyDescent="0.25">
      <c r="A98" s="160" t="s">
        <v>62</v>
      </c>
      <c r="B98" s="49" t="s">
        <v>300</v>
      </c>
      <c r="C98" s="189">
        <f>'1.mell.2.tábl.'!C104</f>
        <v>0</v>
      </c>
      <c r="D98" s="189">
        <f>'1.mell.2.tábl.'!D104</f>
        <v>0</v>
      </c>
      <c r="E98" s="189">
        <f>'1.mell.2.tábl.'!E104</f>
        <v>0</v>
      </c>
      <c r="F98" s="189">
        <f>'1.mell.2.tábl.'!F104</f>
        <v>0</v>
      </c>
      <c r="G98" s="270">
        <f t="shared" si="7"/>
        <v>0</v>
      </c>
    </row>
    <row r="99" spans="1:7" ht="12" customHeight="1" thickBot="1" x14ac:dyDescent="0.25">
      <c r="A99" s="160" t="s">
        <v>69</v>
      </c>
      <c r="B99" s="49" t="s">
        <v>299</v>
      </c>
      <c r="C99" s="189">
        <f>'1.mell.2.tábl.'!C105</f>
        <v>0</v>
      </c>
      <c r="D99" s="189">
        <f>'1.mell.2.tábl.'!D105</f>
        <v>0</v>
      </c>
      <c r="E99" s="189">
        <f>'1.mell.2.tábl.'!E105</f>
        <v>0</v>
      </c>
      <c r="F99" s="189">
        <f>'1.mell.2.tábl.'!F105</f>
        <v>0</v>
      </c>
      <c r="G99" s="270">
        <f t="shared" si="7"/>
        <v>0</v>
      </c>
    </row>
    <row r="100" spans="1:7" ht="12" customHeight="1" thickBot="1" x14ac:dyDescent="0.25">
      <c r="A100" s="160" t="s">
        <v>70</v>
      </c>
      <c r="B100" s="49" t="s">
        <v>233</v>
      </c>
      <c r="C100" s="189">
        <f>'1.mell.2.tábl.'!C106</f>
        <v>0</v>
      </c>
      <c r="D100" s="189">
        <f>'1.mell.2.tábl.'!D106</f>
        <v>0</v>
      </c>
      <c r="E100" s="189">
        <f>'1.mell.2.tábl.'!E106</f>
        <v>0</v>
      </c>
      <c r="F100" s="189">
        <f>'1.mell.2.tábl.'!F106</f>
        <v>0</v>
      </c>
      <c r="G100" s="270">
        <f t="shared" si="7"/>
        <v>0</v>
      </c>
    </row>
    <row r="101" spans="1:7" ht="12" customHeight="1" thickBot="1" x14ac:dyDescent="0.25">
      <c r="A101" s="160" t="s">
        <v>71</v>
      </c>
      <c r="B101" s="50" t="s">
        <v>234</v>
      </c>
      <c r="C101" s="189">
        <f>'1.mell.2.tábl.'!C107</f>
        <v>0</v>
      </c>
      <c r="D101" s="189">
        <f>'1.mell.2.tábl.'!D107</f>
        <v>0</v>
      </c>
      <c r="E101" s="189">
        <f>'1.mell.2.tábl.'!E107</f>
        <v>0</v>
      </c>
      <c r="F101" s="189">
        <f>'1.mell.2.tábl.'!F107</f>
        <v>0</v>
      </c>
      <c r="G101" s="270">
        <f t="shared" si="7"/>
        <v>0</v>
      </c>
    </row>
    <row r="102" spans="1:7" ht="12" customHeight="1" thickBot="1" x14ac:dyDescent="0.25">
      <c r="A102" s="160" t="s">
        <v>72</v>
      </c>
      <c r="B102" s="50" t="s">
        <v>235</v>
      </c>
      <c r="C102" s="189">
        <f>'1.mell.2.tábl.'!C108</f>
        <v>0</v>
      </c>
      <c r="D102" s="189">
        <f>'1.mell.2.tábl.'!D108</f>
        <v>0</v>
      </c>
      <c r="E102" s="189">
        <f>'1.mell.2.tábl.'!E108</f>
        <v>0</v>
      </c>
      <c r="F102" s="189">
        <f>'1.mell.2.tábl.'!F108</f>
        <v>0</v>
      </c>
      <c r="G102" s="270">
        <f t="shared" si="7"/>
        <v>0</v>
      </c>
    </row>
    <row r="103" spans="1:7" ht="12" customHeight="1" thickBot="1" x14ac:dyDescent="0.25">
      <c r="A103" s="160" t="s">
        <v>74</v>
      </c>
      <c r="B103" s="49" t="s">
        <v>236</v>
      </c>
      <c r="C103" s="189">
        <f>'1.mell.2.tábl.'!C109</f>
        <v>7822000</v>
      </c>
      <c r="D103" s="189">
        <f>'1.mell.2.tábl.'!D109</f>
        <v>0</v>
      </c>
      <c r="E103" s="189">
        <f>'1.mell.2.tábl.'!E109</f>
        <v>4000</v>
      </c>
      <c r="F103" s="189">
        <f>'1.mell.2.tábl.'!F109</f>
        <v>4000</v>
      </c>
      <c r="G103" s="270">
        <f t="shared" si="7"/>
        <v>7826000</v>
      </c>
    </row>
    <row r="104" spans="1:7" ht="12" customHeight="1" thickBot="1" x14ac:dyDescent="0.25">
      <c r="A104" s="160" t="s">
        <v>100</v>
      </c>
      <c r="B104" s="49" t="s">
        <v>237</v>
      </c>
      <c r="C104" s="189">
        <f>'1.mell.2.tábl.'!C110</f>
        <v>0</v>
      </c>
      <c r="D104" s="189">
        <f>'1.mell.2.tábl.'!D110</f>
        <v>0</v>
      </c>
      <c r="E104" s="189">
        <f>'1.mell.2.tábl.'!E110</f>
        <v>0</v>
      </c>
      <c r="F104" s="189">
        <f>'1.mell.2.tábl.'!F110</f>
        <v>0</v>
      </c>
      <c r="G104" s="270">
        <f t="shared" si="7"/>
        <v>0</v>
      </c>
    </row>
    <row r="105" spans="1:7" ht="12" customHeight="1" thickBot="1" x14ac:dyDescent="0.25">
      <c r="A105" s="160" t="s">
        <v>231</v>
      </c>
      <c r="B105" s="50" t="s">
        <v>238</v>
      </c>
      <c r="C105" s="189">
        <f>'1.mell.2.tábl.'!C111</f>
        <v>0</v>
      </c>
      <c r="D105" s="189">
        <f>'1.mell.2.tábl.'!D111</f>
        <v>0</v>
      </c>
      <c r="E105" s="189">
        <f>'1.mell.2.tábl.'!E111</f>
        <v>0</v>
      </c>
      <c r="F105" s="189">
        <f>'1.mell.2.tábl.'!F111</f>
        <v>0</v>
      </c>
      <c r="G105" s="270">
        <f t="shared" si="7"/>
        <v>0</v>
      </c>
    </row>
    <row r="106" spans="1:7" ht="12" customHeight="1" thickBot="1" x14ac:dyDescent="0.25">
      <c r="A106" s="168" t="s">
        <v>232</v>
      </c>
      <c r="B106" s="51" t="s">
        <v>239</v>
      </c>
      <c r="C106" s="189">
        <f>'1.mell.2.tábl.'!C112</f>
        <v>0</v>
      </c>
      <c r="D106" s="189">
        <f>'1.mell.2.tábl.'!D112</f>
        <v>0</v>
      </c>
      <c r="E106" s="189">
        <f>'1.mell.2.tábl.'!E112</f>
        <v>0</v>
      </c>
      <c r="F106" s="189">
        <f>'1.mell.2.tábl.'!F112</f>
        <v>0</v>
      </c>
      <c r="G106" s="270">
        <f t="shared" si="7"/>
        <v>0</v>
      </c>
    </row>
    <row r="107" spans="1:7" ht="12" customHeight="1" thickBot="1" x14ac:dyDescent="0.25">
      <c r="A107" s="160" t="s">
        <v>297</v>
      </c>
      <c r="B107" s="51" t="s">
        <v>240</v>
      </c>
      <c r="C107" s="189">
        <f>'1.mell.2.tábl.'!C113</f>
        <v>0</v>
      </c>
      <c r="D107" s="189">
        <f>'1.mell.2.tábl.'!D113</f>
        <v>0</v>
      </c>
      <c r="E107" s="189">
        <f>'1.mell.2.tábl.'!E113</f>
        <v>0</v>
      </c>
      <c r="F107" s="189">
        <f>'1.mell.2.tábl.'!F113</f>
        <v>0</v>
      </c>
      <c r="G107" s="270">
        <f t="shared" si="7"/>
        <v>0</v>
      </c>
    </row>
    <row r="108" spans="1:7" ht="12" customHeight="1" thickBot="1" x14ac:dyDescent="0.25">
      <c r="A108" s="160" t="s">
        <v>298</v>
      </c>
      <c r="B108" s="50" t="s">
        <v>241</v>
      </c>
      <c r="C108" s="189">
        <f>'1.mell.2.tábl.'!C114</f>
        <v>0</v>
      </c>
      <c r="D108" s="189">
        <f>'1.mell.2.tábl.'!D114</f>
        <v>0</v>
      </c>
      <c r="E108" s="189">
        <f>'1.mell.2.tábl.'!E114</f>
        <v>0</v>
      </c>
      <c r="F108" s="189">
        <f>'1.mell.2.tábl.'!F114</f>
        <v>0</v>
      </c>
      <c r="G108" s="269">
        <f t="shared" si="7"/>
        <v>0</v>
      </c>
    </row>
    <row r="109" spans="1:7" ht="12" customHeight="1" thickBot="1" x14ac:dyDescent="0.25">
      <c r="A109" s="160" t="s">
        <v>302</v>
      </c>
      <c r="B109" s="8" t="s">
        <v>34</v>
      </c>
      <c r="C109" s="189">
        <f>'1.mell.2.tábl.'!C115</f>
        <v>10626401</v>
      </c>
      <c r="D109" s="189">
        <f>'1.mell.2.tábl.'!D115</f>
        <v>0</v>
      </c>
      <c r="E109" s="189">
        <f>'1.mell.2.tábl.'!E115</f>
        <v>-793559</v>
      </c>
      <c r="F109" s="189">
        <f>'1.mell.2.tábl.'!F115</f>
        <v>-793559</v>
      </c>
      <c r="G109" s="269">
        <f t="shared" si="7"/>
        <v>9832842</v>
      </c>
    </row>
    <row r="110" spans="1:7" ht="12" customHeight="1" thickBot="1" x14ac:dyDescent="0.25">
      <c r="A110" s="161" t="s">
        <v>303</v>
      </c>
      <c r="B110" s="5" t="s">
        <v>360</v>
      </c>
      <c r="C110" s="189">
        <f>'1.mell.2.tábl.'!C116</f>
        <v>10626401</v>
      </c>
      <c r="D110" s="189">
        <f>'1.mell.2.tábl.'!D116</f>
        <v>0</v>
      </c>
      <c r="E110" s="189">
        <f>'1.mell.2.tábl.'!E116</f>
        <v>-793559</v>
      </c>
      <c r="F110" s="189">
        <f>'1.mell.2.tábl.'!F116</f>
        <v>-793559</v>
      </c>
      <c r="G110" s="270">
        <f t="shared" si="7"/>
        <v>9832842</v>
      </c>
    </row>
    <row r="111" spans="1:7" ht="12" customHeight="1" thickBot="1" x14ac:dyDescent="0.25">
      <c r="A111" s="169" t="s">
        <v>304</v>
      </c>
      <c r="B111" s="52" t="s">
        <v>361</v>
      </c>
      <c r="C111" s="189">
        <f>'1.mell.2.tábl.'!C117</f>
        <v>0</v>
      </c>
      <c r="D111" s="189">
        <f>'1.mell.2.tábl.'!D117</f>
        <v>0</v>
      </c>
      <c r="E111" s="189">
        <f>'1.mell.2.tábl.'!E117</f>
        <v>0</v>
      </c>
      <c r="F111" s="189">
        <f>'1.mell.2.tábl.'!F117</f>
        <v>0</v>
      </c>
      <c r="G111" s="281">
        <f t="shared" si="7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174030000</v>
      </c>
      <c r="D112" s="253">
        <f>+D113+D115+D117</f>
        <v>0</v>
      </c>
      <c r="E112" s="130">
        <f>+E113+E115+E117</f>
        <v>108000</v>
      </c>
      <c r="F112" s="130">
        <f>+F113+F115+F117</f>
        <v>108000</v>
      </c>
      <c r="G112" s="267">
        <f>+G113+G115+G117</f>
        <v>174138000</v>
      </c>
    </row>
    <row r="113" spans="1:7" ht="12" customHeight="1" thickBot="1" x14ac:dyDescent="0.25">
      <c r="A113" s="159" t="s">
        <v>63</v>
      </c>
      <c r="B113" s="5" t="s">
        <v>116</v>
      </c>
      <c r="C113" s="189">
        <f>'1.mell.2.tábl.'!C119</f>
        <v>159819000</v>
      </c>
      <c r="D113" s="189">
        <f>'1.mell.2.tábl.'!D119</f>
        <v>0</v>
      </c>
      <c r="E113" s="189">
        <f>'1.mell.2.tábl.'!E119</f>
        <v>108000</v>
      </c>
      <c r="F113" s="189">
        <f>'1.mell.2.tábl.'!F119</f>
        <v>108000</v>
      </c>
      <c r="G113" s="268">
        <f t="shared" ref="G113:G125" si="8">C113+F113</f>
        <v>159927000</v>
      </c>
    </row>
    <row r="114" spans="1:7" ht="12" customHeight="1" thickBot="1" x14ac:dyDescent="0.25">
      <c r="A114" s="159" t="s">
        <v>64</v>
      </c>
      <c r="B114" s="9" t="s">
        <v>246</v>
      </c>
      <c r="C114" s="189">
        <f>'1.mell.2.tábl.'!C120</f>
        <v>0</v>
      </c>
      <c r="D114" s="189">
        <f>'1.mell.2.tábl.'!D120</f>
        <v>0</v>
      </c>
      <c r="E114" s="189">
        <f>'1.mell.2.tábl.'!E120</f>
        <v>0</v>
      </c>
      <c r="F114" s="189">
        <f>'1.mell.2.tábl.'!F120</f>
        <v>0</v>
      </c>
      <c r="G114" s="268">
        <f t="shared" si="8"/>
        <v>0</v>
      </c>
    </row>
    <row r="115" spans="1:7" ht="12" customHeight="1" thickBot="1" x14ac:dyDescent="0.25">
      <c r="A115" s="159" t="s">
        <v>65</v>
      </c>
      <c r="B115" s="9" t="s">
        <v>101</v>
      </c>
      <c r="C115" s="189">
        <f>'1.mell.2.tábl.'!C121</f>
        <v>14211000</v>
      </c>
      <c r="D115" s="189">
        <f>'1.mell.2.tábl.'!D121</f>
        <v>0</v>
      </c>
      <c r="E115" s="189">
        <f>'1.mell.2.tábl.'!E121</f>
        <v>0</v>
      </c>
      <c r="F115" s="189">
        <f>'1.mell.2.tábl.'!F121</f>
        <v>0</v>
      </c>
      <c r="G115" s="269">
        <f t="shared" si="8"/>
        <v>14211000</v>
      </c>
    </row>
    <row r="116" spans="1:7" ht="12" customHeight="1" thickBot="1" x14ac:dyDescent="0.25">
      <c r="A116" s="159" t="s">
        <v>66</v>
      </c>
      <c r="B116" s="9" t="s">
        <v>247</v>
      </c>
      <c r="C116" s="189">
        <f>'1.mell.2.tábl.'!C122</f>
        <v>0</v>
      </c>
      <c r="D116" s="189">
        <f>'1.mell.2.tábl.'!D122</f>
        <v>0</v>
      </c>
      <c r="E116" s="189">
        <f>'1.mell.2.tábl.'!E122</f>
        <v>0</v>
      </c>
      <c r="F116" s="189">
        <f>'1.mell.2.tábl.'!F122</f>
        <v>0</v>
      </c>
      <c r="G116" s="269">
        <f t="shared" si="8"/>
        <v>0</v>
      </c>
    </row>
    <row r="117" spans="1:7" ht="12" customHeight="1" thickBot="1" x14ac:dyDescent="0.25">
      <c r="A117" s="159" t="s">
        <v>67</v>
      </c>
      <c r="B117" s="74" t="s">
        <v>118</v>
      </c>
      <c r="C117" s="189">
        <f>'1.mell.2.tábl.'!C123</f>
        <v>0</v>
      </c>
      <c r="D117" s="189">
        <f>'1.mell.2.tábl.'!D123</f>
        <v>0</v>
      </c>
      <c r="E117" s="189">
        <f>'1.mell.2.tábl.'!E123</f>
        <v>0</v>
      </c>
      <c r="F117" s="189">
        <f>'1.mell.2.tábl.'!F123</f>
        <v>0</v>
      </c>
      <c r="G117" s="269">
        <f t="shared" si="8"/>
        <v>0</v>
      </c>
    </row>
    <row r="118" spans="1:7" ht="12" customHeight="1" thickBot="1" x14ac:dyDescent="0.25">
      <c r="A118" s="159" t="s">
        <v>73</v>
      </c>
      <c r="B118" s="73" t="s">
        <v>290</v>
      </c>
      <c r="C118" s="189">
        <f>'1.mell.2.tábl.'!C124</f>
        <v>0</v>
      </c>
      <c r="D118" s="189">
        <f>'1.mell.2.tábl.'!D124</f>
        <v>0</v>
      </c>
      <c r="E118" s="189">
        <f>'1.mell.2.tábl.'!E124</f>
        <v>0</v>
      </c>
      <c r="F118" s="189">
        <f>'1.mell.2.tábl.'!F124</f>
        <v>0</v>
      </c>
      <c r="G118" s="269">
        <f t="shared" si="8"/>
        <v>0</v>
      </c>
    </row>
    <row r="119" spans="1:7" ht="12" customHeight="1" thickBot="1" x14ac:dyDescent="0.25">
      <c r="A119" s="159" t="s">
        <v>75</v>
      </c>
      <c r="B119" s="140" t="s">
        <v>252</v>
      </c>
      <c r="C119" s="189">
        <f>'1.mell.2.tábl.'!C125</f>
        <v>0</v>
      </c>
      <c r="D119" s="189">
        <f>'1.mell.2.tábl.'!D125</f>
        <v>0</v>
      </c>
      <c r="E119" s="189">
        <f>'1.mell.2.tábl.'!E125</f>
        <v>0</v>
      </c>
      <c r="F119" s="189">
        <f>'1.mell.2.tábl.'!F125</f>
        <v>0</v>
      </c>
      <c r="G119" s="269">
        <f t="shared" si="8"/>
        <v>0</v>
      </c>
    </row>
    <row r="120" spans="1:7" ht="12" customHeight="1" thickBot="1" x14ac:dyDescent="0.25">
      <c r="A120" s="159" t="s">
        <v>102</v>
      </c>
      <c r="B120" s="50" t="s">
        <v>235</v>
      </c>
      <c r="C120" s="189">
        <f>'1.mell.2.tábl.'!C126</f>
        <v>0</v>
      </c>
      <c r="D120" s="189">
        <f>'1.mell.2.tábl.'!D126</f>
        <v>0</v>
      </c>
      <c r="E120" s="189">
        <f>'1.mell.2.tábl.'!E126</f>
        <v>0</v>
      </c>
      <c r="F120" s="189">
        <f>'1.mell.2.tábl.'!F126</f>
        <v>0</v>
      </c>
      <c r="G120" s="269">
        <f t="shared" si="8"/>
        <v>0</v>
      </c>
    </row>
    <row r="121" spans="1:7" ht="12" customHeight="1" thickBot="1" x14ac:dyDescent="0.25">
      <c r="A121" s="159" t="s">
        <v>103</v>
      </c>
      <c r="B121" s="50" t="s">
        <v>251</v>
      </c>
      <c r="C121" s="189">
        <f>'1.mell.2.tábl.'!C127</f>
        <v>0</v>
      </c>
      <c r="D121" s="189">
        <f>'1.mell.2.tábl.'!D127</f>
        <v>0</v>
      </c>
      <c r="E121" s="189">
        <f>'1.mell.2.tábl.'!E127</f>
        <v>0</v>
      </c>
      <c r="F121" s="189">
        <f>'1.mell.2.tábl.'!F127</f>
        <v>0</v>
      </c>
      <c r="G121" s="269">
        <f t="shared" si="8"/>
        <v>0</v>
      </c>
    </row>
    <row r="122" spans="1:7" ht="12" customHeight="1" thickBot="1" x14ac:dyDescent="0.25">
      <c r="A122" s="159" t="s">
        <v>104</v>
      </c>
      <c r="B122" s="50" t="s">
        <v>250</v>
      </c>
      <c r="C122" s="189">
        <f>'1.mell.2.tábl.'!C128</f>
        <v>0</v>
      </c>
      <c r="D122" s="189">
        <f>'1.mell.2.tábl.'!D128</f>
        <v>0</v>
      </c>
      <c r="E122" s="189">
        <f>'1.mell.2.tábl.'!E128</f>
        <v>0</v>
      </c>
      <c r="F122" s="189">
        <f>'1.mell.2.tábl.'!F128</f>
        <v>0</v>
      </c>
      <c r="G122" s="269">
        <f t="shared" si="8"/>
        <v>0</v>
      </c>
    </row>
    <row r="123" spans="1:7" ht="12" customHeight="1" thickBot="1" x14ac:dyDescent="0.25">
      <c r="A123" s="159" t="s">
        <v>243</v>
      </c>
      <c r="B123" s="50" t="s">
        <v>238</v>
      </c>
      <c r="C123" s="189">
        <f>'1.mell.2.tábl.'!C129</f>
        <v>0</v>
      </c>
      <c r="D123" s="189">
        <f>'1.mell.2.tábl.'!D129</f>
        <v>0</v>
      </c>
      <c r="E123" s="189">
        <f>'1.mell.2.tábl.'!E129</f>
        <v>0</v>
      </c>
      <c r="F123" s="189">
        <f>'1.mell.2.tábl.'!F129</f>
        <v>0</v>
      </c>
      <c r="G123" s="269">
        <f t="shared" si="8"/>
        <v>0</v>
      </c>
    </row>
    <row r="124" spans="1:7" ht="12" customHeight="1" thickBot="1" x14ac:dyDescent="0.25">
      <c r="A124" s="159" t="s">
        <v>244</v>
      </c>
      <c r="B124" s="50" t="s">
        <v>249</v>
      </c>
      <c r="C124" s="189">
        <f>'1.mell.2.tábl.'!C130</f>
        <v>0</v>
      </c>
      <c r="D124" s="189">
        <f>'1.mell.2.tábl.'!D130</f>
        <v>0</v>
      </c>
      <c r="E124" s="189">
        <f>'1.mell.2.tábl.'!E130</f>
        <v>0</v>
      </c>
      <c r="F124" s="189">
        <f>'1.mell.2.tábl.'!F130</f>
        <v>0</v>
      </c>
      <c r="G124" s="269">
        <f t="shared" si="8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89">
        <f>'1.mell.2.tábl.'!C131</f>
        <v>0</v>
      </c>
      <c r="D125" s="189">
        <f>'1.mell.2.tábl.'!D131</f>
        <v>0</v>
      </c>
      <c r="E125" s="189">
        <f>'1.mell.2.tábl.'!E131</f>
        <v>0</v>
      </c>
      <c r="F125" s="189">
        <f>'1.mell.2.tábl.'!F131</f>
        <v>0</v>
      </c>
      <c r="G125" s="270">
        <f t="shared" si="8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241058401</v>
      </c>
      <c r="D126" s="253">
        <f>+D91+D112</f>
        <v>0</v>
      </c>
      <c r="E126" s="130">
        <f>+E91+E112</f>
        <v>2299441</v>
      </c>
      <c r="F126" s="130">
        <f>+F91+F112</f>
        <v>2303441</v>
      </c>
      <c r="G126" s="267">
        <f>+G91+G112</f>
        <v>243361842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thickBot="1" x14ac:dyDescent="0.25">
      <c r="A128" s="159" t="s">
        <v>150</v>
      </c>
      <c r="B128" s="6" t="s">
        <v>365</v>
      </c>
      <c r="C128" s="189">
        <f>'1.mell.2.tábl.'!C134</f>
        <v>0</v>
      </c>
      <c r="D128" s="189">
        <f>'1.mell.2.tábl.'!D134</f>
        <v>0</v>
      </c>
      <c r="E128" s="189">
        <f>'1.mell.2.tábl.'!E134</f>
        <v>0</v>
      </c>
      <c r="F128" s="189">
        <f>'1.mell.2.tábl.'!F134</f>
        <v>0</v>
      </c>
      <c r="G128" s="269">
        <f>C128+F128</f>
        <v>0</v>
      </c>
    </row>
    <row r="129" spans="1:13" ht="12" customHeight="1" thickBot="1" x14ac:dyDescent="0.25">
      <c r="A129" s="159" t="s">
        <v>151</v>
      </c>
      <c r="B129" s="6" t="s">
        <v>316</v>
      </c>
      <c r="C129" s="189">
        <f>'1.mell.2.tábl.'!C135</f>
        <v>0</v>
      </c>
      <c r="D129" s="189">
        <f>'1.mell.2.tábl.'!D135</f>
        <v>0</v>
      </c>
      <c r="E129" s="189">
        <f>'1.mell.2.tábl.'!E135</f>
        <v>0</v>
      </c>
      <c r="F129" s="189">
        <f>'1.mell.2.tábl.'!F135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89">
        <f>'1.mell.2.tábl.'!C136</f>
        <v>0</v>
      </c>
      <c r="D130" s="189">
        <f>'1.mell.2.tábl.'!D136</f>
        <v>0</v>
      </c>
      <c r="E130" s="189">
        <f>'1.mell.2.tábl.'!E136</f>
        <v>0</v>
      </c>
      <c r="F130" s="189">
        <f>'1.mell.2.tábl.'!F136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thickBot="1" x14ac:dyDescent="0.25">
      <c r="A132" s="159" t="s">
        <v>50</v>
      </c>
      <c r="B132" s="6" t="s">
        <v>318</v>
      </c>
      <c r="C132" s="189">
        <f>'1.mell.2.tábl.'!C138</f>
        <v>0</v>
      </c>
      <c r="D132" s="189">
        <f>'1.mell.2.tábl.'!D138</f>
        <v>0</v>
      </c>
      <c r="E132" s="189">
        <f>'1.mell.2.tábl.'!E138</f>
        <v>0</v>
      </c>
      <c r="F132" s="189">
        <f>'1.mell.2.tábl.'!F138</f>
        <v>0</v>
      </c>
      <c r="G132" s="269">
        <f t="shared" ref="G132:G137" si="9">C132+F132</f>
        <v>0</v>
      </c>
    </row>
    <row r="133" spans="1:13" ht="12" customHeight="1" thickBot="1" x14ac:dyDescent="0.25">
      <c r="A133" s="159" t="s">
        <v>51</v>
      </c>
      <c r="B133" s="6" t="s">
        <v>310</v>
      </c>
      <c r="C133" s="189">
        <f>'1.mell.2.tábl.'!C139</f>
        <v>0</v>
      </c>
      <c r="D133" s="189">
        <f>'1.mell.2.tábl.'!D139</f>
        <v>0</v>
      </c>
      <c r="E133" s="189">
        <f>'1.mell.2.tábl.'!E139</f>
        <v>0</v>
      </c>
      <c r="F133" s="189">
        <f>'1.mell.2.tábl.'!F139</f>
        <v>0</v>
      </c>
      <c r="G133" s="269">
        <f t="shared" si="9"/>
        <v>0</v>
      </c>
    </row>
    <row r="134" spans="1:13" ht="12" customHeight="1" thickBot="1" x14ac:dyDescent="0.25">
      <c r="A134" s="159" t="s">
        <v>52</v>
      </c>
      <c r="B134" s="6" t="s">
        <v>311</v>
      </c>
      <c r="C134" s="189">
        <f>'1.mell.2.tábl.'!C140</f>
        <v>0</v>
      </c>
      <c r="D134" s="189">
        <f>'1.mell.2.tábl.'!D140</f>
        <v>0</v>
      </c>
      <c r="E134" s="189">
        <f>'1.mell.2.tábl.'!E140</f>
        <v>0</v>
      </c>
      <c r="F134" s="189">
        <f>'1.mell.2.tábl.'!F140</f>
        <v>0</v>
      </c>
      <c r="G134" s="269">
        <f t="shared" si="9"/>
        <v>0</v>
      </c>
    </row>
    <row r="135" spans="1:13" ht="12" customHeight="1" thickBot="1" x14ac:dyDescent="0.25">
      <c r="A135" s="159" t="s">
        <v>89</v>
      </c>
      <c r="B135" s="6" t="s">
        <v>363</v>
      </c>
      <c r="C135" s="189">
        <f>'1.mell.2.tábl.'!C141</f>
        <v>0</v>
      </c>
      <c r="D135" s="189">
        <f>'1.mell.2.tábl.'!D141</f>
        <v>0</v>
      </c>
      <c r="E135" s="189">
        <f>'1.mell.2.tábl.'!E141</f>
        <v>0</v>
      </c>
      <c r="F135" s="189">
        <f>'1.mell.2.tábl.'!F141</f>
        <v>0</v>
      </c>
      <c r="G135" s="269">
        <f t="shared" si="9"/>
        <v>0</v>
      </c>
    </row>
    <row r="136" spans="1:13" ht="12" customHeight="1" thickBot="1" x14ac:dyDescent="0.25">
      <c r="A136" s="159" t="s">
        <v>90</v>
      </c>
      <c r="B136" s="6" t="s">
        <v>313</v>
      </c>
      <c r="C136" s="189">
        <f>'1.mell.2.tábl.'!C142</f>
        <v>0</v>
      </c>
      <c r="D136" s="189">
        <f>'1.mell.2.tábl.'!D142</f>
        <v>0</v>
      </c>
      <c r="E136" s="189">
        <f>'1.mell.2.tábl.'!E142</f>
        <v>0</v>
      </c>
      <c r="F136" s="189">
        <f>'1.mell.2.tábl.'!F142</f>
        <v>0</v>
      </c>
      <c r="G136" s="269">
        <f t="shared" si="9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89">
        <f>'1.mell.2.tábl.'!C143</f>
        <v>0</v>
      </c>
      <c r="D137" s="189">
        <f>'1.mell.2.tábl.'!D143</f>
        <v>0</v>
      </c>
      <c r="E137" s="189">
        <f>'1.mell.2.tábl.'!E143</f>
        <v>0</v>
      </c>
      <c r="F137" s="189">
        <f>'1.mell.2.tábl.'!F143</f>
        <v>0</v>
      </c>
      <c r="G137" s="269">
        <f t="shared" si="9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1129260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1129260</v>
      </c>
      <c r="M138" s="70"/>
    </row>
    <row r="139" spans="1:13" ht="13.5" thickBot="1" x14ac:dyDescent="0.25">
      <c r="A139" s="159" t="s">
        <v>53</v>
      </c>
      <c r="B139" s="6" t="s">
        <v>253</v>
      </c>
      <c r="C139" s="189">
        <f>'1.mell.2.tábl.'!C145</f>
        <v>0</v>
      </c>
      <c r="D139" s="189">
        <f>'1.mell.2.tábl.'!D145</f>
        <v>0</v>
      </c>
      <c r="E139" s="189">
        <f>'1.mell.2.tábl.'!E145</f>
        <v>0</v>
      </c>
      <c r="F139" s="189">
        <f>'1.mell.2.tábl.'!F145</f>
        <v>0</v>
      </c>
      <c r="G139" s="269">
        <f>C139+F139</f>
        <v>0</v>
      </c>
    </row>
    <row r="140" spans="1:13" ht="12" customHeight="1" thickBot="1" x14ac:dyDescent="0.25">
      <c r="A140" s="159" t="s">
        <v>54</v>
      </c>
      <c r="B140" s="6" t="s">
        <v>254</v>
      </c>
      <c r="C140" s="189">
        <f>'1.mell.2.tábl.'!C146</f>
        <v>1129260</v>
      </c>
      <c r="D140" s="189">
        <f>'1.mell.2.tábl.'!D146</f>
        <v>0</v>
      </c>
      <c r="E140" s="189">
        <f>'1.mell.2.tábl.'!E146</f>
        <v>0</v>
      </c>
      <c r="F140" s="189">
        <f>'1.mell.2.tábl.'!F146</f>
        <v>0</v>
      </c>
      <c r="G140" s="269">
        <f>C140+F140</f>
        <v>1129260</v>
      </c>
    </row>
    <row r="141" spans="1:13" ht="12" customHeight="1" thickBot="1" x14ac:dyDescent="0.25">
      <c r="A141" s="159" t="s">
        <v>170</v>
      </c>
      <c r="B141" s="6" t="s">
        <v>369</v>
      </c>
      <c r="C141" s="189">
        <f>'1.mell.2.tábl.'!C147</f>
        <v>0</v>
      </c>
      <c r="D141" s="189">
        <f>'1.mell.2.tábl.'!D147</f>
        <v>0</v>
      </c>
      <c r="E141" s="189">
        <f>'1.mell.2.tábl.'!E147</f>
        <v>0</v>
      </c>
      <c r="F141" s="189">
        <f>'1.mell.2.tábl.'!F147</f>
        <v>0</v>
      </c>
      <c r="G141" s="269">
        <f>C141+F141</f>
        <v>0</v>
      </c>
    </row>
    <row r="142" spans="1:13" s="43" customFormat="1" ht="12" customHeight="1" thickBot="1" x14ac:dyDescent="0.25">
      <c r="A142" s="159" t="s">
        <v>171</v>
      </c>
      <c r="B142" s="6" t="s">
        <v>323</v>
      </c>
      <c r="C142" s="189">
        <f>'1.mell.2.tábl.'!C148</f>
        <v>0</v>
      </c>
      <c r="D142" s="189">
        <f>'1.mell.2.tábl.'!D148</f>
        <v>0</v>
      </c>
      <c r="E142" s="189">
        <f>'1.mell.2.tábl.'!E148</f>
        <v>0</v>
      </c>
      <c r="F142" s="189">
        <f>'1.mell.2.tábl.'!F148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89">
        <f>'1.mell.2.tábl.'!C149</f>
        <v>0</v>
      </c>
      <c r="D143" s="189">
        <f>'1.mell.2.tábl.'!D149</f>
        <v>0</v>
      </c>
      <c r="E143" s="189">
        <f>'1.mell.2.tábl.'!E149</f>
        <v>0</v>
      </c>
      <c r="F143" s="189">
        <f>'1.mell.2.tábl.'!F149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thickBot="1" x14ac:dyDescent="0.25">
      <c r="A145" s="159" t="s">
        <v>55</v>
      </c>
      <c r="B145" s="6" t="s">
        <v>319</v>
      </c>
      <c r="C145" s="189">
        <f>'1.mell.2.tábl.'!C151</f>
        <v>0</v>
      </c>
      <c r="D145" s="189">
        <f>'1.mell.2.tábl.'!D151</f>
        <v>0</v>
      </c>
      <c r="E145" s="189">
        <f>'1.mell.2.tábl.'!E151</f>
        <v>0</v>
      </c>
      <c r="F145" s="189">
        <f>'1.mell.2.tábl.'!F151</f>
        <v>0</v>
      </c>
      <c r="G145" s="269">
        <f t="shared" ref="G145:G151" si="10">C145+F145</f>
        <v>0</v>
      </c>
    </row>
    <row r="146" spans="1:7" s="43" customFormat="1" ht="12" customHeight="1" thickBot="1" x14ac:dyDescent="0.25">
      <c r="A146" s="159" t="s">
        <v>56</v>
      </c>
      <c r="B146" s="6" t="s">
        <v>326</v>
      </c>
      <c r="C146" s="189">
        <f>'1.mell.2.tábl.'!C152</f>
        <v>0</v>
      </c>
      <c r="D146" s="189">
        <f>'1.mell.2.tábl.'!D152</f>
        <v>0</v>
      </c>
      <c r="E146" s="189">
        <f>'1.mell.2.tábl.'!E152</f>
        <v>0</v>
      </c>
      <c r="F146" s="189">
        <f>'1.mell.2.tábl.'!F152</f>
        <v>0</v>
      </c>
      <c r="G146" s="269">
        <f t="shared" si="10"/>
        <v>0</v>
      </c>
    </row>
    <row r="147" spans="1:7" s="43" customFormat="1" ht="12" customHeight="1" thickBot="1" x14ac:dyDescent="0.25">
      <c r="A147" s="159" t="s">
        <v>182</v>
      </c>
      <c r="B147" s="6" t="s">
        <v>321</v>
      </c>
      <c r="C147" s="189">
        <f>'1.mell.2.tábl.'!C153</f>
        <v>0</v>
      </c>
      <c r="D147" s="189">
        <f>'1.mell.2.tábl.'!D153</f>
        <v>0</v>
      </c>
      <c r="E147" s="189">
        <f>'1.mell.2.tábl.'!E153</f>
        <v>0</v>
      </c>
      <c r="F147" s="189">
        <f>'1.mell.2.tábl.'!F153</f>
        <v>0</v>
      </c>
      <c r="G147" s="269">
        <f t="shared" si="10"/>
        <v>0</v>
      </c>
    </row>
    <row r="148" spans="1:7" s="43" customFormat="1" ht="12" customHeight="1" thickBot="1" x14ac:dyDescent="0.25">
      <c r="A148" s="159" t="s">
        <v>183</v>
      </c>
      <c r="B148" s="6" t="s">
        <v>366</v>
      </c>
      <c r="C148" s="189">
        <f>'1.mell.2.tábl.'!C154</f>
        <v>0</v>
      </c>
      <c r="D148" s="189">
        <f>'1.mell.2.tábl.'!D154</f>
        <v>0</v>
      </c>
      <c r="E148" s="189">
        <f>'1.mell.2.tábl.'!E154</f>
        <v>0</v>
      </c>
      <c r="F148" s="189">
        <f>'1.mell.2.tábl.'!F154</f>
        <v>0</v>
      </c>
      <c r="G148" s="269">
        <f t="shared" si="10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89">
        <f>'1.mell.2.tábl.'!C155</f>
        <v>0</v>
      </c>
      <c r="D149" s="189">
        <f>'1.mell.2.tábl.'!D155</f>
        <v>0</v>
      </c>
      <c r="E149" s="189">
        <f>'1.mell.2.tábl.'!E155</f>
        <v>0</v>
      </c>
      <c r="F149" s="189">
        <f>'1.mell.2.tábl.'!F155</f>
        <v>0</v>
      </c>
      <c r="G149" s="270">
        <f t="shared" si="10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ref="F150:F151" si="11">D150+E150</f>
        <v>0</v>
      </c>
      <c r="G150" s="282">
        <f t="shared" si="10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1"/>
        <v>0</v>
      </c>
      <c r="G151" s="282">
        <f t="shared" si="10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1129260</v>
      </c>
      <c r="D152" s="261">
        <f>+D127+D131+D138+D144+D150+D151</f>
        <v>0</v>
      </c>
      <c r="E152" s="194"/>
      <c r="F152" s="194"/>
      <c r="G152" s="283">
        <f>+G127+G131+G138+G144+G150+G151</f>
        <v>1129260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242187661</v>
      </c>
      <c r="D153" s="261">
        <f>+D126+D152</f>
        <v>0</v>
      </c>
      <c r="E153" s="194">
        <f>+E126+E152</f>
        <v>2299441</v>
      </c>
      <c r="F153" s="194">
        <f>+F126+F152</f>
        <v>2303441</v>
      </c>
      <c r="G153" s="283">
        <f>+G126+G152</f>
        <v>244491102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>
        <v>9</v>
      </c>
      <c r="D155" s="228">
        <f>'9.mell.1.tábl.'!D156</f>
        <v>0</v>
      </c>
      <c r="E155" s="228"/>
      <c r="F155" s="316">
        <f>D155+E155</f>
        <v>0</v>
      </c>
      <c r="G155" s="228">
        <f>'9.mell.1.tábl.'!G156</f>
        <v>9</v>
      </c>
    </row>
    <row r="156" spans="1:7" ht="14.25" customHeight="1" thickBot="1" x14ac:dyDescent="0.25">
      <c r="A156" s="68" t="s">
        <v>112</v>
      </c>
      <c r="B156" s="69"/>
      <c r="C156" s="228">
        <v>5</v>
      </c>
      <c r="D156" s="228">
        <f>'9.mell.1.tábl.'!D157</f>
        <v>0</v>
      </c>
      <c r="E156" s="228"/>
      <c r="F156" s="316">
        <f>D156+E156</f>
        <v>0</v>
      </c>
      <c r="G156" s="228">
        <f>'9.mell.1.tábl.'!G157</f>
        <v>5</v>
      </c>
    </row>
  </sheetData>
  <sheetProtection formatCells="0"/>
  <mergeCells count="4">
    <mergeCell ref="A90:G90"/>
    <mergeCell ref="A6:G6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8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M156"/>
  <sheetViews>
    <sheetView view="pageLayout" zoomScaleNormal="100" zoomScaleSheetLayoutView="100" workbookViewId="0">
      <selection activeCell="B2" sqref="B2:F2"/>
    </sheetView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1.83203125" style="1" hidden="1" customWidth="1"/>
    <col min="5" max="6" width="11.83203125" style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282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'9.mell.2.tábl.'!E4</f>
        <v xml:space="preserve">1. sz. módosítás </v>
      </c>
      <c r="F4" s="314" t="s">
        <v>436</v>
      </c>
      <c r="G4" s="315" t="str">
        <f>'9.mell.2.tábl.'!G4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0</v>
      </c>
      <c r="D7" s="197">
        <f>+D8+D9+D10+D11+D12+D13</f>
        <v>0</v>
      </c>
      <c r="E7" s="130">
        <f>+E8+E9+E10+E11+E12+E13</f>
        <v>0</v>
      </c>
      <c r="F7" s="130">
        <f>+F8+F9+F10+F11+F12+F13</f>
        <v>0</v>
      </c>
      <c r="G7" s="267">
        <f>+G8+G9+G10+G11+G12+G13</f>
        <v>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'1.mell.3.tábl.'!C9</f>
        <v>0</v>
      </c>
      <c r="D8" s="132">
        <f>'1.mell.3.tábl.'!D9</f>
        <v>0</v>
      </c>
      <c r="E8" s="132">
        <f>'1.mell.3.tábl.'!E9</f>
        <v>0</v>
      </c>
      <c r="F8" s="132">
        <f>'1.mell.3.tábl.'!F9</f>
        <v>0</v>
      </c>
      <c r="G8" s="268">
        <f t="shared" ref="G8:G13" si="0">C8+F8</f>
        <v>0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'1.mell.3.tábl.'!C10</f>
        <v>0</v>
      </c>
      <c r="D9" s="132">
        <f>'1.mell.3.tábl.'!D10</f>
        <v>0</v>
      </c>
      <c r="E9" s="132">
        <f>'1.mell.3.tábl.'!E10</f>
        <v>0</v>
      </c>
      <c r="F9" s="132">
        <f>'1.mell.3.tábl.'!F10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'1.mell.3.tábl.'!C11</f>
        <v>0</v>
      </c>
      <c r="D10" s="132">
        <f>'1.mell.3.tábl.'!D11</f>
        <v>0</v>
      </c>
      <c r="E10" s="132">
        <f>'1.mell.3.tábl.'!E11</f>
        <v>0</v>
      </c>
      <c r="F10" s="132">
        <f>'1.mell.3.tábl.'!F11</f>
        <v>0</v>
      </c>
      <c r="G10" s="268">
        <f t="shared" si="0"/>
        <v>0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'1.mell.3.tábl.'!C12</f>
        <v>0</v>
      </c>
      <c r="D11" s="132">
        <f>'1.mell.3.tábl.'!D12</f>
        <v>0</v>
      </c>
      <c r="E11" s="132">
        <f>'1.mell.3.tábl.'!E12</f>
        <v>0</v>
      </c>
      <c r="F11" s="132">
        <f>'1.mell.3.tábl.'!F12</f>
        <v>0</v>
      </c>
      <c r="G11" s="268">
        <f t="shared" si="0"/>
        <v>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'1.mell.3.tábl.'!C13</f>
        <v>0</v>
      </c>
      <c r="D12" s="132">
        <f>'1.mell.3.tábl.'!D13</f>
        <v>0</v>
      </c>
      <c r="E12" s="132">
        <f>'1.mell.3.tábl.'!E13</f>
        <v>0</v>
      </c>
      <c r="F12" s="132">
        <f>'1.mell.3.tábl.'!F13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'1.mell.3.tábl.'!C14</f>
        <v>0</v>
      </c>
      <c r="D13" s="132">
        <f>'1.mell.3.tábl.'!D14</f>
        <v>0</v>
      </c>
      <c r="E13" s="132">
        <f>'1.mell.3.tábl.'!E14</f>
        <v>0</v>
      </c>
      <c r="F13" s="132">
        <f>'1.mell.3.tábl.'!F14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0</v>
      </c>
      <c r="D14" s="197">
        <f>+D15+D16+D17+D18+D19</f>
        <v>0</v>
      </c>
      <c r="E14" s="130">
        <f>+E15+E16+E17+E18+E19</f>
        <v>0</v>
      </c>
      <c r="F14" s="130">
        <f>+F15+F16+F17+F18+F19</f>
        <v>0</v>
      </c>
      <c r="G14" s="267">
        <f>+G15+G16+G17+G18+G19</f>
        <v>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'1.mell.3.tábl.'!C16</f>
        <v>0</v>
      </c>
      <c r="D15" s="132">
        <f>'1.mell.3.tábl.'!D16</f>
        <v>0</v>
      </c>
      <c r="E15" s="132">
        <f>'1.mell.3.tábl.'!E16</f>
        <v>0</v>
      </c>
      <c r="F15" s="132">
        <f>'1.mell.3.tábl.'!F16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'1.mell.3.tábl.'!C17</f>
        <v>0</v>
      </c>
      <c r="D16" s="132">
        <f>'1.mell.3.tábl.'!D17</f>
        <v>0</v>
      </c>
      <c r="E16" s="132">
        <f>'1.mell.3.tábl.'!E17</f>
        <v>0</v>
      </c>
      <c r="F16" s="132">
        <f>'1.mell.3.tábl.'!F17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'1.mell.3.tábl.'!C18</f>
        <v>0</v>
      </c>
      <c r="D17" s="132">
        <f>'1.mell.3.tábl.'!D18</f>
        <v>0</v>
      </c>
      <c r="E17" s="132">
        <f>'1.mell.3.tábl.'!E18</f>
        <v>0</v>
      </c>
      <c r="F17" s="132">
        <f>'1.mell.3.tábl.'!F18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'1.mell.3.tábl.'!C19</f>
        <v>0</v>
      </c>
      <c r="D18" s="132">
        <f>'1.mell.3.tábl.'!D19</f>
        <v>0</v>
      </c>
      <c r="E18" s="132">
        <f>'1.mell.3.tábl.'!E19</f>
        <v>0</v>
      </c>
      <c r="F18" s="132">
        <f>'1.mell.3.tábl.'!F19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'1.mell.3.tábl.'!C20</f>
        <v>0</v>
      </c>
      <c r="D19" s="132">
        <f>'1.mell.3.tábl.'!D20</f>
        <v>0</v>
      </c>
      <c r="E19" s="132">
        <f>'1.mell.3.tábl.'!E20</f>
        <v>0</v>
      </c>
      <c r="F19" s="132">
        <f>'1.mell.3.tábl.'!F20</f>
        <v>0</v>
      </c>
      <c r="G19" s="269">
        <f t="shared" si="1"/>
        <v>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'1.mell.3.tábl.'!C21</f>
        <v>0</v>
      </c>
      <c r="D20" s="132">
        <f>'1.mell.3.tábl.'!D21</f>
        <v>0</v>
      </c>
      <c r="E20" s="132">
        <f>'1.mell.3.tábl.'!E21</f>
        <v>0</v>
      </c>
      <c r="F20" s="132">
        <f>'1.mell.3.tábl.'!F21</f>
        <v>0</v>
      </c>
      <c r="G20" s="270">
        <f t="shared" si="1"/>
        <v>0</v>
      </c>
    </row>
    <row r="21" spans="1:7" s="42" customFormat="1" ht="21.75" thickBot="1" x14ac:dyDescent="0.25">
      <c r="A21" s="23" t="s">
        <v>7</v>
      </c>
      <c r="B21" s="18" t="s">
        <v>145</v>
      </c>
      <c r="C21" s="130">
        <f>+C22+C23+C24+C25+C26</f>
        <v>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'1.mell.3.tábl.'!C23</f>
        <v>0</v>
      </c>
      <c r="D22" s="132">
        <f>'1.mell.3.tábl.'!D23</f>
        <v>0</v>
      </c>
      <c r="E22" s="132">
        <f>'1.mell.3.tábl.'!E23</f>
        <v>0</v>
      </c>
      <c r="F22" s="132">
        <f>'1.mell.3.tábl.'!F23</f>
        <v>0</v>
      </c>
      <c r="G22" s="268">
        <f t="shared" ref="G22:G27" si="2">C22+F22</f>
        <v>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'1.mell.3.tábl.'!C24</f>
        <v>0</v>
      </c>
      <c r="D23" s="132">
        <f>'1.mell.3.tábl.'!D24</f>
        <v>0</v>
      </c>
      <c r="E23" s="132">
        <f>'1.mell.3.tábl.'!E24</f>
        <v>0</v>
      </c>
      <c r="F23" s="132">
        <f>'1.mell.3.tábl.'!F24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'1.mell.3.tábl.'!C25</f>
        <v>0</v>
      </c>
      <c r="D24" s="132">
        <f>'1.mell.3.tábl.'!D25</f>
        <v>0</v>
      </c>
      <c r="E24" s="132">
        <f>'1.mell.3.tábl.'!E25</f>
        <v>0</v>
      </c>
      <c r="F24" s="132">
        <f>'1.mell.3.tábl.'!F25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'1.mell.3.tábl.'!C26</f>
        <v>0</v>
      </c>
      <c r="D25" s="132">
        <f>'1.mell.3.tábl.'!D26</f>
        <v>0</v>
      </c>
      <c r="E25" s="132">
        <f>'1.mell.3.tábl.'!E26</f>
        <v>0</v>
      </c>
      <c r="F25" s="132">
        <f>'1.mell.3.tábl.'!F26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'1.mell.3.tábl.'!C27</f>
        <v>0</v>
      </c>
      <c r="D26" s="132">
        <f>'1.mell.3.tábl.'!D27</f>
        <v>0</v>
      </c>
      <c r="E26" s="132">
        <f>'1.mell.3.tábl.'!E27</f>
        <v>0</v>
      </c>
      <c r="F26" s="132">
        <f>'1.mell.3.tábl.'!F27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'1.mell.3.tábl.'!C28</f>
        <v>0</v>
      </c>
      <c r="D27" s="132">
        <f>'1.mell.3.tábl.'!D28</f>
        <v>0</v>
      </c>
      <c r="E27" s="132">
        <f>'1.mell.3.tábl.'!E28</f>
        <v>0</v>
      </c>
      <c r="F27" s="132">
        <f>'1.mell.3.tábl.'!F28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'1.mell.3.tábl.'!C30</f>
        <v>0</v>
      </c>
      <c r="D29" s="132">
        <f>'1.mell.3.tábl.'!D30</f>
        <v>0</v>
      </c>
      <c r="E29" s="132">
        <f>'1.mell.3.tábl.'!E30</f>
        <v>0</v>
      </c>
      <c r="F29" s="132">
        <f>'1.mell.3.tábl.'!F30</f>
        <v>0</v>
      </c>
      <c r="G29" s="268">
        <f t="shared" ref="G29:G35" si="3">C29+F29</f>
        <v>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'1.mell.3.tábl.'!C31</f>
        <v>0</v>
      </c>
      <c r="D30" s="132">
        <f>'1.mell.3.tábl.'!D31</f>
        <v>0</v>
      </c>
      <c r="E30" s="132">
        <f>'1.mell.3.tábl.'!E31</f>
        <v>0</v>
      </c>
      <c r="F30" s="132">
        <f>'1.mell.3.tábl.'!F31</f>
        <v>0</v>
      </c>
      <c r="G30" s="269">
        <f t="shared" si="3"/>
        <v>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'1.mell.3.tábl.'!C32</f>
        <v>0</v>
      </c>
      <c r="D31" s="132">
        <f>'1.mell.3.tábl.'!D32</f>
        <v>0</v>
      </c>
      <c r="E31" s="132">
        <f>'1.mell.3.tábl.'!E32</f>
        <v>0</v>
      </c>
      <c r="F31" s="132">
        <f>'1.mell.3.tábl.'!F32</f>
        <v>0</v>
      </c>
      <c r="G31" s="269">
        <f t="shared" si="3"/>
        <v>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'1.mell.3.tábl.'!C33</f>
        <v>0</v>
      </c>
      <c r="D32" s="132">
        <f>'1.mell.3.tábl.'!D33</f>
        <v>0</v>
      </c>
      <c r="E32" s="132">
        <f>'1.mell.3.tábl.'!E33</f>
        <v>0</v>
      </c>
      <c r="F32" s="132">
        <f>'1.mell.3.tábl.'!F33</f>
        <v>0</v>
      </c>
      <c r="G32" s="269">
        <f t="shared" si="3"/>
        <v>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'1.mell.3.tábl.'!C34</f>
        <v>0</v>
      </c>
      <c r="D33" s="132">
        <f>'1.mell.3.tábl.'!D34</f>
        <v>0</v>
      </c>
      <c r="E33" s="132">
        <f>'1.mell.3.tábl.'!E34</f>
        <v>0</v>
      </c>
      <c r="F33" s="132">
        <f>'1.mell.3.tábl.'!F34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'1.mell.3.tábl.'!C35</f>
        <v>0</v>
      </c>
      <c r="D34" s="132">
        <f>'1.mell.3.tábl.'!D35</f>
        <v>0</v>
      </c>
      <c r="E34" s="132">
        <f>'1.mell.3.tábl.'!E35</f>
        <v>0</v>
      </c>
      <c r="F34" s="132">
        <f>'1.mell.3.tábl.'!F35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'1.mell.3.tábl.'!C36</f>
        <v>0</v>
      </c>
      <c r="D35" s="132">
        <f>'1.mell.3.tábl.'!D36</f>
        <v>0</v>
      </c>
      <c r="E35" s="132">
        <f>'1.mell.3.tábl.'!E36</f>
        <v>0</v>
      </c>
      <c r="F35" s="132">
        <f>'1.mell.3.tábl.'!F36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0</v>
      </c>
      <c r="D36" s="197">
        <f>SUM(D37:D47)</f>
        <v>0</v>
      </c>
      <c r="E36" s="130">
        <f>SUM(E37:E47)</f>
        <v>0</v>
      </c>
      <c r="F36" s="130">
        <f>SUM(F37:F47)</f>
        <v>0</v>
      </c>
      <c r="G36" s="267">
        <f>SUM(G37:G47)</f>
        <v>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'1.mell.3.tábl.'!C38</f>
        <v>0</v>
      </c>
      <c r="D37" s="132">
        <f>'1.mell.3.tábl.'!D38</f>
        <v>0</v>
      </c>
      <c r="E37" s="132">
        <f>'1.mell.3.tábl.'!E38</f>
        <v>0</v>
      </c>
      <c r="F37" s="132">
        <f>'1.mell.3.tábl.'!F38</f>
        <v>0</v>
      </c>
      <c r="G37" s="268">
        <f t="shared" ref="G37:G47" si="4">C37+F37</f>
        <v>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'1.mell.3.tábl.'!C39</f>
        <v>0</v>
      </c>
      <c r="D38" s="132">
        <f>'1.mell.3.tábl.'!D39</f>
        <v>0</v>
      </c>
      <c r="E38" s="132">
        <f>'1.mell.3.tábl.'!E39</f>
        <v>0</v>
      </c>
      <c r="F38" s="132">
        <f>'1.mell.3.tábl.'!F39</f>
        <v>0</v>
      </c>
      <c r="G38" s="269">
        <f t="shared" si="4"/>
        <v>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'1.mell.3.tábl.'!C40</f>
        <v>0</v>
      </c>
      <c r="D39" s="132">
        <f>'1.mell.3.tábl.'!D40</f>
        <v>0</v>
      </c>
      <c r="E39" s="132">
        <f>'1.mell.3.tábl.'!E40</f>
        <v>0</v>
      </c>
      <c r="F39" s="132">
        <f>'1.mell.3.tábl.'!F40</f>
        <v>0</v>
      </c>
      <c r="G39" s="269">
        <f t="shared" si="4"/>
        <v>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'1.mell.3.tábl.'!C41</f>
        <v>0</v>
      </c>
      <c r="D40" s="132">
        <f>'1.mell.3.tábl.'!D41</f>
        <v>0</v>
      </c>
      <c r="E40" s="132">
        <f>'1.mell.3.tábl.'!E41</f>
        <v>0</v>
      </c>
      <c r="F40" s="132">
        <f>'1.mell.3.tábl.'!F41</f>
        <v>0</v>
      </c>
      <c r="G40" s="269">
        <f t="shared" si="4"/>
        <v>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'1.mell.3.tábl.'!C42</f>
        <v>0</v>
      </c>
      <c r="D41" s="132">
        <f>'1.mell.3.tábl.'!D42</f>
        <v>0</v>
      </c>
      <c r="E41" s="132">
        <f>'1.mell.3.tábl.'!E42</f>
        <v>0</v>
      </c>
      <c r="F41" s="132">
        <f>'1.mell.3.tábl.'!F42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'1.mell.3.tábl.'!C43</f>
        <v>0</v>
      </c>
      <c r="D42" s="132">
        <f>'1.mell.3.tábl.'!D43</f>
        <v>0</v>
      </c>
      <c r="E42" s="132">
        <f>'1.mell.3.tábl.'!E43</f>
        <v>0</v>
      </c>
      <c r="F42" s="132">
        <f>'1.mell.3.tábl.'!F43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'1.mell.3.tábl.'!C44</f>
        <v>0</v>
      </c>
      <c r="D43" s="132">
        <f>'1.mell.3.tábl.'!D44</f>
        <v>0</v>
      </c>
      <c r="E43" s="132">
        <f>'1.mell.3.tábl.'!E44</f>
        <v>0</v>
      </c>
      <c r="F43" s="132">
        <f>'1.mell.3.tábl.'!F44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'1.mell.3.tábl.'!C45</f>
        <v>0</v>
      </c>
      <c r="D44" s="132">
        <f>'1.mell.3.tábl.'!D45</f>
        <v>0</v>
      </c>
      <c r="E44" s="132">
        <f>'1.mell.3.tábl.'!E45</f>
        <v>0</v>
      </c>
      <c r="F44" s="132">
        <f>'1.mell.3.tábl.'!F45</f>
        <v>0</v>
      </c>
      <c r="G44" s="269">
        <f t="shared" si="4"/>
        <v>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'1.mell.3.tábl.'!C46</f>
        <v>0</v>
      </c>
      <c r="D45" s="132">
        <f>'1.mell.3.tábl.'!D46</f>
        <v>0</v>
      </c>
      <c r="E45" s="132">
        <f>'1.mell.3.tábl.'!E46</f>
        <v>0</v>
      </c>
      <c r="F45" s="132">
        <f>'1.mell.3.tábl.'!F46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'1.mell.3.tábl.'!C47</f>
        <v>0</v>
      </c>
      <c r="D46" s="132">
        <f>'1.mell.3.tábl.'!D47</f>
        <v>0</v>
      </c>
      <c r="E46" s="132">
        <f>'1.mell.3.tábl.'!E47</f>
        <v>0</v>
      </c>
      <c r="F46" s="132">
        <f>'1.mell.3.tábl.'!F47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'1.mell.3.tábl.'!C48</f>
        <v>0</v>
      </c>
      <c r="D47" s="132">
        <f>'1.mell.3.tábl.'!D48</f>
        <v>0</v>
      </c>
      <c r="E47" s="132">
        <f>'1.mell.3.tábl.'!E48</f>
        <v>0</v>
      </c>
      <c r="F47" s="132">
        <f>'1.mell.3.tábl.'!F48</f>
        <v>0</v>
      </c>
      <c r="G47" s="273">
        <f t="shared" si="4"/>
        <v>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'1.mell.3.tábl.'!C50</f>
        <v>0</v>
      </c>
      <c r="D49" s="132">
        <f>'1.mell.3.tábl.'!D50</f>
        <v>0</v>
      </c>
      <c r="E49" s="132">
        <f>'1.mell.3.tábl.'!E50</f>
        <v>0</v>
      </c>
      <c r="F49" s="132">
        <f>'1.mell.3.tábl.'!F50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'1.mell.3.tábl.'!C51</f>
        <v>0</v>
      </c>
      <c r="D50" s="132">
        <f>'1.mell.3.tábl.'!D51</f>
        <v>0</v>
      </c>
      <c r="E50" s="132">
        <f>'1.mell.3.tábl.'!E51</f>
        <v>0</v>
      </c>
      <c r="F50" s="132">
        <f>'1.mell.3.tábl.'!F51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'1.mell.3.tábl.'!C52</f>
        <v>0</v>
      </c>
      <c r="D51" s="132">
        <f>'1.mell.3.tábl.'!D52</f>
        <v>0</v>
      </c>
      <c r="E51" s="132">
        <f>'1.mell.3.tábl.'!E52</f>
        <v>0</v>
      </c>
      <c r="F51" s="132">
        <f>'1.mell.3.tábl.'!F52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'1.mell.3.tábl.'!C53</f>
        <v>0</v>
      </c>
      <c r="D52" s="132">
        <f>'1.mell.3.tábl.'!D53</f>
        <v>0</v>
      </c>
      <c r="E52" s="132">
        <f>'1.mell.3.tábl.'!E53</f>
        <v>0</v>
      </c>
      <c r="F52" s="132">
        <f>'1.mell.3.tábl.'!F53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'1.mell.3.tábl.'!C54</f>
        <v>0</v>
      </c>
      <c r="D53" s="132">
        <f>'1.mell.3.tábl.'!D54</f>
        <v>0</v>
      </c>
      <c r="E53" s="132">
        <f>'1.mell.3.tábl.'!E54</f>
        <v>0</v>
      </c>
      <c r="F53" s="132">
        <f>'1.mell.3.tábl.'!F54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'1.mell.3.tábl.'!C56</f>
        <v>0</v>
      </c>
      <c r="D55" s="132">
        <f>'1.mell.3.tábl.'!D56</f>
        <v>0</v>
      </c>
      <c r="E55" s="132">
        <f>'1.mell.3.tábl.'!E56</f>
        <v>0</v>
      </c>
      <c r="F55" s="132">
        <f>'1.mell.3.tábl.'!F56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'1.mell.3.tábl.'!C57</f>
        <v>0</v>
      </c>
      <c r="D56" s="132">
        <f>'1.mell.3.tábl.'!D57</f>
        <v>0</v>
      </c>
      <c r="E56" s="132">
        <f>'1.mell.3.tábl.'!E57</f>
        <v>0</v>
      </c>
      <c r="F56" s="132">
        <f>'1.mell.3.tábl.'!F57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'1.mell.3.tábl.'!C58</f>
        <v>0</v>
      </c>
      <c r="D57" s="132">
        <f>'1.mell.3.tábl.'!D58</f>
        <v>0</v>
      </c>
      <c r="E57" s="132">
        <f>'1.mell.3.tábl.'!E58</f>
        <v>0</v>
      </c>
      <c r="F57" s="132">
        <f>'1.mell.3.tábl.'!F58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'1.mell.3.tábl.'!C59</f>
        <v>0</v>
      </c>
      <c r="D58" s="132">
        <f>'1.mell.3.tábl.'!D59</f>
        <v>0</v>
      </c>
      <c r="E58" s="132">
        <f>'1.mell.3.tábl.'!E59</f>
        <v>0</v>
      </c>
      <c r="F58" s="132">
        <f>'1.mell.3.tábl.'!F59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'1.mell.3.tábl.'!C61</f>
        <v>0</v>
      </c>
      <c r="D60" s="132">
        <f>'1.mell.3.tábl.'!D61</f>
        <v>0</v>
      </c>
      <c r="E60" s="132">
        <f>'1.mell.3.tábl.'!E61</f>
        <v>0</v>
      </c>
      <c r="F60" s="132">
        <f>'1.mell.3.tábl.'!F61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'1.mell.3.tábl.'!C62</f>
        <v>0</v>
      </c>
      <c r="D61" s="132">
        <f>'1.mell.3.tábl.'!D62</f>
        <v>0</v>
      </c>
      <c r="E61" s="132">
        <f>'1.mell.3.tábl.'!E62</f>
        <v>0</v>
      </c>
      <c r="F61" s="132">
        <f>'1.mell.3.tábl.'!F62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'1.mell.3.tábl.'!C63</f>
        <v>0</v>
      </c>
      <c r="D62" s="132">
        <f>'1.mell.3.tábl.'!D63</f>
        <v>0</v>
      </c>
      <c r="E62" s="132">
        <f>'1.mell.3.tábl.'!E63</f>
        <v>0</v>
      </c>
      <c r="F62" s="132">
        <f>'1.mell.3.tábl.'!F63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'1.mell.3.tábl.'!C64</f>
        <v>0</v>
      </c>
      <c r="D63" s="132">
        <f>'1.mell.3.tábl.'!D64</f>
        <v>0</v>
      </c>
      <c r="E63" s="132">
        <f>'1.mell.3.tábl.'!E64</f>
        <v>0</v>
      </c>
      <c r="F63" s="132">
        <f>'1.mell.3.tábl.'!F64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0</v>
      </c>
      <c r="D64" s="201">
        <f>+D7+D14+D21+D28+D36+D48+D54+D59</f>
        <v>0</v>
      </c>
      <c r="E64" s="136">
        <f>+E7+E14+E21+E28+E36+E48+E54+E59</f>
        <v>0</v>
      </c>
      <c r="F64" s="136">
        <f>+F7+F14+F21+F28+F36+F48+F54+F59</f>
        <v>0</v>
      </c>
      <c r="G64" s="271">
        <f>+G7+G14+G21+G28+G36+G48+G54+G59</f>
        <v>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'1.mell.3.tábl.'!C67</f>
        <v>0</v>
      </c>
      <c r="D66" s="132">
        <f>'1.mell.3.tábl.'!D67</f>
        <v>0</v>
      </c>
      <c r="E66" s="132">
        <f>'1.mell.3.tábl.'!E67</f>
        <v>0</v>
      </c>
      <c r="F66" s="132">
        <f>'1.mell.3.tábl.'!F67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'1.mell.3.tábl.'!C68</f>
        <v>0</v>
      </c>
      <c r="D67" s="132">
        <f>'1.mell.3.tábl.'!D68</f>
        <v>0</v>
      </c>
      <c r="E67" s="132">
        <f>'1.mell.3.tábl.'!E68</f>
        <v>0</v>
      </c>
      <c r="F67" s="132">
        <f>'1.mell.3.tábl.'!F68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'1.mell.3.tábl.'!C69</f>
        <v>0</v>
      </c>
      <c r="D68" s="132">
        <f>'1.mell.3.tábl.'!D69</f>
        <v>0</v>
      </c>
      <c r="E68" s="132">
        <f>'1.mell.3.tábl.'!E69</f>
        <v>0</v>
      </c>
      <c r="F68" s="132">
        <f>'1.mell.3.tábl.'!F69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'1.mell.3.tábl.'!C71</f>
        <v>0</v>
      </c>
      <c r="D70" s="132">
        <f>'1.mell.3.tábl.'!D71</f>
        <v>0</v>
      </c>
      <c r="E70" s="132">
        <f>'1.mell.3.tábl.'!E71</f>
        <v>0</v>
      </c>
      <c r="F70" s="132">
        <f>'1.mell.3.tábl.'!F71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'1.mell.3.tábl.'!C72</f>
        <v>0</v>
      </c>
      <c r="D71" s="132">
        <f>'1.mell.3.tábl.'!D72</f>
        <v>0</v>
      </c>
      <c r="E71" s="132">
        <f>'1.mell.3.tábl.'!E72</f>
        <v>0</v>
      </c>
      <c r="F71" s="132">
        <f>'1.mell.3.tábl.'!F72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'1.mell.3.tábl.'!C73</f>
        <v>0</v>
      </c>
      <c r="D72" s="132">
        <f>'1.mell.3.tábl.'!D73</f>
        <v>0</v>
      </c>
      <c r="E72" s="132">
        <f>'1.mell.3.tábl.'!E73</f>
        <v>0</v>
      </c>
      <c r="F72" s="132">
        <f>'1.mell.3.tábl.'!F73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'1.mell.3.tábl.'!C74</f>
        <v>0</v>
      </c>
      <c r="D73" s="132">
        <f>'1.mell.3.tábl.'!D74</f>
        <v>0</v>
      </c>
      <c r="E73" s="132">
        <f>'1.mell.3.tábl.'!E74</f>
        <v>0</v>
      </c>
      <c r="F73" s="132">
        <f>'1.mell.3.tábl.'!F74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0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0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'1.mell.3.tábl.'!C76</f>
        <v>0</v>
      </c>
      <c r="D75" s="132">
        <f>'1.mell.3.tábl.'!D76</f>
        <v>0</v>
      </c>
      <c r="E75" s="132">
        <f>'1.mell.3.tábl.'!E76</f>
        <v>0</v>
      </c>
      <c r="F75" s="132">
        <f>'1.mell.3.tábl.'!F76</f>
        <v>0</v>
      </c>
      <c r="G75" s="272">
        <f>C75+F75</f>
        <v>0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'1.mell.3.tábl.'!C77</f>
        <v>0</v>
      </c>
      <c r="D76" s="132">
        <f>'1.mell.3.tábl.'!D77</f>
        <v>0</v>
      </c>
      <c r="E76" s="132">
        <f>'1.mell.3.tábl.'!E77</f>
        <v>0</v>
      </c>
      <c r="F76" s="132">
        <f>'1.mell.3.tábl.'!F77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'1.mell.3.tábl.'!C79</f>
        <v>0</v>
      </c>
      <c r="D78" s="132">
        <f>'1.mell.3.tábl.'!D79</f>
        <v>0</v>
      </c>
      <c r="E78" s="132">
        <f>'1.mell.3.tábl.'!E79</f>
        <v>0</v>
      </c>
      <c r="F78" s="132">
        <f>'1.mell.3.tábl.'!F79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'1.mell.3.tábl.'!C80</f>
        <v>0</v>
      </c>
      <c r="D79" s="132">
        <f>'1.mell.3.tábl.'!D80</f>
        <v>0</v>
      </c>
      <c r="E79" s="132">
        <f>'1.mell.3.tábl.'!E80</f>
        <v>0</v>
      </c>
      <c r="F79" s="132">
        <f>'1.mell.3.tábl.'!F80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'1.mell.3.tábl.'!C81</f>
        <v>0</v>
      </c>
      <c r="D80" s="132">
        <f>'1.mell.3.tábl.'!D81</f>
        <v>0</v>
      </c>
      <c r="E80" s="132">
        <f>'1.mell.3.tábl.'!E81</f>
        <v>0</v>
      </c>
      <c r="F80" s="132">
        <f>'1.mell.3.tábl.'!F81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'1.mell.3.tábl.'!C83</f>
        <v>0</v>
      </c>
      <c r="D82" s="132">
        <f>'1.mell.3.tábl.'!D83</f>
        <v>0</v>
      </c>
      <c r="E82" s="132">
        <f>'1.mell.3.tábl.'!E83</f>
        <v>0</v>
      </c>
      <c r="F82" s="132">
        <f>'1.mell.3.tábl.'!F83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'1.mell.3.tábl.'!C84</f>
        <v>0</v>
      </c>
      <c r="D83" s="132">
        <f>'1.mell.3.tábl.'!D84</f>
        <v>0</v>
      </c>
      <c r="E83" s="132">
        <f>'1.mell.3.tábl.'!E84</f>
        <v>0</v>
      </c>
      <c r="F83" s="132">
        <f>'1.mell.3.tábl.'!F84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'1.mell.3.tábl.'!C85</f>
        <v>0</v>
      </c>
      <c r="D84" s="132">
        <f>'1.mell.3.tábl.'!D85</f>
        <v>0</v>
      </c>
      <c r="E84" s="132">
        <f>'1.mell.3.tábl.'!E85</f>
        <v>0</v>
      </c>
      <c r="F84" s="132">
        <f>'1.mell.3.tábl.'!F85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'1.mell.3.tábl.'!C86</f>
        <v>0</v>
      </c>
      <c r="D85" s="132">
        <f>'1.mell.3.tábl.'!D86</f>
        <v>0</v>
      </c>
      <c r="E85" s="132">
        <f>'1.mell.3.tábl.'!E86</f>
        <v>0</v>
      </c>
      <c r="F85" s="132">
        <f>'1.mell.3.tábl.'!F86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ref="F86:F87" si="6"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6"/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0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0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0</v>
      </c>
      <c r="D89" s="136">
        <f>+D64+D88</f>
        <v>0</v>
      </c>
      <c r="E89" s="136">
        <f>+E64+E88</f>
        <v>0</v>
      </c>
      <c r="F89" s="136">
        <f>+F64+F88</f>
        <v>0</v>
      </c>
      <c r="G89" s="271">
        <f>+G64+G88</f>
        <v>0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179000</v>
      </c>
      <c r="D91" s="275">
        <f>+D92+D93+D94+D95+D96+D109</f>
        <v>0</v>
      </c>
      <c r="E91" s="129">
        <f>+E92+E93+E94+E95+E96+E109</f>
        <v>0</v>
      </c>
      <c r="F91" s="129">
        <f>+F92+F93+F94+F95+F96+F109</f>
        <v>0</v>
      </c>
      <c r="G91" s="279">
        <f>+G92+G93+G94+G95+G96+G109</f>
        <v>179000</v>
      </c>
    </row>
    <row r="92" spans="1:7" ht="12" customHeight="1" thickBot="1" x14ac:dyDescent="0.25">
      <c r="A92" s="167" t="s">
        <v>57</v>
      </c>
      <c r="B92" s="7" t="s">
        <v>33</v>
      </c>
      <c r="C92" s="189">
        <f>'1.mell.3.tábl.'!C97</f>
        <v>0</v>
      </c>
      <c r="D92" s="189">
        <f>'1.mell.3.tábl.'!D97</f>
        <v>0</v>
      </c>
      <c r="E92" s="189">
        <f>'1.mell.3.tábl.'!E97</f>
        <v>0</v>
      </c>
      <c r="F92" s="189">
        <f>'1.mell.3.tábl.'!F97</f>
        <v>0</v>
      </c>
      <c r="G92" s="280">
        <f t="shared" ref="G92:G111" si="7">C92+F92</f>
        <v>0</v>
      </c>
    </row>
    <row r="93" spans="1:7" ht="12" customHeight="1" thickBot="1" x14ac:dyDescent="0.25">
      <c r="A93" s="160" t="s">
        <v>58</v>
      </c>
      <c r="B93" s="5" t="s">
        <v>97</v>
      </c>
      <c r="C93" s="189">
        <f>'1.mell.3.tábl.'!C98</f>
        <v>0</v>
      </c>
      <c r="D93" s="189">
        <f>'1.mell.3.tábl.'!D98</f>
        <v>0</v>
      </c>
      <c r="E93" s="189">
        <f>'1.mell.3.tábl.'!E98</f>
        <v>0</v>
      </c>
      <c r="F93" s="189">
        <f>'1.mell.3.tábl.'!F98</f>
        <v>0</v>
      </c>
      <c r="G93" s="269">
        <f t="shared" si="7"/>
        <v>0</v>
      </c>
    </row>
    <row r="94" spans="1:7" ht="12" customHeight="1" thickBot="1" x14ac:dyDescent="0.25">
      <c r="A94" s="160" t="s">
        <v>59</v>
      </c>
      <c r="B94" s="5" t="s">
        <v>76</v>
      </c>
      <c r="C94" s="189">
        <f>'1.mell.3.tábl.'!C99</f>
        <v>79000</v>
      </c>
      <c r="D94" s="189">
        <f>'1.mell.3.tábl.'!D99</f>
        <v>0</v>
      </c>
      <c r="E94" s="189">
        <f>'1.mell.3.tábl.'!E99</f>
        <v>0</v>
      </c>
      <c r="F94" s="189">
        <f>'1.mell.3.tábl.'!F99</f>
        <v>0</v>
      </c>
      <c r="G94" s="270">
        <f t="shared" si="7"/>
        <v>79000</v>
      </c>
    </row>
    <row r="95" spans="1:7" ht="12" customHeight="1" thickBot="1" x14ac:dyDescent="0.25">
      <c r="A95" s="160" t="s">
        <v>60</v>
      </c>
      <c r="B95" s="8" t="s">
        <v>98</v>
      </c>
      <c r="C95" s="189">
        <f>'1.mell.3.tábl.'!C100</f>
        <v>0</v>
      </c>
      <c r="D95" s="189">
        <f>'1.mell.3.tábl.'!D100</f>
        <v>0</v>
      </c>
      <c r="E95" s="189">
        <f>'1.mell.3.tábl.'!E100</f>
        <v>0</v>
      </c>
      <c r="F95" s="189">
        <f>'1.mell.3.tábl.'!F100</f>
        <v>0</v>
      </c>
      <c r="G95" s="270">
        <f t="shared" si="7"/>
        <v>0</v>
      </c>
    </row>
    <row r="96" spans="1:7" ht="12" customHeight="1" thickBot="1" x14ac:dyDescent="0.25">
      <c r="A96" s="160" t="s">
        <v>68</v>
      </c>
      <c r="B96" s="16" t="s">
        <v>99</v>
      </c>
      <c r="C96" s="189">
        <f>'1.mell.3.tábl.'!C101</f>
        <v>100000</v>
      </c>
      <c r="D96" s="189">
        <f>'1.mell.3.tábl.'!D101</f>
        <v>0</v>
      </c>
      <c r="E96" s="189">
        <f>'1.mell.3.tábl.'!E101</f>
        <v>0</v>
      </c>
      <c r="F96" s="189">
        <f>'1.mell.3.tábl.'!F101</f>
        <v>0</v>
      </c>
      <c r="G96" s="270">
        <f t="shared" si="7"/>
        <v>100000</v>
      </c>
    </row>
    <row r="97" spans="1:7" ht="12" customHeight="1" thickBot="1" x14ac:dyDescent="0.25">
      <c r="A97" s="160" t="s">
        <v>61</v>
      </c>
      <c r="B97" s="5" t="s">
        <v>359</v>
      </c>
      <c r="C97" s="189">
        <f>'1.mell.3.tábl.'!C102</f>
        <v>0</v>
      </c>
      <c r="D97" s="189">
        <f>'1.mell.3.tábl.'!D102</f>
        <v>0</v>
      </c>
      <c r="E97" s="189">
        <f>'1.mell.3.tábl.'!E102</f>
        <v>0</v>
      </c>
      <c r="F97" s="189">
        <f>'1.mell.3.tábl.'!F102</f>
        <v>0</v>
      </c>
      <c r="G97" s="270">
        <f t="shared" si="7"/>
        <v>0</v>
      </c>
    </row>
    <row r="98" spans="1:7" ht="12" customHeight="1" thickBot="1" x14ac:dyDescent="0.25">
      <c r="A98" s="160" t="s">
        <v>62</v>
      </c>
      <c r="B98" s="49" t="s">
        <v>300</v>
      </c>
      <c r="C98" s="189">
        <f>'1.mell.3.tábl.'!C103</f>
        <v>0</v>
      </c>
      <c r="D98" s="189">
        <f>'1.mell.3.tábl.'!D103</f>
        <v>0</v>
      </c>
      <c r="E98" s="189">
        <f>'1.mell.3.tábl.'!E103</f>
        <v>0</v>
      </c>
      <c r="F98" s="189">
        <f>'1.mell.3.tábl.'!F103</f>
        <v>0</v>
      </c>
      <c r="G98" s="270">
        <f t="shared" si="7"/>
        <v>0</v>
      </c>
    </row>
    <row r="99" spans="1:7" ht="12" customHeight="1" thickBot="1" x14ac:dyDescent="0.25">
      <c r="A99" s="160" t="s">
        <v>69</v>
      </c>
      <c r="B99" s="49" t="s">
        <v>299</v>
      </c>
      <c r="C99" s="189">
        <f>'1.mell.3.tábl.'!C104</f>
        <v>0</v>
      </c>
      <c r="D99" s="189">
        <f>'1.mell.3.tábl.'!D104</f>
        <v>0</v>
      </c>
      <c r="E99" s="189">
        <f>'1.mell.3.tábl.'!E104</f>
        <v>0</v>
      </c>
      <c r="F99" s="189">
        <f>'1.mell.3.tábl.'!F104</f>
        <v>0</v>
      </c>
      <c r="G99" s="270">
        <f t="shared" si="7"/>
        <v>0</v>
      </c>
    </row>
    <row r="100" spans="1:7" ht="12" customHeight="1" thickBot="1" x14ac:dyDescent="0.25">
      <c r="A100" s="160" t="s">
        <v>70</v>
      </c>
      <c r="B100" s="49" t="s">
        <v>233</v>
      </c>
      <c r="C100" s="189">
        <f>'1.mell.3.tábl.'!C105</f>
        <v>0</v>
      </c>
      <c r="D100" s="189">
        <f>'1.mell.3.tábl.'!D105</f>
        <v>0</v>
      </c>
      <c r="E100" s="189">
        <f>'1.mell.3.tábl.'!E105</f>
        <v>0</v>
      </c>
      <c r="F100" s="189">
        <f>'1.mell.3.tábl.'!F105</f>
        <v>0</v>
      </c>
      <c r="G100" s="270">
        <f t="shared" si="7"/>
        <v>0</v>
      </c>
    </row>
    <row r="101" spans="1:7" ht="12" customHeight="1" thickBot="1" x14ac:dyDescent="0.25">
      <c r="A101" s="160" t="s">
        <v>71</v>
      </c>
      <c r="B101" s="50" t="s">
        <v>234</v>
      </c>
      <c r="C101" s="189">
        <f>'1.mell.3.tábl.'!C106</f>
        <v>0</v>
      </c>
      <c r="D101" s="189">
        <f>'1.mell.3.tábl.'!D106</f>
        <v>0</v>
      </c>
      <c r="E101" s="189">
        <f>'1.mell.3.tábl.'!E106</f>
        <v>0</v>
      </c>
      <c r="F101" s="189">
        <f>'1.mell.3.tábl.'!F106</f>
        <v>0</v>
      </c>
      <c r="G101" s="270">
        <f t="shared" si="7"/>
        <v>0</v>
      </c>
    </row>
    <row r="102" spans="1:7" ht="12" customHeight="1" thickBot="1" x14ac:dyDescent="0.25">
      <c r="A102" s="160" t="s">
        <v>72</v>
      </c>
      <c r="B102" s="50" t="s">
        <v>235</v>
      </c>
      <c r="C102" s="189">
        <f>'1.mell.3.tábl.'!C107</f>
        <v>0</v>
      </c>
      <c r="D102" s="189">
        <f>'1.mell.3.tábl.'!D107</f>
        <v>0</v>
      </c>
      <c r="E102" s="189">
        <f>'1.mell.3.tábl.'!E107</f>
        <v>0</v>
      </c>
      <c r="F102" s="189">
        <f>'1.mell.3.tábl.'!F107</f>
        <v>0</v>
      </c>
      <c r="G102" s="270">
        <f t="shared" si="7"/>
        <v>0</v>
      </c>
    </row>
    <row r="103" spans="1:7" ht="12" customHeight="1" thickBot="1" x14ac:dyDescent="0.25">
      <c r="A103" s="160" t="s">
        <v>74</v>
      </c>
      <c r="B103" s="49" t="s">
        <v>236</v>
      </c>
      <c r="C103" s="189">
        <f>'1.mell.3.tábl.'!C108</f>
        <v>100000</v>
      </c>
      <c r="D103" s="189">
        <f>'1.mell.3.tábl.'!D108</f>
        <v>0</v>
      </c>
      <c r="E103" s="189">
        <f>'1.mell.3.tábl.'!E108</f>
        <v>0</v>
      </c>
      <c r="F103" s="189">
        <f>'1.mell.3.tábl.'!F108</f>
        <v>0</v>
      </c>
      <c r="G103" s="270">
        <f t="shared" si="7"/>
        <v>100000</v>
      </c>
    </row>
    <row r="104" spans="1:7" ht="12" customHeight="1" thickBot="1" x14ac:dyDescent="0.25">
      <c r="A104" s="160" t="s">
        <v>100</v>
      </c>
      <c r="B104" s="49" t="s">
        <v>237</v>
      </c>
      <c r="C104" s="189">
        <f>'1.mell.3.tábl.'!C109</f>
        <v>0</v>
      </c>
      <c r="D104" s="189">
        <f>'1.mell.3.tábl.'!D109</f>
        <v>0</v>
      </c>
      <c r="E104" s="189">
        <f>'1.mell.3.tábl.'!E109</f>
        <v>0</v>
      </c>
      <c r="F104" s="189">
        <f>'1.mell.3.tábl.'!F109</f>
        <v>0</v>
      </c>
      <c r="G104" s="270">
        <f t="shared" si="7"/>
        <v>0</v>
      </c>
    </row>
    <row r="105" spans="1:7" ht="12" customHeight="1" thickBot="1" x14ac:dyDescent="0.25">
      <c r="A105" s="160" t="s">
        <v>231</v>
      </c>
      <c r="B105" s="50" t="s">
        <v>238</v>
      </c>
      <c r="C105" s="189">
        <f>'1.mell.3.tábl.'!C110</f>
        <v>0</v>
      </c>
      <c r="D105" s="189">
        <f>'1.mell.3.tábl.'!D110</f>
        <v>0</v>
      </c>
      <c r="E105" s="189">
        <f>'1.mell.3.tábl.'!E110</f>
        <v>0</v>
      </c>
      <c r="F105" s="189">
        <f>'1.mell.3.tábl.'!F110</f>
        <v>0</v>
      </c>
      <c r="G105" s="270">
        <f t="shared" si="7"/>
        <v>0</v>
      </c>
    </row>
    <row r="106" spans="1:7" ht="12" customHeight="1" thickBot="1" x14ac:dyDescent="0.25">
      <c r="A106" s="168" t="s">
        <v>232</v>
      </c>
      <c r="B106" s="51" t="s">
        <v>239</v>
      </c>
      <c r="C106" s="189">
        <f>'1.mell.3.tábl.'!C111</f>
        <v>0</v>
      </c>
      <c r="D106" s="189">
        <f>'1.mell.3.tábl.'!D111</f>
        <v>0</v>
      </c>
      <c r="E106" s="189">
        <f>'1.mell.3.tábl.'!E111</f>
        <v>0</v>
      </c>
      <c r="F106" s="189">
        <f>'1.mell.3.tábl.'!F111</f>
        <v>0</v>
      </c>
      <c r="G106" s="270">
        <f t="shared" si="7"/>
        <v>0</v>
      </c>
    </row>
    <row r="107" spans="1:7" ht="12" customHeight="1" thickBot="1" x14ac:dyDescent="0.25">
      <c r="A107" s="160" t="s">
        <v>297</v>
      </c>
      <c r="B107" s="51" t="s">
        <v>240</v>
      </c>
      <c r="C107" s="189">
        <f>'1.mell.3.tábl.'!C112</f>
        <v>0</v>
      </c>
      <c r="D107" s="189">
        <f>'1.mell.3.tábl.'!D112</f>
        <v>0</v>
      </c>
      <c r="E107" s="189">
        <f>'1.mell.3.tábl.'!E112</f>
        <v>0</v>
      </c>
      <c r="F107" s="189">
        <f>'1.mell.3.tábl.'!F112</f>
        <v>0</v>
      </c>
      <c r="G107" s="270">
        <f t="shared" si="7"/>
        <v>0</v>
      </c>
    </row>
    <row r="108" spans="1:7" ht="12" customHeight="1" thickBot="1" x14ac:dyDescent="0.25">
      <c r="A108" s="160" t="s">
        <v>298</v>
      </c>
      <c r="B108" s="50" t="s">
        <v>241</v>
      </c>
      <c r="C108" s="189">
        <f>'1.mell.3.tábl.'!C113</f>
        <v>0</v>
      </c>
      <c r="D108" s="189">
        <f>'1.mell.3.tábl.'!D113</f>
        <v>0</v>
      </c>
      <c r="E108" s="189">
        <f>'1.mell.3.tábl.'!E113</f>
        <v>0</v>
      </c>
      <c r="F108" s="189">
        <f>'1.mell.3.tábl.'!F113</f>
        <v>0</v>
      </c>
      <c r="G108" s="269">
        <f t="shared" si="7"/>
        <v>0</v>
      </c>
    </row>
    <row r="109" spans="1:7" ht="12" customHeight="1" thickBot="1" x14ac:dyDescent="0.25">
      <c r="A109" s="160" t="s">
        <v>302</v>
      </c>
      <c r="B109" s="8" t="s">
        <v>34</v>
      </c>
      <c r="C109" s="189">
        <f>'1.mell.3.tábl.'!C114</f>
        <v>0</v>
      </c>
      <c r="D109" s="189">
        <f>'1.mell.3.tábl.'!D114</f>
        <v>0</v>
      </c>
      <c r="E109" s="189">
        <f>'1.mell.3.tábl.'!E114</f>
        <v>0</v>
      </c>
      <c r="F109" s="189">
        <f>'1.mell.3.tábl.'!F114</f>
        <v>0</v>
      </c>
      <c r="G109" s="269">
        <f t="shared" si="7"/>
        <v>0</v>
      </c>
    </row>
    <row r="110" spans="1:7" ht="12" customHeight="1" thickBot="1" x14ac:dyDescent="0.25">
      <c r="A110" s="161" t="s">
        <v>303</v>
      </c>
      <c r="B110" s="5" t="s">
        <v>360</v>
      </c>
      <c r="C110" s="189">
        <f>'1.mell.3.tábl.'!C115</f>
        <v>0</v>
      </c>
      <c r="D110" s="189">
        <f>'1.mell.3.tábl.'!D115</f>
        <v>0</v>
      </c>
      <c r="E110" s="189">
        <f>'1.mell.3.tábl.'!E115</f>
        <v>0</v>
      </c>
      <c r="F110" s="189">
        <f>'1.mell.3.tábl.'!F115</f>
        <v>0</v>
      </c>
      <c r="G110" s="270">
        <f t="shared" si="7"/>
        <v>0</v>
      </c>
    </row>
    <row r="111" spans="1:7" ht="12" customHeight="1" thickBot="1" x14ac:dyDescent="0.25">
      <c r="A111" s="169" t="s">
        <v>304</v>
      </c>
      <c r="B111" s="52" t="s">
        <v>361</v>
      </c>
      <c r="C111" s="189">
        <f>'1.mell.3.tábl.'!C116</f>
        <v>0</v>
      </c>
      <c r="D111" s="189">
        <f>'1.mell.3.tábl.'!D116</f>
        <v>0</v>
      </c>
      <c r="E111" s="189">
        <f>'1.mell.3.tábl.'!E116</f>
        <v>0</v>
      </c>
      <c r="F111" s="189">
        <f>'1.mell.3.tábl.'!F116</f>
        <v>0</v>
      </c>
      <c r="G111" s="281">
        <f t="shared" si="7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0</v>
      </c>
      <c r="D112" s="253">
        <f>+D113+D115+D117</f>
        <v>0</v>
      </c>
      <c r="E112" s="130">
        <f>+E113+E115+E117</f>
        <v>0</v>
      </c>
      <c r="F112" s="130">
        <f>+F113+F115+F117</f>
        <v>0</v>
      </c>
      <c r="G112" s="267">
        <f>+G113+G115+G117</f>
        <v>0</v>
      </c>
    </row>
    <row r="113" spans="1:7" ht="12" customHeight="1" thickBot="1" x14ac:dyDescent="0.25">
      <c r="A113" s="159" t="s">
        <v>63</v>
      </c>
      <c r="B113" s="5" t="s">
        <v>116</v>
      </c>
      <c r="C113" s="189">
        <f>'1.mell.3.tábl.'!C118</f>
        <v>0</v>
      </c>
      <c r="D113" s="189">
        <f>'1.mell.3.tábl.'!D118</f>
        <v>0</v>
      </c>
      <c r="E113" s="189">
        <f>'1.mell.3.tábl.'!E118</f>
        <v>0</v>
      </c>
      <c r="F113" s="189">
        <f>'1.mell.3.tábl.'!F118</f>
        <v>0</v>
      </c>
      <c r="G113" s="268">
        <f t="shared" ref="G113:G125" si="8">C113+F113</f>
        <v>0</v>
      </c>
    </row>
    <row r="114" spans="1:7" ht="12" customHeight="1" thickBot="1" x14ac:dyDescent="0.25">
      <c r="A114" s="159" t="s">
        <v>64</v>
      </c>
      <c r="B114" s="9" t="s">
        <v>246</v>
      </c>
      <c r="C114" s="189">
        <f>'1.mell.3.tábl.'!C119</f>
        <v>0</v>
      </c>
      <c r="D114" s="189">
        <f>'1.mell.3.tábl.'!D119</f>
        <v>0</v>
      </c>
      <c r="E114" s="189">
        <f>'1.mell.3.tábl.'!E119</f>
        <v>0</v>
      </c>
      <c r="F114" s="189">
        <f>'1.mell.3.tábl.'!F119</f>
        <v>0</v>
      </c>
      <c r="G114" s="268">
        <f t="shared" si="8"/>
        <v>0</v>
      </c>
    </row>
    <row r="115" spans="1:7" ht="12" customHeight="1" thickBot="1" x14ac:dyDescent="0.25">
      <c r="A115" s="159" t="s">
        <v>65</v>
      </c>
      <c r="B115" s="9" t="s">
        <v>101</v>
      </c>
      <c r="C115" s="189">
        <f>'1.mell.3.tábl.'!C120</f>
        <v>0</v>
      </c>
      <c r="D115" s="189">
        <f>'1.mell.3.tábl.'!D120</f>
        <v>0</v>
      </c>
      <c r="E115" s="189">
        <f>'1.mell.3.tábl.'!E120</f>
        <v>0</v>
      </c>
      <c r="F115" s="189">
        <f>'1.mell.3.tábl.'!F120</f>
        <v>0</v>
      </c>
      <c r="G115" s="269">
        <f t="shared" si="8"/>
        <v>0</v>
      </c>
    </row>
    <row r="116" spans="1:7" ht="12" customHeight="1" thickBot="1" x14ac:dyDescent="0.25">
      <c r="A116" s="159" t="s">
        <v>66</v>
      </c>
      <c r="B116" s="9" t="s">
        <v>247</v>
      </c>
      <c r="C116" s="189">
        <f>'1.mell.3.tábl.'!C121</f>
        <v>0</v>
      </c>
      <c r="D116" s="189">
        <f>'1.mell.3.tábl.'!D121</f>
        <v>0</v>
      </c>
      <c r="E116" s="189">
        <f>'1.mell.3.tábl.'!E121</f>
        <v>0</v>
      </c>
      <c r="F116" s="189">
        <f>'1.mell.3.tábl.'!F121</f>
        <v>0</v>
      </c>
      <c r="G116" s="269">
        <f t="shared" si="8"/>
        <v>0</v>
      </c>
    </row>
    <row r="117" spans="1:7" ht="12" customHeight="1" thickBot="1" x14ac:dyDescent="0.25">
      <c r="A117" s="159" t="s">
        <v>67</v>
      </c>
      <c r="B117" s="74" t="s">
        <v>118</v>
      </c>
      <c r="C117" s="189">
        <f>'1.mell.3.tábl.'!C122</f>
        <v>0</v>
      </c>
      <c r="D117" s="189">
        <f>'1.mell.3.tábl.'!D122</f>
        <v>0</v>
      </c>
      <c r="E117" s="189">
        <f>'1.mell.3.tábl.'!E122</f>
        <v>0</v>
      </c>
      <c r="F117" s="189">
        <f>'1.mell.3.tábl.'!F122</f>
        <v>0</v>
      </c>
      <c r="G117" s="269">
        <f t="shared" si="8"/>
        <v>0</v>
      </c>
    </row>
    <row r="118" spans="1:7" ht="12" customHeight="1" thickBot="1" x14ac:dyDescent="0.25">
      <c r="A118" s="159" t="s">
        <v>73</v>
      </c>
      <c r="B118" s="73" t="s">
        <v>290</v>
      </c>
      <c r="C118" s="189">
        <f>'1.mell.3.tábl.'!C123</f>
        <v>0</v>
      </c>
      <c r="D118" s="189">
        <f>'1.mell.3.tábl.'!D123</f>
        <v>0</v>
      </c>
      <c r="E118" s="189">
        <f>'1.mell.3.tábl.'!E123</f>
        <v>0</v>
      </c>
      <c r="F118" s="189">
        <f>'1.mell.3.tábl.'!F123</f>
        <v>0</v>
      </c>
      <c r="G118" s="269">
        <f t="shared" si="8"/>
        <v>0</v>
      </c>
    </row>
    <row r="119" spans="1:7" ht="12" customHeight="1" thickBot="1" x14ac:dyDescent="0.25">
      <c r="A119" s="159" t="s">
        <v>75</v>
      </c>
      <c r="B119" s="140" t="s">
        <v>252</v>
      </c>
      <c r="C119" s="189">
        <f>'1.mell.3.tábl.'!C124</f>
        <v>0</v>
      </c>
      <c r="D119" s="189">
        <f>'1.mell.3.tábl.'!D124</f>
        <v>0</v>
      </c>
      <c r="E119" s="189">
        <f>'1.mell.3.tábl.'!E124</f>
        <v>0</v>
      </c>
      <c r="F119" s="189">
        <f>'1.mell.3.tábl.'!F124</f>
        <v>0</v>
      </c>
      <c r="G119" s="269">
        <f t="shared" si="8"/>
        <v>0</v>
      </c>
    </row>
    <row r="120" spans="1:7" ht="12" customHeight="1" thickBot="1" x14ac:dyDescent="0.25">
      <c r="A120" s="159" t="s">
        <v>102</v>
      </c>
      <c r="B120" s="50" t="s">
        <v>235</v>
      </c>
      <c r="C120" s="189">
        <f>'1.mell.3.tábl.'!C125</f>
        <v>0</v>
      </c>
      <c r="D120" s="189">
        <f>'1.mell.3.tábl.'!D125</f>
        <v>0</v>
      </c>
      <c r="E120" s="189">
        <f>'1.mell.3.tábl.'!E125</f>
        <v>0</v>
      </c>
      <c r="F120" s="189">
        <f>'1.mell.3.tábl.'!F125</f>
        <v>0</v>
      </c>
      <c r="G120" s="269">
        <f t="shared" si="8"/>
        <v>0</v>
      </c>
    </row>
    <row r="121" spans="1:7" ht="12" customHeight="1" thickBot="1" x14ac:dyDescent="0.25">
      <c r="A121" s="159" t="s">
        <v>103</v>
      </c>
      <c r="B121" s="50" t="s">
        <v>251</v>
      </c>
      <c r="C121" s="189">
        <f>'1.mell.3.tábl.'!C126</f>
        <v>0</v>
      </c>
      <c r="D121" s="189">
        <f>'1.mell.3.tábl.'!D126</f>
        <v>0</v>
      </c>
      <c r="E121" s="189">
        <f>'1.mell.3.tábl.'!E126</f>
        <v>0</v>
      </c>
      <c r="F121" s="189">
        <f>'1.mell.3.tábl.'!F126</f>
        <v>0</v>
      </c>
      <c r="G121" s="269">
        <f t="shared" si="8"/>
        <v>0</v>
      </c>
    </row>
    <row r="122" spans="1:7" ht="12" customHeight="1" thickBot="1" x14ac:dyDescent="0.25">
      <c r="A122" s="159" t="s">
        <v>104</v>
      </c>
      <c r="B122" s="50" t="s">
        <v>250</v>
      </c>
      <c r="C122" s="189">
        <f>'1.mell.3.tábl.'!C127</f>
        <v>0</v>
      </c>
      <c r="D122" s="189">
        <f>'1.mell.3.tábl.'!D127</f>
        <v>0</v>
      </c>
      <c r="E122" s="189">
        <f>'1.mell.3.tábl.'!E127</f>
        <v>0</v>
      </c>
      <c r="F122" s="189">
        <f>'1.mell.3.tábl.'!F127</f>
        <v>0</v>
      </c>
      <c r="G122" s="269">
        <f t="shared" si="8"/>
        <v>0</v>
      </c>
    </row>
    <row r="123" spans="1:7" ht="12" customHeight="1" thickBot="1" x14ac:dyDescent="0.25">
      <c r="A123" s="159" t="s">
        <v>243</v>
      </c>
      <c r="B123" s="50" t="s">
        <v>238</v>
      </c>
      <c r="C123" s="189">
        <f>'1.mell.3.tábl.'!C128</f>
        <v>0</v>
      </c>
      <c r="D123" s="189">
        <f>'1.mell.3.tábl.'!D128</f>
        <v>0</v>
      </c>
      <c r="E123" s="189">
        <f>'1.mell.3.tábl.'!E128</f>
        <v>0</v>
      </c>
      <c r="F123" s="189">
        <f>'1.mell.3.tábl.'!F128</f>
        <v>0</v>
      </c>
      <c r="G123" s="269">
        <f t="shared" si="8"/>
        <v>0</v>
      </c>
    </row>
    <row r="124" spans="1:7" ht="12" customHeight="1" thickBot="1" x14ac:dyDescent="0.25">
      <c r="A124" s="159" t="s">
        <v>244</v>
      </c>
      <c r="B124" s="50" t="s">
        <v>249</v>
      </c>
      <c r="C124" s="189">
        <f>'1.mell.3.tábl.'!C129</f>
        <v>0</v>
      </c>
      <c r="D124" s="189">
        <f>'1.mell.3.tábl.'!D129</f>
        <v>0</v>
      </c>
      <c r="E124" s="189">
        <f>'1.mell.3.tábl.'!E129</f>
        <v>0</v>
      </c>
      <c r="F124" s="189">
        <f>'1.mell.3.tábl.'!F129</f>
        <v>0</v>
      </c>
      <c r="G124" s="269">
        <f t="shared" si="8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89">
        <f>'1.mell.3.tábl.'!C130</f>
        <v>0</v>
      </c>
      <c r="D125" s="189">
        <f>'1.mell.3.tábl.'!D130</f>
        <v>0</v>
      </c>
      <c r="E125" s="189">
        <f>'1.mell.3.tábl.'!E130</f>
        <v>0</v>
      </c>
      <c r="F125" s="189">
        <f>'1.mell.3.tábl.'!F130</f>
        <v>0</v>
      </c>
      <c r="G125" s="270">
        <f t="shared" si="8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179000</v>
      </c>
      <c r="D126" s="253">
        <f>+D91+D112</f>
        <v>0</v>
      </c>
      <c r="E126" s="130">
        <f>+E91+E112</f>
        <v>0</v>
      </c>
      <c r="F126" s="130">
        <f>+F91+F112</f>
        <v>0</v>
      </c>
      <c r="G126" s="267">
        <f>+G91+G112</f>
        <v>179000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thickBot="1" x14ac:dyDescent="0.25">
      <c r="A128" s="159" t="s">
        <v>150</v>
      </c>
      <c r="B128" s="6" t="s">
        <v>365</v>
      </c>
      <c r="C128" s="189">
        <f>'1.mell.3.tábl.'!C133</f>
        <v>0</v>
      </c>
      <c r="D128" s="189">
        <f>'1.mell.3.tábl.'!D133</f>
        <v>0</v>
      </c>
      <c r="E128" s="189">
        <f>'1.mell.3.tábl.'!E133</f>
        <v>0</v>
      </c>
      <c r="F128" s="189">
        <f>'1.mell.3.tábl.'!F133</f>
        <v>0</v>
      </c>
      <c r="G128" s="269">
        <f>C128+F128</f>
        <v>0</v>
      </c>
    </row>
    <row r="129" spans="1:13" ht="12" customHeight="1" thickBot="1" x14ac:dyDescent="0.25">
      <c r="A129" s="159" t="s">
        <v>151</v>
      </c>
      <c r="B129" s="6" t="s">
        <v>316</v>
      </c>
      <c r="C129" s="189">
        <f>'1.mell.3.tábl.'!C134</f>
        <v>0</v>
      </c>
      <c r="D129" s="189">
        <f>'1.mell.3.tábl.'!D134</f>
        <v>0</v>
      </c>
      <c r="E129" s="189">
        <f>'1.mell.3.tábl.'!E134</f>
        <v>0</v>
      </c>
      <c r="F129" s="189">
        <f>'1.mell.3.tábl.'!F134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89">
        <f>'1.mell.3.tábl.'!C135</f>
        <v>0</v>
      </c>
      <c r="D130" s="189">
        <f>'1.mell.3.tábl.'!D135</f>
        <v>0</v>
      </c>
      <c r="E130" s="189">
        <f>'1.mell.3.tábl.'!E135</f>
        <v>0</v>
      </c>
      <c r="F130" s="189">
        <f>'1.mell.3.tábl.'!F135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thickBot="1" x14ac:dyDescent="0.25">
      <c r="A132" s="159" t="s">
        <v>50</v>
      </c>
      <c r="B132" s="6" t="s">
        <v>318</v>
      </c>
      <c r="C132" s="189">
        <f>'1.mell.3.tábl.'!C137</f>
        <v>0</v>
      </c>
      <c r="D132" s="189">
        <f>'1.mell.3.tábl.'!D137</f>
        <v>0</v>
      </c>
      <c r="E132" s="189">
        <f>'1.mell.3.tábl.'!E137</f>
        <v>0</v>
      </c>
      <c r="F132" s="189">
        <f>'1.mell.3.tábl.'!F137</f>
        <v>0</v>
      </c>
      <c r="G132" s="269">
        <f t="shared" ref="G132:G137" si="9">C132+F132</f>
        <v>0</v>
      </c>
    </row>
    <row r="133" spans="1:13" ht="12" customHeight="1" thickBot="1" x14ac:dyDescent="0.25">
      <c r="A133" s="159" t="s">
        <v>51</v>
      </c>
      <c r="B133" s="6" t="s">
        <v>310</v>
      </c>
      <c r="C133" s="189">
        <f>'1.mell.3.tábl.'!C138</f>
        <v>0</v>
      </c>
      <c r="D133" s="189">
        <f>'1.mell.3.tábl.'!D138</f>
        <v>0</v>
      </c>
      <c r="E133" s="189">
        <f>'1.mell.3.tábl.'!E138</f>
        <v>0</v>
      </c>
      <c r="F133" s="189">
        <f>'1.mell.3.tábl.'!F138</f>
        <v>0</v>
      </c>
      <c r="G133" s="269">
        <f t="shared" si="9"/>
        <v>0</v>
      </c>
    </row>
    <row r="134" spans="1:13" ht="12" customHeight="1" thickBot="1" x14ac:dyDescent="0.25">
      <c r="A134" s="159" t="s">
        <v>52</v>
      </c>
      <c r="B134" s="6" t="s">
        <v>311</v>
      </c>
      <c r="C134" s="189">
        <f>'1.mell.3.tábl.'!C139</f>
        <v>0</v>
      </c>
      <c r="D134" s="189">
        <f>'1.mell.3.tábl.'!D139</f>
        <v>0</v>
      </c>
      <c r="E134" s="189">
        <f>'1.mell.3.tábl.'!E139</f>
        <v>0</v>
      </c>
      <c r="F134" s="189">
        <f>'1.mell.3.tábl.'!F139</f>
        <v>0</v>
      </c>
      <c r="G134" s="269">
        <f t="shared" si="9"/>
        <v>0</v>
      </c>
    </row>
    <row r="135" spans="1:13" ht="12" customHeight="1" thickBot="1" x14ac:dyDescent="0.25">
      <c r="A135" s="159" t="s">
        <v>89</v>
      </c>
      <c r="B135" s="6" t="s">
        <v>363</v>
      </c>
      <c r="C135" s="189">
        <f>'1.mell.3.tábl.'!C140</f>
        <v>0</v>
      </c>
      <c r="D135" s="189">
        <f>'1.mell.3.tábl.'!D140</f>
        <v>0</v>
      </c>
      <c r="E135" s="189">
        <f>'1.mell.3.tábl.'!E140</f>
        <v>0</v>
      </c>
      <c r="F135" s="189">
        <f>'1.mell.3.tábl.'!F140</f>
        <v>0</v>
      </c>
      <c r="G135" s="269">
        <f t="shared" si="9"/>
        <v>0</v>
      </c>
    </row>
    <row r="136" spans="1:13" ht="12" customHeight="1" thickBot="1" x14ac:dyDescent="0.25">
      <c r="A136" s="159" t="s">
        <v>90</v>
      </c>
      <c r="B136" s="6" t="s">
        <v>313</v>
      </c>
      <c r="C136" s="189">
        <f>'1.mell.3.tábl.'!C141</f>
        <v>0</v>
      </c>
      <c r="D136" s="189">
        <f>'1.mell.3.tábl.'!D141</f>
        <v>0</v>
      </c>
      <c r="E136" s="189">
        <f>'1.mell.3.tábl.'!E141</f>
        <v>0</v>
      </c>
      <c r="F136" s="189">
        <f>'1.mell.3.tábl.'!F141</f>
        <v>0</v>
      </c>
      <c r="G136" s="269">
        <f t="shared" si="9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89">
        <f>'1.mell.3.tábl.'!C142</f>
        <v>0</v>
      </c>
      <c r="D137" s="189">
        <f>'1.mell.3.tábl.'!D142</f>
        <v>0</v>
      </c>
      <c r="E137" s="189">
        <f>'1.mell.3.tábl.'!E142</f>
        <v>0</v>
      </c>
      <c r="F137" s="189">
        <f>'1.mell.3.tábl.'!F142</f>
        <v>0</v>
      </c>
      <c r="G137" s="269">
        <f t="shared" si="9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0</v>
      </c>
      <c r="M138" s="70"/>
    </row>
    <row r="139" spans="1:13" ht="13.5" thickBot="1" x14ac:dyDescent="0.25">
      <c r="A139" s="159" t="s">
        <v>53</v>
      </c>
      <c r="B139" s="6" t="s">
        <v>253</v>
      </c>
      <c r="C139" s="189">
        <f>'1.mell.3.tábl.'!C144</f>
        <v>0</v>
      </c>
      <c r="D139" s="189">
        <f>'1.mell.3.tábl.'!D144</f>
        <v>0</v>
      </c>
      <c r="E139" s="189">
        <f>'1.mell.3.tábl.'!E144</f>
        <v>0</v>
      </c>
      <c r="F139" s="189">
        <f>'1.mell.3.tábl.'!F144</f>
        <v>0</v>
      </c>
      <c r="G139" s="269">
        <f>C139+F139</f>
        <v>0</v>
      </c>
    </row>
    <row r="140" spans="1:13" ht="12" customHeight="1" thickBot="1" x14ac:dyDescent="0.25">
      <c r="A140" s="159" t="s">
        <v>54</v>
      </c>
      <c r="B140" s="6" t="s">
        <v>254</v>
      </c>
      <c r="C140" s="189">
        <f>'1.mell.3.tábl.'!C145</f>
        <v>0</v>
      </c>
      <c r="D140" s="189">
        <f>'1.mell.3.tábl.'!D145</f>
        <v>0</v>
      </c>
      <c r="E140" s="189">
        <f>'1.mell.3.tábl.'!E145</f>
        <v>0</v>
      </c>
      <c r="F140" s="189">
        <f>'1.mell.3.tábl.'!F145</f>
        <v>0</v>
      </c>
      <c r="G140" s="269">
        <f>C140+F140</f>
        <v>0</v>
      </c>
    </row>
    <row r="141" spans="1:13" ht="12" customHeight="1" thickBot="1" x14ac:dyDescent="0.25">
      <c r="A141" s="159" t="s">
        <v>170</v>
      </c>
      <c r="B141" s="6" t="s">
        <v>369</v>
      </c>
      <c r="C141" s="189">
        <f>'1.mell.3.tábl.'!C146</f>
        <v>0</v>
      </c>
      <c r="D141" s="189">
        <f>'1.mell.3.tábl.'!D146</f>
        <v>0</v>
      </c>
      <c r="E141" s="189">
        <f>'1.mell.3.tábl.'!E146</f>
        <v>0</v>
      </c>
      <c r="F141" s="189">
        <f>'1.mell.3.tábl.'!F146</f>
        <v>0</v>
      </c>
      <c r="G141" s="269">
        <f>C141+F141</f>
        <v>0</v>
      </c>
    </row>
    <row r="142" spans="1:13" s="43" customFormat="1" ht="12" customHeight="1" thickBot="1" x14ac:dyDescent="0.25">
      <c r="A142" s="159" t="s">
        <v>171</v>
      </c>
      <c r="B142" s="6" t="s">
        <v>323</v>
      </c>
      <c r="C142" s="189">
        <f>'1.mell.3.tábl.'!C147</f>
        <v>0</v>
      </c>
      <c r="D142" s="189">
        <f>'1.mell.3.tábl.'!D147</f>
        <v>0</v>
      </c>
      <c r="E142" s="189">
        <f>'1.mell.3.tábl.'!E147</f>
        <v>0</v>
      </c>
      <c r="F142" s="189">
        <f>'1.mell.3.tábl.'!F147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89">
        <f>'1.mell.3.tábl.'!C148</f>
        <v>0</v>
      </c>
      <c r="D143" s="189">
        <f>'1.mell.3.tábl.'!D148</f>
        <v>0</v>
      </c>
      <c r="E143" s="189">
        <f>'1.mell.3.tábl.'!E148</f>
        <v>0</v>
      </c>
      <c r="F143" s="189">
        <f>'1.mell.3.tábl.'!F148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thickBot="1" x14ac:dyDescent="0.25">
      <c r="A145" s="159" t="s">
        <v>55</v>
      </c>
      <c r="B145" s="6" t="s">
        <v>319</v>
      </c>
      <c r="C145" s="189">
        <f>'1.mell.3.tábl.'!C150</f>
        <v>0</v>
      </c>
      <c r="D145" s="189">
        <f>'1.mell.3.tábl.'!D150</f>
        <v>0</v>
      </c>
      <c r="E145" s="189">
        <f>'1.mell.3.tábl.'!E150</f>
        <v>0</v>
      </c>
      <c r="F145" s="189">
        <f>'1.mell.3.tábl.'!F150</f>
        <v>0</v>
      </c>
      <c r="G145" s="269">
        <f t="shared" ref="G145:G151" si="10">C145+F145</f>
        <v>0</v>
      </c>
    </row>
    <row r="146" spans="1:7" s="43" customFormat="1" ht="12" customHeight="1" thickBot="1" x14ac:dyDescent="0.25">
      <c r="A146" s="159" t="s">
        <v>56</v>
      </c>
      <c r="B146" s="6" t="s">
        <v>326</v>
      </c>
      <c r="C146" s="189">
        <f>'1.mell.3.tábl.'!C151</f>
        <v>0</v>
      </c>
      <c r="D146" s="189">
        <f>'1.mell.3.tábl.'!D151</f>
        <v>0</v>
      </c>
      <c r="E146" s="189">
        <f>'1.mell.3.tábl.'!E151</f>
        <v>0</v>
      </c>
      <c r="F146" s="189">
        <f>'1.mell.3.tábl.'!F151</f>
        <v>0</v>
      </c>
      <c r="G146" s="269">
        <f t="shared" si="10"/>
        <v>0</v>
      </c>
    </row>
    <row r="147" spans="1:7" s="43" customFormat="1" ht="12" customHeight="1" thickBot="1" x14ac:dyDescent="0.25">
      <c r="A147" s="159" t="s">
        <v>182</v>
      </c>
      <c r="B147" s="6" t="s">
        <v>321</v>
      </c>
      <c r="C147" s="189">
        <f>'1.mell.3.tábl.'!C152</f>
        <v>0</v>
      </c>
      <c r="D147" s="189">
        <f>'1.mell.3.tábl.'!D152</f>
        <v>0</v>
      </c>
      <c r="E147" s="189">
        <f>'1.mell.3.tábl.'!E152</f>
        <v>0</v>
      </c>
      <c r="F147" s="189">
        <f>'1.mell.3.tábl.'!F152</f>
        <v>0</v>
      </c>
      <c r="G147" s="269">
        <f t="shared" si="10"/>
        <v>0</v>
      </c>
    </row>
    <row r="148" spans="1:7" s="43" customFormat="1" ht="12" customHeight="1" thickBot="1" x14ac:dyDescent="0.25">
      <c r="A148" s="159" t="s">
        <v>183</v>
      </c>
      <c r="B148" s="6" t="s">
        <v>366</v>
      </c>
      <c r="C148" s="189">
        <f>'1.mell.3.tábl.'!C153</f>
        <v>0</v>
      </c>
      <c r="D148" s="189">
        <f>'1.mell.3.tábl.'!D153</f>
        <v>0</v>
      </c>
      <c r="E148" s="189">
        <f>'1.mell.3.tábl.'!E153</f>
        <v>0</v>
      </c>
      <c r="F148" s="189">
        <f>'1.mell.3.tábl.'!F153</f>
        <v>0</v>
      </c>
      <c r="G148" s="269">
        <f t="shared" si="10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89">
        <f>'1.mell.3.tábl.'!C154</f>
        <v>0</v>
      </c>
      <c r="D149" s="189">
        <f>'1.mell.3.tábl.'!D154</f>
        <v>0</v>
      </c>
      <c r="E149" s="189">
        <f>'1.mell.3.tábl.'!E154</f>
        <v>0</v>
      </c>
      <c r="F149" s="189">
        <f>'1.mell.3.tábl.'!F154</f>
        <v>0</v>
      </c>
      <c r="G149" s="270">
        <f t="shared" si="10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ref="F150:F151" si="11">D150+E150</f>
        <v>0</v>
      </c>
      <c r="G150" s="282">
        <f t="shared" si="10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1"/>
        <v>0</v>
      </c>
      <c r="G151" s="282">
        <f t="shared" si="10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0</v>
      </c>
      <c r="D152" s="261">
        <f>+D127+D131+D138+D144+D150+D151</f>
        <v>0</v>
      </c>
      <c r="E152" s="194"/>
      <c r="F152" s="194"/>
      <c r="G152" s="283">
        <f>+G127+G131+G138+G144+G150+G151</f>
        <v>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179000</v>
      </c>
      <c r="D153" s="261">
        <f>+D126+D152</f>
        <v>0</v>
      </c>
      <c r="E153" s="194">
        <f>+E126+E152</f>
        <v>0</v>
      </c>
      <c r="F153" s="194">
        <f>+F126+F152</f>
        <v>0</v>
      </c>
      <c r="G153" s="283">
        <f>+G126+G152</f>
        <v>179000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/>
      <c r="D155" s="228">
        <v>0</v>
      </c>
      <c r="E155" s="228">
        <v>0</v>
      </c>
      <c r="F155" s="228">
        <v>0</v>
      </c>
      <c r="G155" s="228">
        <v>0</v>
      </c>
    </row>
    <row r="156" spans="1:7" ht="14.25" customHeight="1" thickBot="1" x14ac:dyDescent="0.25">
      <c r="A156" s="68" t="s">
        <v>112</v>
      </c>
      <c r="B156" s="69"/>
      <c r="C156" s="228"/>
      <c r="D156" s="228">
        <v>0</v>
      </c>
      <c r="E156" s="228">
        <v>0</v>
      </c>
      <c r="F156" s="228">
        <v>0</v>
      </c>
      <c r="G156" s="228">
        <v>0</v>
      </c>
    </row>
  </sheetData>
  <sheetProtection formatCells="0"/>
  <mergeCells count="4">
    <mergeCell ref="A6:G6"/>
    <mergeCell ref="A90:G90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2" orientation="portrait" r:id="rId1"/>
  <headerFooter alignWithMargins="0"/>
  <rowBreaks count="2" manualBreakCount="2">
    <brk id="64" max="16383" man="1"/>
    <brk id="8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M156"/>
  <sheetViews>
    <sheetView view="pageLayout" zoomScaleNormal="100" zoomScaleSheetLayoutView="100" workbookViewId="0"/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1.83203125" style="1" hidden="1" customWidth="1"/>
    <col min="5" max="6" width="11.83203125" style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368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'9.mell.2.tábl.'!E4</f>
        <v xml:space="preserve">1. sz. módosítás </v>
      </c>
      <c r="F4" s="314" t="s">
        <v>436</v>
      </c>
      <c r="G4" s="315" t="str">
        <f>'9.mell.2.tábl.'!G4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0</v>
      </c>
      <c r="D7" s="197">
        <f>+D8+D9+D10+D11+D12+D13</f>
        <v>0</v>
      </c>
      <c r="E7" s="130">
        <f>+E8+E9+E10+E11+E12+E13</f>
        <v>0</v>
      </c>
      <c r="F7" s="130">
        <f>+F8+F9+F10+F11+F12+F13</f>
        <v>0</v>
      </c>
      <c r="G7" s="267">
        <f>+G8+G9+G10+G11+G12+G13</f>
        <v>0</v>
      </c>
    </row>
    <row r="8" spans="1:7" s="41" customFormat="1" ht="12" customHeight="1" x14ac:dyDescent="0.2">
      <c r="A8" s="159" t="s">
        <v>57</v>
      </c>
      <c r="B8" s="144" t="s">
        <v>136</v>
      </c>
      <c r="C8" s="132"/>
      <c r="D8" s="198"/>
      <c r="E8" s="132"/>
      <c r="F8" s="173">
        <f t="shared" ref="F8:F13" si="0">D8+E8</f>
        <v>0</v>
      </c>
      <c r="G8" s="268">
        <f t="shared" ref="G8:G13" si="1">C8+F8</f>
        <v>0</v>
      </c>
    </row>
    <row r="9" spans="1:7" s="42" customFormat="1" ht="12" customHeight="1" x14ac:dyDescent="0.2">
      <c r="A9" s="160" t="s">
        <v>58</v>
      </c>
      <c r="B9" s="145" t="s">
        <v>137</v>
      </c>
      <c r="C9" s="131"/>
      <c r="D9" s="199"/>
      <c r="E9" s="131"/>
      <c r="F9" s="173">
        <f t="shared" si="0"/>
        <v>0</v>
      </c>
      <c r="G9" s="268">
        <f t="shared" si="1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1"/>
      <c r="D10" s="199"/>
      <c r="E10" s="131"/>
      <c r="F10" s="173">
        <f t="shared" si="0"/>
        <v>0</v>
      </c>
      <c r="G10" s="268">
        <f t="shared" si="1"/>
        <v>0</v>
      </c>
    </row>
    <row r="11" spans="1:7" s="42" customFormat="1" ht="12" customHeight="1" x14ac:dyDescent="0.2">
      <c r="A11" s="160" t="s">
        <v>60</v>
      </c>
      <c r="B11" s="145" t="s">
        <v>139</v>
      </c>
      <c r="C11" s="131"/>
      <c r="D11" s="199"/>
      <c r="E11" s="131"/>
      <c r="F11" s="173">
        <f t="shared" si="0"/>
        <v>0</v>
      </c>
      <c r="G11" s="268">
        <f t="shared" si="1"/>
        <v>0</v>
      </c>
    </row>
    <row r="12" spans="1:7" s="42" customFormat="1" ht="12" customHeight="1" x14ac:dyDescent="0.2">
      <c r="A12" s="160" t="s">
        <v>77</v>
      </c>
      <c r="B12" s="145" t="s">
        <v>354</v>
      </c>
      <c r="C12" s="131"/>
      <c r="D12" s="199"/>
      <c r="E12" s="131"/>
      <c r="F12" s="173">
        <f t="shared" si="0"/>
        <v>0</v>
      </c>
      <c r="G12" s="268">
        <f t="shared" si="1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1"/>
      <c r="D13" s="199"/>
      <c r="E13" s="131"/>
      <c r="F13" s="173">
        <f t="shared" si="0"/>
        <v>0</v>
      </c>
      <c r="G13" s="268">
        <f t="shared" si="1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0</v>
      </c>
      <c r="D14" s="197">
        <f>+D15+D16+D17+D18+D19</f>
        <v>0</v>
      </c>
      <c r="E14" s="130">
        <f>+E15+E16+E17+E18+E19</f>
        <v>0</v>
      </c>
      <c r="F14" s="130">
        <f>+F15+F16+F17+F18+F19</f>
        <v>0</v>
      </c>
      <c r="G14" s="267">
        <f>+G15+G16+G17+G18+G19</f>
        <v>0</v>
      </c>
    </row>
    <row r="15" spans="1:7" s="41" customFormat="1" ht="12" customHeight="1" x14ac:dyDescent="0.2">
      <c r="A15" s="159" t="s">
        <v>63</v>
      </c>
      <c r="B15" s="144" t="s">
        <v>141</v>
      </c>
      <c r="C15" s="132"/>
      <c r="D15" s="198"/>
      <c r="E15" s="132"/>
      <c r="F15" s="173">
        <f t="shared" ref="F15:F20" si="2">D15+E15</f>
        <v>0</v>
      </c>
      <c r="G15" s="268">
        <f t="shared" ref="G15:G20" si="3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1"/>
      <c r="D16" s="199"/>
      <c r="E16" s="131"/>
      <c r="F16" s="295">
        <f t="shared" si="2"/>
        <v>0</v>
      </c>
      <c r="G16" s="269">
        <f t="shared" si="3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1"/>
      <c r="D17" s="199"/>
      <c r="E17" s="131"/>
      <c r="F17" s="295">
        <f t="shared" si="2"/>
        <v>0</v>
      </c>
      <c r="G17" s="269">
        <f t="shared" si="3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1"/>
      <c r="D18" s="199"/>
      <c r="E18" s="131"/>
      <c r="F18" s="295">
        <f t="shared" si="2"/>
        <v>0</v>
      </c>
      <c r="G18" s="269">
        <f t="shared" si="3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1"/>
      <c r="D19" s="199"/>
      <c r="E19" s="131"/>
      <c r="F19" s="295">
        <f t="shared" si="2"/>
        <v>0</v>
      </c>
      <c r="G19" s="269">
        <f t="shared" si="3"/>
        <v>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3"/>
      <c r="D20" s="200"/>
      <c r="E20" s="133"/>
      <c r="F20" s="296">
        <f t="shared" si="2"/>
        <v>0</v>
      </c>
      <c r="G20" s="270">
        <f t="shared" si="3"/>
        <v>0</v>
      </c>
    </row>
    <row r="21" spans="1:7" s="42" customFormat="1" ht="21.75" thickBot="1" x14ac:dyDescent="0.25">
      <c r="A21" s="23" t="s">
        <v>7</v>
      </c>
      <c r="B21" s="18" t="s">
        <v>145</v>
      </c>
      <c r="C21" s="130">
        <f>+C22+C23+C24+C25+C26</f>
        <v>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0</v>
      </c>
    </row>
    <row r="22" spans="1:7" s="42" customFormat="1" ht="12" customHeight="1" x14ac:dyDescent="0.2">
      <c r="A22" s="159" t="s">
        <v>46</v>
      </c>
      <c r="B22" s="144" t="s">
        <v>146</v>
      </c>
      <c r="C22" s="132"/>
      <c r="D22" s="198"/>
      <c r="E22" s="132"/>
      <c r="F22" s="173">
        <f t="shared" ref="F22:F27" si="4">D22+E22</f>
        <v>0</v>
      </c>
      <c r="G22" s="268">
        <f t="shared" ref="G22:G27" si="5">C22+F22</f>
        <v>0</v>
      </c>
    </row>
    <row r="23" spans="1:7" s="41" customFormat="1" ht="12" customHeight="1" x14ac:dyDescent="0.2">
      <c r="A23" s="160" t="s">
        <v>47</v>
      </c>
      <c r="B23" s="145" t="s">
        <v>147</v>
      </c>
      <c r="C23" s="131"/>
      <c r="D23" s="199"/>
      <c r="E23" s="131"/>
      <c r="F23" s="295">
        <f t="shared" si="4"/>
        <v>0</v>
      </c>
      <c r="G23" s="269">
        <f t="shared" si="5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1"/>
      <c r="D24" s="199"/>
      <c r="E24" s="131"/>
      <c r="F24" s="295">
        <f t="shared" si="4"/>
        <v>0</v>
      </c>
      <c r="G24" s="269">
        <f t="shared" si="5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1"/>
      <c r="D25" s="199"/>
      <c r="E25" s="131"/>
      <c r="F25" s="295">
        <f t="shared" si="4"/>
        <v>0</v>
      </c>
      <c r="G25" s="269">
        <f t="shared" si="5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1"/>
      <c r="D26" s="199"/>
      <c r="E26" s="131"/>
      <c r="F26" s="295">
        <f t="shared" si="4"/>
        <v>0</v>
      </c>
      <c r="G26" s="269">
        <f t="shared" si="5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3"/>
      <c r="D27" s="200"/>
      <c r="E27" s="133"/>
      <c r="F27" s="296">
        <f t="shared" si="4"/>
        <v>0</v>
      </c>
      <c r="G27" s="270">
        <f t="shared" si="5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0</v>
      </c>
    </row>
    <row r="29" spans="1:7" s="42" customFormat="1" ht="12" customHeight="1" x14ac:dyDescent="0.2">
      <c r="A29" s="159" t="s">
        <v>150</v>
      </c>
      <c r="B29" s="144" t="s">
        <v>415</v>
      </c>
      <c r="C29" s="132"/>
      <c r="D29" s="132"/>
      <c r="E29" s="132"/>
      <c r="F29" s="173">
        <f t="shared" ref="F29:F35" si="6">D29+E29</f>
        <v>0</v>
      </c>
      <c r="G29" s="268">
        <f t="shared" ref="G29:G35" si="7">C29+F29</f>
        <v>0</v>
      </c>
    </row>
    <row r="30" spans="1:7" s="42" customFormat="1" ht="12" customHeight="1" x14ac:dyDescent="0.2">
      <c r="A30" s="160" t="s">
        <v>151</v>
      </c>
      <c r="B30" s="145" t="s">
        <v>416</v>
      </c>
      <c r="C30" s="131"/>
      <c r="D30" s="131"/>
      <c r="E30" s="131"/>
      <c r="F30" s="295">
        <f t="shared" si="6"/>
        <v>0</v>
      </c>
      <c r="G30" s="269">
        <f t="shared" si="7"/>
        <v>0</v>
      </c>
    </row>
    <row r="31" spans="1:7" s="42" customFormat="1" ht="12" customHeight="1" x14ac:dyDescent="0.2">
      <c r="A31" s="160" t="s">
        <v>152</v>
      </c>
      <c r="B31" s="145" t="s">
        <v>417</v>
      </c>
      <c r="C31" s="131"/>
      <c r="D31" s="131"/>
      <c r="E31" s="131"/>
      <c r="F31" s="295">
        <f t="shared" si="6"/>
        <v>0</v>
      </c>
      <c r="G31" s="269">
        <f t="shared" si="7"/>
        <v>0</v>
      </c>
    </row>
    <row r="32" spans="1:7" s="42" customFormat="1" ht="12" customHeight="1" x14ac:dyDescent="0.2">
      <c r="A32" s="160" t="s">
        <v>153</v>
      </c>
      <c r="B32" s="145" t="s">
        <v>418</v>
      </c>
      <c r="C32" s="131"/>
      <c r="D32" s="131"/>
      <c r="E32" s="131"/>
      <c r="F32" s="295">
        <f t="shared" si="6"/>
        <v>0</v>
      </c>
      <c r="G32" s="269">
        <f t="shared" si="7"/>
        <v>0</v>
      </c>
    </row>
    <row r="33" spans="1:7" s="42" customFormat="1" ht="12" customHeight="1" x14ac:dyDescent="0.2">
      <c r="A33" s="160" t="s">
        <v>419</v>
      </c>
      <c r="B33" s="145" t="s">
        <v>154</v>
      </c>
      <c r="C33" s="131"/>
      <c r="D33" s="131"/>
      <c r="E33" s="131"/>
      <c r="F33" s="295">
        <f t="shared" si="6"/>
        <v>0</v>
      </c>
      <c r="G33" s="269">
        <f t="shared" si="7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1"/>
      <c r="D34" s="131"/>
      <c r="E34" s="131"/>
      <c r="F34" s="295">
        <f t="shared" si="6"/>
        <v>0</v>
      </c>
      <c r="G34" s="269">
        <f t="shared" si="7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3"/>
      <c r="D35" s="133"/>
      <c r="E35" s="133"/>
      <c r="F35" s="296">
        <f t="shared" si="6"/>
        <v>0</v>
      </c>
      <c r="G35" s="270">
        <f t="shared" si="7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0</v>
      </c>
      <c r="D36" s="197">
        <f>SUM(D37:D47)</f>
        <v>0</v>
      </c>
      <c r="E36" s="130">
        <f>SUM(E37:E47)</f>
        <v>0</v>
      </c>
      <c r="F36" s="130">
        <f>SUM(F37:F47)</f>
        <v>0</v>
      </c>
      <c r="G36" s="267">
        <f>SUM(G37:G47)</f>
        <v>0</v>
      </c>
    </row>
    <row r="37" spans="1:7" s="42" customFormat="1" ht="12" customHeight="1" x14ac:dyDescent="0.2">
      <c r="A37" s="159" t="s">
        <v>50</v>
      </c>
      <c r="B37" s="144" t="s">
        <v>159</v>
      </c>
      <c r="C37" s="132"/>
      <c r="D37" s="198"/>
      <c r="E37" s="132"/>
      <c r="F37" s="173">
        <f t="shared" ref="F37:F47" si="8">D37+E37</f>
        <v>0</v>
      </c>
      <c r="G37" s="268">
        <f t="shared" ref="G37:G47" si="9">C37+F37</f>
        <v>0</v>
      </c>
    </row>
    <row r="38" spans="1:7" s="42" customFormat="1" ht="12" customHeight="1" x14ac:dyDescent="0.2">
      <c r="A38" s="160" t="s">
        <v>51</v>
      </c>
      <c r="B38" s="145" t="s">
        <v>160</v>
      </c>
      <c r="C38" s="131"/>
      <c r="D38" s="199"/>
      <c r="E38" s="131"/>
      <c r="F38" s="295">
        <f t="shared" si="8"/>
        <v>0</v>
      </c>
      <c r="G38" s="269">
        <f t="shared" si="9"/>
        <v>0</v>
      </c>
    </row>
    <row r="39" spans="1:7" s="42" customFormat="1" ht="12" customHeight="1" x14ac:dyDescent="0.2">
      <c r="A39" s="160" t="s">
        <v>52</v>
      </c>
      <c r="B39" s="145" t="s">
        <v>161</v>
      </c>
      <c r="C39" s="131"/>
      <c r="D39" s="199"/>
      <c r="E39" s="131"/>
      <c r="F39" s="295">
        <f t="shared" si="8"/>
        <v>0</v>
      </c>
      <c r="G39" s="269">
        <f t="shared" si="9"/>
        <v>0</v>
      </c>
    </row>
    <row r="40" spans="1:7" s="42" customFormat="1" ht="12" customHeight="1" x14ac:dyDescent="0.2">
      <c r="A40" s="160" t="s">
        <v>89</v>
      </c>
      <c r="B40" s="145" t="s">
        <v>162</v>
      </c>
      <c r="C40" s="131"/>
      <c r="D40" s="199"/>
      <c r="E40" s="131"/>
      <c r="F40" s="295">
        <f t="shared" si="8"/>
        <v>0</v>
      </c>
      <c r="G40" s="269">
        <f t="shared" si="9"/>
        <v>0</v>
      </c>
    </row>
    <row r="41" spans="1:7" s="42" customFormat="1" ht="12" customHeight="1" x14ac:dyDescent="0.2">
      <c r="A41" s="160" t="s">
        <v>90</v>
      </c>
      <c r="B41" s="145" t="s">
        <v>163</v>
      </c>
      <c r="C41" s="131"/>
      <c r="D41" s="199"/>
      <c r="E41" s="131"/>
      <c r="F41" s="295">
        <f t="shared" si="8"/>
        <v>0</v>
      </c>
      <c r="G41" s="269">
        <f t="shared" si="9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1"/>
      <c r="D42" s="199"/>
      <c r="E42" s="131"/>
      <c r="F42" s="295">
        <f t="shared" si="8"/>
        <v>0</v>
      </c>
      <c r="G42" s="269">
        <f t="shared" si="9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1"/>
      <c r="D43" s="199"/>
      <c r="E43" s="131"/>
      <c r="F43" s="295">
        <f t="shared" si="8"/>
        <v>0</v>
      </c>
      <c r="G43" s="269">
        <f t="shared" si="9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1"/>
      <c r="D44" s="199"/>
      <c r="E44" s="131"/>
      <c r="F44" s="295">
        <f t="shared" si="8"/>
        <v>0</v>
      </c>
      <c r="G44" s="269">
        <f t="shared" si="9"/>
        <v>0</v>
      </c>
    </row>
    <row r="45" spans="1:7" s="42" customFormat="1" ht="12" customHeight="1" x14ac:dyDescent="0.2">
      <c r="A45" s="160" t="s">
        <v>157</v>
      </c>
      <c r="B45" s="145" t="s">
        <v>167</v>
      </c>
      <c r="C45" s="134"/>
      <c r="D45" s="224"/>
      <c r="E45" s="134"/>
      <c r="F45" s="293">
        <f t="shared" si="8"/>
        <v>0</v>
      </c>
      <c r="G45" s="272">
        <f t="shared" si="9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5"/>
      <c r="D46" s="225"/>
      <c r="E46" s="135"/>
      <c r="F46" s="299">
        <f t="shared" si="8"/>
        <v>0</v>
      </c>
      <c r="G46" s="273">
        <f t="shared" si="9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5"/>
      <c r="D47" s="225"/>
      <c r="E47" s="135"/>
      <c r="F47" s="299">
        <f t="shared" si="8"/>
        <v>0</v>
      </c>
      <c r="G47" s="273">
        <f t="shared" si="9"/>
        <v>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74"/>
      <c r="D49" s="226"/>
      <c r="E49" s="174"/>
      <c r="F49" s="290">
        <f>D49+E49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4"/>
      <c r="D50" s="224"/>
      <c r="E50" s="134"/>
      <c r="F50" s="293">
        <f>D50+E50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4"/>
      <c r="D51" s="224"/>
      <c r="E51" s="134"/>
      <c r="F51" s="293">
        <f>D51+E51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4"/>
      <c r="D52" s="224"/>
      <c r="E52" s="134"/>
      <c r="F52" s="293">
        <f>D52+E52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5"/>
      <c r="D53" s="225"/>
      <c r="E53" s="135"/>
      <c r="F53" s="299">
        <f>D53+E53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/>
      <c r="D55" s="198"/>
      <c r="E55" s="132"/>
      <c r="F55" s="173">
        <f>D55+E55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1"/>
      <c r="D56" s="199"/>
      <c r="E56" s="131"/>
      <c r="F56" s="295">
        <f>D56+E56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1"/>
      <c r="D57" s="199"/>
      <c r="E57" s="131"/>
      <c r="F57" s="295">
        <f>D57+E57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3"/>
      <c r="D58" s="200"/>
      <c r="E58" s="133"/>
      <c r="F58" s="296">
        <f>D58+E58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4"/>
      <c r="D60" s="224"/>
      <c r="E60" s="134"/>
      <c r="F60" s="293">
        <f>D60+E60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4"/>
      <c r="D61" s="224"/>
      <c r="E61" s="134"/>
      <c r="F61" s="293">
        <f>D61+E61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4"/>
      <c r="D62" s="224"/>
      <c r="E62" s="134"/>
      <c r="F62" s="293">
        <f>D62+E62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4"/>
      <c r="D63" s="224"/>
      <c r="E63" s="134"/>
      <c r="F63" s="293">
        <f>D63+E63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0</v>
      </c>
      <c r="D64" s="201">
        <f>+D7+D14+D21+D28+D36+D48+D54+D59</f>
        <v>0</v>
      </c>
      <c r="E64" s="136">
        <f>+E7+E14+E21+E28+E36+E48+E54+E59</f>
        <v>0</v>
      </c>
      <c r="F64" s="136">
        <f>+F7+F14+F21+F28+F36+F48+F54+F59</f>
        <v>0</v>
      </c>
      <c r="G64" s="271">
        <f>+G7+G14+G21+G28+G36+G48+G54+G59</f>
        <v>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4"/>
      <c r="D66" s="224"/>
      <c r="E66" s="134"/>
      <c r="F66" s="293">
        <f>D66+E66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4"/>
      <c r="D67" s="224"/>
      <c r="E67" s="134"/>
      <c r="F67" s="293">
        <f>D67+E67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266"/>
      <c r="D68" s="227"/>
      <c r="E68" s="266"/>
      <c r="F68" s="292">
        <f>D68+E68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4"/>
      <c r="D70" s="134"/>
      <c r="E70" s="134"/>
      <c r="F70" s="293">
        <f>D70+E70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4"/>
      <c r="D71" s="134"/>
      <c r="E71" s="134"/>
      <c r="F71" s="293">
        <f>D71+E71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4"/>
      <c r="D72" s="134"/>
      <c r="E72" s="134"/>
      <c r="F72" s="293">
        <f>D72+E72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4"/>
      <c r="D73" s="134"/>
      <c r="E73" s="134"/>
      <c r="F73" s="293">
        <f>D73+E73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0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0</v>
      </c>
    </row>
    <row r="75" spans="1:7" s="42" customFormat="1" ht="12" customHeight="1" x14ac:dyDescent="0.2">
      <c r="A75" s="159" t="s">
        <v>222</v>
      </c>
      <c r="B75" s="144" t="s">
        <v>201</v>
      </c>
      <c r="C75" s="134"/>
      <c r="D75" s="134"/>
      <c r="E75" s="134"/>
      <c r="F75" s="293">
        <f>D75+E75</f>
        <v>0</v>
      </c>
      <c r="G75" s="272">
        <f>C75+F75</f>
        <v>0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4"/>
      <c r="D76" s="134"/>
      <c r="E76" s="134"/>
      <c r="F76" s="293">
        <f>D76+E76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4"/>
      <c r="D78" s="134"/>
      <c r="E78" s="134"/>
      <c r="F78" s="293">
        <f>D78+E78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4"/>
      <c r="D79" s="134"/>
      <c r="E79" s="134"/>
      <c r="F79" s="293">
        <f>D79+E79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4"/>
      <c r="D80" s="134"/>
      <c r="E80" s="134"/>
      <c r="F80" s="293">
        <f>D80+E80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4"/>
      <c r="D82" s="134"/>
      <c r="E82" s="134"/>
      <c r="F82" s="293">
        <f t="shared" ref="F82:F87" si="10">D82+E82</f>
        <v>0</v>
      </c>
      <c r="G82" s="272">
        <f t="shared" ref="G82:G87" si="11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4"/>
      <c r="D83" s="134"/>
      <c r="E83" s="134"/>
      <c r="F83" s="293">
        <f t="shared" si="10"/>
        <v>0</v>
      </c>
      <c r="G83" s="272">
        <f t="shared" si="11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4"/>
      <c r="D84" s="134"/>
      <c r="E84" s="134"/>
      <c r="F84" s="293">
        <f t="shared" si="10"/>
        <v>0</v>
      </c>
      <c r="G84" s="272">
        <f t="shared" si="11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4"/>
      <c r="D85" s="134"/>
      <c r="E85" s="134"/>
      <c r="F85" s="293">
        <f t="shared" si="10"/>
        <v>0</v>
      </c>
      <c r="G85" s="272">
        <f t="shared" si="11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si="10"/>
        <v>0</v>
      </c>
      <c r="G86" s="267">
        <f t="shared" si="11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10"/>
        <v>0</v>
      </c>
      <c r="G87" s="267">
        <f t="shared" si="11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0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0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0</v>
      </c>
      <c r="D89" s="136">
        <f>+D64+D88</f>
        <v>0</v>
      </c>
      <c r="E89" s="136">
        <f>+E64+E88</f>
        <v>0</v>
      </c>
      <c r="F89" s="136">
        <f>+F64+F88</f>
        <v>0</v>
      </c>
      <c r="G89" s="271">
        <f>+G64+G88</f>
        <v>0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0</v>
      </c>
      <c r="D91" s="275">
        <f>+D92+D93+D94+D95+D96+D109</f>
        <v>0</v>
      </c>
      <c r="E91" s="129">
        <f>+E92+E93+E94+E95+E96+E109</f>
        <v>0</v>
      </c>
      <c r="F91" s="129">
        <f>+F92+F93+F94+F95+F96+F109</f>
        <v>0</v>
      </c>
      <c r="G91" s="279">
        <f>+G92+G93+G94+G95+G96+G109</f>
        <v>0</v>
      </c>
    </row>
    <row r="92" spans="1:7" ht="12" customHeight="1" x14ac:dyDescent="0.2">
      <c r="A92" s="167" t="s">
        <v>57</v>
      </c>
      <c r="B92" s="7" t="s">
        <v>33</v>
      </c>
      <c r="C92" s="189"/>
      <c r="D92" s="276"/>
      <c r="E92" s="189"/>
      <c r="F92" s="294">
        <f t="shared" ref="F92:F111" si="12">D92+E92</f>
        <v>0</v>
      </c>
      <c r="G92" s="280">
        <f t="shared" ref="G92:G111" si="13">C92+F92</f>
        <v>0</v>
      </c>
    </row>
    <row r="93" spans="1:7" ht="12" customHeight="1" x14ac:dyDescent="0.2">
      <c r="A93" s="160" t="s">
        <v>58</v>
      </c>
      <c r="B93" s="5" t="s">
        <v>97</v>
      </c>
      <c r="C93" s="131"/>
      <c r="D93" s="277"/>
      <c r="E93" s="131"/>
      <c r="F93" s="295">
        <f t="shared" si="12"/>
        <v>0</v>
      </c>
      <c r="G93" s="269">
        <f t="shared" si="13"/>
        <v>0</v>
      </c>
    </row>
    <row r="94" spans="1:7" ht="12" customHeight="1" x14ac:dyDescent="0.2">
      <c r="A94" s="160" t="s">
        <v>59</v>
      </c>
      <c r="B94" s="5" t="s">
        <v>76</v>
      </c>
      <c r="C94" s="133"/>
      <c r="D94" s="277"/>
      <c r="E94" s="133"/>
      <c r="F94" s="296">
        <f t="shared" si="12"/>
        <v>0</v>
      </c>
      <c r="G94" s="270">
        <f t="shared" si="13"/>
        <v>0</v>
      </c>
    </row>
    <row r="95" spans="1:7" ht="12" customHeight="1" x14ac:dyDescent="0.2">
      <c r="A95" s="160" t="s">
        <v>60</v>
      </c>
      <c r="B95" s="8" t="s">
        <v>98</v>
      </c>
      <c r="C95" s="133"/>
      <c r="D95" s="257"/>
      <c r="E95" s="133"/>
      <c r="F95" s="296">
        <f t="shared" si="12"/>
        <v>0</v>
      </c>
      <c r="G95" s="270">
        <f t="shared" si="13"/>
        <v>0</v>
      </c>
    </row>
    <row r="96" spans="1:7" ht="12" customHeight="1" x14ac:dyDescent="0.2">
      <c r="A96" s="160" t="s">
        <v>68</v>
      </c>
      <c r="B96" s="16" t="s">
        <v>99</v>
      </c>
      <c r="C96" s="133"/>
      <c r="D96" s="257"/>
      <c r="E96" s="133"/>
      <c r="F96" s="296">
        <f t="shared" si="12"/>
        <v>0</v>
      </c>
      <c r="G96" s="270">
        <f t="shared" si="13"/>
        <v>0</v>
      </c>
    </row>
    <row r="97" spans="1:7" ht="12" customHeight="1" x14ac:dyDescent="0.2">
      <c r="A97" s="160" t="s">
        <v>61</v>
      </c>
      <c r="B97" s="5" t="s">
        <v>359</v>
      </c>
      <c r="C97" s="133"/>
      <c r="D97" s="257"/>
      <c r="E97" s="133"/>
      <c r="F97" s="296">
        <f t="shared" si="12"/>
        <v>0</v>
      </c>
      <c r="G97" s="270">
        <f t="shared" si="13"/>
        <v>0</v>
      </c>
    </row>
    <row r="98" spans="1:7" ht="12" customHeight="1" x14ac:dyDescent="0.2">
      <c r="A98" s="160" t="s">
        <v>62</v>
      </c>
      <c r="B98" s="49" t="s">
        <v>300</v>
      </c>
      <c r="C98" s="133"/>
      <c r="D98" s="257"/>
      <c r="E98" s="133"/>
      <c r="F98" s="296">
        <f t="shared" si="12"/>
        <v>0</v>
      </c>
      <c r="G98" s="270">
        <f t="shared" si="13"/>
        <v>0</v>
      </c>
    </row>
    <row r="99" spans="1:7" ht="12" customHeight="1" x14ac:dyDescent="0.2">
      <c r="A99" s="160" t="s">
        <v>69</v>
      </c>
      <c r="B99" s="49" t="s">
        <v>299</v>
      </c>
      <c r="C99" s="133"/>
      <c r="D99" s="257"/>
      <c r="E99" s="133"/>
      <c r="F99" s="296">
        <f t="shared" si="12"/>
        <v>0</v>
      </c>
      <c r="G99" s="270">
        <f t="shared" si="13"/>
        <v>0</v>
      </c>
    </row>
    <row r="100" spans="1:7" ht="12" customHeight="1" x14ac:dyDescent="0.2">
      <c r="A100" s="160" t="s">
        <v>70</v>
      </c>
      <c r="B100" s="49" t="s">
        <v>233</v>
      </c>
      <c r="C100" s="133"/>
      <c r="D100" s="257"/>
      <c r="E100" s="133"/>
      <c r="F100" s="296">
        <f t="shared" si="12"/>
        <v>0</v>
      </c>
      <c r="G100" s="270">
        <f t="shared" si="13"/>
        <v>0</v>
      </c>
    </row>
    <row r="101" spans="1:7" ht="12" customHeight="1" x14ac:dyDescent="0.2">
      <c r="A101" s="160" t="s">
        <v>71</v>
      </c>
      <c r="B101" s="50" t="s">
        <v>234</v>
      </c>
      <c r="C101" s="133"/>
      <c r="D101" s="257"/>
      <c r="E101" s="133"/>
      <c r="F101" s="296">
        <f t="shared" si="12"/>
        <v>0</v>
      </c>
      <c r="G101" s="270">
        <f t="shared" si="13"/>
        <v>0</v>
      </c>
    </row>
    <row r="102" spans="1:7" ht="22.5" x14ac:dyDescent="0.2">
      <c r="A102" s="160" t="s">
        <v>72</v>
      </c>
      <c r="B102" s="50" t="s">
        <v>235</v>
      </c>
      <c r="C102" s="133"/>
      <c r="D102" s="257"/>
      <c r="E102" s="133"/>
      <c r="F102" s="296">
        <f t="shared" si="12"/>
        <v>0</v>
      </c>
      <c r="G102" s="270">
        <f t="shared" si="13"/>
        <v>0</v>
      </c>
    </row>
    <row r="103" spans="1:7" ht="12" customHeight="1" x14ac:dyDescent="0.2">
      <c r="A103" s="160" t="s">
        <v>74</v>
      </c>
      <c r="B103" s="49" t="s">
        <v>236</v>
      </c>
      <c r="C103" s="133"/>
      <c r="D103" s="257"/>
      <c r="E103" s="133"/>
      <c r="F103" s="296">
        <f t="shared" si="12"/>
        <v>0</v>
      </c>
      <c r="G103" s="270">
        <f t="shared" si="13"/>
        <v>0</v>
      </c>
    </row>
    <row r="104" spans="1:7" ht="12" customHeight="1" x14ac:dyDescent="0.2">
      <c r="A104" s="160" t="s">
        <v>100</v>
      </c>
      <c r="B104" s="49" t="s">
        <v>237</v>
      </c>
      <c r="C104" s="133"/>
      <c r="D104" s="257"/>
      <c r="E104" s="133"/>
      <c r="F104" s="296">
        <f t="shared" si="12"/>
        <v>0</v>
      </c>
      <c r="G104" s="270">
        <f t="shared" si="13"/>
        <v>0</v>
      </c>
    </row>
    <row r="105" spans="1:7" ht="12" customHeight="1" x14ac:dyDescent="0.2">
      <c r="A105" s="160" t="s">
        <v>231</v>
      </c>
      <c r="B105" s="50" t="s">
        <v>238</v>
      </c>
      <c r="C105" s="131"/>
      <c r="D105" s="257"/>
      <c r="E105" s="133"/>
      <c r="F105" s="296">
        <f t="shared" si="12"/>
        <v>0</v>
      </c>
      <c r="G105" s="270">
        <f t="shared" si="13"/>
        <v>0</v>
      </c>
    </row>
    <row r="106" spans="1:7" ht="12" customHeight="1" x14ac:dyDescent="0.2">
      <c r="A106" s="168" t="s">
        <v>232</v>
      </c>
      <c r="B106" s="51" t="s">
        <v>239</v>
      </c>
      <c r="C106" s="133"/>
      <c r="D106" s="257"/>
      <c r="E106" s="133"/>
      <c r="F106" s="296">
        <f t="shared" si="12"/>
        <v>0</v>
      </c>
      <c r="G106" s="270">
        <f t="shared" si="13"/>
        <v>0</v>
      </c>
    </row>
    <row r="107" spans="1:7" ht="12" customHeight="1" x14ac:dyDescent="0.2">
      <c r="A107" s="160" t="s">
        <v>297</v>
      </c>
      <c r="B107" s="51" t="s">
        <v>240</v>
      </c>
      <c r="C107" s="133"/>
      <c r="D107" s="257"/>
      <c r="E107" s="133"/>
      <c r="F107" s="296">
        <f t="shared" si="12"/>
        <v>0</v>
      </c>
      <c r="G107" s="270">
        <f t="shared" si="13"/>
        <v>0</v>
      </c>
    </row>
    <row r="108" spans="1:7" ht="12" customHeight="1" x14ac:dyDescent="0.2">
      <c r="A108" s="160" t="s">
        <v>298</v>
      </c>
      <c r="B108" s="50" t="s">
        <v>241</v>
      </c>
      <c r="C108" s="131"/>
      <c r="D108" s="256"/>
      <c r="E108" s="131"/>
      <c r="F108" s="295">
        <f t="shared" si="12"/>
        <v>0</v>
      </c>
      <c r="G108" s="269">
        <f t="shared" si="13"/>
        <v>0</v>
      </c>
    </row>
    <row r="109" spans="1:7" ht="12" customHeight="1" x14ac:dyDescent="0.2">
      <c r="A109" s="160" t="s">
        <v>302</v>
      </c>
      <c r="B109" s="8" t="s">
        <v>34</v>
      </c>
      <c r="C109" s="131"/>
      <c r="D109" s="256"/>
      <c r="E109" s="131"/>
      <c r="F109" s="295">
        <f t="shared" si="12"/>
        <v>0</v>
      </c>
      <c r="G109" s="269">
        <f t="shared" si="13"/>
        <v>0</v>
      </c>
    </row>
    <row r="110" spans="1:7" ht="12" customHeight="1" x14ac:dyDescent="0.2">
      <c r="A110" s="161" t="s">
        <v>303</v>
      </c>
      <c r="B110" s="5" t="s">
        <v>360</v>
      </c>
      <c r="C110" s="133"/>
      <c r="D110" s="257"/>
      <c r="E110" s="133"/>
      <c r="F110" s="296">
        <f t="shared" si="12"/>
        <v>0</v>
      </c>
      <c r="G110" s="270">
        <f t="shared" si="13"/>
        <v>0</v>
      </c>
    </row>
    <row r="111" spans="1:7" ht="12" customHeight="1" thickBot="1" x14ac:dyDescent="0.25">
      <c r="A111" s="169" t="s">
        <v>304</v>
      </c>
      <c r="B111" s="52" t="s">
        <v>361</v>
      </c>
      <c r="C111" s="190"/>
      <c r="D111" s="258"/>
      <c r="E111" s="190"/>
      <c r="F111" s="297">
        <f t="shared" si="12"/>
        <v>0</v>
      </c>
      <c r="G111" s="281">
        <f t="shared" si="13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0</v>
      </c>
      <c r="D112" s="253">
        <f>+D113+D115+D117</f>
        <v>0</v>
      </c>
      <c r="E112" s="130">
        <f>+E113+E115+E117</f>
        <v>0</v>
      </c>
      <c r="F112" s="130">
        <f>+F113+F115+F117</f>
        <v>0</v>
      </c>
      <c r="G112" s="267">
        <f>+G113+G115+G117</f>
        <v>0</v>
      </c>
    </row>
    <row r="113" spans="1:7" ht="12" customHeight="1" x14ac:dyDescent="0.2">
      <c r="A113" s="159" t="s">
        <v>63</v>
      </c>
      <c r="B113" s="5" t="s">
        <v>116</v>
      </c>
      <c r="C113" s="132"/>
      <c r="D113" s="254"/>
      <c r="E113" s="132"/>
      <c r="F113" s="173">
        <f t="shared" ref="F113:F125" si="14">D113+E113</f>
        <v>0</v>
      </c>
      <c r="G113" s="268">
        <f t="shared" ref="G113:G125" si="15">C113+F113</f>
        <v>0</v>
      </c>
    </row>
    <row r="114" spans="1:7" ht="12" customHeight="1" x14ac:dyDescent="0.2">
      <c r="A114" s="159" t="s">
        <v>64</v>
      </c>
      <c r="B114" s="9" t="s">
        <v>246</v>
      </c>
      <c r="C114" s="132"/>
      <c r="D114" s="254"/>
      <c r="E114" s="132"/>
      <c r="F114" s="173">
        <f t="shared" si="14"/>
        <v>0</v>
      </c>
      <c r="G114" s="268">
        <f t="shared" si="15"/>
        <v>0</v>
      </c>
    </row>
    <row r="115" spans="1:7" ht="12" customHeight="1" x14ac:dyDescent="0.2">
      <c r="A115" s="159" t="s">
        <v>65</v>
      </c>
      <c r="B115" s="9" t="s">
        <v>101</v>
      </c>
      <c r="C115" s="131"/>
      <c r="D115" s="256"/>
      <c r="E115" s="131"/>
      <c r="F115" s="295">
        <f t="shared" si="14"/>
        <v>0</v>
      </c>
      <c r="G115" s="269">
        <f t="shared" si="15"/>
        <v>0</v>
      </c>
    </row>
    <row r="116" spans="1:7" ht="12" customHeight="1" x14ac:dyDescent="0.2">
      <c r="A116" s="159" t="s">
        <v>66</v>
      </c>
      <c r="B116" s="9" t="s">
        <v>247</v>
      </c>
      <c r="C116" s="131"/>
      <c r="D116" s="256"/>
      <c r="E116" s="131"/>
      <c r="F116" s="295">
        <f t="shared" si="14"/>
        <v>0</v>
      </c>
      <c r="G116" s="269">
        <f t="shared" si="15"/>
        <v>0</v>
      </c>
    </row>
    <row r="117" spans="1:7" ht="12" customHeight="1" x14ac:dyDescent="0.2">
      <c r="A117" s="159" t="s">
        <v>67</v>
      </c>
      <c r="B117" s="74" t="s">
        <v>118</v>
      </c>
      <c r="C117" s="131"/>
      <c r="D117" s="256"/>
      <c r="E117" s="131"/>
      <c r="F117" s="295">
        <f t="shared" si="14"/>
        <v>0</v>
      </c>
      <c r="G117" s="269">
        <f t="shared" si="15"/>
        <v>0</v>
      </c>
    </row>
    <row r="118" spans="1:7" ht="12" customHeight="1" x14ac:dyDescent="0.2">
      <c r="A118" s="159" t="s">
        <v>73</v>
      </c>
      <c r="B118" s="73" t="s">
        <v>290</v>
      </c>
      <c r="C118" s="131"/>
      <c r="D118" s="256"/>
      <c r="E118" s="131"/>
      <c r="F118" s="295">
        <f t="shared" si="14"/>
        <v>0</v>
      </c>
      <c r="G118" s="269">
        <f t="shared" si="15"/>
        <v>0</v>
      </c>
    </row>
    <row r="119" spans="1:7" ht="12" customHeight="1" x14ac:dyDescent="0.2">
      <c r="A119" s="159" t="s">
        <v>75</v>
      </c>
      <c r="B119" s="140" t="s">
        <v>252</v>
      </c>
      <c r="C119" s="131"/>
      <c r="D119" s="256"/>
      <c r="E119" s="131"/>
      <c r="F119" s="295">
        <f t="shared" si="14"/>
        <v>0</v>
      </c>
      <c r="G119" s="269">
        <f t="shared" si="15"/>
        <v>0</v>
      </c>
    </row>
    <row r="120" spans="1:7" ht="12" customHeight="1" x14ac:dyDescent="0.2">
      <c r="A120" s="159" t="s">
        <v>102</v>
      </c>
      <c r="B120" s="50" t="s">
        <v>235</v>
      </c>
      <c r="C120" s="131"/>
      <c r="D120" s="256"/>
      <c r="E120" s="131"/>
      <c r="F120" s="295">
        <f t="shared" si="14"/>
        <v>0</v>
      </c>
      <c r="G120" s="269">
        <f t="shared" si="15"/>
        <v>0</v>
      </c>
    </row>
    <row r="121" spans="1:7" ht="12" customHeight="1" x14ac:dyDescent="0.2">
      <c r="A121" s="159" t="s">
        <v>103</v>
      </c>
      <c r="B121" s="50" t="s">
        <v>251</v>
      </c>
      <c r="C121" s="131"/>
      <c r="D121" s="256"/>
      <c r="E121" s="131"/>
      <c r="F121" s="295">
        <f t="shared" si="14"/>
        <v>0</v>
      </c>
      <c r="G121" s="269">
        <f t="shared" si="15"/>
        <v>0</v>
      </c>
    </row>
    <row r="122" spans="1:7" ht="12" customHeight="1" x14ac:dyDescent="0.2">
      <c r="A122" s="159" t="s">
        <v>104</v>
      </c>
      <c r="B122" s="50" t="s">
        <v>250</v>
      </c>
      <c r="C122" s="131"/>
      <c r="D122" s="256"/>
      <c r="E122" s="131"/>
      <c r="F122" s="295">
        <f t="shared" si="14"/>
        <v>0</v>
      </c>
      <c r="G122" s="269">
        <f t="shared" si="15"/>
        <v>0</v>
      </c>
    </row>
    <row r="123" spans="1:7" ht="12" customHeight="1" x14ac:dyDescent="0.2">
      <c r="A123" s="159" t="s">
        <v>243</v>
      </c>
      <c r="B123" s="50" t="s">
        <v>238</v>
      </c>
      <c r="C123" s="131"/>
      <c r="D123" s="256"/>
      <c r="E123" s="131"/>
      <c r="F123" s="295">
        <f t="shared" si="14"/>
        <v>0</v>
      </c>
      <c r="G123" s="269">
        <f t="shared" si="15"/>
        <v>0</v>
      </c>
    </row>
    <row r="124" spans="1:7" ht="12" customHeight="1" x14ac:dyDescent="0.2">
      <c r="A124" s="159" t="s">
        <v>244</v>
      </c>
      <c r="B124" s="50" t="s">
        <v>249</v>
      </c>
      <c r="C124" s="131"/>
      <c r="D124" s="256"/>
      <c r="E124" s="131"/>
      <c r="F124" s="295">
        <f t="shared" si="14"/>
        <v>0</v>
      </c>
      <c r="G124" s="269">
        <f t="shared" si="15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33"/>
      <c r="D125" s="257"/>
      <c r="E125" s="133"/>
      <c r="F125" s="296">
        <f t="shared" si="14"/>
        <v>0</v>
      </c>
      <c r="G125" s="270">
        <f t="shared" si="15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0</v>
      </c>
      <c r="D126" s="253">
        <f>+D91+D112</f>
        <v>0</v>
      </c>
      <c r="E126" s="130">
        <f>+E91+E112</f>
        <v>0</v>
      </c>
      <c r="F126" s="130">
        <f>+F91+F112</f>
        <v>0</v>
      </c>
      <c r="G126" s="267">
        <f>+G91+G112</f>
        <v>0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x14ac:dyDescent="0.2">
      <c r="A128" s="159" t="s">
        <v>150</v>
      </c>
      <c r="B128" s="6" t="s">
        <v>365</v>
      </c>
      <c r="C128" s="131"/>
      <c r="D128" s="256"/>
      <c r="E128" s="131"/>
      <c r="F128" s="295">
        <f>D128+E128</f>
        <v>0</v>
      </c>
      <c r="G128" s="269">
        <f>C128+F128</f>
        <v>0</v>
      </c>
    </row>
    <row r="129" spans="1:13" ht="12" customHeight="1" x14ac:dyDescent="0.2">
      <c r="A129" s="159" t="s">
        <v>151</v>
      </c>
      <c r="B129" s="6" t="s">
        <v>316</v>
      </c>
      <c r="C129" s="131"/>
      <c r="D129" s="256"/>
      <c r="E129" s="131"/>
      <c r="F129" s="295">
        <f>D129+E129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31"/>
      <c r="D130" s="256"/>
      <c r="E130" s="131"/>
      <c r="F130" s="295">
        <f>D130+E130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x14ac:dyDescent="0.2">
      <c r="A132" s="159" t="s">
        <v>50</v>
      </c>
      <c r="B132" s="6" t="s">
        <v>318</v>
      </c>
      <c r="C132" s="131"/>
      <c r="D132" s="256"/>
      <c r="E132" s="131"/>
      <c r="F132" s="295">
        <f t="shared" ref="F132:F137" si="16">D132+E132</f>
        <v>0</v>
      </c>
      <c r="G132" s="269">
        <f t="shared" ref="G132:G137" si="17">C132+F132</f>
        <v>0</v>
      </c>
    </row>
    <row r="133" spans="1:13" ht="12" customHeight="1" x14ac:dyDescent="0.2">
      <c r="A133" s="159" t="s">
        <v>51</v>
      </c>
      <c r="B133" s="6" t="s">
        <v>310</v>
      </c>
      <c r="C133" s="131"/>
      <c r="D133" s="256"/>
      <c r="E133" s="131"/>
      <c r="F133" s="295">
        <f t="shared" si="16"/>
        <v>0</v>
      </c>
      <c r="G133" s="269">
        <f t="shared" si="17"/>
        <v>0</v>
      </c>
    </row>
    <row r="134" spans="1:13" ht="12" customHeight="1" x14ac:dyDescent="0.2">
      <c r="A134" s="159" t="s">
        <v>52</v>
      </c>
      <c r="B134" s="6" t="s">
        <v>311</v>
      </c>
      <c r="C134" s="131"/>
      <c r="D134" s="256"/>
      <c r="E134" s="131"/>
      <c r="F134" s="295">
        <f t="shared" si="16"/>
        <v>0</v>
      </c>
      <c r="G134" s="269">
        <f t="shared" si="17"/>
        <v>0</v>
      </c>
    </row>
    <row r="135" spans="1:13" ht="12" customHeight="1" x14ac:dyDescent="0.2">
      <c r="A135" s="159" t="s">
        <v>89</v>
      </c>
      <c r="B135" s="6" t="s">
        <v>363</v>
      </c>
      <c r="C135" s="131"/>
      <c r="D135" s="256"/>
      <c r="E135" s="131"/>
      <c r="F135" s="295">
        <f t="shared" si="16"/>
        <v>0</v>
      </c>
      <c r="G135" s="269">
        <f t="shared" si="17"/>
        <v>0</v>
      </c>
    </row>
    <row r="136" spans="1:13" ht="12" customHeight="1" x14ac:dyDescent="0.2">
      <c r="A136" s="159" t="s">
        <v>90</v>
      </c>
      <c r="B136" s="6" t="s">
        <v>313</v>
      </c>
      <c r="C136" s="131"/>
      <c r="D136" s="256"/>
      <c r="E136" s="131"/>
      <c r="F136" s="295">
        <f t="shared" si="16"/>
        <v>0</v>
      </c>
      <c r="G136" s="269">
        <f t="shared" si="17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31"/>
      <c r="D137" s="256"/>
      <c r="E137" s="131"/>
      <c r="F137" s="295">
        <f t="shared" si="16"/>
        <v>0</v>
      </c>
      <c r="G137" s="269">
        <f t="shared" si="17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0</v>
      </c>
      <c r="M138" s="70"/>
    </row>
    <row r="139" spans="1:13" x14ac:dyDescent="0.2">
      <c r="A139" s="159" t="s">
        <v>53</v>
      </c>
      <c r="B139" s="6" t="s">
        <v>253</v>
      </c>
      <c r="C139" s="131"/>
      <c r="D139" s="256"/>
      <c r="E139" s="131"/>
      <c r="F139" s="295">
        <f>D139+E139</f>
        <v>0</v>
      </c>
      <c r="G139" s="269">
        <f>C139+F139</f>
        <v>0</v>
      </c>
    </row>
    <row r="140" spans="1:13" ht="12" customHeight="1" x14ac:dyDescent="0.2">
      <c r="A140" s="159" t="s">
        <v>54</v>
      </c>
      <c r="B140" s="6" t="s">
        <v>254</v>
      </c>
      <c r="C140" s="131"/>
      <c r="D140" s="256"/>
      <c r="E140" s="131"/>
      <c r="F140" s="295">
        <f>D140+E140</f>
        <v>0</v>
      </c>
      <c r="G140" s="269">
        <f>C140+F140</f>
        <v>0</v>
      </c>
    </row>
    <row r="141" spans="1:13" ht="12" customHeight="1" x14ac:dyDescent="0.2">
      <c r="A141" s="159" t="s">
        <v>170</v>
      </c>
      <c r="B141" s="6" t="s">
        <v>369</v>
      </c>
      <c r="C141" s="131"/>
      <c r="D141" s="256"/>
      <c r="E141" s="131"/>
      <c r="F141" s="295">
        <f>D141+E141</f>
        <v>0</v>
      </c>
      <c r="G141" s="269">
        <f>C141+F141</f>
        <v>0</v>
      </c>
    </row>
    <row r="142" spans="1:13" s="43" customFormat="1" ht="12" customHeight="1" x14ac:dyDescent="0.2">
      <c r="A142" s="159" t="s">
        <v>171</v>
      </c>
      <c r="B142" s="6" t="s">
        <v>323</v>
      </c>
      <c r="C142" s="131"/>
      <c r="D142" s="256"/>
      <c r="E142" s="131"/>
      <c r="F142" s="295">
        <f>D142+E142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31"/>
      <c r="D143" s="256"/>
      <c r="E143" s="131"/>
      <c r="F143" s="295">
        <f>D143+E143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x14ac:dyDescent="0.2">
      <c r="A145" s="159" t="s">
        <v>55</v>
      </c>
      <c r="B145" s="6" t="s">
        <v>319</v>
      </c>
      <c r="C145" s="131"/>
      <c r="D145" s="256"/>
      <c r="E145" s="131"/>
      <c r="F145" s="295">
        <f t="shared" ref="F145:F151" si="18">D145+E145</f>
        <v>0</v>
      </c>
      <c r="G145" s="269">
        <f t="shared" ref="G145:G151" si="19">C145+F145</f>
        <v>0</v>
      </c>
    </row>
    <row r="146" spans="1:7" s="43" customFormat="1" ht="12" customHeight="1" x14ac:dyDescent="0.2">
      <c r="A146" s="159" t="s">
        <v>56</v>
      </c>
      <c r="B146" s="6" t="s">
        <v>326</v>
      </c>
      <c r="C146" s="131"/>
      <c r="D146" s="256"/>
      <c r="E146" s="131"/>
      <c r="F146" s="295">
        <f t="shared" si="18"/>
        <v>0</v>
      </c>
      <c r="G146" s="269">
        <f t="shared" si="19"/>
        <v>0</v>
      </c>
    </row>
    <row r="147" spans="1:7" s="43" customFormat="1" ht="12" customHeight="1" x14ac:dyDescent="0.2">
      <c r="A147" s="159" t="s">
        <v>182</v>
      </c>
      <c r="B147" s="6" t="s">
        <v>321</v>
      </c>
      <c r="C147" s="131"/>
      <c r="D147" s="256"/>
      <c r="E147" s="131"/>
      <c r="F147" s="295">
        <f t="shared" si="18"/>
        <v>0</v>
      </c>
      <c r="G147" s="269">
        <f t="shared" si="19"/>
        <v>0</v>
      </c>
    </row>
    <row r="148" spans="1:7" s="43" customFormat="1" ht="12" customHeight="1" x14ac:dyDescent="0.2">
      <c r="A148" s="159" t="s">
        <v>183</v>
      </c>
      <c r="B148" s="6" t="s">
        <v>366</v>
      </c>
      <c r="C148" s="131"/>
      <c r="D148" s="256"/>
      <c r="E148" s="131"/>
      <c r="F148" s="295">
        <f t="shared" si="18"/>
        <v>0</v>
      </c>
      <c r="G148" s="269">
        <f t="shared" si="19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33"/>
      <c r="D149" s="257"/>
      <c r="E149" s="133"/>
      <c r="F149" s="296">
        <f t="shared" si="18"/>
        <v>0</v>
      </c>
      <c r="G149" s="270">
        <f t="shared" si="19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si="18"/>
        <v>0</v>
      </c>
      <c r="G150" s="282">
        <f t="shared" si="19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8"/>
        <v>0</v>
      </c>
      <c r="G151" s="282">
        <f t="shared" si="19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0</v>
      </c>
      <c r="D152" s="261">
        <f>+D127+D131+D138+D144+D150+D151</f>
        <v>0</v>
      </c>
      <c r="E152" s="194"/>
      <c r="F152" s="194"/>
      <c r="G152" s="283">
        <f>+G127+G131+G138+G144+G150+G151</f>
        <v>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0</v>
      </c>
      <c r="D153" s="261">
        <f>+D126+D152</f>
        <v>0</v>
      </c>
      <c r="E153" s="194">
        <f>+E126+E152</f>
        <v>0</v>
      </c>
      <c r="F153" s="194">
        <f>+F126+F152</f>
        <v>0</v>
      </c>
      <c r="G153" s="283">
        <f>+G126+G152</f>
        <v>0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/>
      <c r="D155" s="278"/>
      <c r="E155" s="228"/>
      <c r="F155" s="316">
        <f>D155+E155</f>
        <v>0</v>
      </c>
      <c r="G155" s="317">
        <f>C155+F155</f>
        <v>0</v>
      </c>
    </row>
    <row r="156" spans="1:7" ht="14.25" customHeight="1" thickBot="1" x14ac:dyDescent="0.25">
      <c r="A156" s="68" t="s">
        <v>112</v>
      </c>
      <c r="B156" s="69"/>
      <c r="C156" s="228"/>
      <c r="D156" s="278"/>
      <c r="E156" s="228"/>
      <c r="F156" s="316">
        <f>D156+E156</f>
        <v>0</v>
      </c>
      <c r="G156" s="317">
        <f>C156+F156</f>
        <v>0</v>
      </c>
    </row>
  </sheetData>
  <sheetProtection formatCells="0"/>
  <mergeCells count="4">
    <mergeCell ref="A90:G90"/>
    <mergeCell ref="A6:G6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K164"/>
  <sheetViews>
    <sheetView tabSelected="1"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5" width="12.83203125" style="141" customWidth="1"/>
    <col min="6" max="6" width="13.83203125" style="141" customWidth="1"/>
    <col min="7" max="7" width="14.83203125" style="141" customWidth="1"/>
    <col min="8" max="16384" width="9.33203125" style="141"/>
  </cols>
  <sheetData>
    <row r="1" spans="1:7" ht="36" customHeight="1" x14ac:dyDescent="0.25">
      <c r="A1" s="377" t="s">
        <v>477</v>
      </c>
      <c r="B1" s="375"/>
      <c r="C1" s="375"/>
      <c r="D1" s="375"/>
      <c r="E1" s="375"/>
      <c r="F1" s="375"/>
      <c r="G1" s="375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76" t="s">
        <v>3</v>
      </c>
      <c r="B3" s="376"/>
      <c r="C3" s="376"/>
      <c r="D3" s="376"/>
      <c r="E3" s="376"/>
      <c r="F3" s="376"/>
      <c r="G3" s="376"/>
    </row>
    <row r="4" spans="1:7" ht="15.95" customHeight="1" thickBot="1" x14ac:dyDescent="0.3">
      <c r="A4" s="366"/>
      <c r="B4" s="366"/>
      <c r="C4" s="195"/>
      <c r="G4" s="195"/>
    </row>
    <row r="5" spans="1:7" x14ac:dyDescent="0.25">
      <c r="A5" s="367" t="s">
        <v>45</v>
      </c>
      <c r="B5" s="369" t="s">
        <v>4</v>
      </c>
      <c r="C5" s="371" t="str">
        <f>+CONCATENATE(LEFT(ÖSSZEFÜGGÉSEK!A6,4),". évi")</f>
        <v>2021. évi</v>
      </c>
      <c r="D5" s="372"/>
      <c r="E5" s="373"/>
      <c r="F5" s="373"/>
      <c r="G5" s="374"/>
    </row>
    <row r="6" spans="1:7" ht="36.75" thickBot="1" x14ac:dyDescent="0.3">
      <c r="A6" s="368"/>
      <c r="B6" s="370"/>
      <c r="C6" s="301" t="s">
        <v>371</v>
      </c>
      <c r="D6" s="302" t="s">
        <v>439</v>
      </c>
      <c r="E6" s="302" t="s">
        <v>444</v>
      </c>
      <c r="F6" s="303" t="s">
        <v>436</v>
      </c>
      <c r="G6" s="304" t="s">
        <v>445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28231489</v>
      </c>
      <c r="D8" s="130">
        <f>+D9+D10+D11+D12+D13+D14</f>
        <v>0</v>
      </c>
      <c r="E8" s="130">
        <f>+E9+E10+E11+E12+E13+E14</f>
        <v>90441</v>
      </c>
      <c r="F8" s="130">
        <f>+F9+F10+F11+F12+F13+F14</f>
        <v>90441</v>
      </c>
      <c r="G8" s="71">
        <f>+G9+G10+G11+G12+G13+G14</f>
        <v>28321930</v>
      </c>
    </row>
    <row r="9" spans="1:7" s="143" customFormat="1" ht="12" customHeight="1" x14ac:dyDescent="0.2">
      <c r="A9" s="12" t="s">
        <v>57</v>
      </c>
      <c r="B9" s="144" t="s">
        <v>136</v>
      </c>
      <c r="C9" s="132">
        <f>'1.mell.2.tábl.'!C9+'1.mell.3.tábl.'!C9</f>
        <v>16097469</v>
      </c>
      <c r="D9" s="132">
        <f>'1.mell.2.tábl.'!D9+'1.mell.3.tábl.'!D9</f>
        <v>0</v>
      </c>
      <c r="E9" s="132">
        <f>'1.mell.2.tábl.'!E9+'1.mell.3.tábl.'!E9</f>
        <v>0</v>
      </c>
      <c r="F9" s="132">
        <f>'1.mell.2.tábl.'!F9+'1.mell.3.tábl.'!F9</f>
        <v>0</v>
      </c>
      <c r="G9" s="172">
        <f t="shared" ref="G9:G14" si="0">C9+F9</f>
        <v>16097469</v>
      </c>
    </row>
    <row r="10" spans="1:7" s="143" customFormat="1" ht="12" customHeight="1" x14ac:dyDescent="0.2">
      <c r="A10" s="11" t="s">
        <v>58</v>
      </c>
      <c r="B10" s="145" t="s">
        <v>137</v>
      </c>
      <c r="C10" s="132">
        <f>'1.mell.2.tábl.'!C10+'1.mell.3.tábl.'!C10</f>
        <v>0</v>
      </c>
      <c r="D10" s="132">
        <f>'1.mell.2.tábl.'!D10+'1.mell.3.tábl.'!D10</f>
        <v>0</v>
      </c>
      <c r="E10" s="132">
        <f>'1.mell.2.tábl.'!E10+'1.mell.3.tábl.'!E10</f>
        <v>0</v>
      </c>
      <c r="F10" s="132">
        <f>'1.mell.2.tábl.'!F10+'1.mell.3.tábl.'!F10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2">
        <f>'1.mell.2.tábl.'!C11+'1.mell.3.tábl.'!C11</f>
        <v>9864020</v>
      </c>
      <c r="D11" s="132">
        <f>'1.mell.2.tábl.'!D11+'1.mell.3.tábl.'!D11</f>
        <v>0</v>
      </c>
      <c r="E11" s="132">
        <f>'1.mell.2.tábl.'!E11+'1.mell.3.tábl.'!E11</f>
        <v>90441</v>
      </c>
      <c r="F11" s="132">
        <f>'1.mell.2.tábl.'!F11+'1.mell.3.tábl.'!F11</f>
        <v>90441</v>
      </c>
      <c r="G11" s="172">
        <f t="shared" si="0"/>
        <v>9954461</v>
      </c>
    </row>
    <row r="12" spans="1:7" s="143" customFormat="1" ht="12" customHeight="1" x14ac:dyDescent="0.2">
      <c r="A12" s="11" t="s">
        <v>60</v>
      </c>
      <c r="B12" s="145" t="s">
        <v>139</v>
      </c>
      <c r="C12" s="132">
        <f>'1.mell.2.tábl.'!C12+'1.mell.3.tábl.'!C12</f>
        <v>2270000</v>
      </c>
      <c r="D12" s="132">
        <f>'1.mell.2.tábl.'!D12+'1.mell.3.tábl.'!D12</f>
        <v>0</v>
      </c>
      <c r="E12" s="132">
        <f>'1.mell.2.tábl.'!E12+'1.mell.3.tábl.'!E12</f>
        <v>0</v>
      </c>
      <c r="F12" s="132">
        <f>'1.mell.2.tábl.'!F12+'1.mell.3.tábl.'!F12</f>
        <v>0</v>
      </c>
      <c r="G12" s="172">
        <f t="shared" si="0"/>
        <v>2270000</v>
      </c>
    </row>
    <row r="13" spans="1:7" s="143" customFormat="1" ht="12" customHeight="1" x14ac:dyDescent="0.2">
      <c r="A13" s="11" t="s">
        <v>77</v>
      </c>
      <c r="B13" s="73" t="s">
        <v>291</v>
      </c>
      <c r="C13" s="132">
        <f>'1.mell.2.tábl.'!C13+'1.mell.3.tábl.'!C13</f>
        <v>0</v>
      </c>
      <c r="D13" s="132">
        <f>'1.mell.2.tábl.'!D13+'1.mell.3.tábl.'!D13</f>
        <v>0</v>
      </c>
      <c r="E13" s="132">
        <f>'1.mell.2.tábl.'!E13+'1.mell.3.tábl.'!E13</f>
        <v>0</v>
      </c>
      <c r="F13" s="132">
        <f>'1.mell.2.tábl.'!F13+'1.mell.3.tábl.'!F13</f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2">
        <f>'1.mell.2.tábl.'!C14+'1.mell.3.tábl.'!C14</f>
        <v>0</v>
      </c>
      <c r="D14" s="132">
        <f>'1.mell.2.tábl.'!D14+'1.mell.3.tábl.'!D14</f>
        <v>0</v>
      </c>
      <c r="E14" s="132">
        <f>'1.mell.2.tábl.'!E14+'1.mell.3.tábl.'!E14</f>
        <v>0</v>
      </c>
      <c r="F14" s="132">
        <f>'1.mell.2.tábl.'!F14+'1.mell.3.tábl.'!F14</f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8234000</v>
      </c>
      <c r="D15" s="130">
        <f>+D16+D17+D18+D19+D20</f>
        <v>0</v>
      </c>
      <c r="E15" s="130">
        <f>+E16+E17+E18+E19+E20</f>
        <v>2212000</v>
      </c>
      <c r="F15" s="130">
        <f>+F16+F17+F18+F19+F20</f>
        <v>2212000</v>
      </c>
      <c r="G15" s="71">
        <f>+G16+G17+G18+G19+G20</f>
        <v>10446000</v>
      </c>
    </row>
    <row r="16" spans="1:7" s="143" customFormat="1" ht="12" customHeight="1" x14ac:dyDescent="0.2">
      <c r="A16" s="12" t="s">
        <v>63</v>
      </c>
      <c r="B16" s="144" t="s">
        <v>141</v>
      </c>
      <c r="C16" s="132">
        <f>'1.mell.2.tábl.'!C16+'1.mell.3.tábl.'!C16</f>
        <v>0</v>
      </c>
      <c r="D16" s="132">
        <f>'1.mell.2.tábl.'!D16+'1.mell.3.tábl.'!D16</f>
        <v>0</v>
      </c>
      <c r="E16" s="132">
        <f>'1.mell.2.tábl.'!E16+'1.mell.3.tábl.'!E16</f>
        <v>0</v>
      </c>
      <c r="F16" s="132">
        <f>'1.mell.2.tábl.'!F16+'1.mell.3.tábl.'!F16</f>
        <v>0</v>
      </c>
      <c r="G16" s="172">
        <f t="shared" ref="G16:G21" si="1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2">
        <f>'1.mell.2.tábl.'!C17+'1.mell.3.tábl.'!C17</f>
        <v>0</v>
      </c>
      <c r="D17" s="132">
        <f>'1.mell.2.tábl.'!D17+'1.mell.3.tábl.'!D17</f>
        <v>0</v>
      </c>
      <c r="E17" s="132">
        <f>'1.mell.2.tábl.'!E17+'1.mell.3.tábl.'!E17</f>
        <v>0</v>
      </c>
      <c r="F17" s="132">
        <f>'1.mell.2.tábl.'!F17+'1.mell.3.tábl.'!F17</f>
        <v>0</v>
      </c>
      <c r="G17" s="172">
        <f t="shared" si="1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2">
        <f>'1.mell.2.tábl.'!C18+'1.mell.3.tábl.'!C18</f>
        <v>0</v>
      </c>
      <c r="D18" s="132">
        <f>'1.mell.2.tábl.'!D18+'1.mell.3.tábl.'!D18</f>
        <v>0</v>
      </c>
      <c r="E18" s="132">
        <f>'1.mell.2.tábl.'!E18+'1.mell.3.tábl.'!E18</f>
        <v>0</v>
      </c>
      <c r="F18" s="132">
        <f>'1.mell.2.tábl.'!F18+'1.mell.3.tábl.'!F18</f>
        <v>0</v>
      </c>
      <c r="G18" s="172">
        <f t="shared" si="1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2">
        <f>'1.mell.2.tábl.'!C19+'1.mell.3.tábl.'!C19</f>
        <v>0</v>
      </c>
      <c r="D19" s="132">
        <f>'1.mell.2.tábl.'!D19+'1.mell.3.tábl.'!D19</f>
        <v>0</v>
      </c>
      <c r="E19" s="132">
        <f>'1.mell.2.tábl.'!E19+'1.mell.3.tábl.'!E19</f>
        <v>0</v>
      </c>
      <c r="F19" s="132">
        <f>'1.mell.2.tábl.'!F19+'1.mell.3.tábl.'!F19</f>
        <v>0</v>
      </c>
      <c r="G19" s="172">
        <f t="shared" si="1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2">
        <f>'1.mell.2.tábl.'!C20+'1.mell.3.tábl.'!C20</f>
        <v>8234000</v>
      </c>
      <c r="D20" s="132">
        <f>'1.mell.2.tábl.'!D20+'1.mell.3.tábl.'!D20</f>
        <v>0</v>
      </c>
      <c r="E20" s="132">
        <f>'1.mell.2.tábl.'!E20+'1.mell.3.tábl.'!E20</f>
        <v>2212000</v>
      </c>
      <c r="F20" s="132">
        <f>'1.mell.2.tábl.'!F20+'1.mell.3.tábl.'!F20</f>
        <v>2212000</v>
      </c>
      <c r="G20" s="172">
        <f t="shared" si="1"/>
        <v>10446000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2">
        <f>'1.mell.2.tábl.'!C21+'1.mell.3.tábl.'!C21</f>
        <v>0</v>
      </c>
      <c r="D21" s="132">
        <f>'1.mell.2.tábl.'!D21+'1.mell.3.tábl.'!D21</f>
        <v>0</v>
      </c>
      <c r="E21" s="132">
        <f>'1.mell.2.tábl.'!E21+'1.mell.3.tábl.'!E21</f>
        <v>0</v>
      </c>
      <c r="F21" s="132">
        <f>'1.mell.2.tábl.'!F21+'1.mell.3.tábl.'!F21</f>
        <v>0</v>
      </c>
      <c r="G21" s="172">
        <f t="shared" si="1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12789420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12789420</v>
      </c>
    </row>
    <row r="23" spans="1:7" s="143" customFormat="1" ht="12" customHeight="1" x14ac:dyDescent="0.2">
      <c r="A23" s="12" t="s">
        <v>46</v>
      </c>
      <c r="B23" s="144" t="s">
        <v>146</v>
      </c>
      <c r="C23" s="132">
        <f>'1.mell.2.tábl.'!C23+'1.mell.3.tábl.'!C23</f>
        <v>12789420</v>
      </c>
      <c r="D23" s="132">
        <f>'1.mell.2.tábl.'!D23+'1.mell.3.tábl.'!D23</f>
        <v>0</v>
      </c>
      <c r="E23" s="132">
        <f>'1.mell.2.tábl.'!E23+'1.mell.3.tábl.'!E23</f>
        <v>0</v>
      </c>
      <c r="F23" s="132">
        <f>'1.mell.2.tábl.'!F23+'1.mell.3.tábl.'!F23</f>
        <v>0</v>
      </c>
      <c r="G23" s="172">
        <f t="shared" ref="G23:G28" si="2">C23+F23</f>
        <v>12789420</v>
      </c>
    </row>
    <row r="24" spans="1:7" s="143" customFormat="1" ht="12" customHeight="1" x14ac:dyDescent="0.2">
      <c r="A24" s="11" t="s">
        <v>47</v>
      </c>
      <c r="B24" s="145" t="s">
        <v>147</v>
      </c>
      <c r="C24" s="132">
        <f>'1.mell.2.tábl.'!C24+'1.mell.3.tábl.'!C24</f>
        <v>0</v>
      </c>
      <c r="D24" s="132">
        <f>'1.mell.2.tábl.'!D24+'1.mell.3.tábl.'!D24</f>
        <v>0</v>
      </c>
      <c r="E24" s="132">
        <f>'1.mell.2.tábl.'!E24+'1.mell.3.tábl.'!E24</f>
        <v>0</v>
      </c>
      <c r="F24" s="132">
        <f>'1.mell.2.tábl.'!F24+'1.mell.3.tábl.'!F24</f>
        <v>0</v>
      </c>
      <c r="G24" s="172">
        <f t="shared" si="2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2">
        <f>'1.mell.2.tábl.'!C25+'1.mell.3.tábl.'!C25</f>
        <v>0</v>
      </c>
      <c r="D25" s="132">
        <f>'1.mell.2.tábl.'!D25+'1.mell.3.tábl.'!D25</f>
        <v>0</v>
      </c>
      <c r="E25" s="132">
        <f>'1.mell.2.tábl.'!E25+'1.mell.3.tábl.'!E25</f>
        <v>0</v>
      </c>
      <c r="F25" s="132">
        <f>'1.mell.2.tábl.'!F25+'1.mell.3.tábl.'!F25</f>
        <v>0</v>
      </c>
      <c r="G25" s="172">
        <f t="shared" si="2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2">
        <f>'1.mell.2.tábl.'!C26+'1.mell.3.tábl.'!C26</f>
        <v>0</v>
      </c>
      <c r="D26" s="132">
        <f>'1.mell.2.tábl.'!D26+'1.mell.3.tábl.'!D26</f>
        <v>0</v>
      </c>
      <c r="E26" s="132">
        <f>'1.mell.2.tábl.'!E26+'1.mell.3.tábl.'!E26</f>
        <v>0</v>
      </c>
      <c r="F26" s="132">
        <f>'1.mell.2.tábl.'!F26+'1.mell.3.tábl.'!F26</f>
        <v>0</v>
      </c>
      <c r="G26" s="172">
        <f t="shared" si="2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2">
        <f>'1.mell.2.tábl.'!C27+'1.mell.3.tábl.'!C27</f>
        <v>0</v>
      </c>
      <c r="D27" s="132">
        <f>'1.mell.2.tábl.'!D27+'1.mell.3.tábl.'!D27</f>
        <v>0</v>
      </c>
      <c r="E27" s="132">
        <f>'1.mell.2.tábl.'!E27+'1.mell.3.tábl.'!E27</f>
        <v>0</v>
      </c>
      <c r="F27" s="132">
        <f>'1.mell.2.tábl.'!F27+'1.mell.3.tábl.'!F27</f>
        <v>0</v>
      </c>
      <c r="G27" s="172">
        <f t="shared" si="2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2">
        <f>'1.mell.2.tábl.'!C28+'1.mell.3.tábl.'!C28</f>
        <v>0</v>
      </c>
      <c r="D28" s="132">
        <f>'1.mell.2.tábl.'!D28+'1.mell.3.tábl.'!D28</f>
        <v>0</v>
      </c>
      <c r="E28" s="132">
        <f>'1.mell.2.tábl.'!E28+'1.mell.3.tábl.'!E28</f>
        <v>0</v>
      </c>
      <c r="F28" s="132">
        <f>'1.mell.2.tábl.'!F28+'1.mell.3.tábl.'!F28</f>
        <v>0</v>
      </c>
      <c r="G28" s="172">
        <f t="shared" si="2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+C30+C31+C32+C33+C34+C35+C36+C37</f>
        <v>5550000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+G30+G31+G32+G33+G34+G35+G36+G37</f>
        <v>5550000</v>
      </c>
    </row>
    <row r="30" spans="1:7" s="143" customFormat="1" ht="12" customHeight="1" x14ac:dyDescent="0.2">
      <c r="A30" s="12" t="s">
        <v>150</v>
      </c>
      <c r="B30" s="144" t="s">
        <v>442</v>
      </c>
      <c r="C30" s="173">
        <f>'1.mell.2.tábl.'!C30+'1.mell.3.tábl.'!C30</f>
        <v>600000</v>
      </c>
      <c r="D30" s="132">
        <f>'1.mell.2.tábl.'!D30+'1.mell.3.tábl.'!D30</f>
        <v>0</v>
      </c>
      <c r="E30" s="132">
        <f>'1.mell.2.tábl.'!E30+'1.mell.3.tábl.'!E30</f>
        <v>0</v>
      </c>
      <c r="F30" s="132">
        <f>'1.mell.2.tábl.'!F30+'1.mell.3.tábl.'!F30</f>
        <v>0</v>
      </c>
      <c r="G30" s="172">
        <f t="shared" ref="G30:G36" si="3">C30+F30</f>
        <v>600000</v>
      </c>
    </row>
    <row r="31" spans="1:7" s="143" customFormat="1" ht="12" customHeight="1" x14ac:dyDescent="0.2">
      <c r="A31" s="11" t="s">
        <v>151</v>
      </c>
      <c r="B31" s="145" t="s">
        <v>416</v>
      </c>
      <c r="C31" s="173">
        <f>'1.mell.2.tábl.'!C31+'1.mell.3.tábl.'!C31</f>
        <v>500000</v>
      </c>
      <c r="D31" s="132">
        <f>'1.mell.2.tábl.'!D31+'1.mell.3.tábl.'!D31</f>
        <v>0</v>
      </c>
      <c r="E31" s="132">
        <f>'1.mell.2.tábl.'!E31+'1.mell.3.tábl.'!E31</f>
        <v>0</v>
      </c>
      <c r="F31" s="132">
        <f>'1.mell.2.tábl.'!F31+'1.mell.3.tábl.'!F31</f>
        <v>0</v>
      </c>
      <c r="G31" s="172">
        <f t="shared" si="3"/>
        <v>500000</v>
      </c>
    </row>
    <row r="32" spans="1:7" s="143" customFormat="1" ht="12" customHeight="1" x14ac:dyDescent="0.2">
      <c r="A32" s="11" t="s">
        <v>152</v>
      </c>
      <c r="B32" s="145" t="s">
        <v>417</v>
      </c>
      <c r="C32" s="173">
        <f>'1.mell.2.tábl.'!C32+'1.mell.3.tábl.'!C32</f>
        <v>2200000</v>
      </c>
      <c r="D32" s="132">
        <f>'1.mell.2.tábl.'!D32+'1.mell.3.tábl.'!D32</f>
        <v>0</v>
      </c>
      <c r="E32" s="132">
        <f>'1.mell.2.tábl.'!E32+'1.mell.3.tábl.'!E32</f>
        <v>0</v>
      </c>
      <c r="F32" s="132">
        <f>'1.mell.2.tábl.'!F32+'1.mell.3.tábl.'!F32</f>
        <v>0</v>
      </c>
      <c r="G32" s="172">
        <f t="shared" si="3"/>
        <v>2200000</v>
      </c>
    </row>
    <row r="33" spans="1:7" s="143" customFormat="1" ht="12" customHeight="1" x14ac:dyDescent="0.2">
      <c r="A33" s="11" t="s">
        <v>153</v>
      </c>
      <c r="B33" s="145" t="s">
        <v>418</v>
      </c>
      <c r="C33" s="173">
        <f>'1.mell.2.tábl.'!C33+'1.mell.3.tábl.'!C33</f>
        <v>2200000</v>
      </c>
      <c r="D33" s="132">
        <f>'1.mell.2.tábl.'!D33+'1.mell.3.tábl.'!D33</f>
        <v>0</v>
      </c>
      <c r="E33" s="132">
        <f>'1.mell.2.tábl.'!E33+'1.mell.3.tábl.'!E33</f>
        <v>0</v>
      </c>
      <c r="F33" s="132">
        <f>'1.mell.2.tábl.'!F33+'1.mell.3.tábl.'!F33</f>
        <v>0</v>
      </c>
      <c r="G33" s="172">
        <f t="shared" si="3"/>
        <v>2200000</v>
      </c>
    </row>
    <row r="34" spans="1:7" s="143" customFormat="1" ht="12" customHeight="1" x14ac:dyDescent="0.2">
      <c r="A34" s="11" t="s">
        <v>419</v>
      </c>
      <c r="B34" s="145" t="s">
        <v>154</v>
      </c>
      <c r="C34" s="173">
        <f>'1.mell.2.tábl.'!C34+'1.mell.3.tábl.'!C34</f>
        <v>0</v>
      </c>
      <c r="D34" s="132">
        <f>'1.mell.2.tábl.'!D34+'1.mell.3.tábl.'!D34</f>
        <v>0</v>
      </c>
      <c r="E34" s="132">
        <f>'1.mell.2.tábl.'!E34+'1.mell.3.tábl.'!E34</f>
        <v>0</v>
      </c>
      <c r="F34" s="132">
        <f>'1.mell.2.tábl.'!F34+'1.mell.3.tábl.'!F34</f>
        <v>0</v>
      </c>
      <c r="G34" s="172">
        <f t="shared" si="3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73">
        <f>'1.mell.2.tábl.'!C35+'1.mell.3.tábl.'!C35</f>
        <v>0</v>
      </c>
      <c r="D35" s="132">
        <f>'1.mell.2.tábl.'!D35+'1.mell.3.tábl.'!D35</f>
        <v>0</v>
      </c>
      <c r="E35" s="132">
        <f>'1.mell.2.tábl.'!E35+'1.mell.3.tábl.'!E35</f>
        <v>0</v>
      </c>
      <c r="F35" s="132">
        <f>'1.mell.2.tábl.'!F35+'1.mell.3.tábl.'!F35</f>
        <v>0</v>
      </c>
      <c r="G35" s="172">
        <f t="shared" si="3"/>
        <v>0</v>
      </c>
    </row>
    <row r="36" spans="1:7" s="143" customFormat="1" ht="12" customHeight="1" x14ac:dyDescent="0.2">
      <c r="A36" s="13" t="s">
        <v>421</v>
      </c>
      <c r="B36" s="146" t="s">
        <v>156</v>
      </c>
      <c r="C36" s="173">
        <f>'1.mell.2.tábl.'!C36+'1.mell.3.tábl.'!C36</f>
        <v>0</v>
      </c>
      <c r="D36" s="132">
        <f>'1.mell.2.tábl.'!D36+'1.mell.3.tábl.'!D36</f>
        <v>0</v>
      </c>
      <c r="E36" s="132">
        <f>'1.mell.2.tábl.'!E36+'1.mell.3.tábl.'!E36</f>
        <v>0</v>
      </c>
      <c r="F36" s="132">
        <f>'1.mell.2.tábl.'!F36+'1.mell.3.tábl.'!F36</f>
        <v>0</v>
      </c>
      <c r="G36" s="172">
        <f t="shared" si="3"/>
        <v>0</v>
      </c>
    </row>
    <row r="37" spans="1:7" s="143" customFormat="1" ht="12" customHeight="1" thickBot="1" x14ac:dyDescent="0.25">
      <c r="A37" s="13" t="s">
        <v>421</v>
      </c>
      <c r="B37" s="146" t="s">
        <v>156</v>
      </c>
      <c r="C37" s="173">
        <f>'1.mell.2.tábl.'!C37+'1.mell.3.tábl.'!C37</f>
        <v>50000</v>
      </c>
      <c r="D37" s="132">
        <f>'1.mell.2.tábl.'!D37+'1.mell.3.tábl.'!D37</f>
        <v>0</v>
      </c>
      <c r="E37" s="132">
        <f>'1.mell.2.tábl.'!E37+'1.mell.3.tábl.'!E37</f>
        <v>0</v>
      </c>
      <c r="F37" s="132">
        <f>'1.mell.2.tábl.'!F37+'1.mell.3.tábl.'!F37</f>
        <v>0</v>
      </c>
      <c r="G37" s="172">
        <f t="shared" ref="G37" si="4">C37+F37</f>
        <v>50000</v>
      </c>
    </row>
    <row r="38" spans="1:7" s="143" customFormat="1" ht="12" customHeight="1" thickBot="1" x14ac:dyDescent="0.25">
      <c r="A38" s="17" t="s">
        <v>9</v>
      </c>
      <c r="B38" s="18" t="s">
        <v>293</v>
      </c>
      <c r="C38" s="130">
        <f>SUM(C39:C49)</f>
        <v>4248000</v>
      </c>
      <c r="D38" s="130">
        <f>SUM(D39:D49)</f>
        <v>0</v>
      </c>
      <c r="E38" s="130">
        <f>SUM(E39:E49)</f>
        <v>1000</v>
      </c>
      <c r="F38" s="130">
        <f>SUM(F39:F49)</f>
        <v>1000</v>
      </c>
      <c r="G38" s="71">
        <f>SUM(G39:G49)</f>
        <v>4249000</v>
      </c>
    </row>
    <row r="39" spans="1:7" s="143" customFormat="1" ht="12" customHeight="1" x14ac:dyDescent="0.2">
      <c r="A39" s="12" t="s">
        <v>50</v>
      </c>
      <c r="B39" s="144" t="s">
        <v>159</v>
      </c>
      <c r="C39" s="132">
        <f>'1.mell.2.tábl.'!C39+'1.mell.3.tábl.'!C38</f>
        <v>200000</v>
      </c>
      <c r="D39" s="132">
        <f>'1.mell.2.tábl.'!D39+'1.mell.3.tábl.'!D38</f>
        <v>0</v>
      </c>
      <c r="E39" s="132">
        <f>'1.mell.2.tábl.'!E39+'1.mell.3.tábl.'!E38</f>
        <v>0</v>
      </c>
      <c r="F39" s="132">
        <f>'1.mell.2.tábl.'!F39+'1.mell.3.tábl.'!F38</f>
        <v>0</v>
      </c>
      <c r="G39" s="172">
        <f t="shared" ref="G39:G49" si="5">C39+F39</f>
        <v>200000</v>
      </c>
    </row>
    <row r="40" spans="1:7" s="143" customFormat="1" ht="12" customHeight="1" x14ac:dyDescent="0.2">
      <c r="A40" s="11" t="s">
        <v>51</v>
      </c>
      <c r="B40" s="145" t="s">
        <v>160</v>
      </c>
      <c r="C40" s="132">
        <f>'1.mell.2.tábl.'!C40+'1.mell.3.tábl.'!C39</f>
        <v>270000</v>
      </c>
      <c r="D40" s="132">
        <f>'1.mell.2.tábl.'!D40+'1.mell.3.tábl.'!D39</f>
        <v>0</v>
      </c>
      <c r="E40" s="132">
        <f>'1.mell.2.tábl.'!E40+'1.mell.3.tábl.'!E39</f>
        <v>0</v>
      </c>
      <c r="F40" s="132">
        <f>'1.mell.2.tábl.'!F40+'1.mell.3.tábl.'!F39</f>
        <v>0</v>
      </c>
      <c r="G40" s="172">
        <f t="shared" si="5"/>
        <v>270000</v>
      </c>
    </row>
    <row r="41" spans="1:7" s="143" customFormat="1" ht="12" customHeight="1" x14ac:dyDescent="0.2">
      <c r="A41" s="11" t="s">
        <v>52</v>
      </c>
      <c r="B41" s="145" t="s">
        <v>161</v>
      </c>
      <c r="C41" s="132">
        <f>'1.mell.2.tábl.'!C41+'1.mell.3.tábl.'!C40</f>
        <v>240000</v>
      </c>
      <c r="D41" s="132">
        <f>'1.mell.2.tábl.'!D41+'1.mell.3.tábl.'!D40</f>
        <v>0</v>
      </c>
      <c r="E41" s="132">
        <f>'1.mell.2.tábl.'!E41+'1.mell.3.tábl.'!E40</f>
        <v>0</v>
      </c>
      <c r="F41" s="132">
        <f>'1.mell.2.tábl.'!F41+'1.mell.3.tábl.'!F40</f>
        <v>0</v>
      </c>
      <c r="G41" s="172">
        <f t="shared" si="5"/>
        <v>240000</v>
      </c>
    </row>
    <row r="42" spans="1:7" s="143" customFormat="1" ht="12" customHeight="1" x14ac:dyDescent="0.2">
      <c r="A42" s="11" t="s">
        <v>89</v>
      </c>
      <c r="B42" s="145" t="s">
        <v>162</v>
      </c>
      <c r="C42" s="132">
        <f>'1.mell.2.tábl.'!C42+'1.mell.3.tábl.'!C41</f>
        <v>3536000</v>
      </c>
      <c r="D42" s="132">
        <f>'1.mell.2.tábl.'!D42+'1.mell.3.tábl.'!D41</f>
        <v>0</v>
      </c>
      <c r="E42" s="132">
        <f>'1.mell.2.tábl.'!E42+'1.mell.3.tábl.'!E41</f>
        <v>0</v>
      </c>
      <c r="F42" s="132">
        <f>'1.mell.2.tábl.'!F42+'1.mell.3.tábl.'!F41</f>
        <v>0</v>
      </c>
      <c r="G42" s="172">
        <f t="shared" si="5"/>
        <v>3536000</v>
      </c>
    </row>
    <row r="43" spans="1:7" s="143" customFormat="1" ht="12" customHeight="1" x14ac:dyDescent="0.2">
      <c r="A43" s="11" t="s">
        <v>90</v>
      </c>
      <c r="B43" s="145" t="s">
        <v>163</v>
      </c>
      <c r="C43" s="132">
        <f>'1.mell.2.tábl.'!C43+'1.mell.3.tábl.'!C42</f>
        <v>0</v>
      </c>
      <c r="D43" s="132">
        <f>'1.mell.2.tábl.'!D43+'1.mell.3.tábl.'!D42</f>
        <v>0</v>
      </c>
      <c r="E43" s="132">
        <f>'1.mell.2.tábl.'!E43+'1.mell.3.tábl.'!E42</f>
        <v>0</v>
      </c>
      <c r="F43" s="132">
        <f>'1.mell.2.tábl.'!F43+'1.mell.3.tábl.'!F42</f>
        <v>0</v>
      </c>
      <c r="G43" s="172">
        <f t="shared" si="5"/>
        <v>0</v>
      </c>
    </row>
    <row r="44" spans="1:7" s="143" customFormat="1" ht="12" customHeight="1" x14ac:dyDescent="0.2">
      <c r="A44" s="11" t="s">
        <v>91</v>
      </c>
      <c r="B44" s="145" t="s">
        <v>164</v>
      </c>
      <c r="C44" s="132">
        <f>'1.mell.2.tábl.'!C44+'1.mell.3.tábl.'!C43</f>
        <v>0</v>
      </c>
      <c r="D44" s="132">
        <f>'1.mell.2.tábl.'!D44+'1.mell.3.tábl.'!D43</f>
        <v>0</v>
      </c>
      <c r="E44" s="132">
        <f>'1.mell.2.tábl.'!E44+'1.mell.3.tábl.'!E43</f>
        <v>0</v>
      </c>
      <c r="F44" s="132">
        <f>'1.mell.2.tábl.'!F44+'1.mell.3.tábl.'!F43</f>
        <v>0</v>
      </c>
      <c r="G44" s="172">
        <f t="shared" si="5"/>
        <v>0</v>
      </c>
    </row>
    <row r="45" spans="1:7" s="143" customFormat="1" ht="12" customHeight="1" x14ac:dyDescent="0.2">
      <c r="A45" s="11" t="s">
        <v>92</v>
      </c>
      <c r="B45" s="145" t="s">
        <v>165</v>
      </c>
      <c r="C45" s="132">
        <f>'1.mell.2.tábl.'!C45+'1.mell.3.tábl.'!C44</f>
        <v>0</v>
      </c>
      <c r="D45" s="132">
        <f>'1.mell.2.tábl.'!D45+'1.mell.3.tábl.'!D44</f>
        <v>0</v>
      </c>
      <c r="E45" s="132">
        <f>'1.mell.2.tábl.'!E45+'1.mell.3.tábl.'!E44</f>
        <v>0</v>
      </c>
      <c r="F45" s="132">
        <f>'1.mell.2.tábl.'!F45+'1.mell.3.tábl.'!F44</f>
        <v>0</v>
      </c>
      <c r="G45" s="172">
        <f t="shared" si="5"/>
        <v>0</v>
      </c>
    </row>
    <row r="46" spans="1:7" s="143" customFormat="1" ht="12" customHeight="1" x14ac:dyDescent="0.2">
      <c r="A46" s="11" t="s">
        <v>93</v>
      </c>
      <c r="B46" s="145" t="s">
        <v>423</v>
      </c>
      <c r="C46" s="132">
        <f>'1.mell.2.tábl.'!C46+'1.mell.3.tábl.'!C45</f>
        <v>1000</v>
      </c>
      <c r="D46" s="132">
        <f>'1.mell.2.tábl.'!D46+'1.mell.3.tábl.'!D45</f>
        <v>0</v>
      </c>
      <c r="E46" s="132">
        <f>'1.mell.2.tábl.'!E46+'1.mell.3.tábl.'!E45</f>
        <v>0</v>
      </c>
      <c r="F46" s="132">
        <f>'1.mell.2.tábl.'!F46+'1.mell.3.tábl.'!F45</f>
        <v>0</v>
      </c>
      <c r="G46" s="172">
        <f t="shared" si="5"/>
        <v>1000</v>
      </c>
    </row>
    <row r="47" spans="1:7" s="143" customFormat="1" ht="12" customHeight="1" x14ac:dyDescent="0.2">
      <c r="A47" s="11" t="s">
        <v>157</v>
      </c>
      <c r="B47" s="145" t="s">
        <v>167</v>
      </c>
      <c r="C47" s="132">
        <f>'1.mell.2.tábl.'!C47+'1.mell.3.tábl.'!C46</f>
        <v>0</v>
      </c>
      <c r="D47" s="132">
        <f>'1.mell.2.tábl.'!D47+'1.mell.3.tábl.'!D46</f>
        <v>0</v>
      </c>
      <c r="E47" s="132">
        <f>'1.mell.2.tábl.'!E47+'1.mell.3.tábl.'!E46</f>
        <v>0</v>
      </c>
      <c r="F47" s="132">
        <f>'1.mell.2.tábl.'!F47+'1.mell.3.tábl.'!F46</f>
        <v>0</v>
      </c>
      <c r="G47" s="172">
        <f t="shared" si="5"/>
        <v>0</v>
      </c>
    </row>
    <row r="48" spans="1:7" s="143" customFormat="1" ht="12" customHeight="1" x14ac:dyDescent="0.2">
      <c r="A48" s="13" t="s">
        <v>158</v>
      </c>
      <c r="B48" s="146" t="s">
        <v>295</v>
      </c>
      <c r="C48" s="132">
        <f>'1.mell.2.tábl.'!C48+'1.mell.3.tábl.'!C47</f>
        <v>0</v>
      </c>
      <c r="D48" s="132">
        <f>'1.mell.2.tábl.'!D48+'1.mell.3.tábl.'!D47</f>
        <v>0</v>
      </c>
      <c r="E48" s="132">
        <f>'1.mell.2.tábl.'!E48+'1.mell.3.tábl.'!E47</f>
        <v>0</v>
      </c>
      <c r="F48" s="132">
        <f>'1.mell.2.tábl.'!F48+'1.mell.3.tábl.'!F47</f>
        <v>0</v>
      </c>
      <c r="G48" s="172">
        <f t="shared" si="5"/>
        <v>0</v>
      </c>
    </row>
    <row r="49" spans="1:7" s="143" customFormat="1" ht="12" customHeight="1" thickBot="1" x14ac:dyDescent="0.25">
      <c r="A49" s="13" t="s">
        <v>294</v>
      </c>
      <c r="B49" s="74" t="s">
        <v>168</v>
      </c>
      <c r="C49" s="132">
        <f>'1.mell.2.tábl.'!C49+'1.mell.3.tábl.'!C48</f>
        <v>1000</v>
      </c>
      <c r="D49" s="132">
        <f>'1.mell.2.tábl.'!D49+'1.mell.3.tábl.'!D48</f>
        <v>0</v>
      </c>
      <c r="E49" s="132">
        <f>'1.mell.2.tábl.'!E49+'1.mell.3.tábl.'!E48</f>
        <v>1000</v>
      </c>
      <c r="F49" s="132">
        <f>'1.mell.2.tábl.'!F49+'1.mell.3.tábl.'!F48</f>
        <v>1000</v>
      </c>
      <c r="G49" s="172">
        <f t="shared" si="5"/>
        <v>2000</v>
      </c>
    </row>
    <row r="50" spans="1:7" s="143" customFormat="1" ht="12" customHeight="1" thickBot="1" x14ac:dyDescent="0.25">
      <c r="A50" s="17" t="s">
        <v>10</v>
      </c>
      <c r="B50" s="18" t="s">
        <v>169</v>
      </c>
      <c r="C50" s="130">
        <f>SUM(C51:C55)</f>
        <v>0</v>
      </c>
      <c r="D50" s="130">
        <f>SUM(D51:D55)</f>
        <v>0</v>
      </c>
      <c r="E50" s="130">
        <f>SUM(E51:E55)</f>
        <v>0</v>
      </c>
      <c r="F50" s="130">
        <f>SUM(F51:F55)</f>
        <v>0</v>
      </c>
      <c r="G50" s="71">
        <f>SUM(G51:G55)</f>
        <v>0</v>
      </c>
    </row>
    <row r="51" spans="1:7" s="143" customFormat="1" ht="12" customHeight="1" x14ac:dyDescent="0.2">
      <c r="A51" s="12" t="s">
        <v>53</v>
      </c>
      <c r="B51" s="144" t="s">
        <v>173</v>
      </c>
      <c r="C51" s="174">
        <f>'1.mell.2.tábl.'!C51+'1.mell.3.tábl.'!C50</f>
        <v>0</v>
      </c>
      <c r="D51" s="132">
        <f>'1.mell.2.tábl.'!D51+'1.mell.3.tábl.'!D50</f>
        <v>0</v>
      </c>
      <c r="E51" s="132">
        <f>'1.mell.2.tábl.'!E51+'1.mell.3.tábl.'!E50</f>
        <v>0</v>
      </c>
      <c r="F51" s="132">
        <f>'1.mell.2.tábl.'!F51+'1.mell.3.tábl.'!F50</f>
        <v>0</v>
      </c>
      <c r="G51" s="232">
        <f>C51+F51</f>
        <v>0</v>
      </c>
    </row>
    <row r="52" spans="1:7" s="143" customFormat="1" ht="12" customHeight="1" x14ac:dyDescent="0.2">
      <c r="A52" s="11" t="s">
        <v>54</v>
      </c>
      <c r="B52" s="145" t="s">
        <v>174</v>
      </c>
      <c r="C52" s="174">
        <f>'1.mell.2.tábl.'!C52+'1.mell.3.tábl.'!C51</f>
        <v>0</v>
      </c>
      <c r="D52" s="132">
        <f>'1.mell.2.tábl.'!D52+'1.mell.3.tábl.'!D51</f>
        <v>0</v>
      </c>
      <c r="E52" s="132">
        <f>'1.mell.2.tábl.'!E52+'1.mell.3.tábl.'!E51</f>
        <v>0</v>
      </c>
      <c r="F52" s="132">
        <f>'1.mell.2.tábl.'!F52+'1.mell.3.tábl.'!F51</f>
        <v>0</v>
      </c>
      <c r="G52" s="232">
        <f>C52+F52</f>
        <v>0</v>
      </c>
    </row>
    <row r="53" spans="1:7" s="143" customFormat="1" ht="12" customHeight="1" x14ac:dyDescent="0.2">
      <c r="A53" s="11" t="s">
        <v>170</v>
      </c>
      <c r="B53" s="145" t="s">
        <v>175</v>
      </c>
      <c r="C53" s="174">
        <f>'1.mell.2.tábl.'!C53+'1.mell.3.tábl.'!C52</f>
        <v>0</v>
      </c>
      <c r="D53" s="132">
        <f>'1.mell.2.tábl.'!D53+'1.mell.3.tábl.'!D52</f>
        <v>0</v>
      </c>
      <c r="E53" s="132">
        <f>'1.mell.2.tábl.'!E53+'1.mell.3.tábl.'!E52</f>
        <v>0</v>
      </c>
      <c r="F53" s="132">
        <f>'1.mell.2.tábl.'!F53+'1.mell.3.tábl.'!F52</f>
        <v>0</v>
      </c>
      <c r="G53" s="232">
        <f>C53+F53</f>
        <v>0</v>
      </c>
    </row>
    <row r="54" spans="1:7" s="143" customFormat="1" ht="12" customHeight="1" x14ac:dyDescent="0.2">
      <c r="A54" s="11" t="s">
        <v>171</v>
      </c>
      <c r="B54" s="145" t="s">
        <v>176</v>
      </c>
      <c r="C54" s="174">
        <f>'1.mell.2.tábl.'!C54+'1.mell.3.tábl.'!C53</f>
        <v>0</v>
      </c>
      <c r="D54" s="132">
        <f>'1.mell.2.tábl.'!D54+'1.mell.3.tábl.'!D53</f>
        <v>0</v>
      </c>
      <c r="E54" s="132">
        <f>'1.mell.2.tábl.'!E54+'1.mell.3.tábl.'!E53</f>
        <v>0</v>
      </c>
      <c r="F54" s="132">
        <f>'1.mell.2.tábl.'!F54+'1.mell.3.tábl.'!F53</f>
        <v>0</v>
      </c>
      <c r="G54" s="232">
        <f>C54+F54</f>
        <v>0</v>
      </c>
    </row>
    <row r="55" spans="1:7" s="143" customFormat="1" ht="12" customHeight="1" thickBot="1" x14ac:dyDescent="0.25">
      <c r="A55" s="13" t="s">
        <v>172</v>
      </c>
      <c r="B55" s="74" t="s">
        <v>177</v>
      </c>
      <c r="C55" s="174">
        <f>'1.mell.2.tábl.'!C55+'1.mell.3.tábl.'!C54</f>
        <v>0</v>
      </c>
      <c r="D55" s="132">
        <f>'1.mell.2.tábl.'!D55+'1.mell.3.tábl.'!D54</f>
        <v>0</v>
      </c>
      <c r="E55" s="132">
        <f>'1.mell.2.tábl.'!E55+'1.mell.3.tábl.'!E54</f>
        <v>0</v>
      </c>
      <c r="F55" s="132">
        <f>'1.mell.2.tábl.'!F55+'1.mell.3.tábl.'!F54</f>
        <v>0</v>
      </c>
      <c r="G55" s="232">
        <f>C55+F55</f>
        <v>0</v>
      </c>
    </row>
    <row r="56" spans="1:7" s="143" customFormat="1" ht="12" customHeight="1" thickBot="1" x14ac:dyDescent="0.25">
      <c r="A56" s="17" t="s">
        <v>94</v>
      </c>
      <c r="B56" s="18" t="s">
        <v>178</v>
      </c>
      <c r="C56" s="130">
        <f>SUM(C57:C59)</f>
        <v>0</v>
      </c>
      <c r="D56" s="130">
        <f>SUM(D57:D59)</f>
        <v>0</v>
      </c>
      <c r="E56" s="130">
        <f>SUM(E57:E59)</f>
        <v>0</v>
      </c>
      <c r="F56" s="130">
        <f>SUM(F57:F59)</f>
        <v>0</v>
      </c>
      <c r="G56" s="71">
        <f>SUM(G57:G59)</f>
        <v>0</v>
      </c>
    </row>
    <row r="57" spans="1:7" s="143" customFormat="1" ht="12" customHeight="1" x14ac:dyDescent="0.2">
      <c r="A57" s="12" t="s">
        <v>55</v>
      </c>
      <c r="B57" s="144" t="s">
        <v>179</v>
      </c>
      <c r="C57" s="132">
        <f>'1.mell.2.tábl.'!C57+'1.mell.3.tábl.'!C56</f>
        <v>0</v>
      </c>
      <c r="D57" s="132">
        <f>'1.mell.2.tábl.'!D57+'1.mell.3.tábl.'!D56</f>
        <v>0</v>
      </c>
      <c r="E57" s="132">
        <f>'1.mell.2.tábl.'!E57+'1.mell.3.tábl.'!E56</f>
        <v>0</v>
      </c>
      <c r="F57" s="132">
        <f>'1.mell.2.tábl.'!F57+'1.mell.3.tábl.'!F56</f>
        <v>0</v>
      </c>
      <c r="G57" s="172">
        <f>C57+F57</f>
        <v>0</v>
      </c>
    </row>
    <row r="58" spans="1:7" s="143" customFormat="1" ht="12" customHeight="1" x14ac:dyDescent="0.2">
      <c r="A58" s="11" t="s">
        <v>56</v>
      </c>
      <c r="B58" s="145" t="s">
        <v>288</v>
      </c>
      <c r="C58" s="132">
        <f>'1.mell.2.tábl.'!C58+'1.mell.3.tábl.'!C57</f>
        <v>0</v>
      </c>
      <c r="D58" s="132">
        <f>'1.mell.2.tábl.'!D58+'1.mell.3.tábl.'!D57</f>
        <v>0</v>
      </c>
      <c r="E58" s="132">
        <f>'1.mell.2.tábl.'!E58+'1.mell.3.tábl.'!E57</f>
        <v>0</v>
      </c>
      <c r="F58" s="132">
        <f>'1.mell.2.tábl.'!F58+'1.mell.3.tábl.'!F57</f>
        <v>0</v>
      </c>
      <c r="G58" s="172">
        <f>C58+F58</f>
        <v>0</v>
      </c>
    </row>
    <row r="59" spans="1:7" s="143" customFormat="1" ht="12" customHeight="1" x14ac:dyDescent="0.2">
      <c r="A59" s="11" t="s">
        <v>182</v>
      </c>
      <c r="B59" s="145" t="s">
        <v>180</v>
      </c>
      <c r="C59" s="132">
        <f>'1.mell.2.tábl.'!C59+'1.mell.3.tábl.'!C58</f>
        <v>0</v>
      </c>
      <c r="D59" s="132">
        <f>'1.mell.2.tábl.'!D59+'1.mell.3.tábl.'!D58</f>
        <v>0</v>
      </c>
      <c r="E59" s="132">
        <f>'1.mell.2.tábl.'!E59+'1.mell.3.tábl.'!E58</f>
        <v>0</v>
      </c>
      <c r="F59" s="132">
        <f>'1.mell.2.tábl.'!F59+'1.mell.3.tábl.'!F58</f>
        <v>0</v>
      </c>
      <c r="G59" s="172">
        <f>C59+F59</f>
        <v>0</v>
      </c>
    </row>
    <row r="60" spans="1:7" s="143" customFormat="1" ht="12" customHeight="1" thickBot="1" x14ac:dyDescent="0.25">
      <c r="A60" s="13" t="s">
        <v>183</v>
      </c>
      <c r="B60" s="74" t="s">
        <v>181</v>
      </c>
      <c r="C60" s="132">
        <f>'1.mell.2.tábl.'!C60+'1.mell.3.tábl.'!C59</f>
        <v>0</v>
      </c>
      <c r="D60" s="132">
        <f>'1.mell.2.tábl.'!D60+'1.mell.3.tábl.'!D59</f>
        <v>0</v>
      </c>
      <c r="E60" s="132">
        <f>'1.mell.2.tábl.'!E60+'1.mell.3.tábl.'!E59</f>
        <v>0</v>
      </c>
      <c r="F60" s="132">
        <f>'1.mell.2.tábl.'!F60+'1.mell.3.tábl.'!F59</f>
        <v>0</v>
      </c>
      <c r="G60" s="172">
        <f>C60+F60</f>
        <v>0</v>
      </c>
    </row>
    <row r="61" spans="1:7" s="143" customFormat="1" ht="12" customHeight="1" thickBot="1" x14ac:dyDescent="0.25">
      <c r="A61" s="17" t="s">
        <v>12</v>
      </c>
      <c r="B61" s="72" t="s">
        <v>184</v>
      </c>
      <c r="C61" s="130">
        <f>SUM(C62:C64)</f>
        <v>0</v>
      </c>
      <c r="D61" s="130">
        <f>SUM(D62:D64)</f>
        <v>0</v>
      </c>
      <c r="E61" s="130">
        <f>SUM(E62:E64)</f>
        <v>0</v>
      </c>
      <c r="F61" s="130">
        <f>SUM(F62:F64)</f>
        <v>0</v>
      </c>
      <c r="G61" s="71">
        <f>SUM(G62:G64)</f>
        <v>0</v>
      </c>
    </row>
    <row r="62" spans="1:7" s="143" customFormat="1" ht="12" customHeight="1" x14ac:dyDescent="0.2">
      <c r="A62" s="12" t="s">
        <v>95</v>
      </c>
      <c r="B62" s="144" t="s">
        <v>186</v>
      </c>
      <c r="C62" s="134">
        <f>'1.mell.2.tábl.'!C62+'1.mell.3.tábl.'!C61</f>
        <v>0</v>
      </c>
      <c r="D62" s="132">
        <f>'1.mell.2.tábl.'!D62+'1.mell.3.tábl.'!D61</f>
        <v>0</v>
      </c>
      <c r="E62" s="132">
        <f>'1.mell.2.tábl.'!E62+'1.mell.3.tábl.'!E61</f>
        <v>0</v>
      </c>
      <c r="F62" s="132">
        <f>'1.mell.2.tábl.'!F62+'1.mell.3.tábl.'!F61</f>
        <v>0</v>
      </c>
      <c r="G62" s="231">
        <f>C62+F62</f>
        <v>0</v>
      </c>
    </row>
    <row r="63" spans="1:7" s="143" customFormat="1" ht="12" customHeight="1" x14ac:dyDescent="0.2">
      <c r="A63" s="11" t="s">
        <v>96</v>
      </c>
      <c r="B63" s="145" t="s">
        <v>289</v>
      </c>
      <c r="C63" s="134">
        <f>'1.mell.2.tábl.'!C63+'1.mell.3.tábl.'!C62</f>
        <v>0</v>
      </c>
      <c r="D63" s="132">
        <f>'1.mell.2.tábl.'!D63+'1.mell.3.tábl.'!D62</f>
        <v>0</v>
      </c>
      <c r="E63" s="132">
        <f>'1.mell.2.tábl.'!E63+'1.mell.3.tábl.'!E62</f>
        <v>0</v>
      </c>
      <c r="F63" s="132">
        <f>'1.mell.2.tábl.'!F63+'1.mell.3.tábl.'!F62</f>
        <v>0</v>
      </c>
      <c r="G63" s="231">
        <f>C63+F63</f>
        <v>0</v>
      </c>
    </row>
    <row r="64" spans="1:7" s="143" customFormat="1" ht="12" customHeight="1" x14ac:dyDescent="0.2">
      <c r="A64" s="11" t="s">
        <v>117</v>
      </c>
      <c r="B64" s="145" t="s">
        <v>187</v>
      </c>
      <c r="C64" s="134">
        <f>'1.mell.2.tábl.'!C64+'1.mell.3.tábl.'!C63</f>
        <v>0</v>
      </c>
      <c r="D64" s="132">
        <f>'1.mell.2.tábl.'!D64+'1.mell.3.tábl.'!D63</f>
        <v>0</v>
      </c>
      <c r="E64" s="132">
        <f>'1.mell.2.tábl.'!E64+'1.mell.3.tábl.'!E63</f>
        <v>0</v>
      </c>
      <c r="F64" s="132">
        <f>'1.mell.2.tábl.'!F64+'1.mell.3.tábl.'!F63</f>
        <v>0</v>
      </c>
      <c r="G64" s="231">
        <f>C64+F64</f>
        <v>0</v>
      </c>
    </row>
    <row r="65" spans="1:7" s="143" customFormat="1" ht="12" customHeight="1" thickBot="1" x14ac:dyDescent="0.25">
      <c r="A65" s="13" t="s">
        <v>185</v>
      </c>
      <c r="B65" s="74" t="s">
        <v>188</v>
      </c>
      <c r="C65" s="134">
        <f>'1.mell.2.tábl.'!C65+'1.mell.3.tábl.'!C64</f>
        <v>0</v>
      </c>
      <c r="D65" s="132">
        <f>'1.mell.2.tábl.'!D65+'1.mell.3.tábl.'!D64</f>
        <v>0</v>
      </c>
      <c r="E65" s="132">
        <f>'1.mell.2.tábl.'!E65+'1.mell.3.tábl.'!E64</f>
        <v>0</v>
      </c>
      <c r="F65" s="132">
        <f>'1.mell.2.tábl.'!F65+'1.mell.3.tábl.'!F64</f>
        <v>0</v>
      </c>
      <c r="G65" s="231">
        <f>C65+F65</f>
        <v>0</v>
      </c>
    </row>
    <row r="66" spans="1:7" s="143" customFormat="1" ht="12" customHeight="1" thickBot="1" x14ac:dyDescent="0.25">
      <c r="A66" s="182" t="s">
        <v>335</v>
      </c>
      <c r="B66" s="18" t="s">
        <v>189</v>
      </c>
      <c r="C66" s="136">
        <f>+C8+C15+C22+C29+C38+C50+C56+C61</f>
        <v>59052909</v>
      </c>
      <c r="D66" s="136">
        <f>+D8+D15+D22+D29+D38+D50+D56+D61</f>
        <v>0</v>
      </c>
      <c r="E66" s="136">
        <f>+E8+E15+E22+E29+E38+E50+E56+E61</f>
        <v>2303441</v>
      </c>
      <c r="F66" s="136">
        <f>+F8+F15+F22+F29+F38+F50+F56+F61</f>
        <v>2303441</v>
      </c>
      <c r="G66" s="171">
        <f>+G8+G15+G22+G29+G38+G50+G56+G61</f>
        <v>61356350</v>
      </c>
    </row>
    <row r="67" spans="1:7" s="143" customFormat="1" ht="12" customHeight="1" thickBot="1" x14ac:dyDescent="0.25">
      <c r="A67" s="175" t="s">
        <v>190</v>
      </c>
      <c r="B67" s="72" t="s">
        <v>191</v>
      </c>
      <c r="C67" s="130">
        <f>SUM(C68:C70)</f>
        <v>0</v>
      </c>
      <c r="D67" s="130">
        <f>SUM(D68:D70)</f>
        <v>0</v>
      </c>
      <c r="E67" s="130">
        <f>SUM(E68:E70)</f>
        <v>0</v>
      </c>
      <c r="F67" s="130">
        <f>SUM(F68:F70)</f>
        <v>0</v>
      </c>
      <c r="G67" s="71">
        <f>SUM(G68:G70)</f>
        <v>0</v>
      </c>
    </row>
    <row r="68" spans="1:7" s="143" customFormat="1" ht="12" customHeight="1" x14ac:dyDescent="0.2">
      <c r="A68" s="12" t="s">
        <v>219</v>
      </c>
      <c r="B68" s="144" t="s">
        <v>192</v>
      </c>
      <c r="C68" s="134">
        <f>'1.mell.2.tábl.'!C68+'1.mell.3.tábl.'!C67</f>
        <v>0</v>
      </c>
      <c r="D68" s="132">
        <f>'1.mell.2.tábl.'!D68+'1.mell.3.tábl.'!D67</f>
        <v>0</v>
      </c>
      <c r="E68" s="132">
        <f>'1.mell.2.tábl.'!E68+'1.mell.3.tábl.'!E67</f>
        <v>0</v>
      </c>
      <c r="F68" s="132">
        <f>'1.mell.2.tábl.'!F68+'1.mell.3.tábl.'!F67</f>
        <v>0</v>
      </c>
      <c r="G68" s="231">
        <f>C68+F68</f>
        <v>0</v>
      </c>
    </row>
    <row r="69" spans="1:7" s="143" customFormat="1" ht="12" customHeight="1" x14ac:dyDescent="0.2">
      <c r="A69" s="11" t="s">
        <v>228</v>
      </c>
      <c r="B69" s="145" t="s">
        <v>193</v>
      </c>
      <c r="C69" s="134">
        <f>'1.mell.2.tábl.'!C69+'1.mell.3.tábl.'!C68</f>
        <v>0</v>
      </c>
      <c r="D69" s="132">
        <f>'1.mell.2.tábl.'!D69+'1.mell.3.tábl.'!D68</f>
        <v>0</v>
      </c>
      <c r="E69" s="132">
        <f>'1.mell.2.tábl.'!E69+'1.mell.3.tábl.'!E68</f>
        <v>0</v>
      </c>
      <c r="F69" s="132">
        <f>'1.mell.2.tábl.'!F69+'1.mell.3.tábl.'!F68</f>
        <v>0</v>
      </c>
      <c r="G69" s="231">
        <f>C69+F69</f>
        <v>0</v>
      </c>
    </row>
    <row r="70" spans="1:7" s="143" customFormat="1" ht="12" customHeight="1" thickBot="1" x14ac:dyDescent="0.25">
      <c r="A70" s="15" t="s">
        <v>229</v>
      </c>
      <c r="B70" s="308" t="s">
        <v>320</v>
      </c>
      <c r="C70" s="134">
        <f>'1.mell.2.tábl.'!C70+'1.mell.3.tábl.'!C69</f>
        <v>0</v>
      </c>
      <c r="D70" s="132">
        <f>'1.mell.2.tábl.'!D70+'1.mell.3.tábl.'!D69</f>
        <v>0</v>
      </c>
      <c r="E70" s="132">
        <f>'1.mell.2.tábl.'!E70+'1.mell.3.tábl.'!E69</f>
        <v>0</v>
      </c>
      <c r="F70" s="132">
        <f>'1.mell.2.tábl.'!F70+'1.mell.3.tábl.'!F69</f>
        <v>0</v>
      </c>
      <c r="G70" s="309">
        <f>C70+F70</f>
        <v>0</v>
      </c>
    </row>
    <row r="71" spans="1:7" s="143" customFormat="1" ht="12" customHeight="1" thickBot="1" x14ac:dyDescent="0.25">
      <c r="A71" s="175" t="s">
        <v>195</v>
      </c>
      <c r="B71" s="72" t="s">
        <v>196</v>
      </c>
      <c r="C71" s="130">
        <f>SUM(C72:C75)</f>
        <v>0</v>
      </c>
      <c r="D71" s="130">
        <f>SUM(D72:D75)</f>
        <v>0</v>
      </c>
      <c r="E71" s="130">
        <f>SUM(E72:E75)</f>
        <v>0</v>
      </c>
      <c r="F71" s="130">
        <f>SUM(F72:F75)</f>
        <v>0</v>
      </c>
      <c r="G71" s="71">
        <f>SUM(G72:G75)</f>
        <v>0</v>
      </c>
    </row>
    <row r="72" spans="1:7" s="143" customFormat="1" ht="12" customHeight="1" x14ac:dyDescent="0.2">
      <c r="A72" s="12" t="s">
        <v>78</v>
      </c>
      <c r="B72" s="250" t="s">
        <v>197</v>
      </c>
      <c r="C72" s="134">
        <f>'1.mell.2.tábl.'!C72+'1.mell.3.tábl.'!C71</f>
        <v>0</v>
      </c>
      <c r="D72" s="132">
        <f>'1.mell.2.tábl.'!D72+'1.mell.3.tábl.'!D71</f>
        <v>0</v>
      </c>
      <c r="E72" s="132">
        <f>'1.mell.2.tábl.'!E72+'1.mell.3.tábl.'!E71</f>
        <v>0</v>
      </c>
      <c r="F72" s="132">
        <f>'1.mell.2.tábl.'!F72+'1.mell.3.tábl.'!F71</f>
        <v>0</v>
      </c>
      <c r="G72" s="231">
        <f>C72+F72</f>
        <v>0</v>
      </c>
    </row>
    <row r="73" spans="1:7" s="143" customFormat="1" ht="12" customHeight="1" x14ac:dyDescent="0.2">
      <c r="A73" s="11" t="s">
        <v>79</v>
      </c>
      <c r="B73" s="250" t="s">
        <v>433</v>
      </c>
      <c r="C73" s="134">
        <f>'1.mell.2.tábl.'!C73+'1.mell.3.tábl.'!C72</f>
        <v>0</v>
      </c>
      <c r="D73" s="132">
        <f>'1.mell.2.tábl.'!D73+'1.mell.3.tábl.'!D72</f>
        <v>0</v>
      </c>
      <c r="E73" s="132">
        <f>'1.mell.2.tábl.'!E73+'1.mell.3.tábl.'!E72</f>
        <v>0</v>
      </c>
      <c r="F73" s="132">
        <f>'1.mell.2.tábl.'!F73+'1.mell.3.tábl.'!F72</f>
        <v>0</v>
      </c>
      <c r="G73" s="231">
        <f>C73+F73</f>
        <v>0</v>
      </c>
    </row>
    <row r="74" spans="1:7" s="143" customFormat="1" ht="12" customHeight="1" x14ac:dyDescent="0.2">
      <c r="A74" s="11" t="s">
        <v>220</v>
      </c>
      <c r="B74" s="250" t="s">
        <v>198</v>
      </c>
      <c r="C74" s="134">
        <f>'1.mell.2.tábl.'!C74+'1.mell.3.tábl.'!C73</f>
        <v>0</v>
      </c>
      <c r="D74" s="132">
        <f>'1.mell.2.tábl.'!D74+'1.mell.3.tábl.'!D73</f>
        <v>0</v>
      </c>
      <c r="E74" s="132">
        <f>'1.mell.2.tábl.'!E74+'1.mell.3.tábl.'!E73</f>
        <v>0</v>
      </c>
      <c r="F74" s="132">
        <f>'1.mell.2.tábl.'!F74+'1.mell.3.tábl.'!F73</f>
        <v>0</v>
      </c>
      <c r="G74" s="231">
        <f>C74+F74</f>
        <v>0</v>
      </c>
    </row>
    <row r="75" spans="1:7" s="143" customFormat="1" ht="12" customHeight="1" thickBot="1" x14ac:dyDescent="0.25">
      <c r="A75" s="13" t="s">
        <v>221</v>
      </c>
      <c r="B75" s="251" t="s">
        <v>434</v>
      </c>
      <c r="C75" s="134">
        <f>'1.mell.2.tábl.'!C75+'1.mell.3.tábl.'!C74</f>
        <v>0</v>
      </c>
      <c r="D75" s="132">
        <f>'1.mell.2.tábl.'!D75+'1.mell.3.tábl.'!D74</f>
        <v>0</v>
      </c>
      <c r="E75" s="132">
        <f>'1.mell.2.tábl.'!E75+'1.mell.3.tábl.'!E74</f>
        <v>0</v>
      </c>
      <c r="F75" s="132">
        <f>'1.mell.2.tábl.'!F75+'1.mell.3.tábl.'!F74</f>
        <v>0</v>
      </c>
      <c r="G75" s="231">
        <f>C75+F75</f>
        <v>0</v>
      </c>
    </row>
    <row r="76" spans="1:7" s="143" customFormat="1" ht="12" customHeight="1" thickBot="1" x14ac:dyDescent="0.25">
      <c r="A76" s="175" t="s">
        <v>199</v>
      </c>
      <c r="B76" s="72" t="s">
        <v>200</v>
      </c>
      <c r="C76" s="130">
        <f>SUM(C77:C78)</f>
        <v>183313752</v>
      </c>
      <c r="D76" s="130">
        <f>SUM(D77:D78)</f>
        <v>0</v>
      </c>
      <c r="E76" s="130">
        <f>SUM(E77:E78)</f>
        <v>0</v>
      </c>
      <c r="F76" s="130">
        <f>SUM(F77:F78)</f>
        <v>0</v>
      </c>
      <c r="G76" s="71">
        <f>SUM(G77:G78)</f>
        <v>183313752</v>
      </c>
    </row>
    <row r="77" spans="1:7" s="143" customFormat="1" ht="12" customHeight="1" x14ac:dyDescent="0.2">
      <c r="A77" s="12" t="s">
        <v>222</v>
      </c>
      <c r="B77" s="144" t="s">
        <v>201</v>
      </c>
      <c r="C77" s="134">
        <f>'1.mell.2.tábl.'!C77+'1.mell.3.tábl.'!C76</f>
        <v>183313752</v>
      </c>
      <c r="D77" s="132">
        <f>'1.mell.2.tábl.'!D77+'1.mell.3.tábl.'!D76</f>
        <v>0</v>
      </c>
      <c r="E77" s="132">
        <f>'1.mell.2.tábl.'!E77+'1.mell.3.tábl.'!E76</f>
        <v>0</v>
      </c>
      <c r="F77" s="132">
        <f>'1.mell.2.tábl.'!F77+'1.mell.3.tábl.'!F76</f>
        <v>0</v>
      </c>
      <c r="G77" s="231">
        <f>C77+F77</f>
        <v>183313752</v>
      </c>
    </row>
    <row r="78" spans="1:7" s="143" customFormat="1" ht="12" customHeight="1" thickBot="1" x14ac:dyDescent="0.25">
      <c r="A78" s="13" t="s">
        <v>223</v>
      </c>
      <c r="B78" s="74" t="s">
        <v>202</v>
      </c>
      <c r="C78" s="134">
        <f>'1.mell.2.tábl.'!C78+'1.mell.3.tábl.'!C77</f>
        <v>0</v>
      </c>
      <c r="D78" s="132">
        <f>'1.mell.2.tábl.'!D78+'1.mell.3.tábl.'!D77</f>
        <v>0</v>
      </c>
      <c r="E78" s="132">
        <f>'1.mell.2.tábl.'!E78+'1.mell.3.tábl.'!E77</f>
        <v>0</v>
      </c>
      <c r="F78" s="132">
        <f>'1.mell.2.tábl.'!F78+'1.mell.3.tábl.'!F77</f>
        <v>0</v>
      </c>
      <c r="G78" s="231">
        <f>C78+F78</f>
        <v>0</v>
      </c>
    </row>
    <row r="79" spans="1:7" s="143" customFormat="1" ht="12" customHeight="1" thickBot="1" x14ac:dyDescent="0.25">
      <c r="A79" s="175" t="s">
        <v>203</v>
      </c>
      <c r="B79" s="72" t="s">
        <v>204</v>
      </c>
      <c r="C79" s="130">
        <f>SUM(C80:C82)</f>
        <v>0</v>
      </c>
      <c r="D79" s="130">
        <f>SUM(D80:D82)</f>
        <v>0</v>
      </c>
      <c r="E79" s="130">
        <f>SUM(E80:E82)</f>
        <v>0</v>
      </c>
      <c r="F79" s="130">
        <f>SUM(F80:F82)</f>
        <v>0</v>
      </c>
      <c r="G79" s="71">
        <f>SUM(G80:G82)</f>
        <v>0</v>
      </c>
    </row>
    <row r="80" spans="1:7" s="143" customFormat="1" ht="12" customHeight="1" x14ac:dyDescent="0.2">
      <c r="A80" s="12" t="s">
        <v>224</v>
      </c>
      <c r="B80" s="144" t="s">
        <v>205</v>
      </c>
      <c r="C80" s="134">
        <f>'1.mell.2.tábl.'!C80+'1.mell.3.tábl.'!C79</f>
        <v>0</v>
      </c>
      <c r="D80" s="132">
        <f>'1.mell.2.tábl.'!D80+'1.mell.3.tábl.'!D79</f>
        <v>0</v>
      </c>
      <c r="E80" s="132">
        <f>'1.mell.2.tábl.'!E80+'1.mell.3.tábl.'!E79</f>
        <v>0</v>
      </c>
      <c r="F80" s="132">
        <f>'1.mell.2.tábl.'!F80+'1.mell.3.tábl.'!F79</f>
        <v>0</v>
      </c>
      <c r="G80" s="231">
        <f>C80+F80</f>
        <v>0</v>
      </c>
    </row>
    <row r="81" spans="1:7" s="143" customFormat="1" ht="12" customHeight="1" x14ac:dyDescent="0.2">
      <c r="A81" s="11" t="s">
        <v>225</v>
      </c>
      <c r="B81" s="145" t="s">
        <v>206</v>
      </c>
      <c r="C81" s="134">
        <f>'1.mell.2.tábl.'!C81+'1.mell.3.tábl.'!C80</f>
        <v>0</v>
      </c>
      <c r="D81" s="132">
        <f>'1.mell.2.tábl.'!D81+'1.mell.3.tábl.'!D80</f>
        <v>0</v>
      </c>
      <c r="E81" s="132">
        <f>'1.mell.2.tábl.'!E81+'1.mell.3.tábl.'!E80</f>
        <v>0</v>
      </c>
      <c r="F81" s="132">
        <f>'1.mell.2.tábl.'!F81+'1.mell.3.tábl.'!F80</f>
        <v>0</v>
      </c>
      <c r="G81" s="231">
        <f>C81+F81</f>
        <v>0</v>
      </c>
    </row>
    <row r="82" spans="1:7" s="143" customFormat="1" ht="12" customHeight="1" thickBot="1" x14ac:dyDescent="0.25">
      <c r="A82" s="13" t="s">
        <v>226</v>
      </c>
      <c r="B82" s="74" t="s">
        <v>435</v>
      </c>
      <c r="C82" s="134">
        <f>'1.mell.2.tábl.'!C82+'1.mell.3.tábl.'!C81</f>
        <v>0</v>
      </c>
      <c r="D82" s="132">
        <f>'1.mell.2.tábl.'!D82+'1.mell.3.tábl.'!D81</f>
        <v>0</v>
      </c>
      <c r="E82" s="132">
        <f>'1.mell.2.tábl.'!E82+'1.mell.3.tábl.'!E81</f>
        <v>0</v>
      </c>
      <c r="F82" s="132">
        <f>'1.mell.2.tábl.'!F82+'1.mell.3.tábl.'!F81</f>
        <v>0</v>
      </c>
      <c r="G82" s="231">
        <f>C82+F82</f>
        <v>0</v>
      </c>
    </row>
    <row r="83" spans="1:7" s="143" customFormat="1" ht="12" customHeight="1" thickBot="1" x14ac:dyDescent="0.25">
      <c r="A83" s="175" t="s">
        <v>207</v>
      </c>
      <c r="B83" s="72" t="s">
        <v>227</v>
      </c>
      <c r="C83" s="130">
        <f>SUM(C84:C87)</f>
        <v>0</v>
      </c>
      <c r="D83" s="130">
        <f>SUM(D84:D87)</f>
        <v>0</v>
      </c>
      <c r="E83" s="130">
        <f>SUM(E84:E87)</f>
        <v>0</v>
      </c>
      <c r="F83" s="130">
        <f>SUM(F84:F87)</f>
        <v>0</v>
      </c>
      <c r="G83" s="71">
        <f>SUM(G84:G87)</f>
        <v>0</v>
      </c>
    </row>
    <row r="84" spans="1:7" s="143" customFormat="1" ht="12" customHeight="1" x14ac:dyDescent="0.2">
      <c r="A84" s="147" t="s">
        <v>208</v>
      </c>
      <c r="B84" s="144" t="s">
        <v>209</v>
      </c>
      <c r="C84" s="134">
        <f>'1.mell.2.tábl.'!C84+'1.mell.3.tábl.'!C83</f>
        <v>0</v>
      </c>
      <c r="D84" s="132">
        <f>'1.mell.2.tábl.'!D84+'1.mell.3.tábl.'!D83</f>
        <v>0</v>
      </c>
      <c r="E84" s="132">
        <f>'1.mell.2.tábl.'!E84+'1.mell.3.tábl.'!E83</f>
        <v>0</v>
      </c>
      <c r="F84" s="132">
        <f>'1.mell.2.tábl.'!F84+'1.mell.3.tábl.'!F83</f>
        <v>0</v>
      </c>
      <c r="G84" s="231">
        <f t="shared" ref="G84:G89" si="6">C84+F84</f>
        <v>0</v>
      </c>
    </row>
    <row r="85" spans="1:7" s="143" customFormat="1" ht="12" customHeight="1" x14ac:dyDescent="0.2">
      <c r="A85" s="148" t="s">
        <v>210</v>
      </c>
      <c r="B85" s="145" t="s">
        <v>211</v>
      </c>
      <c r="C85" s="134">
        <f>'1.mell.2.tábl.'!C85+'1.mell.3.tábl.'!C84</f>
        <v>0</v>
      </c>
      <c r="D85" s="132">
        <f>'1.mell.2.tábl.'!D85+'1.mell.3.tábl.'!D84</f>
        <v>0</v>
      </c>
      <c r="E85" s="132">
        <f>'1.mell.2.tábl.'!E85+'1.mell.3.tábl.'!E84</f>
        <v>0</v>
      </c>
      <c r="F85" s="132">
        <f>'1.mell.2.tábl.'!F85+'1.mell.3.tábl.'!F84</f>
        <v>0</v>
      </c>
      <c r="G85" s="231">
        <f t="shared" si="6"/>
        <v>0</v>
      </c>
    </row>
    <row r="86" spans="1:7" s="143" customFormat="1" ht="12" customHeight="1" x14ac:dyDescent="0.2">
      <c r="A86" s="148" t="s">
        <v>212</v>
      </c>
      <c r="B86" s="145" t="s">
        <v>213</v>
      </c>
      <c r="C86" s="134">
        <f>'1.mell.2.tábl.'!C86+'1.mell.3.tábl.'!C85</f>
        <v>0</v>
      </c>
      <c r="D86" s="132">
        <f>'1.mell.2.tábl.'!D86+'1.mell.3.tábl.'!D85</f>
        <v>0</v>
      </c>
      <c r="E86" s="132">
        <f>'1.mell.2.tábl.'!E86+'1.mell.3.tábl.'!E85</f>
        <v>0</v>
      </c>
      <c r="F86" s="132">
        <f>'1.mell.2.tábl.'!F86+'1.mell.3.tábl.'!F85</f>
        <v>0</v>
      </c>
      <c r="G86" s="231">
        <f t="shared" si="6"/>
        <v>0</v>
      </c>
    </row>
    <row r="87" spans="1:7" s="143" customFormat="1" ht="12" customHeight="1" thickBot="1" x14ac:dyDescent="0.25">
      <c r="A87" s="149" t="s">
        <v>214</v>
      </c>
      <c r="B87" s="74" t="s">
        <v>215</v>
      </c>
      <c r="C87" s="134">
        <f>'1.mell.2.tábl.'!C87+'1.mell.3.tábl.'!C86</f>
        <v>0</v>
      </c>
      <c r="D87" s="132">
        <f>'1.mell.2.tábl.'!D87+'1.mell.3.tábl.'!D86</f>
        <v>0</v>
      </c>
      <c r="E87" s="132">
        <f>'1.mell.2.tábl.'!E87+'1.mell.3.tábl.'!E86</f>
        <v>0</v>
      </c>
      <c r="F87" s="132">
        <f>'1.mell.2.tábl.'!F87+'1.mell.3.tábl.'!F86</f>
        <v>0</v>
      </c>
      <c r="G87" s="231">
        <f t="shared" si="6"/>
        <v>0</v>
      </c>
    </row>
    <row r="88" spans="1:7" s="143" customFormat="1" ht="12" customHeight="1" thickBot="1" x14ac:dyDescent="0.25">
      <c r="A88" s="175" t="s">
        <v>216</v>
      </c>
      <c r="B88" s="72" t="s">
        <v>334</v>
      </c>
      <c r="C88" s="177"/>
      <c r="D88" s="177"/>
      <c r="E88" s="177"/>
      <c r="F88" s="130">
        <f t="shared" ref="F88:F89" si="7">D88+E88</f>
        <v>0</v>
      </c>
      <c r="G88" s="71">
        <f t="shared" si="6"/>
        <v>0</v>
      </c>
    </row>
    <row r="89" spans="1:7" s="143" customFormat="1" ht="13.5" customHeight="1" thickBot="1" x14ac:dyDescent="0.25">
      <c r="A89" s="175" t="s">
        <v>218</v>
      </c>
      <c r="B89" s="72" t="s">
        <v>217</v>
      </c>
      <c r="C89" s="177"/>
      <c r="D89" s="177"/>
      <c r="E89" s="177"/>
      <c r="F89" s="130">
        <f t="shared" si="7"/>
        <v>0</v>
      </c>
      <c r="G89" s="71">
        <f t="shared" si="6"/>
        <v>0</v>
      </c>
    </row>
    <row r="90" spans="1:7" s="143" customFormat="1" ht="15.75" customHeight="1" thickBot="1" x14ac:dyDescent="0.25">
      <c r="A90" s="175" t="s">
        <v>230</v>
      </c>
      <c r="B90" s="150" t="s">
        <v>337</v>
      </c>
      <c r="C90" s="136">
        <f>+C67+C71+C76+C79+C83+C89+C88</f>
        <v>183313752</v>
      </c>
      <c r="D90" s="136">
        <f>+D67+D71+D76+D79+D83+D89+D88</f>
        <v>0</v>
      </c>
      <c r="E90" s="136">
        <f>+E67+E71+E76+E79+E83+E89+E88</f>
        <v>0</v>
      </c>
      <c r="F90" s="136">
        <f>+F67+F71+F76+F79+F83+F89+F88</f>
        <v>0</v>
      </c>
      <c r="G90" s="171">
        <f>+G67+G71+G76+G79+G83+G89+G88</f>
        <v>183313752</v>
      </c>
    </row>
    <row r="91" spans="1:7" s="143" customFormat="1" ht="25.5" customHeight="1" thickBot="1" x14ac:dyDescent="0.25">
      <c r="A91" s="176" t="s">
        <v>336</v>
      </c>
      <c r="B91" s="151" t="s">
        <v>338</v>
      </c>
      <c r="C91" s="136">
        <f>+C66+C90</f>
        <v>242366661</v>
      </c>
      <c r="D91" s="136">
        <f>+D66+D90</f>
        <v>0</v>
      </c>
      <c r="E91" s="136">
        <f>+E66+E90</f>
        <v>2303441</v>
      </c>
      <c r="F91" s="136">
        <f>+F66+F90</f>
        <v>2303441</v>
      </c>
      <c r="G91" s="171">
        <f>+G66+G90</f>
        <v>244670102</v>
      </c>
    </row>
    <row r="92" spans="1:7" s="143" customFormat="1" ht="16.5" customHeight="1" x14ac:dyDescent="0.2">
      <c r="A92" s="2"/>
      <c r="B92" s="3"/>
      <c r="C92" s="76"/>
    </row>
    <row r="93" spans="1:7" ht="16.5" customHeight="1" x14ac:dyDescent="0.25">
      <c r="A93" s="376" t="s">
        <v>478</v>
      </c>
      <c r="B93" s="376"/>
      <c r="C93" s="376"/>
      <c r="D93" s="376"/>
      <c r="E93" s="376"/>
      <c r="F93" s="376"/>
      <c r="G93" s="376"/>
    </row>
    <row r="94" spans="1:7" s="152" customFormat="1" ht="16.5" customHeight="1" thickBot="1" x14ac:dyDescent="0.3">
      <c r="A94" s="365"/>
      <c r="B94" s="365"/>
      <c r="C94" s="48"/>
      <c r="G94" s="48"/>
    </row>
    <row r="95" spans="1:7" x14ac:dyDescent="0.25">
      <c r="A95" s="367" t="s">
        <v>45</v>
      </c>
      <c r="B95" s="369" t="s">
        <v>372</v>
      </c>
      <c r="C95" s="371" t="str">
        <f>+CONCATENATE(LEFT(ÖSSZEFÜGGÉSEK!A6,4),". évi")</f>
        <v>2021. évi</v>
      </c>
      <c r="D95" s="372"/>
      <c r="E95" s="373"/>
      <c r="F95" s="373"/>
      <c r="G95" s="374"/>
    </row>
    <row r="96" spans="1:7" ht="36.75" thickBot="1" x14ac:dyDescent="0.3">
      <c r="A96" s="368"/>
      <c r="B96" s="370"/>
      <c r="C96" s="301" t="s">
        <v>371</v>
      </c>
      <c r="D96" s="302" t="s">
        <v>439</v>
      </c>
      <c r="E96" s="302" t="str">
        <f>E6</f>
        <v xml:space="preserve">1. sz. módosítás </v>
      </c>
      <c r="F96" s="303" t="s">
        <v>436</v>
      </c>
      <c r="G96" s="304" t="str">
        <f>G6</f>
        <v>Módosítás utáni előirányzat</v>
      </c>
    </row>
    <row r="97" spans="1:7" s="142" customFormat="1" ht="12" customHeight="1" thickBot="1" x14ac:dyDescent="0.25">
      <c r="A97" s="23" t="s">
        <v>346</v>
      </c>
      <c r="B97" s="24" t="s">
        <v>347</v>
      </c>
      <c r="C97" s="305" t="s">
        <v>348</v>
      </c>
      <c r="D97" s="305" t="s">
        <v>350</v>
      </c>
      <c r="E97" s="306" t="s">
        <v>349</v>
      </c>
      <c r="F97" s="306" t="s">
        <v>440</v>
      </c>
      <c r="G97" s="307" t="s">
        <v>441</v>
      </c>
    </row>
    <row r="98" spans="1:7" ht="12" customHeight="1" thickBot="1" x14ac:dyDescent="0.3">
      <c r="A98" s="19" t="s">
        <v>5</v>
      </c>
      <c r="B98" s="22" t="s">
        <v>296</v>
      </c>
      <c r="C98" s="129">
        <f>C99+C100+C101+C102+C103+C116</f>
        <v>67207401</v>
      </c>
      <c r="D98" s="129">
        <f>D99+D100+D101+D102+D103+D116</f>
        <v>0</v>
      </c>
      <c r="E98" s="129">
        <f>E99+E100+E101+E102+E103+E116</f>
        <v>2191441</v>
      </c>
      <c r="F98" s="129">
        <f>F99+F100+F101+F102+F103+F116</f>
        <v>2195441</v>
      </c>
      <c r="G98" s="185">
        <f>G99+G100+G101+G102+G103+G116</f>
        <v>69402842</v>
      </c>
    </row>
    <row r="99" spans="1:7" ht="12" customHeight="1" thickBot="1" x14ac:dyDescent="0.3">
      <c r="A99" s="14" t="s">
        <v>57</v>
      </c>
      <c r="B99" s="7" t="s">
        <v>33</v>
      </c>
      <c r="C99" s="286">
        <f>'1.mell.2.tábl.'!C98+'1.mell.3.tábl.'!C97</f>
        <v>16162000</v>
      </c>
      <c r="D99" s="286">
        <f>'1.mell.2.tábl.'!D98+'1.mell.3.tábl.'!D97</f>
        <v>0</v>
      </c>
      <c r="E99" s="286">
        <f>'1.mell.2.tábl.'!E98+'1.mell.3.tábl.'!E97</f>
        <v>2308000</v>
      </c>
      <c r="F99" s="286">
        <f>'1.mell.2.tábl.'!F98+'1.mell.3.tábl.'!F97</f>
        <v>2308000</v>
      </c>
      <c r="G99" s="233">
        <f t="shared" ref="G99:G118" si="8">C99+F99</f>
        <v>18470000</v>
      </c>
    </row>
    <row r="100" spans="1:7" ht="12" customHeight="1" thickBot="1" x14ac:dyDescent="0.3">
      <c r="A100" s="11" t="s">
        <v>58</v>
      </c>
      <c r="B100" s="5" t="s">
        <v>97</v>
      </c>
      <c r="C100" s="286">
        <f>'1.mell.2.tábl.'!C99+'1.mell.3.tábl.'!C98</f>
        <v>2426000</v>
      </c>
      <c r="D100" s="286">
        <f>'1.mell.2.tábl.'!D99+'1.mell.3.tábl.'!D98</f>
        <v>0</v>
      </c>
      <c r="E100" s="286">
        <f>'1.mell.2.tábl.'!E99+'1.mell.3.tábl.'!E98</f>
        <v>302000</v>
      </c>
      <c r="F100" s="286">
        <f>'1.mell.2.tábl.'!F99+'1.mell.3.tábl.'!F98</f>
        <v>302000</v>
      </c>
      <c r="G100" s="229">
        <f t="shared" si="8"/>
        <v>2728000</v>
      </c>
    </row>
    <row r="101" spans="1:7" ht="12" customHeight="1" thickBot="1" x14ac:dyDescent="0.3">
      <c r="A101" s="11" t="s">
        <v>59</v>
      </c>
      <c r="B101" s="5" t="s">
        <v>76</v>
      </c>
      <c r="C101" s="286">
        <f>'1.mell.2.tábl.'!C100+'1.mell.3.tábl.'!C99</f>
        <v>24885000</v>
      </c>
      <c r="D101" s="286">
        <f>'1.mell.2.tábl.'!D100+'1.mell.3.tábl.'!D99</f>
        <v>0</v>
      </c>
      <c r="E101" s="286">
        <f>'1.mell.2.tábl.'!E100+'1.mell.3.tábl.'!E99</f>
        <v>375000</v>
      </c>
      <c r="F101" s="286">
        <f>'1.mell.2.tábl.'!F100+'1.mell.3.tábl.'!F99</f>
        <v>375000</v>
      </c>
      <c r="G101" s="230">
        <f t="shared" si="8"/>
        <v>25260000</v>
      </c>
    </row>
    <row r="102" spans="1:7" ht="12" customHeight="1" thickBot="1" x14ac:dyDescent="0.3">
      <c r="A102" s="11" t="s">
        <v>60</v>
      </c>
      <c r="B102" s="8" t="s">
        <v>98</v>
      </c>
      <c r="C102" s="286">
        <f>'1.mell.2.tábl.'!C101+'1.mell.3.tábl.'!C100</f>
        <v>5186000</v>
      </c>
      <c r="D102" s="286">
        <f>'1.mell.2.tábl.'!D101+'1.mell.3.tábl.'!D100</f>
        <v>0</v>
      </c>
      <c r="E102" s="286">
        <f>'1.mell.2.tábl.'!E101+'1.mell.3.tábl.'!E100</f>
        <v>0</v>
      </c>
      <c r="F102" s="286">
        <f>'1.mell.2.tábl.'!F101+'1.mell.3.tábl.'!F100</f>
        <v>0</v>
      </c>
      <c r="G102" s="230">
        <f t="shared" si="8"/>
        <v>5186000</v>
      </c>
    </row>
    <row r="103" spans="1:7" ht="12" customHeight="1" thickBot="1" x14ac:dyDescent="0.3">
      <c r="A103" s="11" t="s">
        <v>68</v>
      </c>
      <c r="B103" s="16" t="s">
        <v>99</v>
      </c>
      <c r="C103" s="286">
        <f>'1.mell.2.tábl.'!C102+'1.mell.3.tábl.'!C101</f>
        <v>7922000</v>
      </c>
      <c r="D103" s="286">
        <f>'1.mell.2.tábl.'!D102+'1.mell.3.tábl.'!D101</f>
        <v>0</v>
      </c>
      <c r="E103" s="286">
        <f>'1.mell.2.tábl.'!E102+'1.mell.3.tábl.'!E101</f>
        <v>0</v>
      </c>
      <c r="F103" s="286">
        <f>'1.mell.2.tábl.'!F102+'1.mell.3.tábl.'!F101</f>
        <v>4000</v>
      </c>
      <c r="G103" s="230">
        <f>C103+F103</f>
        <v>7926000</v>
      </c>
    </row>
    <row r="104" spans="1:7" ht="12" customHeight="1" thickBot="1" x14ac:dyDescent="0.3">
      <c r="A104" s="11" t="s">
        <v>61</v>
      </c>
      <c r="B104" s="5" t="s">
        <v>301</v>
      </c>
      <c r="C104" s="286">
        <f>'1.mell.2.tábl.'!C103+'1.mell.3.tábl.'!C102</f>
        <v>0</v>
      </c>
      <c r="D104" s="286">
        <f>'1.mell.2.tábl.'!D103+'1.mell.3.tábl.'!D102</f>
        <v>0</v>
      </c>
      <c r="E104" s="286">
        <f>'1.mell.2.tábl.'!E103+'1.mell.3.tábl.'!E102</f>
        <v>0</v>
      </c>
      <c r="F104" s="286">
        <f>'1.mell.2.tábl.'!F103+'1.mell.3.tábl.'!F102</f>
        <v>0</v>
      </c>
      <c r="G104" s="230">
        <f t="shared" si="8"/>
        <v>0</v>
      </c>
    </row>
    <row r="105" spans="1:7" ht="12" customHeight="1" thickBot="1" x14ac:dyDescent="0.3">
      <c r="A105" s="11" t="s">
        <v>62</v>
      </c>
      <c r="B105" s="51" t="s">
        <v>300</v>
      </c>
      <c r="C105" s="286">
        <f>'1.mell.2.tábl.'!C104+'1.mell.3.tábl.'!C103</f>
        <v>0</v>
      </c>
      <c r="D105" s="286">
        <f>'1.mell.2.tábl.'!D104+'1.mell.3.tábl.'!D103</f>
        <v>0</v>
      </c>
      <c r="E105" s="286">
        <f>'1.mell.2.tábl.'!E104+'1.mell.3.tábl.'!E103</f>
        <v>0</v>
      </c>
      <c r="F105" s="286">
        <f>'1.mell.2.tábl.'!F104+'1.mell.3.tábl.'!F103</f>
        <v>0</v>
      </c>
      <c r="G105" s="230">
        <f t="shared" si="8"/>
        <v>0</v>
      </c>
    </row>
    <row r="106" spans="1:7" ht="12" customHeight="1" thickBot="1" x14ac:dyDescent="0.3">
      <c r="A106" s="11" t="s">
        <v>69</v>
      </c>
      <c r="B106" s="51" t="s">
        <v>299</v>
      </c>
      <c r="C106" s="286">
        <f>'1.mell.2.tábl.'!C105+'1.mell.3.tábl.'!C104</f>
        <v>0</v>
      </c>
      <c r="D106" s="286">
        <f>'1.mell.2.tábl.'!D105+'1.mell.3.tábl.'!D104</f>
        <v>0</v>
      </c>
      <c r="E106" s="286">
        <f>'1.mell.2.tábl.'!E105+'1.mell.3.tábl.'!E104</f>
        <v>0</v>
      </c>
      <c r="F106" s="286">
        <f>'1.mell.2.tábl.'!F105+'1.mell.3.tábl.'!F104</f>
        <v>0</v>
      </c>
      <c r="G106" s="230">
        <f t="shared" si="8"/>
        <v>0</v>
      </c>
    </row>
    <row r="107" spans="1:7" ht="16.5" thickBot="1" x14ac:dyDescent="0.3">
      <c r="A107" s="11" t="s">
        <v>70</v>
      </c>
      <c r="B107" s="49" t="s">
        <v>233</v>
      </c>
      <c r="C107" s="286">
        <f>'1.mell.2.tábl.'!C106+'1.mell.3.tábl.'!C105</f>
        <v>0</v>
      </c>
      <c r="D107" s="286">
        <f>'1.mell.2.tábl.'!D106+'1.mell.3.tábl.'!D105</f>
        <v>0</v>
      </c>
      <c r="E107" s="286">
        <f>'1.mell.2.tábl.'!E106+'1.mell.3.tábl.'!E105</f>
        <v>0</v>
      </c>
      <c r="F107" s="286">
        <f>'1.mell.2.tábl.'!F106+'1.mell.3.tábl.'!F105</f>
        <v>0</v>
      </c>
      <c r="G107" s="230">
        <f t="shared" si="8"/>
        <v>0</v>
      </c>
    </row>
    <row r="108" spans="1:7" ht="23.25" thickBot="1" x14ac:dyDescent="0.3">
      <c r="A108" s="11" t="s">
        <v>71</v>
      </c>
      <c r="B108" s="50" t="s">
        <v>234</v>
      </c>
      <c r="C108" s="286">
        <f>'1.mell.2.tábl.'!C107+'1.mell.3.tábl.'!C106</f>
        <v>0</v>
      </c>
      <c r="D108" s="286">
        <f>'1.mell.2.tábl.'!D107+'1.mell.3.tábl.'!D106</f>
        <v>0</v>
      </c>
      <c r="E108" s="286">
        <f>'1.mell.2.tábl.'!E107+'1.mell.3.tábl.'!E106</f>
        <v>0</v>
      </c>
      <c r="F108" s="286">
        <f>'1.mell.2.tábl.'!F107+'1.mell.3.tábl.'!F106</f>
        <v>0</v>
      </c>
      <c r="G108" s="230">
        <f t="shared" si="8"/>
        <v>0</v>
      </c>
    </row>
    <row r="109" spans="1:7" ht="23.25" thickBot="1" x14ac:dyDescent="0.3">
      <c r="A109" s="11" t="s">
        <v>72</v>
      </c>
      <c r="B109" s="50" t="s">
        <v>235</v>
      </c>
      <c r="C109" s="286">
        <f>'1.mell.2.tábl.'!C108+'1.mell.3.tábl.'!C107</f>
        <v>0</v>
      </c>
      <c r="D109" s="286">
        <f>'1.mell.2.tábl.'!D108+'1.mell.3.tábl.'!D107</f>
        <v>0</v>
      </c>
      <c r="E109" s="286">
        <f>'1.mell.2.tábl.'!E108+'1.mell.3.tábl.'!E107</f>
        <v>0</v>
      </c>
      <c r="F109" s="286">
        <f>'1.mell.2.tábl.'!F108+'1.mell.3.tábl.'!F107</f>
        <v>0</v>
      </c>
      <c r="G109" s="230">
        <f t="shared" si="8"/>
        <v>0</v>
      </c>
    </row>
    <row r="110" spans="1:7" ht="12" customHeight="1" thickBot="1" x14ac:dyDescent="0.3">
      <c r="A110" s="11" t="s">
        <v>74</v>
      </c>
      <c r="B110" s="49" t="s">
        <v>236</v>
      </c>
      <c r="C110" s="286">
        <f>'1.mell.2.tábl.'!C109+'1.mell.3.tábl.'!C108</f>
        <v>7922000</v>
      </c>
      <c r="D110" s="286">
        <f>'1.mell.2.tábl.'!D109+'1.mell.3.tábl.'!D108</f>
        <v>0</v>
      </c>
      <c r="E110" s="286">
        <f>'1.mell.2.tábl.'!E109+'1.mell.3.tábl.'!E108</f>
        <v>4000</v>
      </c>
      <c r="F110" s="286">
        <f>'1.mell.2.tábl.'!F109+'1.mell.3.tábl.'!F108</f>
        <v>4000</v>
      </c>
      <c r="G110" s="230">
        <f t="shared" si="8"/>
        <v>7926000</v>
      </c>
    </row>
    <row r="111" spans="1:7" ht="16.5" thickBot="1" x14ac:dyDescent="0.3">
      <c r="A111" s="11" t="s">
        <v>100</v>
      </c>
      <c r="B111" s="49" t="s">
        <v>237</v>
      </c>
      <c r="C111" s="286">
        <f>'1.mell.2.tábl.'!C110+'1.mell.3.tábl.'!C109</f>
        <v>0</v>
      </c>
      <c r="D111" s="286">
        <f>'1.mell.2.tábl.'!D110+'1.mell.3.tábl.'!D109</f>
        <v>0</v>
      </c>
      <c r="E111" s="286">
        <f>'1.mell.2.tábl.'!E110+'1.mell.3.tábl.'!E109</f>
        <v>0</v>
      </c>
      <c r="F111" s="286">
        <f>'1.mell.2.tábl.'!F110+'1.mell.3.tábl.'!F109</f>
        <v>0</v>
      </c>
      <c r="G111" s="230">
        <f t="shared" si="8"/>
        <v>0</v>
      </c>
    </row>
    <row r="112" spans="1:7" ht="23.25" thickBot="1" x14ac:dyDescent="0.3">
      <c r="A112" s="11" t="s">
        <v>231</v>
      </c>
      <c r="B112" s="50" t="s">
        <v>238</v>
      </c>
      <c r="C112" s="286">
        <f>'1.mell.2.tábl.'!C111+'1.mell.3.tábl.'!C110</f>
        <v>0</v>
      </c>
      <c r="D112" s="286">
        <f>'1.mell.2.tábl.'!D111+'1.mell.3.tábl.'!D110</f>
        <v>0</v>
      </c>
      <c r="E112" s="286">
        <f>'1.mell.2.tábl.'!E111+'1.mell.3.tábl.'!E110</f>
        <v>0</v>
      </c>
      <c r="F112" s="286">
        <f>'1.mell.2.tábl.'!F111+'1.mell.3.tábl.'!F110</f>
        <v>0</v>
      </c>
      <c r="G112" s="230">
        <f t="shared" si="8"/>
        <v>0</v>
      </c>
    </row>
    <row r="113" spans="1:7" ht="12" customHeight="1" thickBot="1" x14ac:dyDescent="0.3">
      <c r="A113" s="10" t="s">
        <v>232</v>
      </c>
      <c r="B113" s="51" t="s">
        <v>239</v>
      </c>
      <c r="C113" s="286">
        <f>'1.mell.2.tábl.'!C112+'1.mell.3.tábl.'!C111</f>
        <v>0</v>
      </c>
      <c r="D113" s="286">
        <f>'1.mell.2.tábl.'!D112+'1.mell.3.tábl.'!D111</f>
        <v>0</v>
      </c>
      <c r="E113" s="286">
        <f>'1.mell.2.tábl.'!E112+'1.mell.3.tábl.'!E111</f>
        <v>0</v>
      </c>
      <c r="F113" s="286">
        <f>'1.mell.2.tábl.'!F112+'1.mell.3.tábl.'!F111</f>
        <v>0</v>
      </c>
      <c r="G113" s="230">
        <f t="shared" si="8"/>
        <v>0</v>
      </c>
    </row>
    <row r="114" spans="1:7" ht="12" customHeight="1" thickBot="1" x14ac:dyDescent="0.3">
      <c r="A114" s="11" t="s">
        <v>297</v>
      </c>
      <c r="B114" s="51" t="s">
        <v>240</v>
      </c>
      <c r="C114" s="286">
        <f>'1.mell.2.tábl.'!C113+'1.mell.3.tábl.'!C112</f>
        <v>0</v>
      </c>
      <c r="D114" s="286">
        <f>'1.mell.2.tábl.'!D113+'1.mell.3.tábl.'!D112</f>
        <v>0</v>
      </c>
      <c r="E114" s="286">
        <f>'1.mell.2.tábl.'!E113+'1.mell.3.tábl.'!E112</f>
        <v>0</v>
      </c>
      <c r="F114" s="286">
        <f>'1.mell.2.tábl.'!F113+'1.mell.3.tábl.'!F112</f>
        <v>0</v>
      </c>
      <c r="G114" s="230">
        <f t="shared" si="8"/>
        <v>0</v>
      </c>
    </row>
    <row r="115" spans="1:7" ht="12" customHeight="1" thickBot="1" x14ac:dyDescent="0.3">
      <c r="A115" s="13" t="s">
        <v>298</v>
      </c>
      <c r="B115" s="51" t="s">
        <v>241</v>
      </c>
      <c r="C115" s="286">
        <f>'1.mell.2.tábl.'!C114+'1.mell.3.tábl.'!C113</f>
        <v>0</v>
      </c>
      <c r="D115" s="286">
        <f>'1.mell.2.tábl.'!D114+'1.mell.3.tábl.'!D113</f>
        <v>0</v>
      </c>
      <c r="E115" s="286">
        <f>'1.mell.2.tábl.'!E114+'1.mell.3.tábl.'!E113</f>
        <v>0</v>
      </c>
      <c r="F115" s="286">
        <f>'1.mell.2.tábl.'!F114+'1.mell.3.tábl.'!F113</f>
        <v>0</v>
      </c>
      <c r="G115" s="230">
        <f t="shared" si="8"/>
        <v>0</v>
      </c>
    </row>
    <row r="116" spans="1:7" ht="12" customHeight="1" thickBot="1" x14ac:dyDescent="0.3">
      <c r="A116" s="11" t="s">
        <v>302</v>
      </c>
      <c r="B116" s="8" t="s">
        <v>34</v>
      </c>
      <c r="C116" s="286">
        <f>'1.mell.2.tábl.'!C115+'1.mell.3.tábl.'!C114</f>
        <v>10626401</v>
      </c>
      <c r="D116" s="286">
        <f>'1.mell.2.tábl.'!D115+'1.mell.3.tábl.'!D114</f>
        <v>0</v>
      </c>
      <c r="E116" s="286">
        <f>E117</f>
        <v>-793559</v>
      </c>
      <c r="F116" s="286">
        <f>F117</f>
        <v>-793559</v>
      </c>
      <c r="G116" s="229">
        <f>C116+F116</f>
        <v>9832842</v>
      </c>
    </row>
    <row r="117" spans="1:7" ht="12" customHeight="1" thickBot="1" x14ac:dyDescent="0.3">
      <c r="A117" s="11" t="s">
        <v>303</v>
      </c>
      <c r="B117" s="5" t="s">
        <v>305</v>
      </c>
      <c r="C117" s="286">
        <f>'1.mell.2.tábl.'!C116+'1.mell.3.tábl.'!C115</f>
        <v>10626401</v>
      </c>
      <c r="D117" s="286">
        <f>'1.mell.2.tábl.'!D116+'1.mell.3.tábl.'!D115</f>
        <v>0</v>
      </c>
      <c r="E117" s="286">
        <f>'1.mell.2.tábl.'!E116+'1.mell.3.tábl.'!E115</f>
        <v>-793559</v>
      </c>
      <c r="F117" s="286">
        <f>'1.mell.2.tábl.'!F116+'1.mell.3.tábl.'!F115</f>
        <v>-793559</v>
      </c>
      <c r="G117" s="229">
        <f t="shared" si="8"/>
        <v>9832842</v>
      </c>
    </row>
    <row r="118" spans="1:7" ht="12" customHeight="1" thickBot="1" x14ac:dyDescent="0.3">
      <c r="A118" s="15" t="s">
        <v>304</v>
      </c>
      <c r="B118" s="181" t="s">
        <v>306</v>
      </c>
      <c r="C118" s="286">
        <f>'1.mell.2.tábl.'!C117+'1.mell.3.tábl.'!C116</f>
        <v>0</v>
      </c>
      <c r="D118" s="286">
        <f>'1.mell.2.tábl.'!D117+'1.mell.3.tábl.'!D116</f>
        <v>0</v>
      </c>
      <c r="E118" s="286">
        <f>'1.mell.2.tábl.'!E117+'1.mell.3.tábl.'!E116</f>
        <v>0</v>
      </c>
      <c r="F118" s="286">
        <f>'1.mell.2.tábl.'!F117+'1.mell.3.tábl.'!F116</f>
        <v>0</v>
      </c>
      <c r="G118" s="234">
        <f t="shared" si="8"/>
        <v>0</v>
      </c>
    </row>
    <row r="119" spans="1:7" ht="12" customHeight="1" thickBot="1" x14ac:dyDescent="0.3">
      <c r="A119" s="179" t="s">
        <v>6</v>
      </c>
      <c r="B119" s="180" t="s">
        <v>242</v>
      </c>
      <c r="C119" s="191">
        <f>+C120+C122+C124</f>
        <v>174030000</v>
      </c>
      <c r="D119" s="130">
        <f>+D120+D122+D124</f>
        <v>0</v>
      </c>
      <c r="E119" s="191">
        <f>+E120+E122+E124</f>
        <v>108000</v>
      </c>
      <c r="F119" s="191">
        <f>+F120+F122+F124</f>
        <v>108000</v>
      </c>
      <c r="G119" s="186">
        <f>+G120+G122+G124</f>
        <v>174138000</v>
      </c>
    </row>
    <row r="120" spans="1:7" ht="12" customHeight="1" thickBot="1" x14ac:dyDescent="0.3">
      <c r="A120" s="12" t="s">
        <v>63</v>
      </c>
      <c r="B120" s="5" t="s">
        <v>116</v>
      </c>
      <c r="C120" s="132">
        <f>'1.mell.2.tábl.'!C119+'1.mell.3.tábl.'!C118</f>
        <v>159819000</v>
      </c>
      <c r="D120" s="286">
        <f>'1.mell.2.tábl.'!D119+'1.mell.3.tábl.'!D118</f>
        <v>0</v>
      </c>
      <c r="E120" s="286">
        <f>'1.mell.2.tábl.'!E119+'1.mell.3.tábl.'!E118</f>
        <v>108000</v>
      </c>
      <c r="F120" s="286">
        <f>'1.mell.2.tábl.'!F119+'1.mell.3.tábl.'!F118</f>
        <v>108000</v>
      </c>
      <c r="G120" s="172">
        <f t="shared" ref="G120:G132" si="9">C120+F120</f>
        <v>159927000</v>
      </c>
    </row>
    <row r="121" spans="1:7" ht="12" customHeight="1" thickBot="1" x14ac:dyDescent="0.3">
      <c r="A121" s="12" t="s">
        <v>64</v>
      </c>
      <c r="B121" s="9" t="s">
        <v>246</v>
      </c>
      <c r="C121" s="132">
        <f>'1.mell.2.tábl.'!C120+'1.mell.3.tábl.'!C119</f>
        <v>0</v>
      </c>
      <c r="D121" s="286">
        <f>'1.mell.2.tábl.'!D120+'1.mell.3.tábl.'!D119</f>
        <v>0</v>
      </c>
      <c r="E121" s="286">
        <f>'1.mell.2.tábl.'!E120+'1.mell.3.tábl.'!E119</f>
        <v>0</v>
      </c>
      <c r="F121" s="286">
        <f>'1.mell.2.tábl.'!F120+'1.mell.3.tábl.'!F119</f>
        <v>0</v>
      </c>
      <c r="G121" s="172">
        <f t="shared" si="9"/>
        <v>0</v>
      </c>
    </row>
    <row r="122" spans="1:7" ht="12" customHeight="1" thickBot="1" x14ac:dyDescent="0.3">
      <c r="A122" s="12" t="s">
        <v>65</v>
      </c>
      <c r="B122" s="9" t="s">
        <v>101</v>
      </c>
      <c r="C122" s="132">
        <f>'1.mell.2.tábl.'!C121+'1.mell.3.tábl.'!C120</f>
        <v>14211000</v>
      </c>
      <c r="D122" s="286">
        <f>'1.mell.2.tábl.'!D121+'1.mell.3.tábl.'!D120</f>
        <v>0</v>
      </c>
      <c r="E122" s="286">
        <f>'1.mell.2.tábl.'!E121+'1.mell.3.tábl.'!E120</f>
        <v>0</v>
      </c>
      <c r="F122" s="286">
        <f>'1.mell.2.tábl.'!F121+'1.mell.3.tábl.'!F120</f>
        <v>0</v>
      </c>
      <c r="G122" s="229">
        <f t="shared" si="9"/>
        <v>14211000</v>
      </c>
    </row>
    <row r="123" spans="1:7" ht="12" customHeight="1" thickBot="1" x14ac:dyDescent="0.3">
      <c r="A123" s="12" t="s">
        <v>66</v>
      </c>
      <c r="B123" s="9" t="s">
        <v>247</v>
      </c>
      <c r="C123" s="132">
        <f>'1.mell.2.tábl.'!C122+'1.mell.3.tábl.'!C121</f>
        <v>0</v>
      </c>
      <c r="D123" s="286">
        <f>'1.mell.2.tábl.'!D122+'1.mell.3.tábl.'!D121</f>
        <v>0</v>
      </c>
      <c r="E123" s="286">
        <f>'1.mell.2.tábl.'!E122+'1.mell.3.tábl.'!E121</f>
        <v>0</v>
      </c>
      <c r="F123" s="286">
        <f>'1.mell.2.tábl.'!F122+'1.mell.3.tábl.'!F121</f>
        <v>0</v>
      </c>
      <c r="G123" s="229">
        <f t="shared" si="9"/>
        <v>0</v>
      </c>
    </row>
    <row r="124" spans="1:7" ht="12" customHeight="1" thickBot="1" x14ac:dyDescent="0.3">
      <c r="A124" s="12" t="s">
        <v>67</v>
      </c>
      <c r="B124" s="74" t="s">
        <v>118</v>
      </c>
      <c r="C124" s="132">
        <f>'1.mell.2.tábl.'!C123+'1.mell.3.tábl.'!C122</f>
        <v>0</v>
      </c>
      <c r="D124" s="286">
        <f>'1.mell.2.tábl.'!D123+'1.mell.3.tábl.'!D122</f>
        <v>0</v>
      </c>
      <c r="E124" s="286">
        <f>'1.mell.2.tábl.'!E123+'1.mell.3.tábl.'!E122</f>
        <v>0</v>
      </c>
      <c r="F124" s="286">
        <f>'1.mell.2.tábl.'!F123+'1.mell.3.tábl.'!F122</f>
        <v>0</v>
      </c>
      <c r="G124" s="229">
        <f t="shared" si="9"/>
        <v>0</v>
      </c>
    </row>
    <row r="125" spans="1:7" ht="12" customHeight="1" thickBot="1" x14ac:dyDescent="0.3">
      <c r="A125" s="12" t="s">
        <v>73</v>
      </c>
      <c r="B125" s="73" t="s">
        <v>290</v>
      </c>
      <c r="C125" s="132">
        <f>'1.mell.2.tábl.'!C124+'1.mell.3.tábl.'!C123</f>
        <v>0</v>
      </c>
      <c r="D125" s="286">
        <f>'1.mell.2.tábl.'!D124+'1.mell.3.tábl.'!D123</f>
        <v>0</v>
      </c>
      <c r="E125" s="286">
        <f>'1.mell.2.tábl.'!E124+'1.mell.3.tábl.'!E123</f>
        <v>0</v>
      </c>
      <c r="F125" s="286">
        <f>'1.mell.2.tábl.'!F124+'1.mell.3.tábl.'!F123</f>
        <v>0</v>
      </c>
      <c r="G125" s="229">
        <f t="shared" si="9"/>
        <v>0</v>
      </c>
    </row>
    <row r="126" spans="1:7" ht="23.25" thickBot="1" x14ac:dyDescent="0.3">
      <c r="A126" s="12" t="s">
        <v>75</v>
      </c>
      <c r="B126" s="140" t="s">
        <v>252</v>
      </c>
      <c r="C126" s="132">
        <f>'1.mell.2.tábl.'!C125+'1.mell.3.tábl.'!C124</f>
        <v>0</v>
      </c>
      <c r="D126" s="286">
        <f>'1.mell.2.tábl.'!D125+'1.mell.3.tábl.'!D124</f>
        <v>0</v>
      </c>
      <c r="E126" s="286">
        <f>'1.mell.2.tábl.'!E125+'1.mell.3.tábl.'!E124</f>
        <v>0</v>
      </c>
      <c r="F126" s="286">
        <f>'1.mell.2.tábl.'!F125+'1.mell.3.tábl.'!F124</f>
        <v>0</v>
      </c>
      <c r="G126" s="229">
        <f t="shared" si="9"/>
        <v>0</v>
      </c>
    </row>
    <row r="127" spans="1:7" ht="23.25" thickBot="1" x14ac:dyDescent="0.3">
      <c r="A127" s="12" t="s">
        <v>102</v>
      </c>
      <c r="B127" s="50" t="s">
        <v>235</v>
      </c>
      <c r="C127" s="132">
        <f>'1.mell.2.tábl.'!C126+'1.mell.3.tábl.'!C125</f>
        <v>0</v>
      </c>
      <c r="D127" s="286">
        <f>'1.mell.2.tábl.'!D126+'1.mell.3.tábl.'!D125</f>
        <v>0</v>
      </c>
      <c r="E127" s="286">
        <f>'1.mell.2.tábl.'!E126+'1.mell.3.tábl.'!E125</f>
        <v>0</v>
      </c>
      <c r="F127" s="286">
        <f>'1.mell.2.tábl.'!F126+'1.mell.3.tábl.'!F125</f>
        <v>0</v>
      </c>
      <c r="G127" s="229">
        <f t="shared" si="9"/>
        <v>0</v>
      </c>
    </row>
    <row r="128" spans="1:7" ht="12" customHeight="1" thickBot="1" x14ac:dyDescent="0.3">
      <c r="A128" s="12" t="s">
        <v>103</v>
      </c>
      <c r="B128" s="50" t="s">
        <v>251</v>
      </c>
      <c r="C128" s="132">
        <f>'1.mell.2.tábl.'!C127+'1.mell.3.tábl.'!C126</f>
        <v>0</v>
      </c>
      <c r="D128" s="286">
        <f>'1.mell.2.tábl.'!D127+'1.mell.3.tábl.'!D126</f>
        <v>0</v>
      </c>
      <c r="E128" s="286">
        <f>'1.mell.2.tábl.'!E127+'1.mell.3.tábl.'!E126</f>
        <v>0</v>
      </c>
      <c r="F128" s="286">
        <f>'1.mell.2.tábl.'!F127+'1.mell.3.tábl.'!F126</f>
        <v>0</v>
      </c>
      <c r="G128" s="229">
        <f t="shared" si="9"/>
        <v>0</v>
      </c>
    </row>
    <row r="129" spans="1:7" ht="12" customHeight="1" thickBot="1" x14ac:dyDescent="0.3">
      <c r="A129" s="12" t="s">
        <v>104</v>
      </c>
      <c r="B129" s="50" t="s">
        <v>250</v>
      </c>
      <c r="C129" s="132">
        <f>'1.mell.2.tábl.'!C128+'1.mell.3.tábl.'!C127</f>
        <v>0</v>
      </c>
      <c r="D129" s="286">
        <f>'1.mell.2.tábl.'!D128+'1.mell.3.tábl.'!D127</f>
        <v>0</v>
      </c>
      <c r="E129" s="286">
        <f>'1.mell.2.tábl.'!E128+'1.mell.3.tábl.'!E127</f>
        <v>0</v>
      </c>
      <c r="F129" s="286">
        <f>'1.mell.2.tábl.'!F128+'1.mell.3.tábl.'!F127</f>
        <v>0</v>
      </c>
      <c r="G129" s="229">
        <f t="shared" si="9"/>
        <v>0</v>
      </c>
    </row>
    <row r="130" spans="1:7" ht="23.25" thickBot="1" x14ac:dyDescent="0.3">
      <c r="A130" s="12" t="s">
        <v>243</v>
      </c>
      <c r="B130" s="50" t="s">
        <v>238</v>
      </c>
      <c r="C130" s="132">
        <f>'1.mell.2.tábl.'!C129+'1.mell.3.tábl.'!C128</f>
        <v>0</v>
      </c>
      <c r="D130" s="286">
        <f>'1.mell.2.tábl.'!D129+'1.mell.3.tábl.'!D128</f>
        <v>0</v>
      </c>
      <c r="E130" s="286">
        <f>'1.mell.2.tábl.'!E129+'1.mell.3.tábl.'!E128</f>
        <v>0</v>
      </c>
      <c r="F130" s="286">
        <f>'1.mell.2.tábl.'!F129+'1.mell.3.tábl.'!F128</f>
        <v>0</v>
      </c>
      <c r="G130" s="229">
        <f t="shared" si="9"/>
        <v>0</v>
      </c>
    </row>
    <row r="131" spans="1:7" ht="12" customHeight="1" thickBot="1" x14ac:dyDescent="0.3">
      <c r="A131" s="12" t="s">
        <v>244</v>
      </c>
      <c r="B131" s="50" t="s">
        <v>249</v>
      </c>
      <c r="C131" s="132">
        <f>'1.mell.2.tábl.'!C130+'1.mell.3.tábl.'!C129</f>
        <v>0</v>
      </c>
      <c r="D131" s="286">
        <f>'1.mell.2.tábl.'!D130+'1.mell.3.tábl.'!D129</f>
        <v>0</v>
      </c>
      <c r="E131" s="286">
        <f>'1.mell.2.tábl.'!E130+'1.mell.3.tábl.'!E129</f>
        <v>0</v>
      </c>
      <c r="F131" s="286">
        <f>'1.mell.2.tábl.'!F130+'1.mell.3.tábl.'!F129</f>
        <v>0</v>
      </c>
      <c r="G131" s="229">
        <f t="shared" si="9"/>
        <v>0</v>
      </c>
    </row>
    <row r="132" spans="1:7" ht="23.25" thickBot="1" x14ac:dyDescent="0.3">
      <c r="A132" s="10" t="s">
        <v>245</v>
      </c>
      <c r="B132" s="50" t="s">
        <v>248</v>
      </c>
      <c r="C132" s="132">
        <f>'1.mell.2.tábl.'!C131+'1.mell.3.tábl.'!C130</f>
        <v>0</v>
      </c>
      <c r="D132" s="286">
        <f>'1.mell.2.tábl.'!D131+'1.mell.3.tábl.'!D130</f>
        <v>0</v>
      </c>
      <c r="E132" s="286">
        <f>'1.mell.2.tábl.'!E131+'1.mell.3.tábl.'!E130</f>
        <v>0</v>
      </c>
      <c r="F132" s="286">
        <f>'1.mell.2.tábl.'!F131+'1.mell.3.tábl.'!F130</f>
        <v>0</v>
      </c>
      <c r="G132" s="230">
        <f t="shared" si="9"/>
        <v>0</v>
      </c>
    </row>
    <row r="133" spans="1:7" ht="12" customHeight="1" thickBot="1" x14ac:dyDescent="0.3">
      <c r="A133" s="17" t="s">
        <v>7</v>
      </c>
      <c r="B133" s="46" t="s">
        <v>307</v>
      </c>
      <c r="C133" s="130">
        <f>+C98+C119</f>
        <v>241237401</v>
      </c>
      <c r="D133" s="197">
        <f>+D98+D119</f>
        <v>0</v>
      </c>
      <c r="E133" s="130">
        <f>+E98+E119</f>
        <v>2299441</v>
      </c>
      <c r="F133" s="130">
        <f>+F98+F119</f>
        <v>2303441</v>
      </c>
      <c r="G133" s="71">
        <f>+G98+G119</f>
        <v>243540842</v>
      </c>
    </row>
    <row r="134" spans="1:7" ht="12" customHeight="1" thickBot="1" x14ac:dyDescent="0.3">
      <c r="A134" s="17" t="s">
        <v>8</v>
      </c>
      <c r="B134" s="46" t="s">
        <v>373</v>
      </c>
      <c r="C134" s="130">
        <f>+C135+C136+C137</f>
        <v>0</v>
      </c>
      <c r="D134" s="197">
        <f>+D135+D136+D137</f>
        <v>0</v>
      </c>
      <c r="E134" s="130">
        <f>+E135+E136+E137</f>
        <v>0</v>
      </c>
      <c r="F134" s="130">
        <f>+F135+F136+F137</f>
        <v>0</v>
      </c>
      <c r="G134" s="71">
        <f>+G135+G136+G137</f>
        <v>0</v>
      </c>
    </row>
    <row r="135" spans="1:7" ht="12" customHeight="1" thickBot="1" x14ac:dyDescent="0.3">
      <c r="A135" s="12" t="s">
        <v>150</v>
      </c>
      <c r="B135" s="9" t="s">
        <v>315</v>
      </c>
      <c r="C135" s="131">
        <f>'1.mell.2.tábl.'!C134+'1.mell.3.tábl.'!C133</f>
        <v>0</v>
      </c>
      <c r="D135" s="286">
        <f>'1.mell.2.tábl.'!D134+'1.mell.3.tábl.'!D133</f>
        <v>0</v>
      </c>
      <c r="E135" s="286">
        <f>'1.mell.2.tábl.'!E134+'1.mell.3.tábl.'!E133</f>
        <v>0</v>
      </c>
      <c r="F135" s="286">
        <f>'1.mell.2.tábl.'!F134+'1.mell.3.tábl.'!F133</f>
        <v>0</v>
      </c>
      <c r="G135" s="229">
        <f>C135+F135</f>
        <v>0</v>
      </c>
    </row>
    <row r="136" spans="1:7" ht="12" customHeight="1" thickBot="1" x14ac:dyDescent="0.3">
      <c r="A136" s="12" t="s">
        <v>151</v>
      </c>
      <c r="B136" s="9" t="s">
        <v>316</v>
      </c>
      <c r="C136" s="131">
        <f>'1.mell.2.tábl.'!C135+'1.mell.3.tábl.'!C134</f>
        <v>0</v>
      </c>
      <c r="D136" s="286">
        <f>'1.mell.2.tábl.'!D135+'1.mell.3.tábl.'!D134</f>
        <v>0</v>
      </c>
      <c r="E136" s="286">
        <f>'1.mell.2.tábl.'!E135+'1.mell.3.tábl.'!E134</f>
        <v>0</v>
      </c>
      <c r="F136" s="286">
        <f>'1.mell.2.tábl.'!F135+'1.mell.3.tábl.'!F134</f>
        <v>0</v>
      </c>
      <c r="G136" s="229">
        <f>C136+F136</f>
        <v>0</v>
      </c>
    </row>
    <row r="137" spans="1:7" ht="12" customHeight="1" thickBot="1" x14ac:dyDescent="0.3">
      <c r="A137" s="10" t="s">
        <v>152</v>
      </c>
      <c r="B137" s="9" t="s">
        <v>317</v>
      </c>
      <c r="C137" s="131">
        <f>'1.mell.2.tábl.'!C136+'1.mell.3.tábl.'!C135</f>
        <v>0</v>
      </c>
      <c r="D137" s="286">
        <f>'1.mell.2.tábl.'!D136+'1.mell.3.tábl.'!D135</f>
        <v>0</v>
      </c>
      <c r="E137" s="286">
        <f>'1.mell.2.tábl.'!E136+'1.mell.3.tábl.'!E135</f>
        <v>0</v>
      </c>
      <c r="F137" s="286">
        <f>'1.mell.2.tábl.'!F136+'1.mell.3.tábl.'!F135</f>
        <v>0</v>
      </c>
      <c r="G137" s="229">
        <f>C137+F137</f>
        <v>0</v>
      </c>
    </row>
    <row r="138" spans="1:7" ht="12" customHeight="1" thickBot="1" x14ac:dyDescent="0.3">
      <c r="A138" s="17" t="s">
        <v>9</v>
      </c>
      <c r="B138" s="46" t="s">
        <v>309</v>
      </c>
      <c r="C138" s="130">
        <f>SUM(C139:C144)</f>
        <v>0</v>
      </c>
      <c r="D138" s="197">
        <f>SUM(D139:D144)</f>
        <v>0</v>
      </c>
      <c r="E138" s="130">
        <f>SUM(E139:E144)</f>
        <v>0</v>
      </c>
      <c r="F138" s="130">
        <f>SUM(F139:F144)</f>
        <v>0</v>
      </c>
      <c r="G138" s="71">
        <f>SUM(G139:G144)</f>
        <v>0</v>
      </c>
    </row>
    <row r="139" spans="1:7" ht="12" customHeight="1" thickBot="1" x14ac:dyDescent="0.3">
      <c r="A139" s="12" t="s">
        <v>50</v>
      </c>
      <c r="B139" s="6" t="s">
        <v>318</v>
      </c>
      <c r="C139" s="131">
        <f>'1.mell.2.tábl.'!C138+'1.mell.3.tábl.'!C137</f>
        <v>0</v>
      </c>
      <c r="D139" s="286">
        <f>'1.mell.2.tábl.'!D138+'1.mell.3.tábl.'!D137</f>
        <v>0</v>
      </c>
      <c r="E139" s="286">
        <f>'1.mell.2.tábl.'!E138+'1.mell.3.tábl.'!E137</f>
        <v>0</v>
      </c>
      <c r="F139" s="286">
        <f>'1.mell.2.tábl.'!F138+'1.mell.3.tábl.'!F137</f>
        <v>0</v>
      </c>
      <c r="G139" s="229">
        <f t="shared" ref="G139:G144" si="10">C139+F139</f>
        <v>0</v>
      </c>
    </row>
    <row r="140" spans="1:7" ht="12" customHeight="1" thickBot="1" x14ac:dyDescent="0.3">
      <c r="A140" s="12" t="s">
        <v>51</v>
      </c>
      <c r="B140" s="6" t="s">
        <v>310</v>
      </c>
      <c r="C140" s="131">
        <f>'1.mell.2.tábl.'!C139+'1.mell.3.tábl.'!C138</f>
        <v>0</v>
      </c>
      <c r="D140" s="286">
        <f>'1.mell.2.tábl.'!D139+'1.mell.3.tábl.'!D138</f>
        <v>0</v>
      </c>
      <c r="E140" s="286">
        <f>'1.mell.2.tábl.'!E139+'1.mell.3.tábl.'!E138</f>
        <v>0</v>
      </c>
      <c r="F140" s="286">
        <f>'1.mell.2.tábl.'!F139+'1.mell.3.tábl.'!F138</f>
        <v>0</v>
      </c>
      <c r="G140" s="229">
        <f t="shared" si="10"/>
        <v>0</v>
      </c>
    </row>
    <row r="141" spans="1:7" ht="12" customHeight="1" thickBot="1" x14ac:dyDescent="0.3">
      <c r="A141" s="12" t="s">
        <v>52</v>
      </c>
      <c r="B141" s="6" t="s">
        <v>311</v>
      </c>
      <c r="C141" s="131">
        <f>'1.mell.2.tábl.'!C140+'1.mell.3.tábl.'!C139</f>
        <v>0</v>
      </c>
      <c r="D141" s="286">
        <f>'1.mell.2.tábl.'!D140+'1.mell.3.tábl.'!D139</f>
        <v>0</v>
      </c>
      <c r="E141" s="286">
        <f>'1.mell.2.tábl.'!E140+'1.mell.3.tábl.'!E139</f>
        <v>0</v>
      </c>
      <c r="F141" s="286">
        <f>'1.mell.2.tábl.'!F140+'1.mell.3.tábl.'!F139</f>
        <v>0</v>
      </c>
      <c r="G141" s="229">
        <f t="shared" si="10"/>
        <v>0</v>
      </c>
    </row>
    <row r="142" spans="1:7" ht="12" customHeight="1" thickBot="1" x14ac:dyDescent="0.3">
      <c r="A142" s="12" t="s">
        <v>89</v>
      </c>
      <c r="B142" s="6" t="s">
        <v>312</v>
      </c>
      <c r="C142" s="131">
        <f>'1.mell.2.tábl.'!C141+'1.mell.3.tábl.'!C140</f>
        <v>0</v>
      </c>
      <c r="D142" s="286">
        <f>'1.mell.2.tábl.'!D141+'1.mell.3.tábl.'!D140</f>
        <v>0</v>
      </c>
      <c r="E142" s="286">
        <f>'1.mell.2.tábl.'!E141+'1.mell.3.tábl.'!E140</f>
        <v>0</v>
      </c>
      <c r="F142" s="286">
        <f>'1.mell.2.tábl.'!F141+'1.mell.3.tábl.'!F140</f>
        <v>0</v>
      </c>
      <c r="G142" s="229">
        <f t="shared" si="10"/>
        <v>0</v>
      </c>
    </row>
    <row r="143" spans="1:7" ht="12" customHeight="1" thickBot="1" x14ac:dyDescent="0.3">
      <c r="A143" s="12" t="s">
        <v>90</v>
      </c>
      <c r="B143" s="6" t="s">
        <v>313</v>
      </c>
      <c r="C143" s="131">
        <f>'1.mell.2.tábl.'!C142+'1.mell.3.tábl.'!C141</f>
        <v>0</v>
      </c>
      <c r="D143" s="286">
        <f>'1.mell.2.tábl.'!D142+'1.mell.3.tábl.'!D141</f>
        <v>0</v>
      </c>
      <c r="E143" s="286">
        <f>'1.mell.2.tábl.'!E142+'1.mell.3.tábl.'!E141</f>
        <v>0</v>
      </c>
      <c r="F143" s="286">
        <f>'1.mell.2.tábl.'!F142+'1.mell.3.tábl.'!F141</f>
        <v>0</v>
      </c>
      <c r="G143" s="229">
        <f t="shared" si="10"/>
        <v>0</v>
      </c>
    </row>
    <row r="144" spans="1:7" ht="12" customHeight="1" thickBot="1" x14ac:dyDescent="0.3">
      <c r="A144" s="10" t="s">
        <v>91</v>
      </c>
      <c r="B144" s="6" t="s">
        <v>314</v>
      </c>
      <c r="C144" s="131">
        <f>'1.mell.2.tábl.'!C143+'1.mell.3.tábl.'!C142</f>
        <v>0</v>
      </c>
      <c r="D144" s="286">
        <f>'1.mell.2.tábl.'!D143+'1.mell.3.tábl.'!D142</f>
        <v>0</v>
      </c>
      <c r="E144" s="286">
        <f>'1.mell.2.tábl.'!E143+'1.mell.3.tábl.'!E142</f>
        <v>0</v>
      </c>
      <c r="F144" s="286">
        <f>'1.mell.2.tábl.'!F143+'1.mell.3.tábl.'!F142</f>
        <v>0</v>
      </c>
      <c r="G144" s="229">
        <f t="shared" si="10"/>
        <v>0</v>
      </c>
    </row>
    <row r="145" spans="1:11" ht="12" customHeight="1" thickBot="1" x14ac:dyDescent="0.3">
      <c r="A145" s="17" t="s">
        <v>10</v>
      </c>
      <c r="B145" s="46" t="s">
        <v>322</v>
      </c>
      <c r="C145" s="136">
        <f>+C146+C147+C148+C149</f>
        <v>1129260</v>
      </c>
      <c r="D145" s="201">
        <f>+D146+D147+D148+D149</f>
        <v>0</v>
      </c>
      <c r="E145" s="136">
        <f>+E146+E147+E148+E149</f>
        <v>0</v>
      </c>
      <c r="F145" s="136">
        <f>+F146+F147+F148+F149</f>
        <v>0</v>
      </c>
      <c r="G145" s="171">
        <f>+G146+G147+G148+G149</f>
        <v>1129260</v>
      </c>
    </row>
    <row r="146" spans="1:11" ht="12" customHeight="1" thickBot="1" x14ac:dyDescent="0.3">
      <c r="A146" s="12" t="s">
        <v>53</v>
      </c>
      <c r="B146" s="6" t="s">
        <v>253</v>
      </c>
      <c r="C146" s="131">
        <f>'1.mell.2.tábl.'!C145+'1.mell.3.tábl.'!C144</f>
        <v>0</v>
      </c>
      <c r="D146" s="286">
        <f>'1.mell.2.tábl.'!D145+'1.mell.3.tábl.'!D144</f>
        <v>0</v>
      </c>
      <c r="E146" s="286">
        <f>'1.mell.2.tábl.'!E145+'1.mell.3.tábl.'!E144</f>
        <v>0</v>
      </c>
      <c r="F146" s="286">
        <f>'1.mell.2.tábl.'!F145+'1.mell.3.tábl.'!F144</f>
        <v>0</v>
      </c>
      <c r="G146" s="229">
        <f>C146+F146</f>
        <v>0</v>
      </c>
    </row>
    <row r="147" spans="1:11" ht="12" customHeight="1" thickBot="1" x14ac:dyDescent="0.3">
      <c r="A147" s="12" t="s">
        <v>54</v>
      </c>
      <c r="B147" s="6" t="s">
        <v>254</v>
      </c>
      <c r="C147" s="131">
        <f>'1.mell.2.tábl.'!C146+'1.mell.3.tábl.'!C145</f>
        <v>1129260</v>
      </c>
      <c r="D147" s="286">
        <f>'1.mell.2.tábl.'!D146+'1.mell.3.tábl.'!D145</f>
        <v>0</v>
      </c>
      <c r="E147" s="286">
        <f>'1.mell.2.tábl.'!E146+'1.mell.3.tábl.'!E145</f>
        <v>0</v>
      </c>
      <c r="F147" s="286">
        <f>'1.mell.2.tábl.'!F146+'1.mell.3.tábl.'!F145</f>
        <v>0</v>
      </c>
      <c r="G147" s="229">
        <f>C147+F147</f>
        <v>1129260</v>
      </c>
    </row>
    <row r="148" spans="1:11" ht="12" customHeight="1" thickBot="1" x14ac:dyDescent="0.3">
      <c r="A148" s="12" t="s">
        <v>170</v>
      </c>
      <c r="B148" s="6" t="s">
        <v>323</v>
      </c>
      <c r="C148" s="131">
        <f>'1.mell.2.tábl.'!C147+'1.mell.3.tábl.'!C146</f>
        <v>0</v>
      </c>
      <c r="D148" s="286">
        <f>'1.mell.2.tábl.'!D147+'1.mell.3.tábl.'!D146</f>
        <v>0</v>
      </c>
      <c r="E148" s="286">
        <f>'1.mell.2.tábl.'!E147+'1.mell.3.tábl.'!E146</f>
        <v>0</v>
      </c>
      <c r="F148" s="286">
        <f>'1.mell.2.tábl.'!F147+'1.mell.3.tábl.'!F146</f>
        <v>0</v>
      </c>
      <c r="G148" s="229">
        <f>C148+F148</f>
        <v>0</v>
      </c>
    </row>
    <row r="149" spans="1:11" ht="12" customHeight="1" thickBot="1" x14ac:dyDescent="0.3">
      <c r="A149" s="10" t="s">
        <v>171</v>
      </c>
      <c r="B149" s="4" t="s">
        <v>272</v>
      </c>
      <c r="C149" s="131">
        <f>'1.mell.2.tábl.'!C148+'1.mell.3.tábl.'!C147</f>
        <v>0</v>
      </c>
      <c r="D149" s="286">
        <f>'1.mell.2.tábl.'!D148+'1.mell.3.tábl.'!D147</f>
        <v>0</v>
      </c>
      <c r="E149" s="286">
        <f>'1.mell.2.tábl.'!E148+'1.mell.3.tábl.'!E147</f>
        <v>0</v>
      </c>
      <c r="F149" s="286">
        <f>'1.mell.2.tábl.'!F148+'1.mell.3.tábl.'!F147</f>
        <v>0</v>
      </c>
      <c r="G149" s="229">
        <f>C149+F149</f>
        <v>0</v>
      </c>
    </row>
    <row r="150" spans="1:11" ht="12" customHeight="1" thickBot="1" x14ac:dyDescent="0.3">
      <c r="A150" s="17" t="s">
        <v>11</v>
      </c>
      <c r="B150" s="46" t="s">
        <v>324</v>
      </c>
      <c r="C150" s="192">
        <f>SUM(C151:C155)</f>
        <v>0</v>
      </c>
      <c r="D150" s="202">
        <f>SUM(D151:D155)</f>
        <v>0</v>
      </c>
      <c r="E150" s="192">
        <f>SUM(E151:E155)</f>
        <v>0</v>
      </c>
      <c r="F150" s="192">
        <f>SUM(F151:F155)</f>
        <v>0</v>
      </c>
      <c r="G150" s="187">
        <f>SUM(G151:G155)</f>
        <v>0</v>
      </c>
    </row>
    <row r="151" spans="1:11" ht="12" customHeight="1" thickBot="1" x14ac:dyDescent="0.3">
      <c r="A151" s="12" t="s">
        <v>55</v>
      </c>
      <c r="B151" s="6" t="s">
        <v>319</v>
      </c>
      <c r="C151" s="131">
        <f>'1.mell.2.tábl.'!C150+'1.mell.3.tábl.'!C149</f>
        <v>0</v>
      </c>
      <c r="D151" s="286">
        <f>'1.mell.2.tábl.'!D150+'1.mell.3.tábl.'!D149</f>
        <v>0</v>
      </c>
      <c r="E151" s="286">
        <f>'1.mell.2.tábl.'!E150+'1.mell.3.tábl.'!E149</f>
        <v>0</v>
      </c>
      <c r="F151" s="286">
        <f>'1.mell.2.tábl.'!F150+'1.mell.3.tábl.'!F149</f>
        <v>0</v>
      </c>
      <c r="G151" s="229">
        <f t="shared" ref="G151:G156" si="11">C151+F151</f>
        <v>0</v>
      </c>
    </row>
    <row r="152" spans="1:11" ht="12" customHeight="1" thickBot="1" x14ac:dyDescent="0.3">
      <c r="A152" s="12" t="s">
        <v>56</v>
      </c>
      <c r="B152" s="6" t="s">
        <v>326</v>
      </c>
      <c r="C152" s="131">
        <f>'1.mell.2.tábl.'!C151+'1.mell.3.tábl.'!C150</f>
        <v>0</v>
      </c>
      <c r="D152" s="286">
        <f>'1.mell.2.tábl.'!D151+'1.mell.3.tábl.'!D150</f>
        <v>0</v>
      </c>
      <c r="E152" s="286">
        <f>'1.mell.2.tábl.'!E151+'1.mell.3.tábl.'!E150</f>
        <v>0</v>
      </c>
      <c r="F152" s="286">
        <f>'1.mell.2.tábl.'!F151+'1.mell.3.tábl.'!F150</f>
        <v>0</v>
      </c>
      <c r="G152" s="229">
        <f t="shared" si="11"/>
        <v>0</v>
      </c>
    </row>
    <row r="153" spans="1:11" ht="12" customHeight="1" thickBot="1" x14ac:dyDescent="0.3">
      <c r="A153" s="12" t="s">
        <v>182</v>
      </c>
      <c r="B153" s="6" t="s">
        <v>321</v>
      </c>
      <c r="C153" s="131">
        <f>'1.mell.2.tábl.'!C152+'1.mell.3.tábl.'!C151</f>
        <v>0</v>
      </c>
      <c r="D153" s="286">
        <f>'1.mell.2.tábl.'!D152+'1.mell.3.tábl.'!D151</f>
        <v>0</v>
      </c>
      <c r="E153" s="286">
        <f>'1.mell.2.tábl.'!E152+'1.mell.3.tábl.'!E151</f>
        <v>0</v>
      </c>
      <c r="F153" s="286">
        <f>'1.mell.2.tábl.'!F152+'1.mell.3.tábl.'!F151</f>
        <v>0</v>
      </c>
      <c r="G153" s="229">
        <f t="shared" si="11"/>
        <v>0</v>
      </c>
    </row>
    <row r="154" spans="1:11" ht="23.25" thickBot="1" x14ac:dyDescent="0.3">
      <c r="A154" s="12" t="s">
        <v>183</v>
      </c>
      <c r="B154" s="6" t="s">
        <v>327</v>
      </c>
      <c r="C154" s="131">
        <f>'1.mell.2.tábl.'!C153+'1.mell.3.tábl.'!C152</f>
        <v>0</v>
      </c>
      <c r="D154" s="286">
        <f>'1.mell.2.tábl.'!D153+'1.mell.3.tábl.'!D152</f>
        <v>0</v>
      </c>
      <c r="E154" s="286">
        <f>'1.mell.2.tábl.'!E153+'1.mell.3.tábl.'!E152</f>
        <v>0</v>
      </c>
      <c r="F154" s="286">
        <f>'1.mell.2.tábl.'!F153+'1.mell.3.tábl.'!F152</f>
        <v>0</v>
      </c>
      <c r="G154" s="229">
        <f t="shared" si="11"/>
        <v>0</v>
      </c>
    </row>
    <row r="155" spans="1:11" ht="12" customHeight="1" thickBot="1" x14ac:dyDescent="0.3">
      <c r="A155" s="12" t="s">
        <v>325</v>
      </c>
      <c r="B155" s="6" t="s">
        <v>328</v>
      </c>
      <c r="C155" s="131">
        <f>'1.mell.2.tábl.'!C154+'1.mell.3.tábl.'!C153</f>
        <v>0</v>
      </c>
      <c r="D155" s="286">
        <f>'1.mell.2.tábl.'!D154+'1.mell.3.tábl.'!D153</f>
        <v>0</v>
      </c>
      <c r="E155" s="286">
        <f>'1.mell.2.tábl.'!E154+'1.mell.3.tábl.'!E153</f>
        <v>0</v>
      </c>
      <c r="F155" s="286">
        <f>'1.mell.2.tábl.'!F154+'1.mell.3.tábl.'!F153</f>
        <v>0</v>
      </c>
      <c r="G155" s="230">
        <f t="shared" si="11"/>
        <v>0</v>
      </c>
    </row>
    <row r="156" spans="1:11" ht="12" customHeight="1" thickBot="1" x14ac:dyDescent="0.3">
      <c r="A156" s="17" t="s">
        <v>12</v>
      </c>
      <c r="B156" s="46" t="s">
        <v>329</v>
      </c>
      <c r="C156" s="193"/>
      <c r="D156" s="203"/>
      <c r="E156" s="193"/>
      <c r="F156" s="192">
        <f t="shared" ref="F156:F157" si="12">D156+E156</f>
        <v>0</v>
      </c>
      <c r="G156" s="264">
        <f t="shared" si="11"/>
        <v>0</v>
      </c>
    </row>
    <row r="157" spans="1:11" ht="12" customHeight="1" thickBot="1" x14ac:dyDescent="0.3">
      <c r="A157" s="17" t="s">
        <v>13</v>
      </c>
      <c r="B157" s="46" t="s">
        <v>330</v>
      </c>
      <c r="C157" s="193"/>
      <c r="D157" s="203"/>
      <c r="E157" s="265"/>
      <c r="F157" s="298">
        <f t="shared" si="12"/>
        <v>0</v>
      </c>
      <c r="G157" s="172">
        <f>C157+D157</f>
        <v>0</v>
      </c>
    </row>
    <row r="158" spans="1:11" ht="15" customHeight="1" thickBot="1" x14ac:dyDescent="0.3">
      <c r="A158" s="17" t="s">
        <v>14</v>
      </c>
      <c r="B158" s="46" t="s">
        <v>332</v>
      </c>
      <c r="C158" s="194">
        <f>+C134+C138+C145+C150+C156+C157</f>
        <v>1129260</v>
      </c>
      <c r="D158" s="204">
        <f>+D134+D138+D145+D150+D156+D157</f>
        <v>0</v>
      </c>
      <c r="E158" s="194">
        <f>+E134+E138+E145+E150+E156+E157</f>
        <v>0</v>
      </c>
      <c r="F158" s="194">
        <f>+F134+F138+F145+F150+F156+F157</f>
        <v>0</v>
      </c>
      <c r="G158" s="188">
        <f>C158+F158</f>
        <v>1129260</v>
      </c>
      <c r="H158" s="153"/>
      <c r="I158" s="154"/>
      <c r="J158" s="154"/>
      <c r="K158" s="154"/>
    </row>
    <row r="159" spans="1:11" s="143" customFormat="1" ht="12.95" customHeight="1" thickBot="1" x14ac:dyDescent="0.25">
      <c r="A159" s="75" t="s">
        <v>15</v>
      </c>
      <c r="B159" s="117" t="s">
        <v>331</v>
      </c>
      <c r="C159" s="194">
        <f>+C133+C158</f>
        <v>242366661</v>
      </c>
      <c r="D159" s="204">
        <f>+D133+D158</f>
        <v>0</v>
      </c>
      <c r="E159" s="194">
        <f>+E133+E158</f>
        <v>2299441</v>
      </c>
      <c r="F159" s="194">
        <f>+F133+F158</f>
        <v>2303441</v>
      </c>
      <c r="G159" s="188">
        <f>+G133+G158</f>
        <v>244670102</v>
      </c>
    </row>
    <row r="160" spans="1:11" ht="7.5" customHeight="1" x14ac:dyDescent="0.25"/>
    <row r="161" spans="1:7" x14ac:dyDescent="0.25">
      <c r="A161" s="375" t="s">
        <v>479</v>
      </c>
      <c r="B161" s="375"/>
      <c r="C161" s="375"/>
      <c r="D161" s="375"/>
      <c r="E161" s="375"/>
      <c r="F161" s="375"/>
      <c r="G161" s="375"/>
    </row>
    <row r="162" spans="1:7" ht="15" customHeight="1" thickBot="1" x14ac:dyDescent="0.3">
      <c r="A162" s="366"/>
      <c r="B162" s="366"/>
      <c r="C162" s="77"/>
      <c r="G162" s="77"/>
    </row>
    <row r="163" spans="1:7" ht="25.5" customHeight="1" thickBot="1" x14ac:dyDescent="0.3">
      <c r="A163" s="17">
        <v>1</v>
      </c>
      <c r="B163" s="21" t="s">
        <v>333</v>
      </c>
      <c r="C163" s="196">
        <f>+C66-C133</f>
        <v>-182184492</v>
      </c>
      <c r="D163" s="130">
        <f>+D66-D133</f>
        <v>0</v>
      </c>
      <c r="E163" s="130">
        <f>+E66-E133</f>
        <v>4000</v>
      </c>
      <c r="F163" s="130">
        <f>+F66-F133</f>
        <v>0</v>
      </c>
      <c r="G163" s="71">
        <f>+G66-G133</f>
        <v>-182184492</v>
      </c>
    </row>
    <row r="164" spans="1:7" ht="32.25" customHeight="1" thickBot="1" x14ac:dyDescent="0.3">
      <c r="A164" s="17" t="s">
        <v>6</v>
      </c>
      <c r="B164" s="21" t="s">
        <v>339</v>
      </c>
      <c r="C164" s="130">
        <f>+C90-C158</f>
        <v>182184492</v>
      </c>
      <c r="D164" s="130">
        <f>+D90-D158</f>
        <v>0</v>
      </c>
      <c r="E164" s="130">
        <f>+E90-E158</f>
        <v>0</v>
      </c>
      <c r="F164" s="130">
        <f>+F90-F158</f>
        <v>0</v>
      </c>
      <c r="G164" s="71">
        <f>+G90-G158</f>
        <v>182184492</v>
      </c>
    </row>
  </sheetData>
  <mergeCells count="13">
    <mergeCell ref="A3:G3"/>
    <mergeCell ref="A93:G93"/>
    <mergeCell ref="A4:B4"/>
    <mergeCell ref="A1:G1"/>
    <mergeCell ref="A94:B94"/>
    <mergeCell ref="A162:B162"/>
    <mergeCell ref="A5:A6"/>
    <mergeCell ref="B5:B6"/>
    <mergeCell ref="C5:G5"/>
    <mergeCell ref="A95:A96"/>
    <mergeCell ref="B95:B96"/>
    <mergeCell ref="C95:G95"/>
    <mergeCell ref="A161:G161"/>
  </mergeCells>
  <phoneticPr fontId="0" type="noConversion"/>
  <printOptions horizontalCentered="1"/>
  <pageMargins left="0.39370078740157483" right="0.39370078740157483" top="1.4566929133858268" bottom="0.86614173228346458" header="0.78740157480314965" footer="0.59055118110236227"/>
  <pageSetup paperSize="9" scale="65" fitToHeight="2" orientation="portrait" r:id="rId1"/>
  <headerFooter alignWithMargins="0">
    <oddHeader xml:space="preserve">&amp;C&amp;"Times New Roman CE,Félkövér"&amp;12
&amp;R&amp;"Times New Roman CE,Félkövér dőlt"&amp;11 </oddHeader>
  </headerFooter>
  <rowBreaks count="2" manualBreakCount="2">
    <brk id="66" max="6" man="1"/>
    <brk id="92" max="6" man="1"/>
  </rowBreaks>
  <ignoredErrors>
    <ignoredError sqref="C99:D99 C102:F109 C100:D100 F100 F99 C101:D101 F101 C111:F116 C110:D110 F110 C118:F118 C117:D117 F1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5" width="19" style="141" bestFit="1" customWidth="1"/>
    <col min="6" max="6" width="12.6640625" style="141" bestFit="1" customWidth="1"/>
    <col min="7" max="7" width="14.83203125" style="141" customWidth="1"/>
    <col min="8" max="16384" width="9.33203125" style="141"/>
  </cols>
  <sheetData>
    <row r="1" spans="1:7" ht="48.75" customHeight="1" x14ac:dyDescent="0.25">
      <c r="A1" s="378" t="s">
        <v>480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76" t="s">
        <v>481</v>
      </c>
      <c r="B3" s="376"/>
      <c r="C3" s="376"/>
      <c r="D3" s="376"/>
      <c r="E3" s="376"/>
      <c r="F3" s="376"/>
      <c r="G3" s="376"/>
    </row>
    <row r="4" spans="1:7" ht="15.95" customHeight="1" thickBot="1" x14ac:dyDescent="0.3">
      <c r="A4" s="366"/>
      <c r="B4" s="366"/>
      <c r="C4" s="195"/>
      <c r="G4" s="195"/>
    </row>
    <row r="5" spans="1:7" x14ac:dyDescent="0.25">
      <c r="A5" s="367" t="s">
        <v>45</v>
      </c>
      <c r="B5" s="369" t="s">
        <v>4</v>
      </c>
      <c r="C5" s="371" t="str">
        <f>+CONCATENATE(LEFT(ÖSSZEFÜGGÉSEK!A6,4),". évi")</f>
        <v>2021. évi</v>
      </c>
      <c r="D5" s="372"/>
      <c r="E5" s="373"/>
      <c r="F5" s="373"/>
      <c r="G5" s="374"/>
    </row>
    <row r="6" spans="1:7" ht="36.75" thickBot="1" x14ac:dyDescent="0.3">
      <c r="A6" s="368"/>
      <c r="B6" s="370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28231489</v>
      </c>
      <c r="D8" s="130">
        <f>+D9+D10+D11+D12+D13+D14</f>
        <v>0</v>
      </c>
      <c r="E8" s="130">
        <f>+E9+E10+E11+E12+E13+E14</f>
        <v>90441</v>
      </c>
      <c r="F8" s="130">
        <f>+F9+F10+F11+F12+F13+F14</f>
        <v>90441</v>
      </c>
      <c r="G8" s="71">
        <f>+G9+G10+G11+G12+G13+G14</f>
        <v>28321930</v>
      </c>
    </row>
    <row r="9" spans="1:7" s="143" customFormat="1" ht="12" customHeight="1" x14ac:dyDescent="0.2">
      <c r="A9" s="12" t="s">
        <v>57</v>
      </c>
      <c r="B9" s="144" t="s">
        <v>136</v>
      </c>
      <c r="C9" s="348">
        <v>16097469</v>
      </c>
      <c r="D9" s="132"/>
      <c r="E9" s="132"/>
      <c r="F9" s="173">
        <f>D9+E9</f>
        <v>0</v>
      </c>
      <c r="G9" s="172">
        <f t="shared" ref="G9:G14" si="0">C9+F9</f>
        <v>16097469</v>
      </c>
    </row>
    <row r="10" spans="1:7" s="143" customFormat="1" ht="12" customHeight="1" x14ac:dyDescent="0.2">
      <c r="A10" s="11" t="s">
        <v>58</v>
      </c>
      <c r="B10" s="145" t="s">
        <v>137</v>
      </c>
      <c r="C10" s="351">
        <v>0</v>
      </c>
      <c r="D10" s="131"/>
      <c r="E10" s="132"/>
      <c r="F10" s="173">
        <f t="shared" ref="F10:F65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351">
        <v>9864020</v>
      </c>
      <c r="D11" s="131"/>
      <c r="E11" s="131">
        <v>90441</v>
      </c>
      <c r="F11" s="173">
        <f t="shared" si="1"/>
        <v>90441</v>
      </c>
      <c r="G11" s="172">
        <f t="shared" si="0"/>
        <v>9954461</v>
      </c>
    </row>
    <row r="12" spans="1:7" s="143" customFormat="1" ht="12" customHeight="1" x14ac:dyDescent="0.2">
      <c r="A12" s="11" t="s">
        <v>60</v>
      </c>
      <c r="B12" s="145" t="s">
        <v>139</v>
      </c>
      <c r="C12" s="351">
        <v>2270000</v>
      </c>
      <c r="D12" s="131"/>
      <c r="E12" s="131"/>
      <c r="F12" s="173">
        <f t="shared" si="1"/>
        <v>0</v>
      </c>
      <c r="G12" s="172">
        <f t="shared" si="0"/>
        <v>2270000</v>
      </c>
    </row>
    <row r="13" spans="1:7" s="143" customFormat="1" ht="12" customHeight="1" x14ac:dyDescent="0.2">
      <c r="A13" s="11" t="s">
        <v>77</v>
      </c>
      <c r="B13" s="73" t="s">
        <v>291</v>
      </c>
      <c r="C13" s="332"/>
      <c r="D13" s="131"/>
      <c r="E13" s="131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332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8234000</v>
      </c>
      <c r="D15" s="130">
        <f>+D16+D17+D18+D19+D20</f>
        <v>0</v>
      </c>
      <c r="E15" s="130">
        <f>+E16+E17+E18+E19+E20</f>
        <v>2212000</v>
      </c>
      <c r="F15" s="130">
        <f>+F16+F17+F18+F19+F20</f>
        <v>2212000</v>
      </c>
      <c r="G15" s="71">
        <f>+G16+G17+G18+G19+G20</f>
        <v>10446000</v>
      </c>
    </row>
    <row r="16" spans="1:7" s="143" customFormat="1" ht="12" customHeight="1" x14ac:dyDescent="0.2">
      <c r="A16" s="12" t="s">
        <v>63</v>
      </c>
      <c r="B16" s="144" t="s">
        <v>141</v>
      </c>
      <c r="C16" s="334">
        <v>0</v>
      </c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333">
        <v>0</v>
      </c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333">
        <v>0</v>
      </c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333">
        <v>0</v>
      </c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351">
        <v>8234000</v>
      </c>
      <c r="D20" s="131"/>
      <c r="E20" s="132">
        <f>1998000+107000+107000</f>
        <v>2212000</v>
      </c>
      <c r="F20" s="173">
        <f t="shared" si="1"/>
        <v>2212000</v>
      </c>
      <c r="G20" s="172">
        <f t="shared" si="2"/>
        <v>10446000</v>
      </c>
    </row>
    <row r="21" spans="1:7" s="143" customFormat="1" ht="13.5" thickBot="1" x14ac:dyDescent="0.25">
      <c r="A21" s="13" t="s">
        <v>73</v>
      </c>
      <c r="B21" s="74" t="s">
        <v>144</v>
      </c>
      <c r="C21" s="352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12789420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12789420</v>
      </c>
    </row>
    <row r="23" spans="1:7" s="143" customFormat="1" ht="12" customHeight="1" x14ac:dyDescent="0.2">
      <c r="A23" s="12" t="s">
        <v>46</v>
      </c>
      <c r="B23" s="144" t="s">
        <v>146</v>
      </c>
      <c r="C23" s="348">
        <v>12789420</v>
      </c>
      <c r="D23" s="132"/>
      <c r="E23" s="132"/>
      <c r="F23" s="173">
        <f t="shared" si="1"/>
        <v>0</v>
      </c>
      <c r="G23" s="172">
        <f t="shared" ref="G23:G28" si="3">C23+F23</f>
        <v>12789420</v>
      </c>
    </row>
    <row r="24" spans="1:7" s="143" customFormat="1" ht="12" customHeight="1" x14ac:dyDescent="0.2">
      <c r="A24" s="11" t="s">
        <v>47</v>
      </c>
      <c r="B24" s="145" t="s">
        <v>147</v>
      </c>
      <c r="C24" s="351"/>
      <c r="D24" s="131"/>
      <c r="E24" s="131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351"/>
      <c r="D25" s="131"/>
      <c r="E25" s="131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351"/>
      <c r="D26" s="131"/>
      <c r="E26" s="131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351"/>
      <c r="D27" s="131"/>
      <c r="E27" s="131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352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5500000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+G30+G31+G32+G33+G34+G35+G36+G37</f>
        <v>5550000</v>
      </c>
    </row>
    <row r="30" spans="1:7" s="143" customFormat="1" ht="12" customHeight="1" x14ac:dyDescent="0.2">
      <c r="A30" s="336" t="s">
        <v>150</v>
      </c>
      <c r="B30" s="338" t="s">
        <v>415</v>
      </c>
      <c r="C30" s="348">
        <v>600000</v>
      </c>
      <c r="D30" s="173"/>
      <c r="E30" s="173">
        <v>0</v>
      </c>
      <c r="F30" s="173">
        <f t="shared" si="1"/>
        <v>0</v>
      </c>
      <c r="G30" s="172">
        <f t="shared" ref="G30:G34" si="4">C30+F30</f>
        <v>600000</v>
      </c>
    </row>
    <row r="31" spans="1:7" s="143" customFormat="1" ht="12" customHeight="1" x14ac:dyDescent="0.2">
      <c r="A31" s="335" t="s">
        <v>151</v>
      </c>
      <c r="B31" s="339" t="s">
        <v>446</v>
      </c>
      <c r="C31" s="351">
        <v>500000</v>
      </c>
      <c r="D31" s="131"/>
      <c r="E31" s="131"/>
      <c r="F31" s="173">
        <f t="shared" si="1"/>
        <v>0</v>
      </c>
      <c r="G31" s="172">
        <f t="shared" si="4"/>
        <v>500000</v>
      </c>
    </row>
    <row r="32" spans="1:7" s="143" customFormat="1" ht="12" customHeight="1" x14ac:dyDescent="0.2">
      <c r="A32" s="335" t="s">
        <v>152</v>
      </c>
      <c r="B32" s="339" t="s">
        <v>447</v>
      </c>
      <c r="C32" s="351">
        <v>2200000</v>
      </c>
      <c r="D32" s="131"/>
      <c r="E32" s="131">
        <v>0</v>
      </c>
      <c r="F32" s="173">
        <f t="shared" si="1"/>
        <v>0</v>
      </c>
      <c r="G32" s="172">
        <f t="shared" si="4"/>
        <v>2200000</v>
      </c>
    </row>
    <row r="33" spans="1:7" s="143" customFormat="1" ht="12" customHeight="1" x14ac:dyDescent="0.2">
      <c r="A33" s="335" t="s">
        <v>153</v>
      </c>
      <c r="B33" s="339" t="s">
        <v>417</v>
      </c>
      <c r="C33" s="351">
        <v>2200000</v>
      </c>
      <c r="D33" s="131"/>
      <c r="E33" s="131"/>
      <c r="F33" s="173">
        <f t="shared" si="1"/>
        <v>0</v>
      </c>
      <c r="G33" s="172">
        <f t="shared" si="4"/>
        <v>2200000</v>
      </c>
    </row>
    <row r="34" spans="1:7" s="143" customFormat="1" ht="12" customHeight="1" x14ac:dyDescent="0.2">
      <c r="A34" s="335" t="s">
        <v>419</v>
      </c>
      <c r="B34" s="339" t="s">
        <v>418</v>
      </c>
      <c r="C34" s="351"/>
      <c r="D34" s="131"/>
      <c r="E34" s="131">
        <v>0</v>
      </c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335" t="s">
        <v>420</v>
      </c>
      <c r="B35" s="339" t="s">
        <v>154</v>
      </c>
      <c r="C35" s="351"/>
      <c r="D35" s="131"/>
      <c r="E35" s="131"/>
      <c r="F35" s="173">
        <f t="shared" si="1"/>
        <v>0</v>
      </c>
      <c r="G35" s="172">
        <f>C35+F35</f>
        <v>0</v>
      </c>
    </row>
    <row r="36" spans="1:7" s="143" customFormat="1" ht="12" customHeight="1" x14ac:dyDescent="0.2">
      <c r="A36" s="335" t="s">
        <v>421</v>
      </c>
      <c r="B36" s="339" t="s">
        <v>155</v>
      </c>
      <c r="C36" s="351"/>
      <c r="D36" s="133"/>
      <c r="E36" s="131">
        <v>0</v>
      </c>
      <c r="F36" s="295">
        <f t="shared" si="1"/>
        <v>0</v>
      </c>
      <c r="G36" s="172">
        <f t="shared" ref="G36:G37" si="5">C36+F36</f>
        <v>0</v>
      </c>
    </row>
    <row r="37" spans="1:7" s="143" customFormat="1" ht="12" customHeight="1" thickBot="1" x14ac:dyDescent="0.25">
      <c r="A37" s="337" t="s">
        <v>448</v>
      </c>
      <c r="B37" s="340" t="s">
        <v>156</v>
      </c>
      <c r="C37" s="352">
        <v>50000</v>
      </c>
      <c r="D37" s="262"/>
      <c r="E37" s="133"/>
      <c r="F37" s="296"/>
      <c r="G37" s="172">
        <f t="shared" si="5"/>
        <v>50000</v>
      </c>
    </row>
    <row r="38" spans="1:7" s="143" customFormat="1" ht="12" customHeight="1" thickBot="1" x14ac:dyDescent="0.25">
      <c r="A38" s="17" t="s">
        <v>9</v>
      </c>
      <c r="B38" s="18" t="s">
        <v>293</v>
      </c>
      <c r="C38" s="130">
        <f>SUM(C39:C49)</f>
        <v>4248000</v>
      </c>
      <c r="D38" s="130">
        <f>SUM(D39:D49)</f>
        <v>0</v>
      </c>
      <c r="E38" s="130">
        <f>SUM(E39:E49)</f>
        <v>1000</v>
      </c>
      <c r="F38" s="130">
        <f>SUM(F39:F49)</f>
        <v>1000</v>
      </c>
      <c r="G38" s="71">
        <f>SUM(G39:G49)</f>
        <v>4249000</v>
      </c>
    </row>
    <row r="39" spans="1:7" s="143" customFormat="1" ht="12" customHeight="1" x14ac:dyDescent="0.2">
      <c r="A39" s="12" t="s">
        <v>50</v>
      </c>
      <c r="B39" s="144" t="s">
        <v>159</v>
      </c>
      <c r="C39" s="348">
        <v>200000</v>
      </c>
      <c r="D39" s="132"/>
      <c r="E39" s="132">
        <v>0</v>
      </c>
      <c r="F39" s="173">
        <f t="shared" si="1"/>
        <v>0</v>
      </c>
      <c r="G39" s="172">
        <f t="shared" ref="G39:G49" si="6">C39+F39</f>
        <v>200000</v>
      </c>
    </row>
    <row r="40" spans="1:7" s="143" customFormat="1" ht="12" customHeight="1" x14ac:dyDescent="0.2">
      <c r="A40" s="11" t="s">
        <v>51</v>
      </c>
      <c r="B40" s="145" t="s">
        <v>160</v>
      </c>
      <c r="C40" s="351">
        <v>270000</v>
      </c>
      <c r="D40" s="131"/>
      <c r="E40" s="131">
        <v>0</v>
      </c>
      <c r="F40" s="173">
        <f t="shared" si="1"/>
        <v>0</v>
      </c>
      <c r="G40" s="172">
        <f t="shared" si="6"/>
        <v>270000</v>
      </c>
    </row>
    <row r="41" spans="1:7" s="143" customFormat="1" ht="12" customHeight="1" x14ac:dyDescent="0.2">
      <c r="A41" s="11" t="s">
        <v>52</v>
      </c>
      <c r="B41" s="145" t="s">
        <v>161</v>
      </c>
      <c r="C41" s="351">
        <v>240000</v>
      </c>
      <c r="D41" s="131"/>
      <c r="E41" s="131">
        <v>0</v>
      </c>
      <c r="F41" s="173">
        <f t="shared" si="1"/>
        <v>0</v>
      </c>
      <c r="G41" s="172">
        <f t="shared" si="6"/>
        <v>240000</v>
      </c>
    </row>
    <row r="42" spans="1:7" s="143" customFormat="1" ht="12" customHeight="1" x14ac:dyDescent="0.2">
      <c r="A42" s="11" t="s">
        <v>89</v>
      </c>
      <c r="B42" s="145" t="s">
        <v>162</v>
      </c>
      <c r="C42" s="351">
        <v>3536000</v>
      </c>
      <c r="D42" s="131"/>
      <c r="E42" s="131">
        <v>0</v>
      </c>
      <c r="F42" s="173">
        <f t="shared" si="1"/>
        <v>0</v>
      </c>
      <c r="G42" s="172">
        <f t="shared" si="6"/>
        <v>3536000</v>
      </c>
    </row>
    <row r="43" spans="1:7" s="143" customFormat="1" ht="12" customHeight="1" x14ac:dyDescent="0.2">
      <c r="A43" s="11" t="s">
        <v>90</v>
      </c>
      <c r="B43" s="145" t="s">
        <v>163</v>
      </c>
      <c r="C43" s="351">
        <v>0</v>
      </c>
      <c r="D43" s="131"/>
      <c r="E43" s="131">
        <v>0</v>
      </c>
      <c r="F43" s="173">
        <f t="shared" si="1"/>
        <v>0</v>
      </c>
      <c r="G43" s="172">
        <f t="shared" si="6"/>
        <v>0</v>
      </c>
    </row>
    <row r="44" spans="1:7" s="143" customFormat="1" ht="12" customHeight="1" x14ac:dyDescent="0.2">
      <c r="A44" s="11" t="s">
        <v>91</v>
      </c>
      <c r="B44" s="145" t="s">
        <v>164</v>
      </c>
      <c r="C44" s="351">
        <v>0</v>
      </c>
      <c r="D44" s="131"/>
      <c r="E44" s="132"/>
      <c r="F44" s="173">
        <f t="shared" si="1"/>
        <v>0</v>
      </c>
      <c r="G44" s="172">
        <f t="shared" si="6"/>
        <v>0</v>
      </c>
    </row>
    <row r="45" spans="1:7" s="143" customFormat="1" ht="12" customHeight="1" x14ac:dyDescent="0.2">
      <c r="A45" s="11" t="s">
        <v>92</v>
      </c>
      <c r="B45" s="145" t="s">
        <v>165</v>
      </c>
      <c r="C45" s="351">
        <v>0</v>
      </c>
      <c r="D45" s="131"/>
      <c r="E45" s="132"/>
      <c r="F45" s="173">
        <f t="shared" si="1"/>
        <v>0</v>
      </c>
      <c r="G45" s="172">
        <f t="shared" si="6"/>
        <v>0</v>
      </c>
    </row>
    <row r="46" spans="1:7" s="143" customFormat="1" ht="12" customHeight="1" x14ac:dyDescent="0.2">
      <c r="A46" s="11" t="s">
        <v>93</v>
      </c>
      <c r="B46" s="145" t="s">
        <v>423</v>
      </c>
      <c r="C46" s="351">
        <v>1000</v>
      </c>
      <c r="D46" s="131"/>
      <c r="E46" s="131"/>
      <c r="F46" s="173">
        <f t="shared" si="1"/>
        <v>0</v>
      </c>
      <c r="G46" s="172">
        <f t="shared" si="6"/>
        <v>1000</v>
      </c>
    </row>
    <row r="47" spans="1:7" s="143" customFormat="1" ht="12" customHeight="1" x14ac:dyDescent="0.2">
      <c r="A47" s="11" t="s">
        <v>157</v>
      </c>
      <c r="B47" s="145" t="s">
        <v>167</v>
      </c>
      <c r="C47" s="344">
        <v>0</v>
      </c>
      <c r="D47" s="134"/>
      <c r="E47" s="134"/>
      <c r="F47" s="290">
        <f t="shared" si="1"/>
        <v>0</v>
      </c>
      <c r="G47" s="172">
        <f t="shared" si="6"/>
        <v>0</v>
      </c>
    </row>
    <row r="48" spans="1:7" s="143" customFormat="1" ht="12" customHeight="1" x14ac:dyDescent="0.2">
      <c r="A48" s="13" t="s">
        <v>158</v>
      </c>
      <c r="B48" s="146" t="s">
        <v>295</v>
      </c>
      <c r="C48" s="342">
        <v>0</v>
      </c>
      <c r="D48" s="135"/>
      <c r="E48" s="135"/>
      <c r="F48" s="291">
        <f t="shared" si="1"/>
        <v>0</v>
      </c>
      <c r="G48" s="172">
        <f t="shared" si="6"/>
        <v>0</v>
      </c>
    </row>
    <row r="49" spans="1:7" s="143" customFormat="1" ht="12" customHeight="1" thickBot="1" x14ac:dyDescent="0.25">
      <c r="A49" s="13" t="s">
        <v>294</v>
      </c>
      <c r="B49" s="74" t="s">
        <v>168</v>
      </c>
      <c r="C49" s="342">
        <v>1000</v>
      </c>
      <c r="D49" s="135"/>
      <c r="E49" s="135">
        <v>1000</v>
      </c>
      <c r="F49" s="292">
        <f t="shared" si="1"/>
        <v>1000</v>
      </c>
      <c r="G49" s="172">
        <f t="shared" si="6"/>
        <v>2000</v>
      </c>
    </row>
    <row r="50" spans="1:7" s="143" customFormat="1" ht="12" customHeight="1" thickBot="1" x14ac:dyDescent="0.25">
      <c r="A50" s="17" t="s">
        <v>10</v>
      </c>
      <c r="B50" s="18" t="s">
        <v>169</v>
      </c>
      <c r="C50" s="130">
        <f>SUM(C51:C55)</f>
        <v>0</v>
      </c>
      <c r="D50" s="130">
        <f>SUM(D51:D55)</f>
        <v>0</v>
      </c>
      <c r="E50" s="130">
        <f>SUM(E51:E55)</f>
        <v>0</v>
      </c>
      <c r="F50" s="130">
        <f>SUM(F51:F55)</f>
        <v>0</v>
      </c>
      <c r="G50" s="71">
        <f>SUM(G51:G55)</f>
        <v>0</v>
      </c>
    </row>
    <row r="51" spans="1:7" s="143" customFormat="1" ht="12" customHeight="1" x14ac:dyDescent="0.2">
      <c r="A51" s="12" t="s">
        <v>53</v>
      </c>
      <c r="B51" s="144" t="s">
        <v>173</v>
      </c>
      <c r="C51" s="343"/>
      <c r="D51" s="17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54</v>
      </c>
      <c r="B52" s="145" t="s">
        <v>174</v>
      </c>
      <c r="C52" s="341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170</v>
      </c>
      <c r="B53" s="145" t="s">
        <v>175</v>
      </c>
      <c r="C53" s="34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x14ac:dyDescent="0.2">
      <c r="A54" s="11" t="s">
        <v>171</v>
      </c>
      <c r="B54" s="145" t="s">
        <v>176</v>
      </c>
      <c r="C54" s="341"/>
      <c r="D54" s="134"/>
      <c r="E54" s="174"/>
      <c r="F54" s="290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3" t="s">
        <v>172</v>
      </c>
      <c r="B55" s="74" t="s">
        <v>177</v>
      </c>
      <c r="C55" s="342"/>
      <c r="D55" s="135"/>
      <c r="E55" s="263"/>
      <c r="F55" s="291">
        <f t="shared" si="1"/>
        <v>0</v>
      </c>
      <c r="G55" s="232">
        <f>C55+F55</f>
        <v>0</v>
      </c>
    </row>
    <row r="56" spans="1:7" s="143" customFormat="1" ht="12" customHeight="1" thickBot="1" x14ac:dyDescent="0.25">
      <c r="A56" s="17" t="s">
        <v>94</v>
      </c>
      <c r="B56" s="18" t="s">
        <v>178</v>
      </c>
      <c r="C56" s="130">
        <f>SUM(C57:C59)</f>
        <v>0</v>
      </c>
      <c r="D56" s="130">
        <f>SUM(D57:D59)</f>
        <v>0</v>
      </c>
      <c r="E56" s="130">
        <f>SUM(E57:E59)</f>
        <v>0</v>
      </c>
      <c r="F56" s="130">
        <f>SUM(F57:F59)</f>
        <v>0</v>
      </c>
      <c r="G56" s="71">
        <f>SUM(G57:G59)</f>
        <v>0</v>
      </c>
    </row>
    <row r="57" spans="1:7" s="143" customFormat="1" ht="12" customHeight="1" x14ac:dyDescent="0.2">
      <c r="A57" s="12" t="s">
        <v>55</v>
      </c>
      <c r="B57" s="144" t="s">
        <v>179</v>
      </c>
      <c r="C57" s="132"/>
      <c r="D57" s="132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56</v>
      </c>
      <c r="B58" s="145" t="s">
        <v>288</v>
      </c>
      <c r="C58" s="131"/>
      <c r="D58" s="131"/>
      <c r="E58" s="132"/>
      <c r="F58" s="173">
        <f t="shared" si="1"/>
        <v>0</v>
      </c>
      <c r="G58" s="172">
        <f>C58+F58</f>
        <v>0</v>
      </c>
    </row>
    <row r="59" spans="1:7" s="143" customFormat="1" ht="12" customHeight="1" x14ac:dyDescent="0.2">
      <c r="A59" s="11" t="s">
        <v>182</v>
      </c>
      <c r="B59" s="145" t="s">
        <v>180</v>
      </c>
      <c r="C59" s="131"/>
      <c r="D59" s="131"/>
      <c r="E59" s="131">
        <v>0</v>
      </c>
      <c r="F59" s="173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3" t="s">
        <v>183</v>
      </c>
      <c r="B60" s="74" t="s">
        <v>181</v>
      </c>
      <c r="C60" s="133"/>
      <c r="D60" s="133"/>
      <c r="E60" s="262"/>
      <c r="F60" s="289">
        <f t="shared" si="1"/>
        <v>0</v>
      </c>
      <c r="G60" s="172">
        <f>C60+F60</f>
        <v>0</v>
      </c>
    </row>
    <row r="61" spans="1:7" s="143" customFormat="1" ht="12" customHeight="1" thickBot="1" x14ac:dyDescent="0.25">
      <c r="A61" s="17" t="s">
        <v>12</v>
      </c>
      <c r="B61" s="72" t="s">
        <v>184</v>
      </c>
      <c r="C61" s="130">
        <f>SUM(C62:C64)</f>
        <v>0</v>
      </c>
      <c r="D61" s="130">
        <f>SUM(D62:D64)</f>
        <v>0</v>
      </c>
      <c r="E61" s="130">
        <f>SUM(E62:E64)</f>
        <v>0</v>
      </c>
      <c r="F61" s="130">
        <f>SUM(F62:F64)</f>
        <v>0</v>
      </c>
      <c r="G61" s="71">
        <f>SUM(G62:G64)</f>
        <v>0</v>
      </c>
    </row>
    <row r="62" spans="1:7" s="143" customFormat="1" ht="12" customHeight="1" x14ac:dyDescent="0.2">
      <c r="A62" s="12" t="s">
        <v>95</v>
      </c>
      <c r="B62" s="144" t="s">
        <v>186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96</v>
      </c>
      <c r="B63" s="145" t="s">
        <v>289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x14ac:dyDescent="0.2">
      <c r="A64" s="11" t="s">
        <v>117</v>
      </c>
      <c r="B64" s="145" t="s">
        <v>187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3" t="s">
        <v>185</v>
      </c>
      <c r="B65" s="74" t="s">
        <v>188</v>
      </c>
      <c r="C65" s="134"/>
      <c r="D65" s="134"/>
      <c r="E65" s="134"/>
      <c r="F65" s="293">
        <f t="shared" si="1"/>
        <v>0</v>
      </c>
      <c r="G65" s="231">
        <f>C65+F65</f>
        <v>0</v>
      </c>
    </row>
    <row r="66" spans="1:7" s="143" customFormat="1" ht="12" customHeight="1" thickBot="1" x14ac:dyDescent="0.25">
      <c r="A66" s="182" t="s">
        <v>335</v>
      </c>
      <c r="B66" s="18" t="s">
        <v>189</v>
      </c>
      <c r="C66" s="136">
        <f>+C8+C15+C22+C29+C38+C50+C56+C61</f>
        <v>59002909</v>
      </c>
      <c r="D66" s="136">
        <f>+D8+D15+D22+D29+D38+D50+D56+D61</f>
        <v>0</v>
      </c>
      <c r="E66" s="136">
        <f>+E8+E15+E22+E29+E38+E50+E56+E61</f>
        <v>2303441</v>
      </c>
      <c r="F66" s="136">
        <f>+F8+F15+F22+F29+F38+F50+F56+F61</f>
        <v>2303441</v>
      </c>
      <c r="G66" s="171">
        <f>+G8+G15+G22+G29+G38+G50+G56+G61</f>
        <v>61356350</v>
      </c>
    </row>
    <row r="67" spans="1:7" s="143" customFormat="1" ht="12" customHeight="1" thickBot="1" x14ac:dyDescent="0.25">
      <c r="A67" s="175" t="s">
        <v>190</v>
      </c>
      <c r="B67" s="72" t="s">
        <v>191</v>
      </c>
      <c r="C67" s="130">
        <f>SUM(C68:C70)</f>
        <v>0</v>
      </c>
      <c r="D67" s="130">
        <f>SUM(D68:D70)</f>
        <v>0</v>
      </c>
      <c r="E67" s="130">
        <f>SUM(E68:E70)</f>
        <v>0</v>
      </c>
      <c r="F67" s="130">
        <f>SUM(F68:F70)</f>
        <v>0</v>
      </c>
      <c r="G67" s="71">
        <f>SUM(G68:G70)</f>
        <v>0</v>
      </c>
    </row>
    <row r="68" spans="1:7" s="143" customFormat="1" ht="12" customHeight="1" x14ac:dyDescent="0.2">
      <c r="A68" s="12" t="s">
        <v>219</v>
      </c>
      <c r="B68" s="144" t="s">
        <v>192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x14ac:dyDescent="0.2">
      <c r="A69" s="11" t="s">
        <v>228</v>
      </c>
      <c r="B69" s="145" t="s">
        <v>193</v>
      </c>
      <c r="C69" s="344"/>
      <c r="D69" s="134"/>
      <c r="E69" s="134">
        <v>0</v>
      </c>
      <c r="F69" s="293">
        <f>D69+E69</f>
        <v>0</v>
      </c>
      <c r="G69" s="231">
        <f>C69+F69</f>
        <v>0</v>
      </c>
    </row>
    <row r="70" spans="1:7" s="143" customFormat="1" ht="12" customHeight="1" thickBot="1" x14ac:dyDescent="0.25">
      <c r="A70" s="15" t="s">
        <v>229</v>
      </c>
      <c r="B70" s="308" t="s">
        <v>320</v>
      </c>
      <c r="C70" s="266"/>
      <c r="D70" s="266"/>
      <c r="E70" s="266"/>
      <c r="F70" s="292">
        <f>D70+E70</f>
        <v>0</v>
      </c>
      <c r="G70" s="309">
        <f>C70+F70</f>
        <v>0</v>
      </c>
    </row>
    <row r="71" spans="1:7" s="143" customFormat="1" ht="12" customHeight="1" thickBot="1" x14ac:dyDescent="0.25">
      <c r="A71" s="175" t="s">
        <v>195</v>
      </c>
      <c r="B71" s="72" t="s">
        <v>196</v>
      </c>
      <c r="C71" s="130">
        <f>SUM(C72:C75)</f>
        <v>0</v>
      </c>
      <c r="D71" s="130">
        <f>SUM(D72:D75)</f>
        <v>0</v>
      </c>
      <c r="E71" s="130">
        <f>SUM(E72:E75)</f>
        <v>0</v>
      </c>
      <c r="F71" s="130">
        <f>SUM(F72:F75)</f>
        <v>0</v>
      </c>
      <c r="G71" s="71">
        <f>SUM(G72:G75)</f>
        <v>0</v>
      </c>
    </row>
    <row r="72" spans="1:7" s="143" customFormat="1" ht="12" customHeight="1" x14ac:dyDescent="0.2">
      <c r="A72" s="12" t="s">
        <v>78</v>
      </c>
      <c r="B72" s="250" t="s">
        <v>197</v>
      </c>
      <c r="C72" s="34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79</v>
      </c>
      <c r="B73" s="250" t="s">
        <v>433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x14ac:dyDescent="0.2">
      <c r="A74" s="11" t="s">
        <v>220</v>
      </c>
      <c r="B74" s="250" t="s">
        <v>198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3" t="s">
        <v>221</v>
      </c>
      <c r="B75" s="251" t="s">
        <v>434</v>
      </c>
      <c r="C75" s="134"/>
      <c r="D75" s="134"/>
      <c r="E75" s="134"/>
      <c r="F75" s="293">
        <f>D75+E75</f>
        <v>0</v>
      </c>
      <c r="G75" s="231">
        <f>C75+F75</f>
        <v>0</v>
      </c>
    </row>
    <row r="76" spans="1:7" s="143" customFormat="1" ht="12" customHeight="1" thickBot="1" x14ac:dyDescent="0.25">
      <c r="A76" s="175" t="s">
        <v>199</v>
      </c>
      <c r="B76" s="72" t="s">
        <v>200</v>
      </c>
      <c r="C76" s="130">
        <f>SUM(C77:C78)</f>
        <v>183313752</v>
      </c>
      <c r="D76" s="130">
        <f>SUM(D77:D78)</f>
        <v>0</v>
      </c>
      <c r="E76" s="130">
        <f>SUM(E77:E78)</f>
        <v>0</v>
      </c>
      <c r="F76" s="130">
        <f>SUM(F77:F78)</f>
        <v>0</v>
      </c>
      <c r="G76" s="71">
        <f>SUM(G77:G78)</f>
        <v>183313752</v>
      </c>
    </row>
    <row r="77" spans="1:7" s="143" customFormat="1" ht="12" customHeight="1" x14ac:dyDescent="0.2">
      <c r="A77" s="12" t="s">
        <v>222</v>
      </c>
      <c r="B77" s="144" t="s">
        <v>201</v>
      </c>
      <c r="C77" s="344">
        <v>183313752</v>
      </c>
      <c r="D77" s="134"/>
      <c r="E77" s="134"/>
      <c r="F77" s="293">
        <f>D77+E77</f>
        <v>0</v>
      </c>
      <c r="G77" s="231">
        <f>C77+F77</f>
        <v>183313752</v>
      </c>
    </row>
    <row r="78" spans="1:7" s="143" customFormat="1" ht="12" customHeight="1" thickBot="1" x14ac:dyDescent="0.25">
      <c r="A78" s="13" t="s">
        <v>223</v>
      </c>
      <c r="B78" s="74" t="s">
        <v>202</v>
      </c>
      <c r="C78" s="344"/>
      <c r="D78" s="134"/>
      <c r="E78" s="134"/>
      <c r="F78" s="293">
        <f>D78+E78</f>
        <v>0</v>
      </c>
      <c r="G78" s="231">
        <f>C78+F78</f>
        <v>0</v>
      </c>
    </row>
    <row r="79" spans="1:7" s="143" customFormat="1" ht="12" customHeight="1" thickBot="1" x14ac:dyDescent="0.25">
      <c r="A79" s="175" t="s">
        <v>203</v>
      </c>
      <c r="B79" s="72" t="s">
        <v>204</v>
      </c>
      <c r="C79" s="130">
        <f>SUM(C80:C82)</f>
        <v>0</v>
      </c>
      <c r="D79" s="130">
        <f>SUM(D80:D82)</f>
        <v>0</v>
      </c>
      <c r="E79" s="130">
        <f>SUM(E80:E82)</f>
        <v>0</v>
      </c>
      <c r="F79" s="130">
        <f>SUM(F80:F82)</f>
        <v>0</v>
      </c>
      <c r="G79" s="71">
        <f>SUM(G80:G82)</f>
        <v>0</v>
      </c>
    </row>
    <row r="80" spans="1:7" s="143" customFormat="1" ht="12" customHeight="1" x14ac:dyDescent="0.2">
      <c r="A80" s="12" t="s">
        <v>224</v>
      </c>
      <c r="B80" s="144" t="s">
        <v>205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x14ac:dyDescent="0.2">
      <c r="A81" s="11" t="s">
        <v>225</v>
      </c>
      <c r="B81" s="145" t="s">
        <v>206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3" t="s">
        <v>226</v>
      </c>
      <c r="B82" s="74" t="s">
        <v>435</v>
      </c>
      <c r="C82" s="134"/>
      <c r="D82" s="134"/>
      <c r="E82" s="134"/>
      <c r="F82" s="293">
        <f>D82+E82</f>
        <v>0</v>
      </c>
      <c r="G82" s="231">
        <f>C82+F82</f>
        <v>0</v>
      </c>
    </row>
    <row r="83" spans="1:7" s="143" customFormat="1" ht="12" customHeight="1" thickBot="1" x14ac:dyDescent="0.25">
      <c r="A83" s="175" t="s">
        <v>207</v>
      </c>
      <c r="B83" s="72" t="s">
        <v>227</v>
      </c>
      <c r="C83" s="130">
        <f>SUM(C84:C87)</f>
        <v>0</v>
      </c>
      <c r="D83" s="130">
        <f>SUM(D84:D87)</f>
        <v>0</v>
      </c>
      <c r="E83" s="130">
        <f>SUM(E84:E87)</f>
        <v>0</v>
      </c>
      <c r="F83" s="130">
        <f>SUM(F84:F87)</f>
        <v>0</v>
      </c>
      <c r="G83" s="71">
        <f>SUM(G84:G87)</f>
        <v>0</v>
      </c>
    </row>
    <row r="84" spans="1:7" s="143" customFormat="1" ht="12" customHeight="1" x14ac:dyDescent="0.2">
      <c r="A84" s="147" t="s">
        <v>208</v>
      </c>
      <c r="B84" s="144" t="s">
        <v>209</v>
      </c>
      <c r="C84" s="134"/>
      <c r="D84" s="134"/>
      <c r="E84" s="134"/>
      <c r="F84" s="293">
        <f t="shared" ref="F84:F89" si="7">D84+E84</f>
        <v>0</v>
      </c>
      <c r="G84" s="231">
        <f t="shared" ref="G84:G89" si="8">C84+F84</f>
        <v>0</v>
      </c>
    </row>
    <row r="85" spans="1:7" s="143" customFormat="1" ht="12" customHeight="1" x14ac:dyDescent="0.2">
      <c r="A85" s="148" t="s">
        <v>210</v>
      </c>
      <c r="B85" s="145" t="s">
        <v>211</v>
      </c>
      <c r="C85" s="134"/>
      <c r="D85" s="134"/>
      <c r="E85" s="134"/>
      <c r="F85" s="293">
        <f t="shared" si="7"/>
        <v>0</v>
      </c>
      <c r="G85" s="231">
        <f t="shared" si="8"/>
        <v>0</v>
      </c>
    </row>
    <row r="86" spans="1:7" s="143" customFormat="1" ht="12" customHeight="1" x14ac:dyDescent="0.2">
      <c r="A86" s="148" t="s">
        <v>212</v>
      </c>
      <c r="B86" s="145" t="s">
        <v>213</v>
      </c>
      <c r="C86" s="134"/>
      <c r="D86" s="134"/>
      <c r="E86" s="134"/>
      <c r="F86" s="293">
        <f t="shared" si="7"/>
        <v>0</v>
      </c>
      <c r="G86" s="231">
        <f t="shared" si="8"/>
        <v>0</v>
      </c>
    </row>
    <row r="87" spans="1:7" s="143" customFormat="1" ht="12" customHeight="1" thickBot="1" x14ac:dyDescent="0.25">
      <c r="A87" s="149" t="s">
        <v>214</v>
      </c>
      <c r="B87" s="74" t="s">
        <v>215</v>
      </c>
      <c r="C87" s="134"/>
      <c r="D87" s="134"/>
      <c r="E87" s="134"/>
      <c r="F87" s="293">
        <f t="shared" si="7"/>
        <v>0</v>
      </c>
      <c r="G87" s="231">
        <f t="shared" si="8"/>
        <v>0</v>
      </c>
    </row>
    <row r="88" spans="1:7" s="143" customFormat="1" ht="12" customHeight="1" thickBot="1" x14ac:dyDescent="0.25">
      <c r="A88" s="175" t="s">
        <v>216</v>
      </c>
      <c r="B88" s="72" t="s">
        <v>334</v>
      </c>
      <c r="C88" s="177"/>
      <c r="D88" s="177"/>
      <c r="E88" s="177"/>
      <c r="F88" s="130">
        <f t="shared" si="7"/>
        <v>0</v>
      </c>
      <c r="G88" s="71">
        <f t="shared" si="8"/>
        <v>0</v>
      </c>
    </row>
    <row r="89" spans="1:7" s="143" customFormat="1" ht="13.5" customHeight="1" thickBot="1" x14ac:dyDescent="0.25">
      <c r="A89" s="175" t="s">
        <v>218</v>
      </c>
      <c r="B89" s="72" t="s">
        <v>217</v>
      </c>
      <c r="C89" s="177"/>
      <c r="D89" s="177"/>
      <c r="E89" s="177"/>
      <c r="F89" s="130">
        <f t="shared" si="7"/>
        <v>0</v>
      </c>
      <c r="G89" s="71">
        <f t="shared" si="8"/>
        <v>0</v>
      </c>
    </row>
    <row r="90" spans="1:7" s="143" customFormat="1" ht="15.75" customHeight="1" thickBot="1" x14ac:dyDescent="0.25">
      <c r="A90" s="175" t="s">
        <v>230</v>
      </c>
      <c r="B90" s="150" t="s">
        <v>337</v>
      </c>
      <c r="C90" s="136">
        <f>+C67+C71+C76+C79+C83+C89+C88</f>
        <v>183313752</v>
      </c>
      <c r="D90" s="136">
        <f>+D67+D71+D76+D79+D83+D89+D88</f>
        <v>0</v>
      </c>
      <c r="E90" s="136">
        <f>+E67+E71+E76+E79+E83+E89+E88</f>
        <v>0</v>
      </c>
      <c r="F90" s="136">
        <f>+F67+F71+F76+F79+F83+F89+F88</f>
        <v>0</v>
      </c>
      <c r="G90" s="171">
        <f>+G67+G71+G76+G79+G83+G89+G88</f>
        <v>183313752</v>
      </c>
    </row>
    <row r="91" spans="1:7" s="143" customFormat="1" ht="25.5" customHeight="1" thickBot="1" x14ac:dyDescent="0.25">
      <c r="A91" s="176" t="s">
        <v>336</v>
      </c>
      <c r="B91" s="151" t="s">
        <v>338</v>
      </c>
      <c r="C91" s="136">
        <f>+C66+C90</f>
        <v>242316661</v>
      </c>
      <c r="D91" s="136">
        <f>+D66+D90</f>
        <v>0</v>
      </c>
      <c r="E91" s="136">
        <f>+E66+E90</f>
        <v>2303441</v>
      </c>
      <c r="F91" s="136">
        <f>+F66+F90</f>
        <v>2303441</v>
      </c>
      <c r="G91" s="171">
        <f>+G66+G90</f>
        <v>244670102</v>
      </c>
    </row>
    <row r="92" spans="1:7" ht="16.5" customHeight="1" x14ac:dyDescent="0.25">
      <c r="A92" s="376" t="s">
        <v>482</v>
      </c>
      <c r="B92" s="376"/>
      <c r="C92" s="376"/>
      <c r="D92" s="376"/>
      <c r="E92" s="376"/>
      <c r="F92" s="376"/>
      <c r="G92" s="376"/>
    </row>
    <row r="93" spans="1:7" s="152" customFormat="1" ht="16.5" customHeight="1" thickBot="1" x14ac:dyDescent="0.3">
      <c r="A93" s="365"/>
      <c r="B93" s="365"/>
      <c r="C93" s="48"/>
      <c r="G93" s="48"/>
    </row>
    <row r="94" spans="1:7" x14ac:dyDescent="0.25">
      <c r="A94" s="367" t="s">
        <v>45</v>
      </c>
      <c r="B94" s="369" t="s">
        <v>372</v>
      </c>
      <c r="C94" s="371" t="str">
        <f>+CONCATENATE(LEFT(ÖSSZEFÜGGÉSEK!A6,4),". évi")</f>
        <v>2021. évi</v>
      </c>
      <c r="D94" s="372"/>
      <c r="E94" s="373"/>
      <c r="F94" s="373"/>
      <c r="G94" s="374"/>
    </row>
    <row r="95" spans="1:7" ht="36.75" thickBot="1" x14ac:dyDescent="0.3">
      <c r="A95" s="368"/>
      <c r="B95" s="370"/>
      <c r="C95" s="301" t="s">
        <v>371</v>
      </c>
      <c r="D95" s="302" t="s">
        <v>439</v>
      </c>
      <c r="E95" s="302" t="str">
        <f>E6</f>
        <v xml:space="preserve">1. sz. módosítás </v>
      </c>
      <c r="F95" s="303" t="s">
        <v>436</v>
      </c>
      <c r="G95" s="304" t="str">
        <f>'1.mell.1.tábl.'!G6</f>
        <v>Módosítás utáni előirányzat</v>
      </c>
    </row>
    <row r="96" spans="1:7" s="142" customFormat="1" ht="12" customHeight="1" thickBot="1" x14ac:dyDescent="0.25">
      <c r="A96" s="23" t="s">
        <v>346</v>
      </c>
      <c r="B96" s="24" t="s">
        <v>347</v>
      </c>
      <c r="C96" s="305" t="s">
        <v>348</v>
      </c>
      <c r="D96" s="305" t="s">
        <v>350</v>
      </c>
      <c r="E96" s="306" t="s">
        <v>349</v>
      </c>
      <c r="F96" s="306" t="s">
        <v>440</v>
      </c>
      <c r="G96" s="307" t="s">
        <v>441</v>
      </c>
    </row>
    <row r="97" spans="1:7" ht="12" customHeight="1" thickBot="1" x14ac:dyDescent="0.3">
      <c r="A97" s="19" t="s">
        <v>5</v>
      </c>
      <c r="B97" s="22" t="s">
        <v>296</v>
      </c>
      <c r="C97" s="129">
        <f>C98+C99+C100+C101+C102+C115</f>
        <v>67028401</v>
      </c>
      <c r="D97" s="129">
        <f>D98+D99+D100+D101+D102+D115</f>
        <v>0</v>
      </c>
      <c r="E97" s="129">
        <f>E98+E99+E100+E101+E102+E115</f>
        <v>2191441</v>
      </c>
      <c r="F97" s="129">
        <f>F98+F99+F100+F101+F102+F115</f>
        <v>2195441</v>
      </c>
      <c r="G97" s="185">
        <f>G98+G99+G100+G101+G102+G115</f>
        <v>69223842</v>
      </c>
    </row>
    <row r="98" spans="1:7" ht="12" customHeight="1" thickBot="1" x14ac:dyDescent="0.3">
      <c r="A98" s="14" t="s">
        <v>57</v>
      </c>
      <c r="B98" s="7" t="s">
        <v>33</v>
      </c>
      <c r="C98" s="350">
        <v>16162000</v>
      </c>
      <c r="D98" s="286"/>
      <c r="E98" s="286">
        <f>-100000+13000+2295000+100000</f>
        <v>2308000</v>
      </c>
      <c r="F98" s="294">
        <f t="shared" ref="F98:F117" si="9">D98+E98</f>
        <v>2308000</v>
      </c>
      <c r="G98" s="233">
        <f t="shared" ref="G98:G117" si="10">C98+F98</f>
        <v>18470000</v>
      </c>
    </row>
    <row r="99" spans="1:7" ht="12" customHeight="1" thickBot="1" x14ac:dyDescent="0.3">
      <c r="A99" s="11" t="s">
        <v>58</v>
      </c>
      <c r="B99" s="5" t="s">
        <v>97</v>
      </c>
      <c r="C99" s="351">
        <v>2426000</v>
      </c>
      <c r="D99" s="131"/>
      <c r="E99" s="286">
        <f>100000+9000+1000-10000+202000</f>
        <v>302000</v>
      </c>
      <c r="F99" s="295">
        <f t="shared" si="9"/>
        <v>302000</v>
      </c>
      <c r="G99" s="229">
        <f t="shared" si="10"/>
        <v>2728000</v>
      </c>
    </row>
    <row r="100" spans="1:7" ht="12" customHeight="1" x14ac:dyDescent="0.25">
      <c r="A100" s="11" t="s">
        <v>59</v>
      </c>
      <c r="B100" s="5" t="s">
        <v>76</v>
      </c>
      <c r="C100" s="352">
        <v>24806000</v>
      </c>
      <c r="D100" s="133"/>
      <c r="E100" s="286">
        <f>-13000-4000+129000+107000+155000+1000</f>
        <v>375000</v>
      </c>
      <c r="F100" s="296">
        <f t="shared" si="9"/>
        <v>375000</v>
      </c>
      <c r="G100" s="230">
        <f t="shared" si="10"/>
        <v>25181000</v>
      </c>
    </row>
    <row r="101" spans="1:7" ht="12" customHeight="1" x14ac:dyDescent="0.25">
      <c r="A101" s="11" t="s">
        <v>60</v>
      </c>
      <c r="B101" s="8" t="s">
        <v>98</v>
      </c>
      <c r="C101" s="352">
        <v>5186000</v>
      </c>
      <c r="D101" s="133"/>
      <c r="E101" s="133"/>
      <c r="F101" s="296">
        <f t="shared" si="9"/>
        <v>0</v>
      </c>
      <c r="G101" s="230">
        <f t="shared" si="10"/>
        <v>5186000</v>
      </c>
    </row>
    <row r="102" spans="1:7" ht="12" customHeight="1" x14ac:dyDescent="0.25">
      <c r="A102" s="11" t="s">
        <v>68</v>
      </c>
      <c r="B102" s="16" t="s">
        <v>99</v>
      </c>
      <c r="C102" s="352">
        <v>7822000</v>
      </c>
      <c r="D102" s="352">
        <f t="shared" ref="D102:F102" si="11">SUM(D103:D114)</f>
        <v>0</v>
      </c>
      <c r="E102" s="352"/>
      <c r="F102" s="352">
        <f t="shared" si="11"/>
        <v>4000</v>
      </c>
      <c r="G102" s="230">
        <f t="shared" si="10"/>
        <v>7826000</v>
      </c>
    </row>
    <row r="103" spans="1:7" ht="12" customHeight="1" x14ac:dyDescent="0.25">
      <c r="A103" s="11" t="s">
        <v>61</v>
      </c>
      <c r="B103" s="5" t="s">
        <v>301</v>
      </c>
      <c r="C103" s="352"/>
      <c r="D103" s="133"/>
      <c r="E103" s="133"/>
      <c r="F103" s="296">
        <f t="shared" si="9"/>
        <v>0</v>
      </c>
      <c r="G103" s="230">
        <f t="shared" si="10"/>
        <v>0</v>
      </c>
    </row>
    <row r="104" spans="1:7" ht="12" customHeight="1" x14ac:dyDescent="0.25">
      <c r="A104" s="11" t="s">
        <v>62</v>
      </c>
      <c r="B104" s="51" t="s">
        <v>300</v>
      </c>
      <c r="C104" s="352"/>
      <c r="D104" s="133"/>
      <c r="E104" s="133"/>
      <c r="F104" s="296">
        <f t="shared" si="9"/>
        <v>0</v>
      </c>
      <c r="G104" s="230">
        <f t="shared" si="10"/>
        <v>0</v>
      </c>
    </row>
    <row r="105" spans="1:7" ht="12" customHeight="1" x14ac:dyDescent="0.25">
      <c r="A105" s="11" t="s">
        <v>69</v>
      </c>
      <c r="B105" s="51" t="s">
        <v>299</v>
      </c>
      <c r="C105" s="352"/>
      <c r="D105" s="133"/>
      <c r="E105" s="133"/>
      <c r="F105" s="296">
        <f t="shared" si="9"/>
        <v>0</v>
      </c>
      <c r="G105" s="230">
        <f t="shared" si="10"/>
        <v>0</v>
      </c>
    </row>
    <row r="106" spans="1:7" ht="12" customHeight="1" x14ac:dyDescent="0.25">
      <c r="A106" s="11" t="s">
        <v>70</v>
      </c>
      <c r="B106" s="49" t="s">
        <v>233</v>
      </c>
      <c r="C106" s="352"/>
      <c r="D106" s="133"/>
      <c r="E106" s="133"/>
      <c r="F106" s="296">
        <f t="shared" si="9"/>
        <v>0</v>
      </c>
      <c r="G106" s="230">
        <f t="shared" si="10"/>
        <v>0</v>
      </c>
    </row>
    <row r="107" spans="1:7" ht="22.5" x14ac:dyDescent="0.25">
      <c r="A107" s="11" t="s">
        <v>71</v>
      </c>
      <c r="B107" s="50" t="s">
        <v>234</v>
      </c>
      <c r="C107" s="352"/>
      <c r="D107" s="133"/>
      <c r="E107" s="133"/>
      <c r="F107" s="296">
        <f t="shared" si="9"/>
        <v>0</v>
      </c>
      <c r="G107" s="230">
        <f t="shared" si="10"/>
        <v>0</v>
      </c>
    </row>
    <row r="108" spans="1:7" ht="23.25" thickBot="1" x14ac:dyDescent="0.3">
      <c r="A108" s="11" t="s">
        <v>72</v>
      </c>
      <c r="B108" s="50" t="s">
        <v>235</v>
      </c>
      <c r="C108" s="352"/>
      <c r="D108" s="133"/>
      <c r="E108" s="133"/>
      <c r="F108" s="296">
        <f t="shared" si="9"/>
        <v>0</v>
      </c>
      <c r="G108" s="230">
        <f t="shared" si="10"/>
        <v>0</v>
      </c>
    </row>
    <row r="109" spans="1:7" ht="12" customHeight="1" x14ac:dyDescent="0.25">
      <c r="A109" s="11" t="s">
        <v>74</v>
      </c>
      <c r="B109" s="49" t="s">
        <v>236</v>
      </c>
      <c r="C109" s="352">
        <v>7822000</v>
      </c>
      <c r="D109" s="133"/>
      <c r="E109" s="286">
        <v>4000</v>
      </c>
      <c r="F109" s="296">
        <f t="shared" si="9"/>
        <v>4000</v>
      </c>
      <c r="G109" s="230">
        <f t="shared" si="10"/>
        <v>7826000</v>
      </c>
    </row>
    <row r="110" spans="1:7" ht="12" customHeight="1" x14ac:dyDescent="0.25">
      <c r="A110" s="11" t="s">
        <v>100</v>
      </c>
      <c r="B110" s="49" t="s">
        <v>237</v>
      </c>
      <c r="C110" s="352"/>
      <c r="D110" s="133"/>
      <c r="E110" s="133"/>
      <c r="F110" s="296">
        <f t="shared" si="9"/>
        <v>0</v>
      </c>
      <c r="G110" s="230">
        <f t="shared" si="10"/>
        <v>0</v>
      </c>
    </row>
    <row r="111" spans="1:7" ht="22.5" x14ac:dyDescent="0.25">
      <c r="A111" s="11" t="s">
        <v>231</v>
      </c>
      <c r="B111" s="50" t="s">
        <v>238</v>
      </c>
      <c r="C111" s="352"/>
      <c r="D111" s="133"/>
      <c r="E111" s="133"/>
      <c r="F111" s="296">
        <f t="shared" si="9"/>
        <v>0</v>
      </c>
      <c r="G111" s="230">
        <f t="shared" si="10"/>
        <v>0</v>
      </c>
    </row>
    <row r="112" spans="1:7" ht="12" customHeight="1" x14ac:dyDescent="0.25">
      <c r="A112" s="10" t="s">
        <v>232</v>
      </c>
      <c r="B112" s="51" t="s">
        <v>239</v>
      </c>
      <c r="C112" s="352"/>
      <c r="D112" s="133"/>
      <c r="E112" s="133"/>
      <c r="F112" s="296">
        <f t="shared" si="9"/>
        <v>0</v>
      </c>
      <c r="G112" s="230">
        <f t="shared" si="10"/>
        <v>0</v>
      </c>
    </row>
    <row r="113" spans="1:7" ht="12" customHeight="1" x14ac:dyDescent="0.25">
      <c r="A113" s="11" t="s">
        <v>297</v>
      </c>
      <c r="B113" s="51" t="s">
        <v>240</v>
      </c>
      <c r="C113" s="352"/>
      <c r="D113" s="133"/>
      <c r="E113" s="133"/>
      <c r="F113" s="296">
        <f t="shared" si="9"/>
        <v>0</v>
      </c>
      <c r="G113" s="230">
        <f t="shared" si="10"/>
        <v>0</v>
      </c>
    </row>
    <row r="114" spans="1:7" ht="12" customHeight="1" x14ac:dyDescent="0.25">
      <c r="A114" s="13" t="s">
        <v>298</v>
      </c>
      <c r="B114" s="51" t="s">
        <v>241</v>
      </c>
      <c r="C114" s="352"/>
      <c r="D114" s="133"/>
      <c r="E114" s="133"/>
      <c r="F114" s="296">
        <f t="shared" si="9"/>
        <v>0</v>
      </c>
      <c r="G114" s="230">
        <f t="shared" si="10"/>
        <v>0</v>
      </c>
    </row>
    <row r="115" spans="1:7" ht="12" customHeight="1" thickBot="1" x14ac:dyDescent="0.3">
      <c r="A115" s="11" t="s">
        <v>302</v>
      </c>
      <c r="B115" s="8" t="s">
        <v>34</v>
      </c>
      <c r="C115" s="351">
        <f>SUM(C116:C117)</f>
        <v>10626401</v>
      </c>
      <c r="D115" s="351">
        <f t="shared" ref="D115:F115" si="12">SUM(D116:D117)</f>
        <v>0</v>
      </c>
      <c r="E115" s="351">
        <f t="shared" si="12"/>
        <v>-793559</v>
      </c>
      <c r="F115" s="351">
        <f t="shared" si="12"/>
        <v>-793559</v>
      </c>
      <c r="G115" s="229">
        <f t="shared" si="10"/>
        <v>9832842</v>
      </c>
    </row>
    <row r="116" spans="1:7" ht="12" customHeight="1" x14ac:dyDescent="0.25">
      <c r="A116" s="11" t="s">
        <v>303</v>
      </c>
      <c r="B116" s="5" t="s">
        <v>305</v>
      </c>
      <c r="C116" s="351">
        <v>10626401</v>
      </c>
      <c r="D116" s="131"/>
      <c r="E116" s="286">
        <f>-1000-599000-129000-155000+90441</f>
        <v>-793559</v>
      </c>
      <c r="F116" s="295">
        <f>D116+E116</f>
        <v>-793559</v>
      </c>
      <c r="G116" s="229">
        <f t="shared" si="10"/>
        <v>9832842</v>
      </c>
    </row>
    <row r="117" spans="1:7" ht="12" customHeight="1" thickBot="1" x14ac:dyDescent="0.3">
      <c r="A117" s="15" t="s">
        <v>304</v>
      </c>
      <c r="B117" s="181" t="s">
        <v>306</v>
      </c>
      <c r="C117" s="353">
        <v>0</v>
      </c>
      <c r="D117" s="190"/>
      <c r="E117" s="190"/>
      <c r="F117" s="297">
        <f t="shared" si="9"/>
        <v>0</v>
      </c>
      <c r="G117" s="234">
        <f t="shared" si="10"/>
        <v>0</v>
      </c>
    </row>
    <row r="118" spans="1:7" ht="12" customHeight="1" thickBot="1" x14ac:dyDescent="0.3">
      <c r="A118" s="179" t="s">
        <v>6</v>
      </c>
      <c r="B118" s="180" t="s">
        <v>242</v>
      </c>
      <c r="C118" s="191">
        <f>+C119+C121+C123</f>
        <v>174030000</v>
      </c>
      <c r="D118" s="130">
        <f>+D119+D121+D123</f>
        <v>0</v>
      </c>
      <c r="E118" s="191">
        <f>+E119+E121+E123</f>
        <v>108000</v>
      </c>
      <c r="F118" s="191">
        <f>+F119+F121+F123</f>
        <v>108000</v>
      </c>
      <c r="G118" s="186">
        <f>+G119+G121+G123</f>
        <v>174138000</v>
      </c>
    </row>
    <row r="119" spans="1:7" ht="12" customHeight="1" x14ac:dyDescent="0.25">
      <c r="A119" s="12" t="s">
        <v>63</v>
      </c>
      <c r="B119" s="5" t="s">
        <v>116</v>
      </c>
      <c r="C119" s="348">
        <v>159819000</v>
      </c>
      <c r="D119" s="198"/>
      <c r="E119" s="286">
        <f>1000+107000</f>
        <v>108000</v>
      </c>
      <c r="F119" s="173">
        <f t="shared" ref="F119:F131" si="13">D119+E119</f>
        <v>108000</v>
      </c>
      <c r="G119" s="172">
        <f t="shared" ref="G119:G131" si="14">C119+F119</f>
        <v>159927000</v>
      </c>
    </row>
    <row r="120" spans="1:7" ht="12" customHeight="1" x14ac:dyDescent="0.25">
      <c r="A120" s="12" t="s">
        <v>64</v>
      </c>
      <c r="B120" s="9" t="s">
        <v>246</v>
      </c>
      <c r="C120" s="348"/>
      <c r="D120" s="198"/>
      <c r="E120" s="132"/>
      <c r="F120" s="173">
        <f t="shared" si="13"/>
        <v>0</v>
      </c>
      <c r="G120" s="172">
        <f t="shared" si="14"/>
        <v>0</v>
      </c>
    </row>
    <row r="121" spans="1:7" ht="12" customHeight="1" x14ac:dyDescent="0.25">
      <c r="A121" s="12" t="s">
        <v>65</v>
      </c>
      <c r="B121" s="9" t="s">
        <v>101</v>
      </c>
      <c r="C121" s="347">
        <v>14211000</v>
      </c>
      <c r="D121" s="131"/>
      <c r="E121" s="131"/>
      <c r="F121" s="295">
        <f t="shared" si="13"/>
        <v>0</v>
      </c>
      <c r="G121" s="229">
        <f t="shared" si="14"/>
        <v>14211000</v>
      </c>
    </row>
    <row r="122" spans="1:7" ht="12" customHeight="1" x14ac:dyDescent="0.25">
      <c r="A122" s="12" t="s">
        <v>66</v>
      </c>
      <c r="B122" s="9" t="s">
        <v>247</v>
      </c>
      <c r="C122" s="345"/>
      <c r="D122" s="199"/>
      <c r="E122" s="131"/>
      <c r="F122" s="295">
        <f t="shared" si="13"/>
        <v>0</v>
      </c>
      <c r="G122" s="229">
        <f t="shared" si="14"/>
        <v>0</v>
      </c>
    </row>
    <row r="123" spans="1:7" ht="12" customHeight="1" x14ac:dyDescent="0.25">
      <c r="A123" s="12" t="s">
        <v>67</v>
      </c>
      <c r="B123" s="74" t="s">
        <v>118</v>
      </c>
      <c r="C123" s="345"/>
      <c r="D123" s="199"/>
      <c r="E123" s="131"/>
      <c r="F123" s="295">
        <f t="shared" si="13"/>
        <v>0</v>
      </c>
      <c r="G123" s="229">
        <f t="shared" si="14"/>
        <v>0</v>
      </c>
    </row>
    <row r="124" spans="1:7" ht="12" customHeight="1" x14ac:dyDescent="0.25">
      <c r="A124" s="12" t="s">
        <v>73</v>
      </c>
      <c r="B124" s="73" t="s">
        <v>290</v>
      </c>
      <c r="C124" s="345"/>
      <c r="D124" s="199"/>
      <c r="E124" s="131"/>
      <c r="F124" s="295">
        <f t="shared" si="13"/>
        <v>0</v>
      </c>
      <c r="G124" s="229">
        <f t="shared" si="14"/>
        <v>0</v>
      </c>
    </row>
    <row r="125" spans="1:7" ht="22.5" x14ac:dyDescent="0.25">
      <c r="A125" s="12" t="s">
        <v>75</v>
      </c>
      <c r="B125" s="140" t="s">
        <v>252</v>
      </c>
      <c r="C125" s="345"/>
      <c r="D125" s="199"/>
      <c r="E125" s="131"/>
      <c r="F125" s="295">
        <f t="shared" si="13"/>
        <v>0</v>
      </c>
      <c r="G125" s="229">
        <f t="shared" si="14"/>
        <v>0</v>
      </c>
    </row>
    <row r="126" spans="1:7" ht="22.5" x14ac:dyDescent="0.25">
      <c r="A126" s="12" t="s">
        <v>102</v>
      </c>
      <c r="B126" s="50" t="s">
        <v>235</v>
      </c>
      <c r="C126" s="345"/>
      <c r="D126" s="199"/>
      <c r="E126" s="131"/>
      <c r="F126" s="295">
        <f t="shared" si="13"/>
        <v>0</v>
      </c>
      <c r="G126" s="229">
        <f t="shared" si="14"/>
        <v>0</v>
      </c>
    </row>
    <row r="127" spans="1:7" ht="12" customHeight="1" x14ac:dyDescent="0.25">
      <c r="A127" s="12" t="s">
        <v>103</v>
      </c>
      <c r="B127" s="50" t="s">
        <v>251</v>
      </c>
      <c r="C127" s="345"/>
      <c r="D127" s="199"/>
      <c r="E127" s="131"/>
      <c r="F127" s="295">
        <f t="shared" si="13"/>
        <v>0</v>
      </c>
      <c r="G127" s="229">
        <f t="shared" si="14"/>
        <v>0</v>
      </c>
    </row>
    <row r="128" spans="1:7" ht="12" customHeight="1" x14ac:dyDescent="0.25">
      <c r="A128" s="12" t="s">
        <v>104</v>
      </c>
      <c r="B128" s="50" t="s">
        <v>250</v>
      </c>
      <c r="C128" s="345"/>
      <c r="D128" s="199"/>
      <c r="E128" s="131"/>
      <c r="F128" s="295">
        <f t="shared" si="13"/>
        <v>0</v>
      </c>
      <c r="G128" s="229">
        <f t="shared" si="14"/>
        <v>0</v>
      </c>
    </row>
    <row r="129" spans="1:7" ht="22.5" x14ac:dyDescent="0.25">
      <c r="A129" s="12" t="s">
        <v>243</v>
      </c>
      <c r="B129" s="50" t="s">
        <v>238</v>
      </c>
      <c r="C129" s="349"/>
      <c r="D129" s="199"/>
      <c r="E129" s="131"/>
      <c r="F129" s="295">
        <f t="shared" si="13"/>
        <v>0</v>
      </c>
      <c r="G129" s="229">
        <f t="shared" si="14"/>
        <v>0</v>
      </c>
    </row>
    <row r="130" spans="1:7" ht="12" customHeight="1" x14ac:dyDescent="0.25">
      <c r="A130" s="12" t="s">
        <v>244</v>
      </c>
      <c r="B130" s="50" t="s">
        <v>249</v>
      </c>
      <c r="C130" s="345"/>
      <c r="D130" s="199"/>
      <c r="E130" s="131"/>
      <c r="F130" s="295">
        <f t="shared" si="13"/>
        <v>0</v>
      </c>
      <c r="G130" s="229">
        <f t="shared" si="14"/>
        <v>0</v>
      </c>
    </row>
    <row r="131" spans="1:7" ht="23.25" thickBot="1" x14ac:dyDescent="0.3">
      <c r="A131" s="10" t="s">
        <v>245</v>
      </c>
      <c r="B131" s="50" t="s">
        <v>248</v>
      </c>
      <c r="C131" s="346"/>
      <c r="D131" s="200"/>
      <c r="E131" s="133"/>
      <c r="F131" s="296">
        <f t="shared" si="13"/>
        <v>0</v>
      </c>
      <c r="G131" s="230">
        <f t="shared" si="14"/>
        <v>0</v>
      </c>
    </row>
    <row r="132" spans="1:7" ht="12" customHeight="1" thickBot="1" x14ac:dyDescent="0.3">
      <c r="A132" s="17" t="s">
        <v>7</v>
      </c>
      <c r="B132" s="46" t="s">
        <v>307</v>
      </c>
      <c r="C132" s="130">
        <f>+C97+C118</f>
        <v>241058401</v>
      </c>
      <c r="D132" s="197">
        <f>+D97+D118</f>
        <v>0</v>
      </c>
      <c r="E132" s="130">
        <f>+E97+E118</f>
        <v>2299441</v>
      </c>
      <c r="F132" s="130">
        <f>+F97+F118</f>
        <v>2303441</v>
      </c>
      <c r="G132" s="71">
        <f>+G97+G118</f>
        <v>243361842</v>
      </c>
    </row>
    <row r="133" spans="1:7" ht="12" customHeight="1" thickBot="1" x14ac:dyDescent="0.3">
      <c r="A133" s="17" t="s">
        <v>8</v>
      </c>
      <c r="B133" s="46" t="s">
        <v>373</v>
      </c>
      <c r="C133" s="130">
        <f>+C134+C135+C136</f>
        <v>0</v>
      </c>
      <c r="D133" s="197">
        <f>+D134+D135+D136</f>
        <v>0</v>
      </c>
      <c r="E133" s="130">
        <f>+E134+E135+E136</f>
        <v>0</v>
      </c>
      <c r="F133" s="130">
        <f>+F134+F135+F136</f>
        <v>0</v>
      </c>
      <c r="G133" s="71">
        <f>+G134+G135+G136</f>
        <v>0</v>
      </c>
    </row>
    <row r="134" spans="1:7" ht="12" customHeight="1" x14ac:dyDescent="0.25">
      <c r="A134" s="12" t="s">
        <v>150</v>
      </c>
      <c r="B134" s="9" t="s">
        <v>315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x14ac:dyDescent="0.25">
      <c r="A135" s="12" t="s">
        <v>151</v>
      </c>
      <c r="B135" s="9" t="s">
        <v>316</v>
      </c>
      <c r="C135" s="349"/>
      <c r="D135" s="199"/>
      <c r="E135" s="131">
        <v>0</v>
      </c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0" t="s">
        <v>152</v>
      </c>
      <c r="B136" s="9" t="s">
        <v>317</v>
      </c>
      <c r="C136" s="131"/>
      <c r="D136" s="199"/>
      <c r="E136" s="131"/>
      <c r="F136" s="295">
        <f>D136+E136</f>
        <v>0</v>
      </c>
      <c r="G136" s="229"/>
    </row>
    <row r="137" spans="1:7" ht="12" customHeight="1" thickBot="1" x14ac:dyDescent="0.3">
      <c r="A137" s="17" t="s">
        <v>9</v>
      </c>
      <c r="B137" s="46" t="s">
        <v>309</v>
      </c>
      <c r="C137" s="130">
        <f>SUM(C138:C143)</f>
        <v>0</v>
      </c>
      <c r="D137" s="197">
        <f>SUM(D138:D143)</f>
        <v>0</v>
      </c>
      <c r="E137" s="130">
        <f>SUM(E138:E143)</f>
        <v>0</v>
      </c>
      <c r="F137" s="130">
        <f>SUM(F138:F143)</f>
        <v>0</v>
      </c>
      <c r="G137" s="71">
        <f>SUM(G138:G143)</f>
        <v>0</v>
      </c>
    </row>
    <row r="138" spans="1:7" ht="12" customHeight="1" x14ac:dyDescent="0.25">
      <c r="A138" s="12" t="s">
        <v>50</v>
      </c>
      <c r="B138" s="6" t="s">
        <v>318</v>
      </c>
      <c r="C138" s="131"/>
      <c r="D138" s="199"/>
      <c r="E138" s="131"/>
      <c r="F138" s="295">
        <f t="shared" ref="F138:F143" si="15">D138+E138</f>
        <v>0</v>
      </c>
      <c r="G138" s="229">
        <f t="shared" ref="G138:G143" si="16">C138+F138</f>
        <v>0</v>
      </c>
    </row>
    <row r="139" spans="1:7" ht="12" customHeight="1" x14ac:dyDescent="0.25">
      <c r="A139" s="12" t="s">
        <v>51</v>
      </c>
      <c r="B139" s="6" t="s">
        <v>310</v>
      </c>
      <c r="C139" s="131"/>
      <c r="D139" s="199"/>
      <c r="E139" s="131"/>
      <c r="F139" s="295">
        <f t="shared" si="15"/>
        <v>0</v>
      </c>
      <c r="G139" s="229">
        <f t="shared" si="16"/>
        <v>0</v>
      </c>
    </row>
    <row r="140" spans="1:7" ht="12" customHeight="1" x14ac:dyDescent="0.25">
      <c r="A140" s="12" t="s">
        <v>52</v>
      </c>
      <c r="B140" s="6" t="s">
        <v>311</v>
      </c>
      <c r="C140" s="131"/>
      <c r="D140" s="199"/>
      <c r="E140" s="131"/>
      <c r="F140" s="295">
        <f t="shared" si="15"/>
        <v>0</v>
      </c>
      <c r="G140" s="229">
        <f t="shared" si="16"/>
        <v>0</v>
      </c>
    </row>
    <row r="141" spans="1:7" ht="12" customHeight="1" x14ac:dyDescent="0.25">
      <c r="A141" s="12" t="s">
        <v>89</v>
      </c>
      <c r="B141" s="6" t="s">
        <v>312</v>
      </c>
      <c r="C141" s="131"/>
      <c r="D141" s="199"/>
      <c r="E141" s="131"/>
      <c r="F141" s="295">
        <f t="shared" si="15"/>
        <v>0</v>
      </c>
      <c r="G141" s="229">
        <f t="shared" si="16"/>
        <v>0</v>
      </c>
    </row>
    <row r="142" spans="1:7" ht="12" customHeight="1" x14ac:dyDescent="0.25">
      <c r="A142" s="12" t="s">
        <v>90</v>
      </c>
      <c r="B142" s="6" t="s">
        <v>313</v>
      </c>
      <c r="C142" s="131"/>
      <c r="D142" s="199"/>
      <c r="E142" s="131"/>
      <c r="F142" s="295">
        <f t="shared" si="15"/>
        <v>0</v>
      </c>
      <c r="G142" s="229">
        <f t="shared" si="16"/>
        <v>0</v>
      </c>
    </row>
    <row r="143" spans="1:7" ht="12" customHeight="1" thickBot="1" x14ac:dyDescent="0.3">
      <c r="A143" s="10" t="s">
        <v>91</v>
      </c>
      <c r="B143" s="6" t="s">
        <v>314</v>
      </c>
      <c r="C143" s="131"/>
      <c r="D143" s="199"/>
      <c r="E143" s="131"/>
      <c r="F143" s="295">
        <f t="shared" si="15"/>
        <v>0</v>
      </c>
      <c r="G143" s="229">
        <f t="shared" si="16"/>
        <v>0</v>
      </c>
    </row>
    <row r="144" spans="1:7" ht="12" customHeight="1" thickBot="1" x14ac:dyDescent="0.3">
      <c r="A144" s="17" t="s">
        <v>10</v>
      </c>
      <c r="B144" s="46" t="s">
        <v>322</v>
      </c>
      <c r="C144" s="136">
        <f>+C145+C146+C147+C148</f>
        <v>1129260</v>
      </c>
      <c r="D144" s="201">
        <f>+D145+D146+D147+D148</f>
        <v>0</v>
      </c>
      <c r="E144" s="136">
        <f>+E145+E146+E147+E148</f>
        <v>0</v>
      </c>
      <c r="F144" s="136">
        <f>+F145+F146+F147+F148</f>
        <v>0</v>
      </c>
      <c r="G144" s="171">
        <f>+G145+G146+G147+G148</f>
        <v>1129260</v>
      </c>
    </row>
    <row r="145" spans="1:11" ht="12" customHeight="1" x14ac:dyDescent="0.25">
      <c r="A145" s="12" t="s">
        <v>53</v>
      </c>
      <c r="B145" s="6" t="s">
        <v>253</v>
      </c>
      <c r="C145" s="349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54</v>
      </c>
      <c r="B146" s="6" t="s">
        <v>254</v>
      </c>
      <c r="C146" s="349">
        <v>1129260</v>
      </c>
      <c r="D146" s="199"/>
      <c r="E146" s="131">
        <v>0</v>
      </c>
      <c r="F146" s="295">
        <f>D146+E146</f>
        <v>0</v>
      </c>
      <c r="G146" s="229">
        <f>C146+F146</f>
        <v>1129260</v>
      </c>
    </row>
    <row r="147" spans="1:11" ht="12" customHeight="1" x14ac:dyDescent="0.25">
      <c r="A147" s="12" t="s">
        <v>170</v>
      </c>
      <c r="B147" s="6" t="s">
        <v>323</v>
      </c>
      <c r="C147" s="349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0" t="s">
        <v>171</v>
      </c>
      <c r="B148" s="4" t="s">
        <v>272</v>
      </c>
      <c r="C148" s="349"/>
      <c r="D148" s="199"/>
      <c r="E148" s="131"/>
      <c r="F148" s="295">
        <f>D148+E148</f>
        <v>0</v>
      </c>
      <c r="G148" s="229">
        <f>C148+F148</f>
        <v>0</v>
      </c>
    </row>
    <row r="149" spans="1:11" ht="12" customHeight="1" thickBot="1" x14ac:dyDescent="0.3">
      <c r="A149" s="17" t="s">
        <v>11</v>
      </c>
      <c r="B149" s="46" t="s">
        <v>324</v>
      </c>
      <c r="C149" s="192">
        <f>SUM(C150:C154)</f>
        <v>0</v>
      </c>
      <c r="D149" s="202">
        <f>SUM(D150:D154)</f>
        <v>0</v>
      </c>
      <c r="E149" s="192">
        <f>SUM(E150:E154)</f>
        <v>0</v>
      </c>
      <c r="F149" s="192">
        <f>SUM(F150:F154)</f>
        <v>0</v>
      </c>
      <c r="G149" s="187">
        <f>SUM(G150:G154)</f>
        <v>0</v>
      </c>
    </row>
    <row r="150" spans="1:11" ht="12" customHeight="1" x14ac:dyDescent="0.25">
      <c r="A150" s="12" t="s">
        <v>55</v>
      </c>
      <c r="B150" s="6" t="s">
        <v>319</v>
      </c>
      <c r="C150" s="131"/>
      <c r="D150" s="199"/>
      <c r="E150" s="131"/>
      <c r="F150" s="295">
        <f t="shared" ref="F150:F156" si="17">D150+E150</f>
        <v>0</v>
      </c>
      <c r="G150" s="229">
        <f t="shared" ref="G150:G155" si="18">C150+F150</f>
        <v>0</v>
      </c>
    </row>
    <row r="151" spans="1:11" ht="12" customHeight="1" x14ac:dyDescent="0.25">
      <c r="A151" s="12" t="s">
        <v>56</v>
      </c>
      <c r="B151" s="6" t="s">
        <v>326</v>
      </c>
      <c r="C151" s="131"/>
      <c r="D151" s="199"/>
      <c r="E151" s="131"/>
      <c r="F151" s="295">
        <f t="shared" si="17"/>
        <v>0</v>
      </c>
      <c r="G151" s="229">
        <f t="shared" si="18"/>
        <v>0</v>
      </c>
    </row>
    <row r="152" spans="1:11" ht="12" customHeight="1" x14ac:dyDescent="0.25">
      <c r="A152" s="12" t="s">
        <v>182</v>
      </c>
      <c r="B152" s="6" t="s">
        <v>321</v>
      </c>
      <c r="C152" s="131"/>
      <c r="D152" s="199"/>
      <c r="E152" s="131"/>
      <c r="F152" s="295">
        <f t="shared" si="17"/>
        <v>0</v>
      </c>
      <c r="G152" s="229">
        <f t="shared" si="18"/>
        <v>0</v>
      </c>
    </row>
    <row r="153" spans="1:11" ht="21" customHeight="1" x14ac:dyDescent="0.25">
      <c r="A153" s="12" t="s">
        <v>183</v>
      </c>
      <c r="B153" s="6" t="s">
        <v>327</v>
      </c>
      <c r="C153" s="131"/>
      <c r="D153" s="199"/>
      <c r="E153" s="131"/>
      <c r="F153" s="295">
        <f t="shared" si="17"/>
        <v>0</v>
      </c>
      <c r="G153" s="229">
        <f t="shared" si="18"/>
        <v>0</v>
      </c>
    </row>
    <row r="154" spans="1:11" ht="12" customHeight="1" thickBot="1" x14ac:dyDescent="0.3">
      <c r="A154" s="12" t="s">
        <v>325</v>
      </c>
      <c r="B154" s="6" t="s">
        <v>328</v>
      </c>
      <c r="C154" s="131"/>
      <c r="D154" s="199"/>
      <c r="E154" s="133"/>
      <c r="F154" s="296">
        <f t="shared" si="17"/>
        <v>0</v>
      </c>
      <c r="G154" s="230">
        <f t="shared" si="18"/>
        <v>0</v>
      </c>
    </row>
    <row r="155" spans="1:11" ht="12" customHeight="1" thickBot="1" x14ac:dyDescent="0.3">
      <c r="A155" s="17" t="s">
        <v>12</v>
      </c>
      <c r="B155" s="46" t="s">
        <v>329</v>
      </c>
      <c r="C155" s="193"/>
      <c r="D155" s="203"/>
      <c r="E155" s="193"/>
      <c r="F155" s="192">
        <f t="shared" si="17"/>
        <v>0</v>
      </c>
      <c r="G155" s="264">
        <f t="shared" si="18"/>
        <v>0</v>
      </c>
    </row>
    <row r="156" spans="1:11" ht="12" customHeight="1" thickBot="1" x14ac:dyDescent="0.3">
      <c r="A156" s="17" t="s">
        <v>13</v>
      </c>
      <c r="B156" s="46" t="s">
        <v>330</v>
      </c>
      <c r="C156" s="193"/>
      <c r="D156" s="203"/>
      <c r="E156" s="265"/>
      <c r="F156" s="298">
        <f t="shared" si="17"/>
        <v>0</v>
      </c>
      <c r="G156" s="172">
        <f>C156+D156</f>
        <v>0</v>
      </c>
    </row>
    <row r="157" spans="1:11" ht="15" customHeight="1" thickBot="1" x14ac:dyDescent="0.3">
      <c r="A157" s="17" t="s">
        <v>14</v>
      </c>
      <c r="B157" s="46" t="s">
        <v>332</v>
      </c>
      <c r="C157" s="194">
        <f>+C133+C137+C144+C149+C155+C156</f>
        <v>1129260</v>
      </c>
      <c r="D157" s="204">
        <f>+D133+D137+D144+D149+D155+D156</f>
        <v>0</v>
      </c>
      <c r="E157" s="194">
        <f>+E133+E137+E144+E149+E155+E156</f>
        <v>0</v>
      </c>
      <c r="F157" s="194">
        <f>+F133+F137+F144+F149+F155+F156</f>
        <v>0</v>
      </c>
      <c r="G157" s="188">
        <f>C157+F157</f>
        <v>1129260</v>
      </c>
      <c r="H157" s="153"/>
      <c r="I157" s="154"/>
      <c r="J157" s="154"/>
      <c r="K157" s="154"/>
    </row>
    <row r="158" spans="1:11" s="143" customFormat="1" ht="12.95" customHeight="1" thickBot="1" x14ac:dyDescent="0.25">
      <c r="A158" s="75" t="s">
        <v>15</v>
      </c>
      <c r="B158" s="117" t="s">
        <v>331</v>
      </c>
      <c r="C158" s="194">
        <f>+C132+C157</f>
        <v>242187661</v>
      </c>
      <c r="D158" s="204">
        <f>+D132+D157</f>
        <v>0</v>
      </c>
      <c r="E158" s="194">
        <f>+E132+E157</f>
        <v>2299441</v>
      </c>
      <c r="F158" s="194">
        <f>+F132+F157</f>
        <v>2303441</v>
      </c>
      <c r="G158" s="188">
        <f>+G132+G157</f>
        <v>244491102</v>
      </c>
    </row>
    <row r="159" spans="1:11" ht="7.5" customHeight="1" x14ac:dyDescent="0.25"/>
    <row r="160" spans="1:11" x14ac:dyDescent="0.25">
      <c r="A160" s="375" t="s">
        <v>483</v>
      </c>
      <c r="B160" s="375"/>
      <c r="C160" s="375"/>
      <c r="D160" s="375"/>
      <c r="E160" s="375"/>
      <c r="F160" s="375"/>
      <c r="G160" s="375"/>
    </row>
    <row r="161" spans="1:7" ht="15" customHeight="1" thickBot="1" x14ac:dyDescent="0.3">
      <c r="A161" s="366"/>
      <c r="B161" s="366"/>
      <c r="C161" s="77"/>
      <c r="G161" s="77"/>
    </row>
    <row r="162" spans="1:7" ht="25.5" customHeight="1" thickBot="1" x14ac:dyDescent="0.3">
      <c r="A162" s="17">
        <v>1</v>
      </c>
      <c r="B162" s="21" t="s">
        <v>333</v>
      </c>
      <c r="C162" s="196">
        <f>+C66-C132</f>
        <v>-182055492</v>
      </c>
      <c r="D162" s="130">
        <f>+D66-D132</f>
        <v>0</v>
      </c>
      <c r="E162" s="130">
        <f>+E66-E132</f>
        <v>4000</v>
      </c>
      <c r="F162" s="130">
        <f>+F66-F132</f>
        <v>0</v>
      </c>
      <c r="G162" s="71">
        <f>+G66-G132</f>
        <v>-182005492</v>
      </c>
    </row>
    <row r="163" spans="1:7" ht="32.25" customHeight="1" thickBot="1" x14ac:dyDescent="0.3">
      <c r="A163" s="17" t="s">
        <v>6</v>
      </c>
      <c r="B163" s="21" t="s">
        <v>339</v>
      </c>
      <c r="C163" s="130">
        <f>+C90-C157</f>
        <v>182184492</v>
      </c>
      <c r="D163" s="130">
        <f>+D90-D157</f>
        <v>0</v>
      </c>
      <c r="E163" s="130">
        <f>+E90-E157</f>
        <v>0</v>
      </c>
      <c r="F163" s="130">
        <f>+F90-F157</f>
        <v>0</v>
      </c>
      <c r="G163" s="71">
        <f>+G90-G157</f>
        <v>182184492</v>
      </c>
    </row>
  </sheetData>
  <mergeCells count="13">
    <mergeCell ref="A1:G1"/>
    <mergeCell ref="A3:G3"/>
    <mergeCell ref="A4:B4"/>
    <mergeCell ref="A5:A6"/>
    <mergeCell ref="B5:B6"/>
    <mergeCell ref="C5:G5"/>
    <mergeCell ref="A160:G160"/>
    <mergeCell ref="A161:B161"/>
    <mergeCell ref="A92:G92"/>
    <mergeCell ref="A93:B93"/>
    <mergeCell ref="A94:A95"/>
    <mergeCell ref="B94:B95"/>
    <mergeCell ref="C94:G9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6" fitToHeight="2" orientation="portrait" r:id="rId1"/>
  <headerFooter alignWithMargins="0"/>
  <rowBreaks count="2" manualBreakCount="2">
    <brk id="66" max="6" man="1"/>
    <brk id="9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92D050"/>
  </sheetPr>
  <dimension ref="A1:K162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6" width="11.83203125" style="141" customWidth="1"/>
    <col min="7" max="7" width="14.83203125" style="141" customWidth="1"/>
    <col min="8" max="16384" width="9.33203125" style="141"/>
  </cols>
  <sheetData>
    <row r="1" spans="1:7" ht="36.75" customHeight="1" x14ac:dyDescent="0.25">
      <c r="A1" s="377" t="s">
        <v>484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76" t="s">
        <v>485</v>
      </c>
      <c r="B3" s="376"/>
      <c r="C3" s="376"/>
      <c r="D3" s="376"/>
      <c r="E3" s="376"/>
      <c r="F3" s="376"/>
      <c r="G3" s="376"/>
    </row>
    <row r="4" spans="1:7" ht="15.95" customHeight="1" thickBot="1" x14ac:dyDescent="0.3">
      <c r="A4" s="366"/>
      <c r="B4" s="366"/>
      <c r="C4" s="195"/>
      <c r="G4" s="195"/>
    </row>
    <row r="5" spans="1:7" x14ac:dyDescent="0.25">
      <c r="A5" s="367" t="s">
        <v>45</v>
      </c>
      <c r="B5" s="369" t="s">
        <v>4</v>
      </c>
      <c r="C5" s="371" t="str">
        <f>+CONCATENATE(LEFT(ÖSSZEFÜGGÉSEK!A6,4),". évi")</f>
        <v>2021. évi</v>
      </c>
      <c r="D5" s="372"/>
      <c r="E5" s="373"/>
      <c r="F5" s="373"/>
      <c r="G5" s="374"/>
    </row>
    <row r="6" spans="1:7" ht="36.75" thickBot="1" x14ac:dyDescent="0.3">
      <c r="A6" s="368"/>
      <c r="B6" s="370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0</v>
      </c>
      <c r="D8" s="130">
        <f>+D9+D10+D11+D12+D13+D14</f>
        <v>0</v>
      </c>
      <c r="E8" s="130">
        <f>+E9+E10+E11+E12+E13+E14</f>
        <v>0</v>
      </c>
      <c r="F8" s="130">
        <f>+F9+F10+F11+F12+F13+F14</f>
        <v>0</v>
      </c>
      <c r="G8" s="71">
        <f>+G9+G10+G11+G12+G13+G14</f>
        <v>0</v>
      </c>
    </row>
    <row r="9" spans="1:7" s="143" customFormat="1" ht="12" customHeight="1" x14ac:dyDescent="0.2">
      <c r="A9" s="12" t="s">
        <v>57</v>
      </c>
      <c r="B9" s="144" t="s">
        <v>136</v>
      </c>
      <c r="C9" s="132"/>
      <c r="D9" s="132"/>
      <c r="E9" s="132"/>
      <c r="F9" s="173">
        <f>D9+E9</f>
        <v>0</v>
      </c>
      <c r="G9" s="172">
        <f t="shared" ref="G9:G14" si="0">C9+F9</f>
        <v>0</v>
      </c>
    </row>
    <row r="10" spans="1:7" s="143" customFormat="1" ht="12" customHeight="1" x14ac:dyDescent="0.2">
      <c r="A10" s="11" t="s">
        <v>58</v>
      </c>
      <c r="B10" s="145" t="s">
        <v>137</v>
      </c>
      <c r="C10" s="131"/>
      <c r="D10" s="131"/>
      <c r="E10" s="132"/>
      <c r="F10" s="173">
        <f t="shared" ref="F10:F64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1"/>
      <c r="D11" s="131"/>
      <c r="E11" s="132"/>
      <c r="F11" s="173">
        <f t="shared" si="1"/>
        <v>0</v>
      </c>
      <c r="G11" s="172">
        <f t="shared" si="0"/>
        <v>0</v>
      </c>
    </row>
    <row r="12" spans="1:7" s="143" customFormat="1" ht="12" customHeight="1" x14ac:dyDescent="0.2">
      <c r="A12" s="11" t="s">
        <v>60</v>
      </c>
      <c r="B12" s="145" t="s">
        <v>139</v>
      </c>
      <c r="C12" s="131"/>
      <c r="D12" s="131"/>
      <c r="E12" s="132"/>
      <c r="F12" s="173">
        <f t="shared" si="1"/>
        <v>0</v>
      </c>
      <c r="G12" s="172">
        <f t="shared" si="0"/>
        <v>0</v>
      </c>
    </row>
    <row r="13" spans="1:7" s="143" customFormat="1" ht="12" customHeight="1" x14ac:dyDescent="0.2">
      <c r="A13" s="11" t="s">
        <v>77</v>
      </c>
      <c r="B13" s="73" t="s">
        <v>291</v>
      </c>
      <c r="C13" s="131"/>
      <c r="D13" s="131"/>
      <c r="E13" s="132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1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0</v>
      </c>
      <c r="D15" s="130">
        <f>+D16+D17+D18+D19+D20</f>
        <v>0</v>
      </c>
      <c r="E15" s="130">
        <f>+E16+E17+E18+E19+E20</f>
        <v>0</v>
      </c>
      <c r="F15" s="130">
        <f>+F16+F17+F18+F19+F20</f>
        <v>0</v>
      </c>
      <c r="G15" s="71">
        <f>+G16+G17+G18+G19+G20</f>
        <v>0</v>
      </c>
    </row>
    <row r="16" spans="1:7" s="143" customFormat="1" ht="12" customHeight="1" x14ac:dyDescent="0.2">
      <c r="A16" s="12" t="s">
        <v>63</v>
      </c>
      <c r="B16" s="144" t="s">
        <v>141</v>
      </c>
      <c r="C16" s="132"/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1"/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1"/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1"/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1"/>
      <c r="D20" s="131"/>
      <c r="E20" s="132"/>
      <c r="F20" s="173">
        <f t="shared" si="1"/>
        <v>0</v>
      </c>
      <c r="G20" s="172">
        <f t="shared" si="2"/>
        <v>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3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0</v>
      </c>
    </row>
    <row r="23" spans="1:7" s="143" customFormat="1" ht="12" customHeight="1" x14ac:dyDescent="0.2">
      <c r="A23" s="12" t="s">
        <v>46</v>
      </c>
      <c r="B23" s="144" t="s">
        <v>146</v>
      </c>
      <c r="C23" s="132"/>
      <c r="D23" s="132"/>
      <c r="E23" s="132"/>
      <c r="F23" s="173">
        <f t="shared" si="1"/>
        <v>0</v>
      </c>
      <c r="G23" s="172">
        <f t="shared" ref="G23:G28" si="3">C23+F23</f>
        <v>0</v>
      </c>
    </row>
    <row r="24" spans="1:7" s="143" customFormat="1" ht="12" customHeight="1" x14ac:dyDescent="0.2">
      <c r="A24" s="11" t="s">
        <v>47</v>
      </c>
      <c r="B24" s="145" t="s">
        <v>147</v>
      </c>
      <c r="C24" s="131"/>
      <c r="D24" s="131"/>
      <c r="E24" s="132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1"/>
      <c r="D25" s="131"/>
      <c r="E25" s="132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1"/>
      <c r="D26" s="131"/>
      <c r="E26" s="132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1"/>
      <c r="D27" s="131"/>
      <c r="E27" s="132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3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</f>
        <v>0</v>
      </c>
    </row>
    <row r="30" spans="1:7" s="143" customFormat="1" ht="12" customHeight="1" x14ac:dyDescent="0.2">
      <c r="A30" s="12" t="s">
        <v>150</v>
      </c>
      <c r="B30" s="144" t="s">
        <v>415</v>
      </c>
      <c r="C30" s="173"/>
      <c r="D30" s="173"/>
      <c r="E30" s="173"/>
      <c r="F30" s="173">
        <f t="shared" si="1"/>
        <v>0</v>
      </c>
      <c r="G30" s="172">
        <f t="shared" ref="G30:G36" si="4">C30+F30</f>
        <v>0</v>
      </c>
    </row>
    <row r="31" spans="1:7" s="143" customFormat="1" ht="12" customHeight="1" x14ac:dyDescent="0.2">
      <c r="A31" s="11" t="s">
        <v>151</v>
      </c>
      <c r="B31" s="145" t="s">
        <v>416</v>
      </c>
      <c r="C31" s="131"/>
      <c r="D31" s="131"/>
      <c r="E31" s="132"/>
      <c r="F31" s="173">
        <f t="shared" si="1"/>
        <v>0</v>
      </c>
      <c r="G31" s="172">
        <f t="shared" si="4"/>
        <v>0</v>
      </c>
    </row>
    <row r="32" spans="1:7" s="143" customFormat="1" ht="12" customHeight="1" x14ac:dyDescent="0.2">
      <c r="A32" s="11" t="s">
        <v>152</v>
      </c>
      <c r="B32" s="145" t="s">
        <v>417</v>
      </c>
      <c r="C32" s="131"/>
      <c r="D32" s="131"/>
      <c r="E32" s="132"/>
      <c r="F32" s="173">
        <f t="shared" si="1"/>
        <v>0</v>
      </c>
      <c r="G32" s="172">
        <f t="shared" si="4"/>
        <v>0</v>
      </c>
    </row>
    <row r="33" spans="1:7" s="143" customFormat="1" ht="12" customHeight="1" x14ac:dyDescent="0.2">
      <c r="A33" s="11" t="s">
        <v>153</v>
      </c>
      <c r="B33" s="145" t="s">
        <v>418</v>
      </c>
      <c r="C33" s="131"/>
      <c r="D33" s="131"/>
      <c r="E33" s="132"/>
      <c r="F33" s="173">
        <f t="shared" si="1"/>
        <v>0</v>
      </c>
      <c r="G33" s="172">
        <f t="shared" si="4"/>
        <v>0</v>
      </c>
    </row>
    <row r="34" spans="1:7" s="143" customFormat="1" ht="12" customHeight="1" x14ac:dyDescent="0.2">
      <c r="A34" s="11" t="s">
        <v>419</v>
      </c>
      <c r="B34" s="145" t="s">
        <v>154</v>
      </c>
      <c r="C34" s="131"/>
      <c r="D34" s="131"/>
      <c r="E34" s="132"/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31"/>
      <c r="D35" s="131"/>
      <c r="E35" s="132"/>
      <c r="F35" s="173">
        <f t="shared" si="1"/>
        <v>0</v>
      </c>
      <c r="G35" s="172">
        <f t="shared" si="4"/>
        <v>0</v>
      </c>
    </row>
    <row r="36" spans="1:7" s="143" customFormat="1" ht="12" customHeight="1" thickBot="1" x14ac:dyDescent="0.25">
      <c r="A36" s="13" t="s">
        <v>421</v>
      </c>
      <c r="B36" s="146" t="s">
        <v>156</v>
      </c>
      <c r="C36" s="133"/>
      <c r="D36" s="133"/>
      <c r="E36" s="262"/>
      <c r="F36" s="289">
        <f t="shared" si="1"/>
        <v>0</v>
      </c>
      <c r="G36" s="172">
        <f t="shared" si="4"/>
        <v>0</v>
      </c>
    </row>
    <row r="37" spans="1:7" s="143" customFormat="1" ht="12" customHeight="1" thickBot="1" x14ac:dyDescent="0.25">
      <c r="A37" s="17" t="s">
        <v>9</v>
      </c>
      <c r="B37" s="18" t="s">
        <v>293</v>
      </c>
      <c r="C37" s="130">
        <f>SUM(C38:C48)</f>
        <v>0</v>
      </c>
      <c r="D37" s="130">
        <f>SUM(D38:D48)</f>
        <v>0</v>
      </c>
      <c r="E37" s="130">
        <f>SUM(E38:E48)</f>
        <v>0</v>
      </c>
      <c r="F37" s="130">
        <f>SUM(F38:F48)</f>
        <v>0</v>
      </c>
      <c r="G37" s="71">
        <f>SUM(G38:G48)</f>
        <v>0</v>
      </c>
    </row>
    <row r="38" spans="1:7" s="143" customFormat="1" ht="12" customHeight="1" x14ac:dyDescent="0.2">
      <c r="A38" s="12" t="s">
        <v>50</v>
      </c>
      <c r="B38" s="144" t="s">
        <v>159</v>
      </c>
      <c r="C38" s="132"/>
      <c r="D38" s="132"/>
      <c r="E38" s="132"/>
      <c r="F38" s="173">
        <f t="shared" si="1"/>
        <v>0</v>
      </c>
      <c r="G38" s="172">
        <f t="shared" ref="G38:G48" si="5">C38+F38</f>
        <v>0</v>
      </c>
    </row>
    <row r="39" spans="1:7" s="143" customFormat="1" ht="12" customHeight="1" x14ac:dyDescent="0.2">
      <c r="A39" s="11" t="s">
        <v>51</v>
      </c>
      <c r="B39" s="145" t="s">
        <v>160</v>
      </c>
      <c r="C39" s="131"/>
      <c r="D39" s="131"/>
      <c r="E39" s="132"/>
      <c r="F39" s="173">
        <f t="shared" si="1"/>
        <v>0</v>
      </c>
      <c r="G39" s="172">
        <f t="shared" si="5"/>
        <v>0</v>
      </c>
    </row>
    <row r="40" spans="1:7" s="143" customFormat="1" ht="12" customHeight="1" x14ac:dyDescent="0.2">
      <c r="A40" s="11" t="s">
        <v>52</v>
      </c>
      <c r="B40" s="145" t="s">
        <v>161</v>
      </c>
      <c r="C40" s="131"/>
      <c r="D40" s="131"/>
      <c r="E40" s="132"/>
      <c r="F40" s="173">
        <f t="shared" si="1"/>
        <v>0</v>
      </c>
      <c r="G40" s="172">
        <f t="shared" si="5"/>
        <v>0</v>
      </c>
    </row>
    <row r="41" spans="1:7" s="143" customFormat="1" ht="12" customHeight="1" x14ac:dyDescent="0.2">
      <c r="A41" s="11" t="s">
        <v>89</v>
      </c>
      <c r="B41" s="145" t="s">
        <v>162</v>
      </c>
      <c r="C41" s="131"/>
      <c r="D41" s="131"/>
      <c r="E41" s="132"/>
      <c r="F41" s="173">
        <f t="shared" si="1"/>
        <v>0</v>
      </c>
      <c r="G41" s="172">
        <f t="shared" si="5"/>
        <v>0</v>
      </c>
    </row>
    <row r="42" spans="1:7" s="143" customFormat="1" ht="12" customHeight="1" x14ac:dyDescent="0.2">
      <c r="A42" s="11" t="s">
        <v>90</v>
      </c>
      <c r="B42" s="145" t="s">
        <v>163</v>
      </c>
      <c r="C42" s="131"/>
      <c r="D42" s="131"/>
      <c r="E42" s="132"/>
      <c r="F42" s="173">
        <f t="shared" si="1"/>
        <v>0</v>
      </c>
      <c r="G42" s="172">
        <f t="shared" si="5"/>
        <v>0</v>
      </c>
    </row>
    <row r="43" spans="1:7" s="143" customFormat="1" ht="12" customHeight="1" x14ac:dyDescent="0.2">
      <c r="A43" s="11" t="s">
        <v>91</v>
      </c>
      <c r="B43" s="145" t="s">
        <v>164</v>
      </c>
      <c r="C43" s="131"/>
      <c r="D43" s="131"/>
      <c r="E43" s="132"/>
      <c r="F43" s="173">
        <f t="shared" si="1"/>
        <v>0</v>
      </c>
      <c r="G43" s="172">
        <f t="shared" si="5"/>
        <v>0</v>
      </c>
    </row>
    <row r="44" spans="1:7" s="143" customFormat="1" ht="12" customHeight="1" x14ac:dyDescent="0.2">
      <c r="A44" s="11" t="s">
        <v>92</v>
      </c>
      <c r="B44" s="145" t="s">
        <v>165</v>
      </c>
      <c r="C44" s="131"/>
      <c r="D44" s="131"/>
      <c r="E44" s="132"/>
      <c r="F44" s="173">
        <f t="shared" si="1"/>
        <v>0</v>
      </c>
      <c r="G44" s="172">
        <f t="shared" si="5"/>
        <v>0</v>
      </c>
    </row>
    <row r="45" spans="1:7" s="143" customFormat="1" ht="12" customHeight="1" x14ac:dyDescent="0.2">
      <c r="A45" s="11" t="s">
        <v>93</v>
      </c>
      <c r="B45" s="145" t="s">
        <v>423</v>
      </c>
      <c r="C45" s="131"/>
      <c r="D45" s="131"/>
      <c r="E45" s="132"/>
      <c r="F45" s="173">
        <f t="shared" si="1"/>
        <v>0</v>
      </c>
      <c r="G45" s="172">
        <f t="shared" si="5"/>
        <v>0</v>
      </c>
    </row>
    <row r="46" spans="1:7" s="143" customFormat="1" ht="12" customHeight="1" x14ac:dyDescent="0.2">
      <c r="A46" s="11" t="s">
        <v>157</v>
      </c>
      <c r="B46" s="145" t="s">
        <v>167</v>
      </c>
      <c r="C46" s="134"/>
      <c r="D46" s="134"/>
      <c r="E46" s="174"/>
      <c r="F46" s="290">
        <f t="shared" si="1"/>
        <v>0</v>
      </c>
      <c r="G46" s="172">
        <f t="shared" si="5"/>
        <v>0</v>
      </c>
    </row>
    <row r="47" spans="1:7" s="143" customFormat="1" ht="12" customHeight="1" x14ac:dyDescent="0.2">
      <c r="A47" s="13" t="s">
        <v>158</v>
      </c>
      <c r="B47" s="146" t="s">
        <v>295</v>
      </c>
      <c r="C47" s="135"/>
      <c r="D47" s="135"/>
      <c r="E47" s="263"/>
      <c r="F47" s="291">
        <f t="shared" si="1"/>
        <v>0</v>
      </c>
      <c r="G47" s="172">
        <f t="shared" si="5"/>
        <v>0</v>
      </c>
    </row>
    <row r="48" spans="1:7" s="143" customFormat="1" ht="12" customHeight="1" thickBot="1" x14ac:dyDescent="0.25">
      <c r="A48" s="13" t="s">
        <v>294</v>
      </c>
      <c r="B48" s="74" t="s">
        <v>168</v>
      </c>
      <c r="C48" s="135"/>
      <c r="D48" s="135"/>
      <c r="E48" s="266"/>
      <c r="F48" s="292">
        <f t="shared" si="1"/>
        <v>0</v>
      </c>
      <c r="G48" s="172">
        <f t="shared" si="5"/>
        <v>0</v>
      </c>
    </row>
    <row r="49" spans="1:7" s="143" customFormat="1" ht="12" customHeight="1" thickBot="1" x14ac:dyDescent="0.25">
      <c r="A49" s="17" t="s">
        <v>10</v>
      </c>
      <c r="B49" s="18" t="s">
        <v>169</v>
      </c>
      <c r="C49" s="130">
        <f>SUM(C50:C54)</f>
        <v>0</v>
      </c>
      <c r="D49" s="130">
        <f>SUM(D50:D54)</f>
        <v>0</v>
      </c>
      <c r="E49" s="130">
        <f>SUM(E50:E54)</f>
        <v>0</v>
      </c>
      <c r="F49" s="130">
        <f>SUM(F50:F54)</f>
        <v>0</v>
      </c>
      <c r="G49" s="71">
        <f>SUM(G50:G54)</f>
        <v>0</v>
      </c>
    </row>
    <row r="50" spans="1:7" s="143" customFormat="1" ht="12" customHeight="1" x14ac:dyDescent="0.2">
      <c r="A50" s="12" t="s">
        <v>53</v>
      </c>
      <c r="B50" s="144" t="s">
        <v>173</v>
      </c>
      <c r="C50" s="174"/>
      <c r="D50" s="174"/>
      <c r="E50" s="174"/>
      <c r="F50" s="290">
        <f t="shared" si="1"/>
        <v>0</v>
      </c>
      <c r="G50" s="232">
        <f>C50+F50</f>
        <v>0</v>
      </c>
    </row>
    <row r="51" spans="1:7" s="143" customFormat="1" ht="12" customHeight="1" x14ac:dyDescent="0.2">
      <c r="A51" s="11" t="s">
        <v>54</v>
      </c>
      <c r="B51" s="145" t="s">
        <v>174</v>
      </c>
      <c r="C51" s="134"/>
      <c r="D51" s="13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170</v>
      </c>
      <c r="B52" s="145" t="s">
        <v>175</v>
      </c>
      <c r="C52" s="134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171</v>
      </c>
      <c r="B53" s="145" t="s">
        <v>176</v>
      </c>
      <c r="C53" s="13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thickBot="1" x14ac:dyDescent="0.25">
      <c r="A54" s="13" t="s">
        <v>172</v>
      </c>
      <c r="B54" s="74" t="s">
        <v>177</v>
      </c>
      <c r="C54" s="135"/>
      <c r="D54" s="135"/>
      <c r="E54" s="263"/>
      <c r="F54" s="291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7" t="s">
        <v>94</v>
      </c>
      <c r="B55" s="18" t="s">
        <v>178</v>
      </c>
      <c r="C55" s="130">
        <f>SUM(C56:C58)</f>
        <v>0</v>
      </c>
      <c r="D55" s="130">
        <f>SUM(D56:D58)</f>
        <v>0</v>
      </c>
      <c r="E55" s="130">
        <f>SUM(E56:E58)</f>
        <v>0</v>
      </c>
      <c r="F55" s="130">
        <f>SUM(F56:F58)</f>
        <v>0</v>
      </c>
      <c r="G55" s="71">
        <f>SUM(G56:G58)</f>
        <v>0</v>
      </c>
    </row>
    <row r="56" spans="1:7" s="143" customFormat="1" ht="12" customHeight="1" x14ac:dyDescent="0.2">
      <c r="A56" s="12" t="s">
        <v>55</v>
      </c>
      <c r="B56" s="144" t="s">
        <v>179</v>
      </c>
      <c r="C56" s="132"/>
      <c r="D56" s="132"/>
      <c r="E56" s="132"/>
      <c r="F56" s="173">
        <f t="shared" si="1"/>
        <v>0</v>
      </c>
      <c r="G56" s="172">
        <f>C56+F56</f>
        <v>0</v>
      </c>
    </row>
    <row r="57" spans="1:7" s="143" customFormat="1" ht="12" customHeight="1" x14ac:dyDescent="0.2">
      <c r="A57" s="11" t="s">
        <v>56</v>
      </c>
      <c r="B57" s="145" t="s">
        <v>288</v>
      </c>
      <c r="C57" s="131"/>
      <c r="D57" s="131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182</v>
      </c>
      <c r="B58" s="145" t="s">
        <v>180</v>
      </c>
      <c r="C58" s="351"/>
      <c r="D58" s="131"/>
      <c r="E58" s="132">
        <v>0</v>
      </c>
      <c r="F58" s="173">
        <f t="shared" si="1"/>
        <v>0</v>
      </c>
      <c r="G58" s="172">
        <f>C58+F58</f>
        <v>0</v>
      </c>
    </row>
    <row r="59" spans="1:7" s="143" customFormat="1" ht="12" customHeight="1" thickBot="1" x14ac:dyDescent="0.25">
      <c r="A59" s="13" t="s">
        <v>183</v>
      </c>
      <c r="B59" s="74" t="s">
        <v>181</v>
      </c>
      <c r="C59" s="133"/>
      <c r="D59" s="133"/>
      <c r="E59" s="262"/>
      <c r="F59" s="289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7" t="s">
        <v>12</v>
      </c>
      <c r="B60" s="72" t="s">
        <v>184</v>
      </c>
      <c r="C60" s="130">
        <f>SUM(C61:C63)</f>
        <v>0</v>
      </c>
      <c r="D60" s="130">
        <f>SUM(D61:D63)</f>
        <v>0</v>
      </c>
      <c r="E60" s="130">
        <f>SUM(E61:E63)</f>
        <v>0</v>
      </c>
      <c r="F60" s="130">
        <f>SUM(F61:F63)</f>
        <v>0</v>
      </c>
      <c r="G60" s="71">
        <f>SUM(G61:G63)</f>
        <v>0</v>
      </c>
    </row>
    <row r="61" spans="1:7" s="143" customFormat="1" ht="12" customHeight="1" x14ac:dyDescent="0.2">
      <c r="A61" s="12" t="s">
        <v>95</v>
      </c>
      <c r="B61" s="144" t="s">
        <v>186</v>
      </c>
      <c r="C61" s="134"/>
      <c r="D61" s="134"/>
      <c r="E61" s="134"/>
      <c r="F61" s="293">
        <f t="shared" si="1"/>
        <v>0</v>
      </c>
      <c r="G61" s="231">
        <f>C61+F61</f>
        <v>0</v>
      </c>
    </row>
    <row r="62" spans="1:7" s="143" customFormat="1" ht="12" customHeight="1" x14ac:dyDescent="0.2">
      <c r="A62" s="11" t="s">
        <v>96</v>
      </c>
      <c r="B62" s="145" t="s">
        <v>289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117</v>
      </c>
      <c r="B63" s="145" t="s">
        <v>187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thickBot="1" x14ac:dyDescent="0.25">
      <c r="A64" s="13" t="s">
        <v>185</v>
      </c>
      <c r="B64" s="74" t="s">
        <v>188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82" t="s">
        <v>335</v>
      </c>
      <c r="B65" s="18" t="s">
        <v>189</v>
      </c>
      <c r="C65" s="136">
        <f>+C8+C15+C22+C29+C37+C49+C55+C60</f>
        <v>0</v>
      </c>
      <c r="D65" s="136">
        <f>+D8+D15+D22+D29+D37+D49+D55+D60</f>
        <v>0</v>
      </c>
      <c r="E65" s="136">
        <f>+E8+E15+E22+E29+E37+E49+E55+E60</f>
        <v>0</v>
      </c>
      <c r="F65" s="136">
        <f>+F8+F15+F22+F29+F37+F49+F55+F60</f>
        <v>0</v>
      </c>
      <c r="G65" s="171">
        <f>+G8+G15+G22+G29+G37+G49+G55+G60</f>
        <v>0</v>
      </c>
    </row>
    <row r="66" spans="1:7" s="143" customFormat="1" ht="12" customHeight="1" thickBot="1" x14ac:dyDescent="0.25">
      <c r="A66" s="175" t="s">
        <v>190</v>
      </c>
      <c r="B66" s="72" t="s">
        <v>191</v>
      </c>
      <c r="C66" s="130">
        <f>SUM(C67:C69)</f>
        <v>0</v>
      </c>
      <c r="D66" s="130">
        <f>SUM(D67:D69)</f>
        <v>0</v>
      </c>
      <c r="E66" s="130">
        <f>SUM(E67:E69)</f>
        <v>0</v>
      </c>
      <c r="F66" s="130">
        <f>SUM(F67:F69)</f>
        <v>0</v>
      </c>
      <c r="G66" s="71">
        <f>SUM(G67:G69)</f>
        <v>0</v>
      </c>
    </row>
    <row r="67" spans="1:7" s="143" customFormat="1" ht="12" customHeight="1" x14ac:dyDescent="0.2">
      <c r="A67" s="12" t="s">
        <v>219</v>
      </c>
      <c r="B67" s="144" t="s">
        <v>192</v>
      </c>
      <c r="C67" s="134"/>
      <c r="D67" s="134"/>
      <c r="E67" s="134"/>
      <c r="F67" s="293">
        <f>D67+E67</f>
        <v>0</v>
      </c>
      <c r="G67" s="231">
        <f>C67+F67</f>
        <v>0</v>
      </c>
    </row>
    <row r="68" spans="1:7" s="143" customFormat="1" ht="12" customHeight="1" x14ac:dyDescent="0.2">
      <c r="A68" s="11" t="s">
        <v>228</v>
      </c>
      <c r="B68" s="145" t="s">
        <v>193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thickBot="1" x14ac:dyDescent="0.25">
      <c r="A69" s="15" t="s">
        <v>229</v>
      </c>
      <c r="B69" s="308" t="s">
        <v>320</v>
      </c>
      <c r="C69" s="266"/>
      <c r="D69" s="266"/>
      <c r="E69" s="266"/>
      <c r="F69" s="292">
        <f>D69+E69</f>
        <v>0</v>
      </c>
      <c r="G69" s="309">
        <f>C69+F69</f>
        <v>0</v>
      </c>
    </row>
    <row r="70" spans="1:7" s="143" customFormat="1" ht="12" customHeight="1" thickBot="1" x14ac:dyDescent="0.25">
      <c r="A70" s="175" t="s">
        <v>195</v>
      </c>
      <c r="B70" s="72" t="s">
        <v>196</v>
      </c>
      <c r="C70" s="130">
        <f>SUM(C71:C74)</f>
        <v>0</v>
      </c>
      <c r="D70" s="130">
        <f>SUM(D71:D74)</f>
        <v>0</v>
      </c>
      <c r="E70" s="130">
        <f>SUM(E71:E74)</f>
        <v>0</v>
      </c>
      <c r="F70" s="130">
        <f>SUM(F71:F74)</f>
        <v>0</v>
      </c>
      <c r="G70" s="71">
        <f>SUM(G71:G74)</f>
        <v>0</v>
      </c>
    </row>
    <row r="71" spans="1:7" s="143" customFormat="1" ht="12" customHeight="1" x14ac:dyDescent="0.2">
      <c r="A71" s="12" t="s">
        <v>78</v>
      </c>
      <c r="B71" s="250" t="s">
        <v>197</v>
      </c>
      <c r="C71" s="134"/>
      <c r="D71" s="134"/>
      <c r="E71" s="134"/>
      <c r="F71" s="293">
        <f>D71+E71</f>
        <v>0</v>
      </c>
      <c r="G71" s="231">
        <f>C71+F71</f>
        <v>0</v>
      </c>
    </row>
    <row r="72" spans="1:7" s="143" customFormat="1" ht="12" customHeight="1" x14ac:dyDescent="0.2">
      <c r="A72" s="11" t="s">
        <v>79</v>
      </c>
      <c r="B72" s="250" t="s">
        <v>433</v>
      </c>
      <c r="C72" s="13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220</v>
      </c>
      <c r="B73" s="250" t="s">
        <v>198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thickBot="1" x14ac:dyDescent="0.25">
      <c r="A74" s="13" t="s">
        <v>221</v>
      </c>
      <c r="B74" s="251" t="s">
        <v>434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75" t="s">
        <v>199</v>
      </c>
      <c r="B75" s="72" t="s">
        <v>200</v>
      </c>
      <c r="C75" s="130">
        <f>SUM(C76:C77)</f>
        <v>0</v>
      </c>
      <c r="D75" s="130">
        <f>SUM(D76:D77)</f>
        <v>0</v>
      </c>
      <c r="E75" s="130">
        <f>SUM(E76:E77)</f>
        <v>0</v>
      </c>
      <c r="F75" s="130">
        <f>SUM(F76:F77)</f>
        <v>0</v>
      </c>
      <c r="G75" s="71">
        <f>SUM(G76:G77)</f>
        <v>0</v>
      </c>
    </row>
    <row r="76" spans="1:7" s="143" customFormat="1" ht="12" customHeight="1" x14ac:dyDescent="0.2">
      <c r="A76" s="12" t="s">
        <v>222</v>
      </c>
      <c r="B76" s="144" t="s">
        <v>201</v>
      </c>
      <c r="C76" s="134"/>
      <c r="D76" s="134"/>
      <c r="E76" s="134"/>
      <c r="F76" s="293">
        <f>D76+E76</f>
        <v>0</v>
      </c>
      <c r="G76" s="231">
        <f>C76+F76</f>
        <v>0</v>
      </c>
    </row>
    <row r="77" spans="1:7" s="143" customFormat="1" ht="12" customHeight="1" thickBot="1" x14ac:dyDescent="0.25">
      <c r="A77" s="13" t="s">
        <v>223</v>
      </c>
      <c r="B77" s="74" t="s">
        <v>202</v>
      </c>
      <c r="C77" s="134"/>
      <c r="D77" s="134"/>
      <c r="E77" s="134"/>
      <c r="F77" s="293">
        <f>D77+E77</f>
        <v>0</v>
      </c>
      <c r="G77" s="231">
        <f>C77+F77</f>
        <v>0</v>
      </c>
    </row>
    <row r="78" spans="1:7" s="143" customFormat="1" ht="12" customHeight="1" thickBot="1" x14ac:dyDescent="0.25">
      <c r="A78" s="175" t="s">
        <v>203</v>
      </c>
      <c r="B78" s="72" t="s">
        <v>204</v>
      </c>
      <c r="C78" s="130">
        <f>SUM(C79:C81)</f>
        <v>0</v>
      </c>
      <c r="D78" s="130">
        <f>SUM(D79:D81)</f>
        <v>0</v>
      </c>
      <c r="E78" s="130">
        <f>SUM(E79:E81)</f>
        <v>0</v>
      </c>
      <c r="F78" s="130">
        <f>SUM(F79:F81)</f>
        <v>0</v>
      </c>
      <c r="G78" s="71">
        <f>SUM(G79:G81)</f>
        <v>0</v>
      </c>
    </row>
    <row r="79" spans="1:7" s="143" customFormat="1" ht="12" customHeight="1" x14ac:dyDescent="0.2">
      <c r="A79" s="12" t="s">
        <v>224</v>
      </c>
      <c r="B79" s="144" t="s">
        <v>205</v>
      </c>
      <c r="C79" s="134"/>
      <c r="D79" s="134"/>
      <c r="E79" s="134"/>
      <c r="F79" s="293">
        <f>D79+E79</f>
        <v>0</v>
      </c>
      <c r="G79" s="231">
        <f>C79+F79</f>
        <v>0</v>
      </c>
    </row>
    <row r="80" spans="1:7" s="143" customFormat="1" ht="12" customHeight="1" x14ac:dyDescent="0.2">
      <c r="A80" s="11" t="s">
        <v>225</v>
      </c>
      <c r="B80" s="145" t="s">
        <v>206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thickBot="1" x14ac:dyDescent="0.25">
      <c r="A81" s="13" t="s">
        <v>226</v>
      </c>
      <c r="B81" s="74" t="s">
        <v>435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75" t="s">
        <v>207</v>
      </c>
      <c r="B82" s="72" t="s">
        <v>227</v>
      </c>
      <c r="C82" s="130">
        <f>SUM(C83:C86)</f>
        <v>0</v>
      </c>
      <c r="D82" s="130">
        <f>SUM(D83:D86)</f>
        <v>0</v>
      </c>
      <c r="E82" s="130">
        <f>SUM(E83:E86)</f>
        <v>0</v>
      </c>
      <c r="F82" s="130">
        <f>SUM(F83:F86)</f>
        <v>0</v>
      </c>
      <c r="G82" s="71">
        <f>SUM(G83:G86)</f>
        <v>0</v>
      </c>
    </row>
    <row r="83" spans="1:7" s="143" customFormat="1" ht="12" customHeight="1" x14ac:dyDescent="0.2">
      <c r="A83" s="147" t="s">
        <v>208</v>
      </c>
      <c r="B83" s="144" t="s">
        <v>209</v>
      </c>
      <c r="C83" s="134"/>
      <c r="D83" s="134"/>
      <c r="E83" s="134"/>
      <c r="F83" s="293">
        <f t="shared" ref="F83:F88" si="6">D83+E83</f>
        <v>0</v>
      </c>
      <c r="G83" s="231">
        <f t="shared" ref="G83:G88" si="7">C83+F83</f>
        <v>0</v>
      </c>
    </row>
    <row r="84" spans="1:7" s="143" customFormat="1" ht="12" customHeight="1" x14ac:dyDescent="0.2">
      <c r="A84" s="148" t="s">
        <v>210</v>
      </c>
      <c r="B84" s="145" t="s">
        <v>211</v>
      </c>
      <c r="C84" s="134"/>
      <c r="D84" s="134"/>
      <c r="E84" s="134"/>
      <c r="F84" s="293">
        <f t="shared" si="6"/>
        <v>0</v>
      </c>
      <c r="G84" s="231">
        <f t="shared" si="7"/>
        <v>0</v>
      </c>
    </row>
    <row r="85" spans="1:7" s="143" customFormat="1" ht="12" customHeight="1" x14ac:dyDescent="0.2">
      <c r="A85" s="148" t="s">
        <v>212</v>
      </c>
      <c r="B85" s="145" t="s">
        <v>213</v>
      </c>
      <c r="C85" s="134"/>
      <c r="D85" s="134"/>
      <c r="E85" s="134"/>
      <c r="F85" s="293">
        <f t="shared" si="6"/>
        <v>0</v>
      </c>
      <c r="G85" s="231">
        <f t="shared" si="7"/>
        <v>0</v>
      </c>
    </row>
    <row r="86" spans="1:7" s="143" customFormat="1" ht="12" customHeight="1" thickBot="1" x14ac:dyDescent="0.25">
      <c r="A86" s="149" t="s">
        <v>214</v>
      </c>
      <c r="B86" s="74" t="s">
        <v>215</v>
      </c>
      <c r="C86" s="134"/>
      <c r="D86" s="134"/>
      <c r="E86" s="134"/>
      <c r="F86" s="293">
        <f t="shared" si="6"/>
        <v>0</v>
      </c>
      <c r="G86" s="231">
        <f t="shared" si="7"/>
        <v>0</v>
      </c>
    </row>
    <row r="87" spans="1:7" s="143" customFormat="1" ht="12" customHeight="1" thickBot="1" x14ac:dyDescent="0.25">
      <c r="A87" s="175" t="s">
        <v>216</v>
      </c>
      <c r="B87" s="72" t="s">
        <v>334</v>
      </c>
      <c r="C87" s="177"/>
      <c r="D87" s="177"/>
      <c r="E87" s="177"/>
      <c r="F87" s="130">
        <f t="shared" si="6"/>
        <v>0</v>
      </c>
      <c r="G87" s="71">
        <f t="shared" si="7"/>
        <v>0</v>
      </c>
    </row>
    <row r="88" spans="1:7" s="143" customFormat="1" ht="13.5" customHeight="1" thickBot="1" x14ac:dyDescent="0.25">
      <c r="A88" s="175" t="s">
        <v>218</v>
      </c>
      <c r="B88" s="72" t="s">
        <v>217</v>
      </c>
      <c r="C88" s="177"/>
      <c r="D88" s="177"/>
      <c r="E88" s="177"/>
      <c r="F88" s="130">
        <f t="shared" si="6"/>
        <v>0</v>
      </c>
      <c r="G88" s="71">
        <f t="shared" si="7"/>
        <v>0</v>
      </c>
    </row>
    <row r="89" spans="1:7" s="143" customFormat="1" ht="15.75" customHeight="1" thickBot="1" x14ac:dyDescent="0.25">
      <c r="A89" s="175" t="s">
        <v>230</v>
      </c>
      <c r="B89" s="150" t="s">
        <v>337</v>
      </c>
      <c r="C89" s="136">
        <f>+C66+C70+C75+C78+C82+C88+C87</f>
        <v>0</v>
      </c>
      <c r="D89" s="136">
        <f>+D66+D70+D75+D78+D82+D88+D87</f>
        <v>0</v>
      </c>
      <c r="E89" s="136">
        <f>+E66+E70+E75+E78+E82+E88+E87</f>
        <v>0</v>
      </c>
      <c r="F89" s="136">
        <f>+F66+F70+F75+F78+F82+F88+F87</f>
        <v>0</v>
      </c>
      <c r="G89" s="171">
        <f>+G66+G70+G75+G78+G82+G88+G87</f>
        <v>0</v>
      </c>
    </row>
    <row r="90" spans="1:7" s="143" customFormat="1" ht="25.5" customHeight="1" thickBot="1" x14ac:dyDescent="0.25">
      <c r="A90" s="176" t="s">
        <v>336</v>
      </c>
      <c r="B90" s="151" t="s">
        <v>338</v>
      </c>
      <c r="C90" s="136">
        <f>+C65+C89</f>
        <v>0</v>
      </c>
      <c r="D90" s="136">
        <f>+D65+D89</f>
        <v>0</v>
      </c>
      <c r="E90" s="136">
        <f>+E65+E89</f>
        <v>0</v>
      </c>
      <c r="F90" s="136">
        <f>+F65+F89</f>
        <v>0</v>
      </c>
      <c r="G90" s="171">
        <f>+G65+G89</f>
        <v>0</v>
      </c>
    </row>
    <row r="91" spans="1:7" ht="16.5" customHeight="1" x14ac:dyDescent="0.25">
      <c r="A91" s="376" t="s">
        <v>486</v>
      </c>
      <c r="B91" s="376"/>
      <c r="C91" s="376"/>
      <c r="D91" s="376"/>
      <c r="E91" s="376"/>
      <c r="F91" s="376"/>
      <c r="G91" s="376"/>
    </row>
    <row r="92" spans="1:7" s="152" customFormat="1" ht="16.5" customHeight="1" thickBot="1" x14ac:dyDescent="0.3">
      <c r="A92" s="365"/>
      <c r="B92" s="365"/>
      <c r="C92" s="48"/>
      <c r="G92" s="48"/>
    </row>
    <row r="93" spans="1:7" x14ac:dyDescent="0.25">
      <c r="A93" s="367" t="s">
        <v>45</v>
      </c>
      <c r="B93" s="369" t="s">
        <v>372</v>
      </c>
      <c r="C93" s="371" t="str">
        <f>+CONCATENATE(LEFT(ÖSSZEFÜGGÉSEK!A6,4),". évi")</f>
        <v>2021. évi</v>
      </c>
      <c r="D93" s="372"/>
      <c r="E93" s="373"/>
      <c r="F93" s="373"/>
      <c r="G93" s="374"/>
    </row>
    <row r="94" spans="1:7" ht="36.75" thickBot="1" x14ac:dyDescent="0.3">
      <c r="A94" s="368"/>
      <c r="B94" s="370"/>
      <c r="C94" s="301" t="s">
        <v>371</v>
      </c>
      <c r="D94" s="302" t="s">
        <v>439</v>
      </c>
      <c r="E94" s="302" t="str">
        <f>E6</f>
        <v xml:space="preserve">1. sz. módosítás </v>
      </c>
      <c r="F94" s="303" t="s">
        <v>436</v>
      </c>
      <c r="G94" s="304" t="str">
        <f>'1.mell.1.tábl.'!G6</f>
        <v>Módosítás utáni előirányzat</v>
      </c>
    </row>
    <row r="95" spans="1:7" s="142" customFormat="1" ht="12" customHeight="1" thickBot="1" x14ac:dyDescent="0.25">
      <c r="A95" s="23" t="s">
        <v>346</v>
      </c>
      <c r="B95" s="24" t="s">
        <v>347</v>
      </c>
      <c r="C95" s="305" t="s">
        <v>348</v>
      </c>
      <c r="D95" s="305" t="s">
        <v>350</v>
      </c>
      <c r="E95" s="306" t="s">
        <v>349</v>
      </c>
      <c r="F95" s="306" t="s">
        <v>440</v>
      </c>
      <c r="G95" s="307" t="s">
        <v>441</v>
      </c>
    </row>
    <row r="96" spans="1:7" ht="12" customHeight="1" thickBot="1" x14ac:dyDescent="0.3">
      <c r="A96" s="19" t="s">
        <v>5</v>
      </c>
      <c r="B96" s="22" t="s">
        <v>296</v>
      </c>
      <c r="C96" s="129">
        <f>C97+C98+C99+C100+C101+C114</f>
        <v>179000</v>
      </c>
      <c r="D96" s="129">
        <f>D97+D98+D99+D100+D101+D114</f>
        <v>0</v>
      </c>
      <c r="E96" s="129">
        <f>E97+E98+E99+E100+E101+E114</f>
        <v>0</v>
      </c>
      <c r="F96" s="129">
        <f>F97+F98+F99+F100+F101+F114</f>
        <v>0</v>
      </c>
      <c r="G96" s="185">
        <f>G97+G98+G99+G100+G101+G114</f>
        <v>179000</v>
      </c>
    </row>
    <row r="97" spans="1:7" ht="12" customHeight="1" x14ac:dyDescent="0.25">
      <c r="A97" s="14" t="s">
        <v>57</v>
      </c>
      <c r="B97" s="7" t="s">
        <v>33</v>
      </c>
      <c r="C97" s="350">
        <v>0</v>
      </c>
      <c r="D97" s="189"/>
      <c r="E97" s="189"/>
      <c r="F97" s="294">
        <f t="shared" ref="F97:F116" si="8">D97+E97</f>
        <v>0</v>
      </c>
      <c r="G97" s="233">
        <f t="shared" ref="G97:G116" si="9">C97+F97</f>
        <v>0</v>
      </c>
    </row>
    <row r="98" spans="1:7" ht="12" customHeight="1" x14ac:dyDescent="0.25">
      <c r="A98" s="11" t="s">
        <v>58</v>
      </c>
      <c r="B98" s="5" t="s">
        <v>97</v>
      </c>
      <c r="C98" s="351">
        <v>0</v>
      </c>
      <c r="D98" s="131"/>
      <c r="E98" s="131"/>
      <c r="F98" s="295">
        <f t="shared" si="8"/>
        <v>0</v>
      </c>
      <c r="G98" s="229">
        <f t="shared" si="9"/>
        <v>0</v>
      </c>
    </row>
    <row r="99" spans="1:7" ht="12" customHeight="1" x14ac:dyDescent="0.25">
      <c r="A99" s="11" t="s">
        <v>59</v>
      </c>
      <c r="B99" s="5" t="s">
        <v>76</v>
      </c>
      <c r="C99" s="352">
        <v>79000</v>
      </c>
      <c r="D99" s="133"/>
      <c r="E99" s="133"/>
      <c r="F99" s="296">
        <f t="shared" si="8"/>
        <v>0</v>
      </c>
      <c r="G99" s="230">
        <f t="shared" si="9"/>
        <v>79000</v>
      </c>
    </row>
    <row r="100" spans="1:7" ht="12" customHeight="1" x14ac:dyDescent="0.25">
      <c r="A100" s="11" t="s">
        <v>60</v>
      </c>
      <c r="B100" s="8" t="s">
        <v>98</v>
      </c>
      <c r="C100" s="352"/>
      <c r="D100" s="133"/>
      <c r="E100" s="133"/>
      <c r="F100" s="296">
        <f t="shared" si="8"/>
        <v>0</v>
      </c>
      <c r="G100" s="230">
        <f t="shared" si="9"/>
        <v>0</v>
      </c>
    </row>
    <row r="101" spans="1:7" ht="12" customHeight="1" x14ac:dyDescent="0.25">
      <c r="A101" s="11" t="s">
        <v>68</v>
      </c>
      <c r="B101" s="16" t="s">
        <v>99</v>
      </c>
      <c r="C101" s="352">
        <v>100000</v>
      </c>
      <c r="D101" s="133"/>
      <c r="E101" s="133"/>
      <c r="F101" s="296">
        <f t="shared" si="8"/>
        <v>0</v>
      </c>
      <c r="G101" s="230">
        <f t="shared" si="9"/>
        <v>100000</v>
      </c>
    </row>
    <row r="102" spans="1:7" ht="12" customHeight="1" x14ac:dyDescent="0.25">
      <c r="A102" s="11" t="s">
        <v>61</v>
      </c>
      <c r="B102" s="5" t="s">
        <v>301</v>
      </c>
      <c r="C102" s="352"/>
      <c r="D102" s="133"/>
      <c r="E102" s="133"/>
      <c r="F102" s="296">
        <f t="shared" si="8"/>
        <v>0</v>
      </c>
      <c r="G102" s="230">
        <f t="shared" si="9"/>
        <v>0</v>
      </c>
    </row>
    <row r="103" spans="1:7" ht="12" customHeight="1" x14ac:dyDescent="0.25">
      <c r="A103" s="11" t="s">
        <v>62</v>
      </c>
      <c r="B103" s="51" t="s">
        <v>300</v>
      </c>
      <c r="C103" s="352"/>
      <c r="D103" s="133"/>
      <c r="E103" s="133"/>
      <c r="F103" s="296">
        <f t="shared" si="8"/>
        <v>0</v>
      </c>
      <c r="G103" s="230">
        <f t="shared" si="9"/>
        <v>0</v>
      </c>
    </row>
    <row r="104" spans="1:7" ht="12" customHeight="1" x14ac:dyDescent="0.25">
      <c r="A104" s="11" t="s">
        <v>69</v>
      </c>
      <c r="B104" s="51" t="s">
        <v>299</v>
      </c>
      <c r="C104" s="352"/>
      <c r="D104" s="133"/>
      <c r="E104" s="133"/>
      <c r="F104" s="296">
        <f t="shared" si="8"/>
        <v>0</v>
      </c>
      <c r="G104" s="230">
        <f t="shared" si="9"/>
        <v>0</v>
      </c>
    </row>
    <row r="105" spans="1:7" ht="12" customHeight="1" x14ac:dyDescent="0.25">
      <c r="A105" s="11" t="s">
        <v>70</v>
      </c>
      <c r="B105" s="49" t="s">
        <v>233</v>
      </c>
      <c r="C105" s="352"/>
      <c r="D105" s="133"/>
      <c r="E105" s="133"/>
      <c r="F105" s="296">
        <f t="shared" si="8"/>
        <v>0</v>
      </c>
      <c r="G105" s="230">
        <f t="shared" si="9"/>
        <v>0</v>
      </c>
    </row>
    <row r="106" spans="1:7" ht="22.5" x14ac:dyDescent="0.25">
      <c r="A106" s="11" t="s">
        <v>71</v>
      </c>
      <c r="B106" s="50" t="s">
        <v>234</v>
      </c>
      <c r="C106" s="352"/>
      <c r="D106" s="133"/>
      <c r="E106" s="133"/>
      <c r="F106" s="296">
        <f t="shared" si="8"/>
        <v>0</v>
      </c>
      <c r="G106" s="230">
        <f t="shared" si="9"/>
        <v>0</v>
      </c>
    </row>
    <row r="107" spans="1:7" ht="22.5" x14ac:dyDescent="0.25">
      <c r="A107" s="11" t="s">
        <v>72</v>
      </c>
      <c r="B107" s="50" t="s">
        <v>235</v>
      </c>
      <c r="C107" s="352"/>
      <c r="D107" s="133"/>
      <c r="E107" s="133"/>
      <c r="F107" s="296">
        <f t="shared" si="8"/>
        <v>0</v>
      </c>
      <c r="G107" s="230">
        <f t="shared" si="9"/>
        <v>0</v>
      </c>
    </row>
    <row r="108" spans="1:7" ht="12" customHeight="1" x14ac:dyDescent="0.25">
      <c r="A108" s="11" t="s">
        <v>74</v>
      </c>
      <c r="B108" s="49" t="s">
        <v>236</v>
      </c>
      <c r="C108" s="352">
        <v>100000</v>
      </c>
      <c r="D108" s="133"/>
      <c r="E108" s="133"/>
      <c r="F108" s="296">
        <f t="shared" si="8"/>
        <v>0</v>
      </c>
      <c r="G108" s="230">
        <f t="shared" si="9"/>
        <v>100000</v>
      </c>
    </row>
    <row r="109" spans="1:7" x14ac:dyDescent="0.25">
      <c r="A109" s="11" t="s">
        <v>100</v>
      </c>
      <c r="B109" s="49" t="s">
        <v>237</v>
      </c>
      <c r="C109" s="352"/>
      <c r="D109" s="133"/>
      <c r="E109" s="133"/>
      <c r="F109" s="296">
        <f t="shared" si="8"/>
        <v>0</v>
      </c>
      <c r="G109" s="230">
        <f t="shared" si="9"/>
        <v>0</v>
      </c>
    </row>
    <row r="110" spans="1:7" ht="22.5" x14ac:dyDescent="0.25">
      <c r="A110" s="11" t="s">
        <v>231</v>
      </c>
      <c r="B110" s="50" t="s">
        <v>238</v>
      </c>
      <c r="C110" s="352"/>
      <c r="D110" s="133"/>
      <c r="E110" s="133"/>
      <c r="F110" s="296">
        <f t="shared" si="8"/>
        <v>0</v>
      </c>
      <c r="G110" s="230">
        <f t="shared" si="9"/>
        <v>0</v>
      </c>
    </row>
    <row r="111" spans="1:7" ht="12" customHeight="1" x14ac:dyDescent="0.25">
      <c r="A111" s="10" t="s">
        <v>232</v>
      </c>
      <c r="B111" s="51" t="s">
        <v>239</v>
      </c>
      <c r="C111" s="352"/>
      <c r="D111" s="133"/>
      <c r="E111" s="133"/>
      <c r="F111" s="296">
        <f t="shared" si="8"/>
        <v>0</v>
      </c>
      <c r="G111" s="230">
        <f t="shared" si="9"/>
        <v>0</v>
      </c>
    </row>
    <row r="112" spans="1:7" ht="12" customHeight="1" x14ac:dyDescent="0.25">
      <c r="A112" s="11" t="s">
        <v>297</v>
      </c>
      <c r="B112" s="51" t="s">
        <v>240</v>
      </c>
      <c r="C112" s="352"/>
      <c r="D112" s="133"/>
      <c r="E112" s="133"/>
      <c r="F112" s="296">
        <f t="shared" si="8"/>
        <v>0</v>
      </c>
      <c r="G112" s="230">
        <f t="shared" si="9"/>
        <v>0</v>
      </c>
    </row>
    <row r="113" spans="1:7" ht="12" customHeight="1" x14ac:dyDescent="0.25">
      <c r="A113" s="13" t="s">
        <v>298</v>
      </c>
      <c r="B113" s="51" t="s">
        <v>241</v>
      </c>
      <c r="C113" s="352"/>
      <c r="D113" s="133"/>
      <c r="E113" s="133"/>
      <c r="F113" s="296">
        <f t="shared" si="8"/>
        <v>0</v>
      </c>
      <c r="G113" s="230">
        <f t="shared" si="9"/>
        <v>0</v>
      </c>
    </row>
    <row r="114" spans="1:7" ht="12" customHeight="1" x14ac:dyDescent="0.25">
      <c r="A114" s="11" t="s">
        <v>302</v>
      </c>
      <c r="B114" s="8" t="s">
        <v>34</v>
      </c>
      <c r="C114" s="351"/>
      <c r="D114" s="131"/>
      <c r="E114" s="131"/>
      <c r="F114" s="295">
        <f t="shared" si="8"/>
        <v>0</v>
      </c>
      <c r="G114" s="229">
        <f t="shared" si="9"/>
        <v>0</v>
      </c>
    </row>
    <row r="115" spans="1:7" ht="12" customHeight="1" x14ac:dyDescent="0.25">
      <c r="A115" s="11" t="s">
        <v>303</v>
      </c>
      <c r="B115" s="5" t="s">
        <v>305</v>
      </c>
      <c r="C115" s="351"/>
      <c r="D115" s="131"/>
      <c r="E115" s="131"/>
      <c r="F115" s="295">
        <f t="shared" si="8"/>
        <v>0</v>
      </c>
      <c r="G115" s="229">
        <f t="shared" si="9"/>
        <v>0</v>
      </c>
    </row>
    <row r="116" spans="1:7" ht="12" customHeight="1" thickBot="1" x14ac:dyDescent="0.3">
      <c r="A116" s="15" t="s">
        <v>304</v>
      </c>
      <c r="B116" s="181" t="s">
        <v>306</v>
      </c>
      <c r="C116" s="353"/>
      <c r="D116" s="190"/>
      <c r="E116" s="190"/>
      <c r="F116" s="297">
        <f t="shared" si="8"/>
        <v>0</v>
      </c>
      <c r="G116" s="234">
        <f t="shared" si="9"/>
        <v>0</v>
      </c>
    </row>
    <row r="117" spans="1:7" ht="12" customHeight="1" thickBot="1" x14ac:dyDescent="0.3">
      <c r="A117" s="179" t="s">
        <v>6</v>
      </c>
      <c r="B117" s="180" t="s">
        <v>242</v>
      </c>
      <c r="C117" s="191">
        <f>+C118+C120+C122</f>
        <v>0</v>
      </c>
      <c r="D117" s="130">
        <f>+D118+D120+D122</f>
        <v>0</v>
      </c>
      <c r="E117" s="191">
        <f>+E118+E120+E122</f>
        <v>0</v>
      </c>
      <c r="F117" s="191">
        <f>+F118+F120+F122</f>
        <v>0</v>
      </c>
      <c r="G117" s="186">
        <f>+G118+G120+G122</f>
        <v>0</v>
      </c>
    </row>
    <row r="118" spans="1:7" ht="12" customHeight="1" x14ac:dyDescent="0.25">
      <c r="A118" s="12" t="s">
        <v>63</v>
      </c>
      <c r="B118" s="5" t="s">
        <v>116</v>
      </c>
      <c r="C118" s="132"/>
      <c r="D118" s="198"/>
      <c r="E118" s="132"/>
      <c r="F118" s="173">
        <f t="shared" ref="F118:F130" si="10">D118+E118</f>
        <v>0</v>
      </c>
      <c r="G118" s="172">
        <f t="shared" ref="G118:G130" si="11">C118+F118</f>
        <v>0</v>
      </c>
    </row>
    <row r="119" spans="1:7" ht="12" customHeight="1" x14ac:dyDescent="0.25">
      <c r="A119" s="12" t="s">
        <v>64</v>
      </c>
      <c r="B119" s="9" t="s">
        <v>246</v>
      </c>
      <c r="C119" s="132"/>
      <c r="D119" s="198"/>
      <c r="E119" s="132"/>
      <c r="F119" s="173">
        <f t="shared" si="10"/>
        <v>0</v>
      </c>
      <c r="G119" s="172">
        <f t="shared" si="11"/>
        <v>0</v>
      </c>
    </row>
    <row r="120" spans="1:7" ht="12" customHeight="1" x14ac:dyDescent="0.25">
      <c r="A120" s="12" t="s">
        <v>65</v>
      </c>
      <c r="B120" s="9" t="s">
        <v>101</v>
      </c>
      <c r="C120" s="131"/>
      <c r="D120" s="199"/>
      <c r="E120" s="131"/>
      <c r="F120" s="295">
        <f t="shared" si="10"/>
        <v>0</v>
      </c>
      <c r="G120" s="229">
        <f t="shared" si="11"/>
        <v>0</v>
      </c>
    </row>
    <row r="121" spans="1:7" ht="12" customHeight="1" x14ac:dyDescent="0.25">
      <c r="A121" s="12" t="s">
        <v>66</v>
      </c>
      <c r="B121" s="9" t="s">
        <v>247</v>
      </c>
      <c r="C121" s="131"/>
      <c r="D121" s="199"/>
      <c r="E121" s="131"/>
      <c r="F121" s="295">
        <f t="shared" si="10"/>
        <v>0</v>
      </c>
      <c r="G121" s="229">
        <f t="shared" si="11"/>
        <v>0</v>
      </c>
    </row>
    <row r="122" spans="1:7" ht="12" customHeight="1" x14ac:dyDescent="0.25">
      <c r="A122" s="12" t="s">
        <v>67</v>
      </c>
      <c r="B122" s="74" t="s">
        <v>118</v>
      </c>
      <c r="C122" s="131"/>
      <c r="D122" s="199"/>
      <c r="E122" s="131"/>
      <c r="F122" s="295">
        <f t="shared" si="10"/>
        <v>0</v>
      </c>
      <c r="G122" s="229">
        <f t="shared" si="11"/>
        <v>0</v>
      </c>
    </row>
    <row r="123" spans="1:7" ht="12" customHeight="1" x14ac:dyDescent="0.25">
      <c r="A123" s="12" t="s">
        <v>73</v>
      </c>
      <c r="B123" s="73" t="s">
        <v>290</v>
      </c>
      <c r="C123" s="131"/>
      <c r="D123" s="199"/>
      <c r="E123" s="131"/>
      <c r="F123" s="295">
        <f t="shared" si="10"/>
        <v>0</v>
      </c>
      <c r="G123" s="229">
        <f t="shared" si="11"/>
        <v>0</v>
      </c>
    </row>
    <row r="124" spans="1:7" ht="12" customHeight="1" x14ac:dyDescent="0.25">
      <c r="A124" s="12" t="s">
        <v>75</v>
      </c>
      <c r="B124" s="140" t="s">
        <v>252</v>
      </c>
      <c r="C124" s="131"/>
      <c r="D124" s="199"/>
      <c r="E124" s="131"/>
      <c r="F124" s="295">
        <f t="shared" si="10"/>
        <v>0</v>
      </c>
      <c r="G124" s="229">
        <f t="shared" si="11"/>
        <v>0</v>
      </c>
    </row>
    <row r="125" spans="1:7" ht="22.5" x14ac:dyDescent="0.25">
      <c r="A125" s="12" t="s">
        <v>102</v>
      </c>
      <c r="B125" s="50" t="s">
        <v>235</v>
      </c>
      <c r="C125" s="131"/>
      <c r="D125" s="199"/>
      <c r="E125" s="131"/>
      <c r="F125" s="295">
        <f t="shared" si="10"/>
        <v>0</v>
      </c>
      <c r="G125" s="229">
        <f t="shared" si="11"/>
        <v>0</v>
      </c>
    </row>
    <row r="126" spans="1:7" ht="12" customHeight="1" x14ac:dyDescent="0.25">
      <c r="A126" s="12" t="s">
        <v>103</v>
      </c>
      <c r="B126" s="50" t="s">
        <v>251</v>
      </c>
      <c r="C126" s="131"/>
      <c r="D126" s="199"/>
      <c r="E126" s="131"/>
      <c r="F126" s="295">
        <f t="shared" si="10"/>
        <v>0</v>
      </c>
      <c r="G126" s="229">
        <f t="shared" si="11"/>
        <v>0</v>
      </c>
    </row>
    <row r="127" spans="1:7" ht="12" customHeight="1" x14ac:dyDescent="0.25">
      <c r="A127" s="12" t="s">
        <v>104</v>
      </c>
      <c r="B127" s="50" t="s">
        <v>250</v>
      </c>
      <c r="C127" s="131"/>
      <c r="D127" s="199"/>
      <c r="E127" s="131"/>
      <c r="F127" s="295">
        <f t="shared" si="10"/>
        <v>0</v>
      </c>
      <c r="G127" s="229">
        <f t="shared" si="11"/>
        <v>0</v>
      </c>
    </row>
    <row r="128" spans="1:7" ht="12" customHeight="1" x14ac:dyDescent="0.25">
      <c r="A128" s="12" t="s">
        <v>243</v>
      </c>
      <c r="B128" s="50" t="s">
        <v>238</v>
      </c>
      <c r="C128" s="131"/>
      <c r="D128" s="199"/>
      <c r="E128" s="131"/>
      <c r="F128" s="295">
        <f t="shared" si="10"/>
        <v>0</v>
      </c>
      <c r="G128" s="229">
        <f t="shared" si="11"/>
        <v>0</v>
      </c>
    </row>
    <row r="129" spans="1:7" ht="12" customHeight="1" x14ac:dyDescent="0.25">
      <c r="A129" s="12" t="s">
        <v>244</v>
      </c>
      <c r="B129" s="50" t="s">
        <v>249</v>
      </c>
      <c r="C129" s="131"/>
      <c r="D129" s="199"/>
      <c r="E129" s="131"/>
      <c r="F129" s="295">
        <f t="shared" si="10"/>
        <v>0</v>
      </c>
      <c r="G129" s="229">
        <f t="shared" si="11"/>
        <v>0</v>
      </c>
    </row>
    <row r="130" spans="1:7" ht="23.25" thickBot="1" x14ac:dyDescent="0.3">
      <c r="A130" s="10" t="s">
        <v>245</v>
      </c>
      <c r="B130" s="50" t="s">
        <v>248</v>
      </c>
      <c r="C130" s="133"/>
      <c r="D130" s="200"/>
      <c r="E130" s="133"/>
      <c r="F130" s="296">
        <f t="shared" si="10"/>
        <v>0</v>
      </c>
      <c r="G130" s="230">
        <f t="shared" si="11"/>
        <v>0</v>
      </c>
    </row>
    <row r="131" spans="1:7" ht="12" customHeight="1" thickBot="1" x14ac:dyDescent="0.3">
      <c r="A131" s="17" t="s">
        <v>7</v>
      </c>
      <c r="B131" s="46" t="s">
        <v>307</v>
      </c>
      <c r="C131" s="130">
        <f>+C96+C117</f>
        <v>179000</v>
      </c>
      <c r="D131" s="197">
        <f>+D96+D117</f>
        <v>0</v>
      </c>
      <c r="E131" s="130">
        <f>+E96+E117</f>
        <v>0</v>
      </c>
      <c r="F131" s="130">
        <f>+F96+F117</f>
        <v>0</v>
      </c>
      <c r="G131" s="71">
        <f>+G96+G117</f>
        <v>179000</v>
      </c>
    </row>
    <row r="132" spans="1:7" ht="12" customHeight="1" thickBot="1" x14ac:dyDescent="0.3">
      <c r="A132" s="17" t="s">
        <v>8</v>
      </c>
      <c r="B132" s="46" t="s">
        <v>373</v>
      </c>
      <c r="C132" s="130">
        <f>+C133+C134+C135</f>
        <v>0</v>
      </c>
      <c r="D132" s="197">
        <f>+D133+D134+D135</f>
        <v>0</v>
      </c>
      <c r="E132" s="130">
        <f>+E133+E134+E135</f>
        <v>0</v>
      </c>
      <c r="F132" s="130">
        <f>+F133+F134+F135</f>
        <v>0</v>
      </c>
      <c r="G132" s="71">
        <f>+G133+G134+G135</f>
        <v>0</v>
      </c>
    </row>
    <row r="133" spans="1:7" ht="12" customHeight="1" x14ac:dyDescent="0.25">
      <c r="A133" s="12" t="s">
        <v>150</v>
      </c>
      <c r="B133" s="9" t="s">
        <v>315</v>
      </c>
      <c r="C133" s="131"/>
      <c r="D133" s="199"/>
      <c r="E133" s="131"/>
      <c r="F133" s="295">
        <f>D133+E133</f>
        <v>0</v>
      </c>
      <c r="G133" s="229">
        <f>C133+F133</f>
        <v>0</v>
      </c>
    </row>
    <row r="134" spans="1:7" ht="12" customHeight="1" x14ac:dyDescent="0.25">
      <c r="A134" s="12" t="s">
        <v>151</v>
      </c>
      <c r="B134" s="9" t="s">
        <v>316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thickBot="1" x14ac:dyDescent="0.3">
      <c r="A135" s="10" t="s">
        <v>152</v>
      </c>
      <c r="B135" s="9" t="s">
        <v>317</v>
      </c>
      <c r="C135" s="131"/>
      <c r="D135" s="199"/>
      <c r="E135" s="131"/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7" t="s">
        <v>9</v>
      </c>
      <c r="B136" s="46" t="s">
        <v>309</v>
      </c>
      <c r="C136" s="130">
        <f>SUM(C137:C142)</f>
        <v>0</v>
      </c>
      <c r="D136" s="197">
        <f>SUM(D137:D142)</f>
        <v>0</v>
      </c>
      <c r="E136" s="130">
        <f>SUM(E137:E142)</f>
        <v>0</v>
      </c>
      <c r="F136" s="130">
        <f>SUM(F137:F142)</f>
        <v>0</v>
      </c>
      <c r="G136" s="71">
        <f>SUM(G137:G142)</f>
        <v>0</v>
      </c>
    </row>
    <row r="137" spans="1:7" ht="12" customHeight="1" x14ac:dyDescent="0.25">
      <c r="A137" s="12" t="s">
        <v>50</v>
      </c>
      <c r="B137" s="6" t="s">
        <v>318</v>
      </c>
      <c r="C137" s="131"/>
      <c r="D137" s="199"/>
      <c r="E137" s="131"/>
      <c r="F137" s="295">
        <f t="shared" ref="F137:F142" si="12">D137+E137</f>
        <v>0</v>
      </c>
      <c r="G137" s="229">
        <f t="shared" ref="G137:G142" si="13">C137+F137</f>
        <v>0</v>
      </c>
    </row>
    <row r="138" spans="1:7" ht="12" customHeight="1" x14ac:dyDescent="0.25">
      <c r="A138" s="12" t="s">
        <v>51</v>
      </c>
      <c r="B138" s="6" t="s">
        <v>310</v>
      </c>
      <c r="C138" s="131"/>
      <c r="D138" s="199"/>
      <c r="E138" s="131"/>
      <c r="F138" s="295">
        <f t="shared" si="12"/>
        <v>0</v>
      </c>
      <c r="G138" s="229">
        <f t="shared" si="13"/>
        <v>0</v>
      </c>
    </row>
    <row r="139" spans="1:7" ht="12" customHeight="1" x14ac:dyDescent="0.25">
      <c r="A139" s="12" t="s">
        <v>52</v>
      </c>
      <c r="B139" s="6" t="s">
        <v>311</v>
      </c>
      <c r="C139" s="131"/>
      <c r="D139" s="199"/>
      <c r="E139" s="131"/>
      <c r="F139" s="295">
        <f t="shared" si="12"/>
        <v>0</v>
      </c>
      <c r="G139" s="229">
        <f t="shared" si="13"/>
        <v>0</v>
      </c>
    </row>
    <row r="140" spans="1:7" ht="12" customHeight="1" x14ac:dyDescent="0.25">
      <c r="A140" s="12" t="s">
        <v>89</v>
      </c>
      <c r="B140" s="6" t="s">
        <v>312</v>
      </c>
      <c r="C140" s="131"/>
      <c r="D140" s="199"/>
      <c r="E140" s="131"/>
      <c r="F140" s="295">
        <f t="shared" si="12"/>
        <v>0</v>
      </c>
      <c r="G140" s="229">
        <f t="shared" si="13"/>
        <v>0</v>
      </c>
    </row>
    <row r="141" spans="1:7" ht="12" customHeight="1" x14ac:dyDescent="0.25">
      <c r="A141" s="12" t="s">
        <v>90</v>
      </c>
      <c r="B141" s="6" t="s">
        <v>313</v>
      </c>
      <c r="C141" s="131"/>
      <c r="D141" s="199"/>
      <c r="E141" s="131"/>
      <c r="F141" s="295">
        <f t="shared" si="12"/>
        <v>0</v>
      </c>
      <c r="G141" s="229">
        <f t="shared" si="13"/>
        <v>0</v>
      </c>
    </row>
    <row r="142" spans="1:7" ht="12" customHeight="1" thickBot="1" x14ac:dyDescent="0.3">
      <c r="A142" s="10" t="s">
        <v>91</v>
      </c>
      <c r="B142" s="6" t="s">
        <v>314</v>
      </c>
      <c r="C142" s="131"/>
      <c r="D142" s="199"/>
      <c r="E142" s="131"/>
      <c r="F142" s="295">
        <f t="shared" si="12"/>
        <v>0</v>
      </c>
      <c r="G142" s="229">
        <f t="shared" si="13"/>
        <v>0</v>
      </c>
    </row>
    <row r="143" spans="1:7" ht="12" customHeight="1" thickBot="1" x14ac:dyDescent="0.3">
      <c r="A143" s="17" t="s">
        <v>10</v>
      </c>
      <c r="B143" s="46" t="s">
        <v>322</v>
      </c>
      <c r="C143" s="136">
        <f>+C144+C145+C146+C147</f>
        <v>0</v>
      </c>
      <c r="D143" s="201">
        <f>+D144+D145+D146+D147</f>
        <v>0</v>
      </c>
      <c r="E143" s="136">
        <f>+E144+E145+E146+E147</f>
        <v>0</v>
      </c>
      <c r="F143" s="136">
        <f>+F144+F145+F146+F147</f>
        <v>0</v>
      </c>
      <c r="G143" s="171">
        <f>+G144+G145+G146+G147</f>
        <v>0</v>
      </c>
    </row>
    <row r="144" spans="1:7" ht="12" customHeight="1" x14ac:dyDescent="0.25">
      <c r="A144" s="12" t="s">
        <v>53</v>
      </c>
      <c r="B144" s="6" t="s">
        <v>253</v>
      </c>
      <c r="C144" s="131"/>
      <c r="D144" s="199"/>
      <c r="E144" s="131"/>
      <c r="F144" s="295">
        <f>D144+E144</f>
        <v>0</v>
      </c>
      <c r="G144" s="229">
        <f>C144+F144</f>
        <v>0</v>
      </c>
    </row>
    <row r="145" spans="1:11" ht="12" customHeight="1" x14ac:dyDescent="0.25">
      <c r="A145" s="12" t="s">
        <v>54</v>
      </c>
      <c r="B145" s="6" t="s">
        <v>254</v>
      </c>
      <c r="C145" s="131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170</v>
      </c>
      <c r="B146" s="6" t="s">
        <v>323</v>
      </c>
      <c r="C146" s="131"/>
      <c r="D146" s="199"/>
      <c r="E146" s="131"/>
      <c r="F146" s="295">
        <f>D146+E146</f>
        <v>0</v>
      </c>
      <c r="G146" s="229">
        <f>C146+F146</f>
        <v>0</v>
      </c>
    </row>
    <row r="147" spans="1:11" ht="12" customHeight="1" thickBot="1" x14ac:dyDescent="0.3">
      <c r="A147" s="10" t="s">
        <v>171</v>
      </c>
      <c r="B147" s="4" t="s">
        <v>272</v>
      </c>
      <c r="C147" s="131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7" t="s">
        <v>11</v>
      </c>
      <c r="B148" s="46" t="s">
        <v>324</v>
      </c>
      <c r="C148" s="192">
        <f>SUM(C149:C153)</f>
        <v>0</v>
      </c>
      <c r="D148" s="202">
        <f>SUM(D149:D153)</f>
        <v>0</v>
      </c>
      <c r="E148" s="192">
        <f>SUM(E149:E153)</f>
        <v>0</v>
      </c>
      <c r="F148" s="192">
        <f>SUM(F149:F153)</f>
        <v>0</v>
      </c>
      <c r="G148" s="187">
        <f>SUM(G149:G153)</f>
        <v>0</v>
      </c>
    </row>
    <row r="149" spans="1:11" ht="12" customHeight="1" x14ac:dyDescent="0.25">
      <c r="A149" s="12" t="s">
        <v>55</v>
      </c>
      <c r="B149" s="6" t="s">
        <v>319</v>
      </c>
      <c r="C149" s="131"/>
      <c r="D149" s="199"/>
      <c r="E149" s="131"/>
      <c r="F149" s="295">
        <f t="shared" ref="F149:F155" si="14">D149+E149</f>
        <v>0</v>
      </c>
      <c r="G149" s="229">
        <f t="shared" ref="G149:G154" si="15">C149+F149</f>
        <v>0</v>
      </c>
    </row>
    <row r="150" spans="1:11" ht="12" customHeight="1" x14ac:dyDescent="0.25">
      <c r="A150" s="12" t="s">
        <v>56</v>
      </c>
      <c r="B150" s="6" t="s">
        <v>326</v>
      </c>
      <c r="C150" s="131"/>
      <c r="D150" s="199"/>
      <c r="E150" s="131"/>
      <c r="F150" s="295">
        <f t="shared" si="14"/>
        <v>0</v>
      </c>
      <c r="G150" s="229">
        <f t="shared" si="15"/>
        <v>0</v>
      </c>
    </row>
    <row r="151" spans="1:11" ht="12" customHeight="1" x14ac:dyDescent="0.25">
      <c r="A151" s="12" t="s">
        <v>182</v>
      </c>
      <c r="B151" s="6" t="s">
        <v>321</v>
      </c>
      <c r="C151" s="131"/>
      <c r="D151" s="199"/>
      <c r="E151" s="131"/>
      <c r="F151" s="295">
        <f t="shared" si="14"/>
        <v>0</v>
      </c>
      <c r="G151" s="229">
        <f t="shared" si="15"/>
        <v>0</v>
      </c>
    </row>
    <row r="152" spans="1:11" ht="12" customHeight="1" x14ac:dyDescent="0.25">
      <c r="A152" s="12" t="s">
        <v>183</v>
      </c>
      <c r="B152" s="6" t="s">
        <v>327</v>
      </c>
      <c r="C152" s="131"/>
      <c r="D152" s="199"/>
      <c r="E152" s="131"/>
      <c r="F152" s="295">
        <f t="shared" si="14"/>
        <v>0</v>
      </c>
      <c r="G152" s="229">
        <f t="shared" si="15"/>
        <v>0</v>
      </c>
    </row>
    <row r="153" spans="1:11" ht="12" customHeight="1" thickBot="1" x14ac:dyDescent="0.3">
      <c r="A153" s="12" t="s">
        <v>325</v>
      </c>
      <c r="B153" s="6" t="s">
        <v>328</v>
      </c>
      <c r="C153" s="131"/>
      <c r="D153" s="199"/>
      <c r="E153" s="133"/>
      <c r="F153" s="296">
        <f t="shared" si="14"/>
        <v>0</v>
      </c>
      <c r="G153" s="230">
        <f t="shared" si="15"/>
        <v>0</v>
      </c>
    </row>
    <row r="154" spans="1:11" ht="12" customHeight="1" thickBot="1" x14ac:dyDescent="0.3">
      <c r="A154" s="17" t="s">
        <v>12</v>
      </c>
      <c r="B154" s="46" t="s">
        <v>329</v>
      </c>
      <c r="C154" s="193"/>
      <c r="D154" s="203"/>
      <c r="E154" s="193"/>
      <c r="F154" s="192">
        <f t="shared" si="14"/>
        <v>0</v>
      </c>
      <c r="G154" s="264">
        <f t="shared" si="15"/>
        <v>0</v>
      </c>
    </row>
    <row r="155" spans="1:11" ht="12" customHeight="1" thickBot="1" x14ac:dyDescent="0.3">
      <c r="A155" s="17" t="s">
        <v>13</v>
      </c>
      <c r="B155" s="46" t="s">
        <v>330</v>
      </c>
      <c r="C155" s="193"/>
      <c r="D155" s="203"/>
      <c r="E155" s="265"/>
      <c r="F155" s="298">
        <f t="shared" si="14"/>
        <v>0</v>
      </c>
      <c r="G155" s="172">
        <f>C155+D155</f>
        <v>0</v>
      </c>
    </row>
    <row r="156" spans="1:11" ht="15" customHeight="1" thickBot="1" x14ac:dyDescent="0.3">
      <c r="A156" s="17" t="s">
        <v>14</v>
      </c>
      <c r="B156" s="46" t="s">
        <v>332</v>
      </c>
      <c r="C156" s="194">
        <f>+C132+C136+C143+C148+C154+C155</f>
        <v>0</v>
      </c>
      <c r="D156" s="204">
        <f>+D132+D136+D143+D148+D154+D155</f>
        <v>0</v>
      </c>
      <c r="E156" s="194">
        <f>+E132+E136+E143+E148+E154+E155</f>
        <v>0</v>
      </c>
      <c r="F156" s="194">
        <f>+F132+F136+F143+F148+F154+F155</f>
        <v>0</v>
      </c>
      <c r="G156" s="188">
        <f>C156+F156</f>
        <v>0</v>
      </c>
      <c r="H156" s="153"/>
      <c r="I156" s="154"/>
      <c r="J156" s="154"/>
      <c r="K156" s="154"/>
    </row>
    <row r="157" spans="1:11" s="143" customFormat="1" ht="12.95" customHeight="1" thickBot="1" x14ac:dyDescent="0.25">
      <c r="A157" s="75" t="s">
        <v>15</v>
      </c>
      <c r="B157" s="117" t="s">
        <v>331</v>
      </c>
      <c r="C157" s="194">
        <f>+C131+C156</f>
        <v>179000</v>
      </c>
      <c r="D157" s="204">
        <f>+D131+D156</f>
        <v>0</v>
      </c>
      <c r="E157" s="194">
        <f>+E131+E156</f>
        <v>0</v>
      </c>
      <c r="F157" s="194">
        <f>+F131+F156</f>
        <v>0</v>
      </c>
      <c r="G157" s="188">
        <f>+G131+G156</f>
        <v>179000</v>
      </c>
    </row>
    <row r="158" spans="1:11" ht="7.5" customHeight="1" x14ac:dyDescent="0.25"/>
    <row r="159" spans="1:11" x14ac:dyDescent="0.25">
      <c r="A159" s="375" t="s">
        <v>487</v>
      </c>
      <c r="B159" s="375"/>
      <c r="C159" s="375"/>
      <c r="D159" s="375"/>
      <c r="E159" s="375"/>
      <c r="F159" s="375"/>
      <c r="G159" s="375"/>
    </row>
    <row r="160" spans="1:11" ht="15" customHeight="1" thickBot="1" x14ac:dyDescent="0.3">
      <c r="A160" s="366"/>
      <c r="B160" s="366"/>
      <c r="C160" s="77"/>
      <c r="G160" s="77"/>
    </row>
    <row r="161" spans="1:7" ht="25.5" customHeight="1" thickBot="1" x14ac:dyDescent="0.3">
      <c r="A161" s="17">
        <v>1</v>
      </c>
      <c r="B161" s="21" t="s">
        <v>333</v>
      </c>
      <c r="C161" s="196">
        <f>+C65-C131</f>
        <v>-179000</v>
      </c>
      <c r="D161" s="130">
        <f>+D65-D131</f>
        <v>0</v>
      </c>
      <c r="E161" s="130">
        <f>+E65-E131</f>
        <v>0</v>
      </c>
      <c r="F161" s="130">
        <f>+F65-F131</f>
        <v>0</v>
      </c>
      <c r="G161" s="71">
        <f>+G65-G131</f>
        <v>-179000</v>
      </c>
    </row>
    <row r="162" spans="1:7" ht="32.25" customHeight="1" thickBot="1" x14ac:dyDescent="0.3">
      <c r="A162" s="17" t="s">
        <v>6</v>
      </c>
      <c r="B162" s="21" t="s">
        <v>339</v>
      </c>
      <c r="C162" s="130">
        <f>+C89-C156</f>
        <v>0</v>
      </c>
      <c r="D162" s="130">
        <f>+D89-D156</f>
        <v>0</v>
      </c>
      <c r="E162" s="130">
        <f>+E89-E156</f>
        <v>0</v>
      </c>
      <c r="F162" s="130">
        <f>+F89-F156</f>
        <v>0</v>
      </c>
      <c r="G162" s="71">
        <f>+G89-G156</f>
        <v>0</v>
      </c>
    </row>
  </sheetData>
  <mergeCells count="13">
    <mergeCell ref="A1:G1"/>
    <mergeCell ref="A3:G3"/>
    <mergeCell ref="A4:B4"/>
    <mergeCell ref="A5:A6"/>
    <mergeCell ref="B5:B6"/>
    <mergeCell ref="C5:G5"/>
    <mergeCell ref="A159:G159"/>
    <mergeCell ref="A160:B160"/>
    <mergeCell ref="A91:G91"/>
    <mergeCell ref="A92:B92"/>
    <mergeCell ref="A93:A94"/>
    <mergeCell ref="B93:B94"/>
    <mergeCell ref="C93:G9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8" fitToHeight="2" orientation="portrait" r:id="rId1"/>
  <headerFooter alignWithMargins="0">
    <oddHeader xml:space="preserve">&amp;R&amp;"Times New Roman CE,Félkövér dőlt"&amp;11 </oddHeader>
  </headerFooter>
  <rowBreaks count="2" manualBreakCount="2">
    <brk id="65" max="6" man="1"/>
    <brk id="9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rgb="FF92D050"/>
  </sheetPr>
  <dimension ref="A1:K162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6" width="11.83203125" style="141" customWidth="1"/>
    <col min="7" max="7" width="14.83203125" style="141" customWidth="1"/>
    <col min="8" max="16384" width="9.33203125" style="141"/>
  </cols>
  <sheetData>
    <row r="1" spans="1:7" ht="62.25" customHeight="1" x14ac:dyDescent="0.25">
      <c r="A1" s="378" t="s">
        <v>488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76" t="s">
        <v>489</v>
      </c>
      <c r="B3" s="376"/>
      <c r="C3" s="376"/>
      <c r="D3" s="376"/>
      <c r="E3" s="376"/>
      <c r="F3" s="376"/>
      <c r="G3" s="376"/>
    </row>
    <row r="4" spans="1:7" ht="15.95" customHeight="1" thickBot="1" x14ac:dyDescent="0.3">
      <c r="A4" s="366"/>
      <c r="B4" s="366"/>
      <c r="C4" s="195"/>
      <c r="G4" s="195"/>
    </row>
    <row r="5" spans="1:7" x14ac:dyDescent="0.25">
      <c r="A5" s="367" t="s">
        <v>45</v>
      </c>
      <c r="B5" s="369" t="s">
        <v>4</v>
      </c>
      <c r="C5" s="371" t="str">
        <f>+CONCATENATE(LEFT(ÖSSZEFÜGGÉSEK!A6,4),". évi")</f>
        <v>2021. évi</v>
      </c>
      <c r="D5" s="372"/>
      <c r="E5" s="373"/>
      <c r="F5" s="373"/>
      <c r="G5" s="374"/>
    </row>
    <row r="6" spans="1:7" ht="36.75" thickBot="1" x14ac:dyDescent="0.3">
      <c r="A6" s="368"/>
      <c r="B6" s="370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0</v>
      </c>
      <c r="D8" s="130">
        <f>+D9+D10+D11+D12+D13+D14</f>
        <v>0</v>
      </c>
      <c r="E8" s="130">
        <f>+E9+E10+E11+E12+E13+E14</f>
        <v>0</v>
      </c>
      <c r="F8" s="130">
        <f>+F9+F10+F11+F12+F13+F14</f>
        <v>0</v>
      </c>
      <c r="G8" s="71">
        <f>+G9+G10+G11+G12+G13+G14</f>
        <v>0</v>
      </c>
    </row>
    <row r="9" spans="1:7" s="143" customFormat="1" ht="12" customHeight="1" x14ac:dyDescent="0.2">
      <c r="A9" s="12" t="s">
        <v>57</v>
      </c>
      <c r="B9" s="144" t="s">
        <v>136</v>
      </c>
      <c r="C9" s="132"/>
      <c r="D9" s="132"/>
      <c r="E9" s="132"/>
      <c r="F9" s="173">
        <f>D9+E9</f>
        <v>0</v>
      </c>
      <c r="G9" s="172">
        <f t="shared" ref="G9:G14" si="0">C9+F9</f>
        <v>0</v>
      </c>
    </row>
    <row r="10" spans="1:7" s="143" customFormat="1" ht="12" customHeight="1" x14ac:dyDescent="0.2">
      <c r="A10" s="11" t="s">
        <v>58</v>
      </c>
      <c r="B10" s="145" t="s">
        <v>137</v>
      </c>
      <c r="C10" s="131"/>
      <c r="D10" s="131"/>
      <c r="E10" s="132"/>
      <c r="F10" s="173">
        <f t="shared" ref="F10:F64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1"/>
      <c r="D11" s="131"/>
      <c r="E11" s="132"/>
      <c r="F11" s="173">
        <f t="shared" si="1"/>
        <v>0</v>
      </c>
      <c r="G11" s="172">
        <f t="shared" si="0"/>
        <v>0</v>
      </c>
    </row>
    <row r="12" spans="1:7" s="143" customFormat="1" ht="12" customHeight="1" x14ac:dyDescent="0.2">
      <c r="A12" s="11" t="s">
        <v>60</v>
      </c>
      <c r="B12" s="145" t="s">
        <v>139</v>
      </c>
      <c r="C12" s="131"/>
      <c r="D12" s="131"/>
      <c r="E12" s="132"/>
      <c r="F12" s="173">
        <f t="shared" si="1"/>
        <v>0</v>
      </c>
      <c r="G12" s="172">
        <f t="shared" si="0"/>
        <v>0</v>
      </c>
    </row>
    <row r="13" spans="1:7" s="143" customFormat="1" ht="12" customHeight="1" x14ac:dyDescent="0.2">
      <c r="A13" s="11" t="s">
        <v>77</v>
      </c>
      <c r="B13" s="73" t="s">
        <v>291</v>
      </c>
      <c r="C13" s="131"/>
      <c r="D13" s="131"/>
      <c r="E13" s="132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1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0</v>
      </c>
      <c r="D15" s="130">
        <f>+D16+D17+D18+D19+D20</f>
        <v>0</v>
      </c>
      <c r="E15" s="130">
        <f>+E16+E17+E18+E19+E20</f>
        <v>0</v>
      </c>
      <c r="F15" s="130">
        <f>+F16+F17+F18+F19+F20</f>
        <v>0</v>
      </c>
      <c r="G15" s="71">
        <f>+G16+G17+G18+G19+G20</f>
        <v>0</v>
      </c>
    </row>
    <row r="16" spans="1:7" s="143" customFormat="1" ht="12" customHeight="1" x14ac:dyDescent="0.2">
      <c r="A16" s="12" t="s">
        <v>63</v>
      </c>
      <c r="B16" s="144" t="s">
        <v>141</v>
      </c>
      <c r="C16" s="132"/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1"/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1"/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1"/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1"/>
      <c r="D20" s="131"/>
      <c r="E20" s="132"/>
      <c r="F20" s="173">
        <f t="shared" si="1"/>
        <v>0</v>
      </c>
      <c r="G20" s="172">
        <f t="shared" si="2"/>
        <v>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3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0</v>
      </c>
    </row>
    <row r="23" spans="1:7" s="143" customFormat="1" ht="12" customHeight="1" x14ac:dyDescent="0.2">
      <c r="A23" s="12" t="s">
        <v>46</v>
      </c>
      <c r="B23" s="144" t="s">
        <v>146</v>
      </c>
      <c r="C23" s="132"/>
      <c r="D23" s="132"/>
      <c r="E23" s="132"/>
      <c r="F23" s="173">
        <f t="shared" si="1"/>
        <v>0</v>
      </c>
      <c r="G23" s="172">
        <f t="shared" ref="G23:G28" si="3">C23+F23</f>
        <v>0</v>
      </c>
    </row>
    <row r="24" spans="1:7" s="143" customFormat="1" ht="12" customHeight="1" x14ac:dyDescent="0.2">
      <c r="A24" s="11" t="s">
        <v>47</v>
      </c>
      <c r="B24" s="145" t="s">
        <v>147</v>
      </c>
      <c r="C24" s="131"/>
      <c r="D24" s="131"/>
      <c r="E24" s="132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1"/>
      <c r="D25" s="131"/>
      <c r="E25" s="132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1"/>
      <c r="D26" s="131"/>
      <c r="E26" s="132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1"/>
      <c r="D27" s="131"/>
      <c r="E27" s="132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3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</f>
        <v>0</v>
      </c>
    </row>
    <row r="30" spans="1:7" s="143" customFormat="1" ht="12" customHeight="1" x14ac:dyDescent="0.2">
      <c r="A30" s="12" t="s">
        <v>150</v>
      </c>
      <c r="B30" s="144" t="s">
        <v>415</v>
      </c>
      <c r="C30" s="173"/>
      <c r="D30" s="173"/>
      <c r="E30" s="173"/>
      <c r="F30" s="173">
        <f t="shared" si="1"/>
        <v>0</v>
      </c>
      <c r="G30" s="172">
        <f t="shared" ref="G30:G36" si="4">C30+F30</f>
        <v>0</v>
      </c>
    </row>
    <row r="31" spans="1:7" s="143" customFormat="1" ht="12" customHeight="1" x14ac:dyDescent="0.2">
      <c r="A31" s="11" t="s">
        <v>151</v>
      </c>
      <c r="B31" s="145" t="s">
        <v>416</v>
      </c>
      <c r="C31" s="131"/>
      <c r="D31" s="131"/>
      <c r="E31" s="132"/>
      <c r="F31" s="173">
        <f t="shared" si="1"/>
        <v>0</v>
      </c>
      <c r="G31" s="172">
        <f t="shared" si="4"/>
        <v>0</v>
      </c>
    </row>
    <row r="32" spans="1:7" s="143" customFormat="1" ht="12" customHeight="1" x14ac:dyDescent="0.2">
      <c r="A32" s="11" t="s">
        <v>152</v>
      </c>
      <c r="B32" s="145" t="s">
        <v>417</v>
      </c>
      <c r="C32" s="131"/>
      <c r="D32" s="131"/>
      <c r="E32" s="132"/>
      <c r="F32" s="173">
        <f t="shared" si="1"/>
        <v>0</v>
      </c>
      <c r="G32" s="172">
        <f t="shared" si="4"/>
        <v>0</v>
      </c>
    </row>
    <row r="33" spans="1:7" s="143" customFormat="1" ht="12" customHeight="1" x14ac:dyDescent="0.2">
      <c r="A33" s="11" t="s">
        <v>153</v>
      </c>
      <c r="B33" s="145" t="s">
        <v>418</v>
      </c>
      <c r="C33" s="131"/>
      <c r="D33" s="131"/>
      <c r="E33" s="132"/>
      <c r="F33" s="173">
        <f t="shared" si="1"/>
        <v>0</v>
      </c>
      <c r="G33" s="172">
        <f t="shared" si="4"/>
        <v>0</v>
      </c>
    </row>
    <row r="34" spans="1:7" s="143" customFormat="1" ht="12" customHeight="1" x14ac:dyDescent="0.2">
      <c r="A34" s="11" t="s">
        <v>419</v>
      </c>
      <c r="B34" s="145" t="s">
        <v>154</v>
      </c>
      <c r="C34" s="131"/>
      <c r="D34" s="131"/>
      <c r="E34" s="132"/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31"/>
      <c r="D35" s="131"/>
      <c r="E35" s="132"/>
      <c r="F35" s="173">
        <f t="shared" si="1"/>
        <v>0</v>
      </c>
      <c r="G35" s="172">
        <f t="shared" si="4"/>
        <v>0</v>
      </c>
    </row>
    <row r="36" spans="1:7" s="143" customFormat="1" ht="12" customHeight="1" thickBot="1" x14ac:dyDescent="0.25">
      <c r="A36" s="13" t="s">
        <v>421</v>
      </c>
      <c r="B36" s="146" t="s">
        <v>156</v>
      </c>
      <c r="C36" s="133"/>
      <c r="D36" s="133"/>
      <c r="E36" s="262"/>
      <c r="F36" s="289">
        <f t="shared" si="1"/>
        <v>0</v>
      </c>
      <c r="G36" s="172">
        <f t="shared" si="4"/>
        <v>0</v>
      </c>
    </row>
    <row r="37" spans="1:7" s="143" customFormat="1" ht="12" customHeight="1" thickBot="1" x14ac:dyDescent="0.25">
      <c r="A37" s="17" t="s">
        <v>9</v>
      </c>
      <c r="B37" s="18" t="s">
        <v>293</v>
      </c>
      <c r="C37" s="130">
        <f>SUM(C38:C48)</f>
        <v>0</v>
      </c>
      <c r="D37" s="130">
        <f>SUM(D38:D48)</f>
        <v>0</v>
      </c>
      <c r="E37" s="130">
        <f>SUM(E38:E48)</f>
        <v>0</v>
      </c>
      <c r="F37" s="130">
        <f>SUM(F38:F48)</f>
        <v>0</v>
      </c>
      <c r="G37" s="71">
        <f>SUM(G38:G48)</f>
        <v>0</v>
      </c>
    </row>
    <row r="38" spans="1:7" s="143" customFormat="1" ht="12" customHeight="1" x14ac:dyDescent="0.2">
      <c r="A38" s="12" t="s">
        <v>50</v>
      </c>
      <c r="B38" s="144" t="s">
        <v>159</v>
      </c>
      <c r="C38" s="132"/>
      <c r="D38" s="132"/>
      <c r="E38" s="132"/>
      <c r="F38" s="173">
        <f t="shared" si="1"/>
        <v>0</v>
      </c>
      <c r="G38" s="172">
        <f t="shared" ref="G38:G48" si="5">C38+F38</f>
        <v>0</v>
      </c>
    </row>
    <row r="39" spans="1:7" s="143" customFormat="1" ht="12" customHeight="1" x14ac:dyDescent="0.2">
      <c r="A39" s="11" t="s">
        <v>51</v>
      </c>
      <c r="B39" s="145" t="s">
        <v>160</v>
      </c>
      <c r="C39" s="131"/>
      <c r="D39" s="131"/>
      <c r="E39" s="132"/>
      <c r="F39" s="173">
        <f t="shared" si="1"/>
        <v>0</v>
      </c>
      <c r="G39" s="172">
        <f t="shared" si="5"/>
        <v>0</v>
      </c>
    </row>
    <row r="40" spans="1:7" s="143" customFormat="1" ht="12" customHeight="1" x14ac:dyDescent="0.2">
      <c r="A40" s="11" t="s">
        <v>52</v>
      </c>
      <c r="B40" s="145" t="s">
        <v>161</v>
      </c>
      <c r="C40" s="131"/>
      <c r="D40" s="131"/>
      <c r="E40" s="132"/>
      <c r="F40" s="173">
        <f t="shared" si="1"/>
        <v>0</v>
      </c>
      <c r="G40" s="172">
        <f t="shared" si="5"/>
        <v>0</v>
      </c>
    </row>
    <row r="41" spans="1:7" s="143" customFormat="1" ht="12" customHeight="1" x14ac:dyDescent="0.2">
      <c r="A41" s="11" t="s">
        <v>89</v>
      </c>
      <c r="B41" s="145" t="s">
        <v>162</v>
      </c>
      <c r="C41" s="131"/>
      <c r="D41" s="131"/>
      <c r="E41" s="132"/>
      <c r="F41" s="173">
        <f t="shared" si="1"/>
        <v>0</v>
      </c>
      <c r="G41" s="172">
        <f t="shared" si="5"/>
        <v>0</v>
      </c>
    </row>
    <row r="42" spans="1:7" s="143" customFormat="1" ht="12" customHeight="1" x14ac:dyDescent="0.2">
      <c r="A42" s="11" t="s">
        <v>90</v>
      </c>
      <c r="B42" s="145" t="s">
        <v>163</v>
      </c>
      <c r="C42" s="131"/>
      <c r="D42" s="131"/>
      <c r="E42" s="132"/>
      <c r="F42" s="173">
        <f t="shared" si="1"/>
        <v>0</v>
      </c>
      <c r="G42" s="172">
        <f t="shared" si="5"/>
        <v>0</v>
      </c>
    </row>
    <row r="43" spans="1:7" s="143" customFormat="1" ht="12" customHeight="1" x14ac:dyDescent="0.2">
      <c r="A43" s="11" t="s">
        <v>91</v>
      </c>
      <c r="B43" s="145" t="s">
        <v>164</v>
      </c>
      <c r="C43" s="131"/>
      <c r="D43" s="131"/>
      <c r="E43" s="132"/>
      <c r="F43" s="173">
        <f t="shared" si="1"/>
        <v>0</v>
      </c>
      <c r="G43" s="172">
        <f t="shared" si="5"/>
        <v>0</v>
      </c>
    </row>
    <row r="44" spans="1:7" s="143" customFormat="1" ht="12" customHeight="1" x14ac:dyDescent="0.2">
      <c r="A44" s="11" t="s">
        <v>92</v>
      </c>
      <c r="B44" s="145" t="s">
        <v>165</v>
      </c>
      <c r="C44" s="131"/>
      <c r="D44" s="131"/>
      <c r="E44" s="132"/>
      <c r="F44" s="173">
        <f t="shared" si="1"/>
        <v>0</v>
      </c>
      <c r="G44" s="172">
        <f t="shared" si="5"/>
        <v>0</v>
      </c>
    </row>
    <row r="45" spans="1:7" s="143" customFormat="1" ht="12" customHeight="1" x14ac:dyDescent="0.2">
      <c r="A45" s="11" t="s">
        <v>93</v>
      </c>
      <c r="B45" s="145" t="s">
        <v>423</v>
      </c>
      <c r="C45" s="131"/>
      <c r="D45" s="131"/>
      <c r="E45" s="132"/>
      <c r="F45" s="173">
        <f t="shared" si="1"/>
        <v>0</v>
      </c>
      <c r="G45" s="172">
        <f t="shared" si="5"/>
        <v>0</v>
      </c>
    </row>
    <row r="46" spans="1:7" s="143" customFormat="1" ht="12" customHeight="1" x14ac:dyDescent="0.2">
      <c r="A46" s="11" t="s">
        <v>157</v>
      </c>
      <c r="B46" s="145" t="s">
        <v>167</v>
      </c>
      <c r="C46" s="134"/>
      <c r="D46" s="134"/>
      <c r="E46" s="174"/>
      <c r="F46" s="290">
        <f t="shared" si="1"/>
        <v>0</v>
      </c>
      <c r="G46" s="172">
        <f t="shared" si="5"/>
        <v>0</v>
      </c>
    </row>
    <row r="47" spans="1:7" s="143" customFormat="1" ht="12" customHeight="1" x14ac:dyDescent="0.2">
      <c r="A47" s="13" t="s">
        <v>158</v>
      </c>
      <c r="B47" s="146" t="s">
        <v>295</v>
      </c>
      <c r="C47" s="135"/>
      <c r="D47" s="135"/>
      <c r="E47" s="263"/>
      <c r="F47" s="291">
        <f t="shared" si="1"/>
        <v>0</v>
      </c>
      <c r="G47" s="172">
        <f t="shared" si="5"/>
        <v>0</v>
      </c>
    </row>
    <row r="48" spans="1:7" s="143" customFormat="1" ht="12" customHeight="1" thickBot="1" x14ac:dyDescent="0.25">
      <c r="A48" s="13" t="s">
        <v>294</v>
      </c>
      <c r="B48" s="74" t="s">
        <v>168</v>
      </c>
      <c r="C48" s="135"/>
      <c r="D48" s="135"/>
      <c r="E48" s="266"/>
      <c r="F48" s="292">
        <f t="shared" si="1"/>
        <v>0</v>
      </c>
      <c r="G48" s="172">
        <f t="shared" si="5"/>
        <v>0</v>
      </c>
    </row>
    <row r="49" spans="1:7" s="143" customFormat="1" ht="12" customHeight="1" thickBot="1" x14ac:dyDescent="0.25">
      <c r="A49" s="17" t="s">
        <v>10</v>
      </c>
      <c r="B49" s="18" t="s">
        <v>169</v>
      </c>
      <c r="C49" s="130">
        <f>SUM(C50:C54)</f>
        <v>0</v>
      </c>
      <c r="D49" s="130">
        <f>SUM(D50:D54)</f>
        <v>0</v>
      </c>
      <c r="E49" s="130">
        <f>SUM(E50:E54)</f>
        <v>0</v>
      </c>
      <c r="F49" s="130">
        <f>SUM(F50:F54)</f>
        <v>0</v>
      </c>
      <c r="G49" s="71">
        <f>SUM(G50:G54)</f>
        <v>0</v>
      </c>
    </row>
    <row r="50" spans="1:7" s="143" customFormat="1" ht="12" customHeight="1" x14ac:dyDescent="0.2">
      <c r="A50" s="12" t="s">
        <v>53</v>
      </c>
      <c r="B50" s="144" t="s">
        <v>173</v>
      </c>
      <c r="C50" s="174"/>
      <c r="D50" s="174"/>
      <c r="E50" s="174"/>
      <c r="F50" s="290">
        <f t="shared" si="1"/>
        <v>0</v>
      </c>
      <c r="G50" s="232">
        <f>C50+F50</f>
        <v>0</v>
      </c>
    </row>
    <row r="51" spans="1:7" s="143" customFormat="1" ht="12" customHeight="1" x14ac:dyDescent="0.2">
      <c r="A51" s="11" t="s">
        <v>54</v>
      </c>
      <c r="B51" s="145" t="s">
        <v>174</v>
      </c>
      <c r="C51" s="134"/>
      <c r="D51" s="13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170</v>
      </c>
      <c r="B52" s="145" t="s">
        <v>175</v>
      </c>
      <c r="C52" s="134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171</v>
      </c>
      <c r="B53" s="145" t="s">
        <v>176</v>
      </c>
      <c r="C53" s="13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thickBot="1" x14ac:dyDescent="0.25">
      <c r="A54" s="13" t="s">
        <v>172</v>
      </c>
      <c r="B54" s="74" t="s">
        <v>177</v>
      </c>
      <c r="C54" s="135"/>
      <c r="D54" s="135"/>
      <c r="E54" s="263"/>
      <c r="F54" s="291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7" t="s">
        <v>94</v>
      </c>
      <c r="B55" s="18" t="s">
        <v>178</v>
      </c>
      <c r="C55" s="130">
        <f>SUM(C56:C58)</f>
        <v>0</v>
      </c>
      <c r="D55" s="130">
        <f>SUM(D56:D58)</f>
        <v>0</v>
      </c>
      <c r="E55" s="130">
        <f>SUM(E56:E58)</f>
        <v>0</v>
      </c>
      <c r="F55" s="130">
        <f>SUM(F56:F58)</f>
        <v>0</v>
      </c>
      <c r="G55" s="71">
        <f>SUM(G56:G58)</f>
        <v>0</v>
      </c>
    </row>
    <row r="56" spans="1:7" s="143" customFormat="1" ht="12" customHeight="1" x14ac:dyDescent="0.2">
      <c r="A56" s="12" t="s">
        <v>55</v>
      </c>
      <c r="B56" s="144" t="s">
        <v>179</v>
      </c>
      <c r="C56" s="132"/>
      <c r="D56" s="132"/>
      <c r="E56" s="132"/>
      <c r="F56" s="173">
        <f t="shared" si="1"/>
        <v>0</v>
      </c>
      <c r="G56" s="172">
        <f>C56+F56</f>
        <v>0</v>
      </c>
    </row>
    <row r="57" spans="1:7" s="143" customFormat="1" ht="12" customHeight="1" x14ac:dyDescent="0.2">
      <c r="A57" s="11" t="s">
        <v>56</v>
      </c>
      <c r="B57" s="145" t="s">
        <v>288</v>
      </c>
      <c r="C57" s="131"/>
      <c r="D57" s="131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182</v>
      </c>
      <c r="B58" s="145" t="s">
        <v>180</v>
      </c>
      <c r="C58" s="131"/>
      <c r="D58" s="131"/>
      <c r="E58" s="132"/>
      <c r="F58" s="173">
        <f t="shared" si="1"/>
        <v>0</v>
      </c>
      <c r="G58" s="172">
        <f>C58+F58</f>
        <v>0</v>
      </c>
    </row>
    <row r="59" spans="1:7" s="143" customFormat="1" ht="12" customHeight="1" thickBot="1" x14ac:dyDescent="0.25">
      <c r="A59" s="13" t="s">
        <v>183</v>
      </c>
      <c r="B59" s="74" t="s">
        <v>181</v>
      </c>
      <c r="C59" s="133"/>
      <c r="D59" s="133"/>
      <c r="E59" s="262"/>
      <c r="F59" s="289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7" t="s">
        <v>12</v>
      </c>
      <c r="B60" s="72" t="s">
        <v>184</v>
      </c>
      <c r="C60" s="130">
        <f>SUM(C61:C63)</f>
        <v>0</v>
      </c>
      <c r="D60" s="130">
        <f>SUM(D61:D63)</f>
        <v>0</v>
      </c>
      <c r="E60" s="130">
        <f>SUM(E61:E63)</f>
        <v>0</v>
      </c>
      <c r="F60" s="130">
        <f>SUM(F61:F63)</f>
        <v>0</v>
      </c>
      <c r="G60" s="71">
        <f>SUM(G61:G63)</f>
        <v>0</v>
      </c>
    </row>
    <row r="61" spans="1:7" s="143" customFormat="1" ht="12" customHeight="1" x14ac:dyDescent="0.2">
      <c r="A61" s="12" t="s">
        <v>95</v>
      </c>
      <c r="B61" s="144" t="s">
        <v>186</v>
      </c>
      <c r="C61" s="134"/>
      <c r="D61" s="134"/>
      <c r="E61" s="134"/>
      <c r="F61" s="293">
        <f t="shared" si="1"/>
        <v>0</v>
      </c>
      <c r="G61" s="231">
        <f>C61+F61</f>
        <v>0</v>
      </c>
    </row>
    <row r="62" spans="1:7" s="143" customFormat="1" ht="12" customHeight="1" x14ac:dyDescent="0.2">
      <c r="A62" s="11" t="s">
        <v>96</v>
      </c>
      <c r="B62" s="145" t="s">
        <v>289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117</v>
      </c>
      <c r="B63" s="145" t="s">
        <v>187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thickBot="1" x14ac:dyDescent="0.25">
      <c r="A64" s="13" t="s">
        <v>185</v>
      </c>
      <c r="B64" s="74" t="s">
        <v>188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82" t="s">
        <v>335</v>
      </c>
      <c r="B65" s="18" t="s">
        <v>189</v>
      </c>
      <c r="C65" s="136">
        <f>+C8+C15+C22+C29+C37+C49+C55+C60</f>
        <v>0</v>
      </c>
      <c r="D65" s="136">
        <f>+D8+D15+D22+D29+D37+D49+D55+D60</f>
        <v>0</v>
      </c>
      <c r="E65" s="136">
        <f>+E8+E15+E22+E29+E37+E49+E55+E60</f>
        <v>0</v>
      </c>
      <c r="F65" s="136">
        <f>+F8+F15+F22+F29+F37+F49+F55+F60</f>
        <v>0</v>
      </c>
      <c r="G65" s="171">
        <f>+G8+G15+G22+G29+G37+G49+G55+G60</f>
        <v>0</v>
      </c>
    </row>
    <row r="66" spans="1:7" s="143" customFormat="1" ht="12" customHeight="1" thickBot="1" x14ac:dyDescent="0.25">
      <c r="A66" s="175" t="s">
        <v>190</v>
      </c>
      <c r="B66" s="72" t="s">
        <v>191</v>
      </c>
      <c r="C66" s="130">
        <f>SUM(C67:C69)</f>
        <v>0</v>
      </c>
      <c r="D66" s="130">
        <f>SUM(D67:D69)</f>
        <v>0</v>
      </c>
      <c r="E66" s="130">
        <f>SUM(E67:E69)</f>
        <v>0</v>
      </c>
      <c r="F66" s="130">
        <f>SUM(F67:F69)</f>
        <v>0</v>
      </c>
      <c r="G66" s="71">
        <f>SUM(G67:G69)</f>
        <v>0</v>
      </c>
    </row>
    <row r="67" spans="1:7" s="143" customFormat="1" ht="12" customHeight="1" x14ac:dyDescent="0.2">
      <c r="A67" s="12" t="s">
        <v>219</v>
      </c>
      <c r="B67" s="144" t="s">
        <v>192</v>
      </c>
      <c r="C67" s="134"/>
      <c r="D67" s="134"/>
      <c r="E67" s="134"/>
      <c r="F67" s="293">
        <f>D67+E67</f>
        <v>0</v>
      </c>
      <c r="G67" s="231">
        <f>C67+F67</f>
        <v>0</v>
      </c>
    </row>
    <row r="68" spans="1:7" s="143" customFormat="1" ht="12" customHeight="1" x14ac:dyDescent="0.2">
      <c r="A68" s="11" t="s">
        <v>228</v>
      </c>
      <c r="B68" s="145" t="s">
        <v>193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thickBot="1" x14ac:dyDescent="0.25">
      <c r="A69" s="15" t="s">
        <v>229</v>
      </c>
      <c r="B69" s="308" t="s">
        <v>320</v>
      </c>
      <c r="C69" s="266"/>
      <c r="D69" s="266"/>
      <c r="E69" s="266"/>
      <c r="F69" s="292">
        <f>D69+E69</f>
        <v>0</v>
      </c>
      <c r="G69" s="309">
        <f>C69+F69</f>
        <v>0</v>
      </c>
    </row>
    <row r="70" spans="1:7" s="143" customFormat="1" ht="12" customHeight="1" thickBot="1" x14ac:dyDescent="0.25">
      <c r="A70" s="175" t="s">
        <v>195</v>
      </c>
      <c r="B70" s="72" t="s">
        <v>196</v>
      </c>
      <c r="C70" s="130">
        <f>SUM(C71:C74)</f>
        <v>0</v>
      </c>
      <c r="D70" s="130">
        <f>SUM(D71:D74)</f>
        <v>0</v>
      </c>
      <c r="E70" s="130">
        <f>SUM(E71:E74)</f>
        <v>0</v>
      </c>
      <c r="F70" s="130">
        <f>SUM(F71:F74)</f>
        <v>0</v>
      </c>
      <c r="G70" s="71">
        <f>SUM(G71:G74)</f>
        <v>0</v>
      </c>
    </row>
    <row r="71" spans="1:7" s="143" customFormat="1" ht="12" customHeight="1" x14ac:dyDescent="0.2">
      <c r="A71" s="12" t="s">
        <v>78</v>
      </c>
      <c r="B71" s="250" t="s">
        <v>197</v>
      </c>
      <c r="C71" s="134"/>
      <c r="D71" s="134"/>
      <c r="E71" s="134"/>
      <c r="F71" s="293">
        <f>D71+E71</f>
        <v>0</v>
      </c>
      <c r="G71" s="231">
        <f>C71+F71</f>
        <v>0</v>
      </c>
    </row>
    <row r="72" spans="1:7" s="143" customFormat="1" ht="12" customHeight="1" x14ac:dyDescent="0.2">
      <c r="A72" s="11" t="s">
        <v>79</v>
      </c>
      <c r="B72" s="250" t="s">
        <v>433</v>
      </c>
      <c r="C72" s="13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220</v>
      </c>
      <c r="B73" s="250" t="s">
        <v>198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thickBot="1" x14ac:dyDescent="0.25">
      <c r="A74" s="13" t="s">
        <v>221</v>
      </c>
      <c r="B74" s="251" t="s">
        <v>434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75" t="s">
        <v>199</v>
      </c>
      <c r="B75" s="72" t="s">
        <v>200</v>
      </c>
      <c r="C75" s="130">
        <f>SUM(C76:C77)</f>
        <v>0</v>
      </c>
      <c r="D75" s="130">
        <f>SUM(D76:D77)</f>
        <v>0</v>
      </c>
      <c r="E75" s="130">
        <f>SUM(E76:E77)</f>
        <v>0</v>
      </c>
      <c r="F75" s="130">
        <f>SUM(F76:F77)</f>
        <v>0</v>
      </c>
      <c r="G75" s="71">
        <f>SUM(G76:G77)</f>
        <v>0</v>
      </c>
    </row>
    <row r="76" spans="1:7" s="143" customFormat="1" ht="12" customHeight="1" x14ac:dyDescent="0.2">
      <c r="A76" s="12" t="s">
        <v>222</v>
      </c>
      <c r="B76" s="144" t="s">
        <v>201</v>
      </c>
      <c r="C76" s="134"/>
      <c r="D76" s="134"/>
      <c r="E76" s="134"/>
      <c r="F76" s="293">
        <f>D76+E76</f>
        <v>0</v>
      </c>
      <c r="G76" s="231">
        <f>C76+F76</f>
        <v>0</v>
      </c>
    </row>
    <row r="77" spans="1:7" s="143" customFormat="1" ht="12" customHeight="1" thickBot="1" x14ac:dyDescent="0.25">
      <c r="A77" s="13" t="s">
        <v>223</v>
      </c>
      <c r="B77" s="74" t="s">
        <v>202</v>
      </c>
      <c r="C77" s="134"/>
      <c r="D77" s="134"/>
      <c r="E77" s="134"/>
      <c r="F77" s="293">
        <f>D77+E77</f>
        <v>0</v>
      </c>
      <c r="G77" s="231">
        <f>C77+F77</f>
        <v>0</v>
      </c>
    </row>
    <row r="78" spans="1:7" s="143" customFormat="1" ht="12" customHeight="1" thickBot="1" x14ac:dyDescent="0.25">
      <c r="A78" s="175" t="s">
        <v>203</v>
      </c>
      <c r="B78" s="72" t="s">
        <v>204</v>
      </c>
      <c r="C78" s="130">
        <f>SUM(C79:C81)</f>
        <v>0</v>
      </c>
      <c r="D78" s="130">
        <f>SUM(D79:D81)</f>
        <v>0</v>
      </c>
      <c r="E78" s="130">
        <f>SUM(E79:E81)</f>
        <v>0</v>
      </c>
      <c r="F78" s="130">
        <f>SUM(F79:F81)</f>
        <v>0</v>
      </c>
      <c r="G78" s="71">
        <f>SUM(G79:G81)</f>
        <v>0</v>
      </c>
    </row>
    <row r="79" spans="1:7" s="143" customFormat="1" ht="12" customHeight="1" x14ac:dyDescent="0.2">
      <c r="A79" s="12" t="s">
        <v>224</v>
      </c>
      <c r="B79" s="144" t="s">
        <v>205</v>
      </c>
      <c r="C79" s="134"/>
      <c r="D79" s="134"/>
      <c r="E79" s="134"/>
      <c r="F79" s="293">
        <f>D79+E79</f>
        <v>0</v>
      </c>
      <c r="G79" s="231">
        <f>C79+F79</f>
        <v>0</v>
      </c>
    </row>
    <row r="80" spans="1:7" s="143" customFormat="1" ht="12" customHeight="1" x14ac:dyDescent="0.2">
      <c r="A80" s="11" t="s">
        <v>225</v>
      </c>
      <c r="B80" s="145" t="s">
        <v>206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thickBot="1" x14ac:dyDescent="0.25">
      <c r="A81" s="13" t="s">
        <v>226</v>
      </c>
      <c r="B81" s="74" t="s">
        <v>435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75" t="s">
        <v>207</v>
      </c>
      <c r="B82" s="72" t="s">
        <v>227</v>
      </c>
      <c r="C82" s="130">
        <f>SUM(C83:C86)</f>
        <v>0</v>
      </c>
      <c r="D82" s="130">
        <f>SUM(D83:D86)</f>
        <v>0</v>
      </c>
      <c r="E82" s="130">
        <f>SUM(E83:E86)</f>
        <v>0</v>
      </c>
      <c r="F82" s="130">
        <f>SUM(F83:F86)</f>
        <v>0</v>
      </c>
      <c r="G82" s="71">
        <f>SUM(G83:G86)</f>
        <v>0</v>
      </c>
    </row>
    <row r="83" spans="1:7" s="143" customFormat="1" ht="12" customHeight="1" x14ac:dyDescent="0.2">
      <c r="A83" s="147" t="s">
        <v>208</v>
      </c>
      <c r="B83" s="144" t="s">
        <v>209</v>
      </c>
      <c r="C83" s="134"/>
      <c r="D83" s="134"/>
      <c r="E83" s="134"/>
      <c r="F83" s="293">
        <f t="shared" ref="F83:F88" si="6">D83+E83</f>
        <v>0</v>
      </c>
      <c r="G83" s="231">
        <f t="shared" ref="G83:G88" si="7">C83+F83</f>
        <v>0</v>
      </c>
    </row>
    <row r="84" spans="1:7" s="143" customFormat="1" ht="12" customHeight="1" x14ac:dyDescent="0.2">
      <c r="A84" s="148" t="s">
        <v>210</v>
      </c>
      <c r="B84" s="145" t="s">
        <v>211</v>
      </c>
      <c r="C84" s="134"/>
      <c r="D84" s="134"/>
      <c r="E84" s="134"/>
      <c r="F84" s="293">
        <f t="shared" si="6"/>
        <v>0</v>
      </c>
      <c r="G84" s="231">
        <f t="shared" si="7"/>
        <v>0</v>
      </c>
    </row>
    <row r="85" spans="1:7" s="143" customFormat="1" ht="12" customHeight="1" x14ac:dyDescent="0.2">
      <c r="A85" s="148" t="s">
        <v>212</v>
      </c>
      <c r="B85" s="145" t="s">
        <v>213</v>
      </c>
      <c r="C85" s="134"/>
      <c r="D85" s="134"/>
      <c r="E85" s="134"/>
      <c r="F85" s="293">
        <f t="shared" si="6"/>
        <v>0</v>
      </c>
      <c r="G85" s="231">
        <f t="shared" si="7"/>
        <v>0</v>
      </c>
    </row>
    <row r="86" spans="1:7" s="143" customFormat="1" ht="12" customHeight="1" thickBot="1" x14ac:dyDescent="0.25">
      <c r="A86" s="149" t="s">
        <v>214</v>
      </c>
      <c r="B86" s="74" t="s">
        <v>215</v>
      </c>
      <c r="C86" s="134"/>
      <c r="D86" s="134"/>
      <c r="E86" s="134"/>
      <c r="F86" s="293">
        <f t="shared" si="6"/>
        <v>0</v>
      </c>
      <c r="G86" s="231">
        <f t="shared" si="7"/>
        <v>0</v>
      </c>
    </row>
    <row r="87" spans="1:7" s="143" customFormat="1" ht="12" customHeight="1" thickBot="1" x14ac:dyDescent="0.25">
      <c r="A87" s="175" t="s">
        <v>216</v>
      </c>
      <c r="B87" s="72" t="s">
        <v>334</v>
      </c>
      <c r="C87" s="177"/>
      <c r="D87" s="177"/>
      <c r="E87" s="177"/>
      <c r="F87" s="130">
        <f t="shared" si="6"/>
        <v>0</v>
      </c>
      <c r="G87" s="71">
        <f t="shared" si="7"/>
        <v>0</v>
      </c>
    </row>
    <row r="88" spans="1:7" s="143" customFormat="1" ht="13.5" customHeight="1" thickBot="1" x14ac:dyDescent="0.25">
      <c r="A88" s="175" t="s">
        <v>218</v>
      </c>
      <c r="B88" s="72" t="s">
        <v>217</v>
      </c>
      <c r="C88" s="177"/>
      <c r="D88" s="177"/>
      <c r="E88" s="177"/>
      <c r="F88" s="130">
        <f t="shared" si="6"/>
        <v>0</v>
      </c>
      <c r="G88" s="71">
        <f t="shared" si="7"/>
        <v>0</v>
      </c>
    </row>
    <row r="89" spans="1:7" s="143" customFormat="1" ht="15.75" customHeight="1" thickBot="1" x14ac:dyDescent="0.25">
      <c r="A89" s="175" t="s">
        <v>230</v>
      </c>
      <c r="B89" s="150" t="s">
        <v>337</v>
      </c>
      <c r="C89" s="136">
        <f>+C66+C70+C75+C78+C82+C88+C87</f>
        <v>0</v>
      </c>
      <c r="D89" s="136">
        <f>+D66+D70+D75+D78+D82+D88+D87</f>
        <v>0</v>
      </c>
      <c r="E89" s="136">
        <f>+E66+E70+E75+E78+E82+E88+E87</f>
        <v>0</v>
      </c>
      <c r="F89" s="136">
        <f>+F66+F70+F75+F78+F82+F88+F87</f>
        <v>0</v>
      </c>
      <c r="G89" s="171">
        <f>+G66+G70+G75+G78+G82+G88+G87</f>
        <v>0</v>
      </c>
    </row>
    <row r="90" spans="1:7" s="143" customFormat="1" ht="25.5" customHeight="1" thickBot="1" x14ac:dyDescent="0.25">
      <c r="A90" s="176" t="s">
        <v>336</v>
      </c>
      <c r="B90" s="151" t="s">
        <v>338</v>
      </c>
      <c r="C90" s="136">
        <f>+C65+C89</f>
        <v>0</v>
      </c>
      <c r="D90" s="136">
        <f>+D65+D89</f>
        <v>0</v>
      </c>
      <c r="E90" s="136">
        <f>+E65+E89</f>
        <v>0</v>
      </c>
      <c r="F90" s="136">
        <f>+F65+F89</f>
        <v>0</v>
      </c>
      <c r="G90" s="171">
        <f>+G65+G89</f>
        <v>0</v>
      </c>
    </row>
    <row r="91" spans="1:7" ht="16.5" customHeight="1" x14ac:dyDescent="0.25">
      <c r="A91" s="376" t="s">
        <v>490</v>
      </c>
      <c r="B91" s="376"/>
      <c r="C91" s="376"/>
      <c r="D91" s="376"/>
      <c r="E91" s="376"/>
      <c r="F91" s="376"/>
      <c r="G91" s="376"/>
    </row>
    <row r="92" spans="1:7" s="152" customFormat="1" ht="16.5" customHeight="1" thickBot="1" x14ac:dyDescent="0.3">
      <c r="A92" s="365"/>
      <c r="B92" s="365"/>
      <c r="C92" s="48"/>
      <c r="G92" s="48"/>
    </row>
    <row r="93" spans="1:7" x14ac:dyDescent="0.25">
      <c r="A93" s="367" t="s">
        <v>45</v>
      </c>
      <c r="B93" s="369" t="s">
        <v>372</v>
      </c>
      <c r="C93" s="371" t="str">
        <f>+CONCATENATE(LEFT(ÖSSZEFÜGGÉSEK!A6,4),". évi")</f>
        <v>2021. évi</v>
      </c>
      <c r="D93" s="372"/>
      <c r="E93" s="373"/>
      <c r="F93" s="373"/>
      <c r="G93" s="374"/>
    </row>
    <row r="94" spans="1:7" ht="36.75" thickBot="1" x14ac:dyDescent="0.3">
      <c r="A94" s="368"/>
      <c r="B94" s="370"/>
      <c r="C94" s="301" t="s">
        <v>371</v>
      </c>
      <c r="D94" s="302" t="s">
        <v>439</v>
      </c>
      <c r="E94" s="302" t="str">
        <f>'1.mell.1.tábl.'!E6</f>
        <v xml:space="preserve">1. sz. módosítás </v>
      </c>
      <c r="F94" s="303" t="s">
        <v>436</v>
      </c>
      <c r="G94" s="304" t="str">
        <f>'1.mell.1.tábl.'!G6</f>
        <v>Módosítás utáni előirányzat</v>
      </c>
    </row>
    <row r="95" spans="1:7" s="142" customFormat="1" ht="12" customHeight="1" thickBot="1" x14ac:dyDescent="0.25">
      <c r="A95" s="23" t="s">
        <v>346</v>
      </c>
      <c r="B95" s="24" t="s">
        <v>347</v>
      </c>
      <c r="C95" s="305" t="s">
        <v>348</v>
      </c>
      <c r="D95" s="305" t="s">
        <v>350</v>
      </c>
      <c r="E95" s="306" t="s">
        <v>349</v>
      </c>
      <c r="F95" s="306" t="s">
        <v>440</v>
      </c>
      <c r="G95" s="307" t="s">
        <v>441</v>
      </c>
    </row>
    <row r="96" spans="1:7" ht="12" customHeight="1" thickBot="1" x14ac:dyDescent="0.3">
      <c r="A96" s="19" t="s">
        <v>5</v>
      </c>
      <c r="B96" s="22" t="s">
        <v>296</v>
      </c>
      <c r="C96" s="129">
        <f>C97+C98+C99+C100+C101+C114</f>
        <v>0</v>
      </c>
      <c r="D96" s="129">
        <f>D97+D98+D99+D100+D101+D114</f>
        <v>0</v>
      </c>
      <c r="E96" s="129">
        <f>E97+E98+E99+E100+E101+E114</f>
        <v>0</v>
      </c>
      <c r="F96" s="129">
        <f>F97+F98+F99+F100+F101+F114</f>
        <v>0</v>
      </c>
      <c r="G96" s="185">
        <f>G97+G98+G99+G100+G101+G114</f>
        <v>0</v>
      </c>
    </row>
    <row r="97" spans="1:7" ht="12" customHeight="1" x14ac:dyDescent="0.25">
      <c r="A97" s="14" t="s">
        <v>57</v>
      </c>
      <c r="B97" s="7" t="s">
        <v>33</v>
      </c>
      <c r="C97" s="286"/>
      <c r="D97" s="189"/>
      <c r="E97" s="189"/>
      <c r="F97" s="294">
        <f t="shared" ref="F97:F116" si="8">D97+E97</f>
        <v>0</v>
      </c>
      <c r="G97" s="233">
        <f t="shared" ref="G97:G116" si="9">C97+F97</f>
        <v>0</v>
      </c>
    </row>
    <row r="98" spans="1:7" ht="12" customHeight="1" x14ac:dyDescent="0.25">
      <c r="A98" s="11" t="s">
        <v>58</v>
      </c>
      <c r="B98" s="5" t="s">
        <v>97</v>
      </c>
      <c r="C98" s="131"/>
      <c r="D98" s="131"/>
      <c r="E98" s="131"/>
      <c r="F98" s="295">
        <f t="shared" si="8"/>
        <v>0</v>
      </c>
      <c r="G98" s="229">
        <f t="shared" si="9"/>
        <v>0</v>
      </c>
    </row>
    <row r="99" spans="1:7" ht="12" customHeight="1" x14ac:dyDescent="0.25">
      <c r="A99" s="11" t="s">
        <v>59</v>
      </c>
      <c r="B99" s="5" t="s">
        <v>76</v>
      </c>
      <c r="C99" s="133"/>
      <c r="D99" s="133"/>
      <c r="E99" s="133"/>
      <c r="F99" s="296">
        <f t="shared" si="8"/>
        <v>0</v>
      </c>
      <c r="G99" s="230">
        <f t="shared" si="9"/>
        <v>0</v>
      </c>
    </row>
    <row r="100" spans="1:7" ht="12" customHeight="1" x14ac:dyDescent="0.25">
      <c r="A100" s="11" t="s">
        <v>60</v>
      </c>
      <c r="B100" s="8" t="s">
        <v>98</v>
      </c>
      <c r="C100" s="133"/>
      <c r="D100" s="133"/>
      <c r="E100" s="133"/>
      <c r="F100" s="296">
        <f t="shared" si="8"/>
        <v>0</v>
      </c>
      <c r="G100" s="230">
        <f t="shared" si="9"/>
        <v>0</v>
      </c>
    </row>
    <row r="101" spans="1:7" ht="12" customHeight="1" x14ac:dyDescent="0.25">
      <c r="A101" s="11" t="s">
        <v>68</v>
      </c>
      <c r="B101" s="16" t="s">
        <v>99</v>
      </c>
      <c r="C101" s="133"/>
      <c r="D101" s="133"/>
      <c r="E101" s="133"/>
      <c r="F101" s="296">
        <f t="shared" si="8"/>
        <v>0</v>
      </c>
      <c r="G101" s="230">
        <f t="shared" si="9"/>
        <v>0</v>
      </c>
    </row>
    <row r="102" spans="1:7" ht="12" customHeight="1" x14ac:dyDescent="0.25">
      <c r="A102" s="11" t="s">
        <v>61</v>
      </c>
      <c r="B102" s="5" t="s">
        <v>301</v>
      </c>
      <c r="C102" s="133"/>
      <c r="D102" s="133"/>
      <c r="E102" s="133"/>
      <c r="F102" s="296">
        <f t="shared" si="8"/>
        <v>0</v>
      </c>
      <c r="G102" s="230">
        <f t="shared" si="9"/>
        <v>0</v>
      </c>
    </row>
    <row r="103" spans="1:7" ht="12" customHeight="1" x14ac:dyDescent="0.25">
      <c r="A103" s="11" t="s">
        <v>62</v>
      </c>
      <c r="B103" s="51" t="s">
        <v>300</v>
      </c>
      <c r="C103" s="133"/>
      <c r="D103" s="133"/>
      <c r="E103" s="133"/>
      <c r="F103" s="296">
        <f t="shared" si="8"/>
        <v>0</v>
      </c>
      <c r="G103" s="230">
        <f t="shared" si="9"/>
        <v>0</v>
      </c>
    </row>
    <row r="104" spans="1:7" ht="12" customHeight="1" x14ac:dyDescent="0.25">
      <c r="A104" s="11" t="s">
        <v>69</v>
      </c>
      <c r="B104" s="51" t="s">
        <v>299</v>
      </c>
      <c r="C104" s="133"/>
      <c r="D104" s="133"/>
      <c r="E104" s="133"/>
      <c r="F104" s="296">
        <f t="shared" si="8"/>
        <v>0</v>
      </c>
      <c r="G104" s="230">
        <f t="shared" si="9"/>
        <v>0</v>
      </c>
    </row>
    <row r="105" spans="1:7" ht="12" customHeight="1" x14ac:dyDescent="0.25">
      <c r="A105" s="11" t="s">
        <v>70</v>
      </c>
      <c r="B105" s="49" t="s">
        <v>233</v>
      </c>
      <c r="C105" s="133"/>
      <c r="D105" s="133"/>
      <c r="E105" s="133"/>
      <c r="F105" s="296">
        <f t="shared" si="8"/>
        <v>0</v>
      </c>
      <c r="G105" s="230">
        <f t="shared" si="9"/>
        <v>0</v>
      </c>
    </row>
    <row r="106" spans="1:7" ht="12" customHeight="1" x14ac:dyDescent="0.25">
      <c r="A106" s="11" t="s">
        <v>71</v>
      </c>
      <c r="B106" s="50" t="s">
        <v>234</v>
      </c>
      <c r="C106" s="133"/>
      <c r="D106" s="133"/>
      <c r="E106" s="133"/>
      <c r="F106" s="296">
        <f t="shared" si="8"/>
        <v>0</v>
      </c>
      <c r="G106" s="230">
        <f t="shared" si="9"/>
        <v>0</v>
      </c>
    </row>
    <row r="107" spans="1:7" ht="12" customHeight="1" x14ac:dyDescent="0.25">
      <c r="A107" s="11" t="s">
        <v>72</v>
      </c>
      <c r="B107" s="50" t="s">
        <v>235</v>
      </c>
      <c r="C107" s="133"/>
      <c r="D107" s="133"/>
      <c r="E107" s="133"/>
      <c r="F107" s="296">
        <f t="shared" si="8"/>
        <v>0</v>
      </c>
      <c r="G107" s="230">
        <f t="shared" si="9"/>
        <v>0</v>
      </c>
    </row>
    <row r="108" spans="1:7" ht="12" customHeight="1" x14ac:dyDescent="0.25">
      <c r="A108" s="11" t="s">
        <v>74</v>
      </c>
      <c r="B108" s="49" t="s">
        <v>236</v>
      </c>
      <c r="C108" s="133"/>
      <c r="D108" s="133"/>
      <c r="E108" s="133"/>
      <c r="F108" s="296">
        <f t="shared" si="8"/>
        <v>0</v>
      </c>
      <c r="G108" s="230">
        <f t="shared" si="9"/>
        <v>0</v>
      </c>
    </row>
    <row r="109" spans="1:7" ht="12" customHeight="1" x14ac:dyDescent="0.25">
      <c r="A109" s="11" t="s">
        <v>100</v>
      </c>
      <c r="B109" s="49" t="s">
        <v>237</v>
      </c>
      <c r="C109" s="133"/>
      <c r="D109" s="133"/>
      <c r="E109" s="133"/>
      <c r="F109" s="296">
        <f t="shared" si="8"/>
        <v>0</v>
      </c>
      <c r="G109" s="230">
        <f t="shared" si="9"/>
        <v>0</v>
      </c>
    </row>
    <row r="110" spans="1:7" ht="12" customHeight="1" x14ac:dyDescent="0.25">
      <c r="A110" s="11" t="s">
        <v>231</v>
      </c>
      <c r="B110" s="50" t="s">
        <v>238</v>
      </c>
      <c r="C110" s="133"/>
      <c r="D110" s="133"/>
      <c r="E110" s="133"/>
      <c r="F110" s="296">
        <f t="shared" si="8"/>
        <v>0</v>
      </c>
      <c r="G110" s="230">
        <f t="shared" si="9"/>
        <v>0</v>
      </c>
    </row>
    <row r="111" spans="1:7" ht="12" customHeight="1" x14ac:dyDescent="0.25">
      <c r="A111" s="10" t="s">
        <v>232</v>
      </c>
      <c r="B111" s="51" t="s">
        <v>239</v>
      </c>
      <c r="C111" s="133"/>
      <c r="D111" s="133"/>
      <c r="E111" s="133"/>
      <c r="F111" s="296">
        <f t="shared" si="8"/>
        <v>0</v>
      </c>
      <c r="G111" s="230">
        <f t="shared" si="9"/>
        <v>0</v>
      </c>
    </row>
    <row r="112" spans="1:7" ht="12" customHeight="1" x14ac:dyDescent="0.25">
      <c r="A112" s="11" t="s">
        <v>297</v>
      </c>
      <c r="B112" s="51" t="s">
        <v>240</v>
      </c>
      <c r="C112" s="133"/>
      <c r="D112" s="133"/>
      <c r="E112" s="133"/>
      <c r="F112" s="296">
        <f t="shared" si="8"/>
        <v>0</v>
      </c>
      <c r="G112" s="230">
        <f t="shared" si="9"/>
        <v>0</v>
      </c>
    </row>
    <row r="113" spans="1:7" ht="12" customHeight="1" x14ac:dyDescent="0.25">
      <c r="A113" s="13" t="s">
        <v>298</v>
      </c>
      <c r="B113" s="51" t="s">
        <v>241</v>
      </c>
      <c r="C113" s="133"/>
      <c r="D113" s="133"/>
      <c r="E113" s="133"/>
      <c r="F113" s="296">
        <f t="shared" si="8"/>
        <v>0</v>
      </c>
      <c r="G113" s="230">
        <f t="shared" si="9"/>
        <v>0</v>
      </c>
    </row>
    <row r="114" spans="1:7" ht="12" customHeight="1" x14ac:dyDescent="0.25">
      <c r="A114" s="11" t="s">
        <v>302</v>
      </c>
      <c r="B114" s="8" t="s">
        <v>34</v>
      </c>
      <c r="C114" s="131"/>
      <c r="D114" s="131"/>
      <c r="E114" s="131"/>
      <c r="F114" s="295">
        <f t="shared" si="8"/>
        <v>0</v>
      </c>
      <c r="G114" s="229">
        <f t="shared" si="9"/>
        <v>0</v>
      </c>
    </row>
    <row r="115" spans="1:7" ht="12" customHeight="1" x14ac:dyDescent="0.25">
      <c r="A115" s="11" t="s">
        <v>303</v>
      </c>
      <c r="B115" s="5" t="s">
        <v>305</v>
      </c>
      <c r="C115" s="131"/>
      <c r="D115" s="131"/>
      <c r="E115" s="131"/>
      <c r="F115" s="295">
        <f t="shared" si="8"/>
        <v>0</v>
      </c>
      <c r="G115" s="229">
        <f t="shared" si="9"/>
        <v>0</v>
      </c>
    </row>
    <row r="116" spans="1:7" ht="12" customHeight="1" thickBot="1" x14ac:dyDescent="0.3">
      <c r="A116" s="15" t="s">
        <v>304</v>
      </c>
      <c r="B116" s="181" t="s">
        <v>306</v>
      </c>
      <c r="C116" s="190"/>
      <c r="D116" s="190"/>
      <c r="E116" s="190"/>
      <c r="F116" s="297">
        <f t="shared" si="8"/>
        <v>0</v>
      </c>
      <c r="G116" s="234">
        <f t="shared" si="9"/>
        <v>0</v>
      </c>
    </row>
    <row r="117" spans="1:7" ht="12" customHeight="1" thickBot="1" x14ac:dyDescent="0.3">
      <c r="A117" s="179" t="s">
        <v>6</v>
      </c>
      <c r="B117" s="180" t="s">
        <v>242</v>
      </c>
      <c r="C117" s="191">
        <f>+C118+C120+C122</f>
        <v>0</v>
      </c>
      <c r="D117" s="130">
        <f>+D118+D120+D122</f>
        <v>0</v>
      </c>
      <c r="E117" s="191">
        <f>+E118+E120+E122</f>
        <v>0</v>
      </c>
      <c r="F117" s="191">
        <f>+F118+F120+F122</f>
        <v>0</v>
      </c>
      <c r="G117" s="186">
        <f>+G118+G120+G122</f>
        <v>0</v>
      </c>
    </row>
    <row r="118" spans="1:7" ht="12" customHeight="1" x14ac:dyDescent="0.25">
      <c r="A118" s="12" t="s">
        <v>63</v>
      </c>
      <c r="B118" s="5" t="s">
        <v>116</v>
      </c>
      <c r="C118" s="132"/>
      <c r="D118" s="198"/>
      <c r="E118" s="132"/>
      <c r="F118" s="173">
        <f t="shared" ref="F118:F130" si="10">D118+E118</f>
        <v>0</v>
      </c>
      <c r="G118" s="172">
        <f t="shared" ref="G118:G130" si="11">C118+F118</f>
        <v>0</v>
      </c>
    </row>
    <row r="119" spans="1:7" ht="12" customHeight="1" x14ac:dyDescent="0.25">
      <c r="A119" s="12" t="s">
        <v>64</v>
      </c>
      <c r="B119" s="9" t="s">
        <v>246</v>
      </c>
      <c r="C119" s="132"/>
      <c r="D119" s="198"/>
      <c r="E119" s="132"/>
      <c r="F119" s="173">
        <f t="shared" si="10"/>
        <v>0</v>
      </c>
      <c r="G119" s="172">
        <f t="shared" si="11"/>
        <v>0</v>
      </c>
    </row>
    <row r="120" spans="1:7" ht="12" customHeight="1" x14ac:dyDescent="0.25">
      <c r="A120" s="12" t="s">
        <v>65</v>
      </c>
      <c r="B120" s="9" t="s">
        <v>101</v>
      </c>
      <c r="C120" s="131"/>
      <c r="D120" s="199"/>
      <c r="E120" s="131"/>
      <c r="F120" s="295">
        <f t="shared" si="10"/>
        <v>0</v>
      </c>
      <c r="G120" s="229">
        <f t="shared" si="11"/>
        <v>0</v>
      </c>
    </row>
    <row r="121" spans="1:7" ht="12" customHeight="1" x14ac:dyDescent="0.25">
      <c r="A121" s="12" t="s">
        <v>66</v>
      </c>
      <c r="B121" s="9" t="s">
        <v>247</v>
      </c>
      <c r="C121" s="131"/>
      <c r="D121" s="199"/>
      <c r="E121" s="131"/>
      <c r="F121" s="295">
        <f t="shared" si="10"/>
        <v>0</v>
      </c>
      <c r="G121" s="229">
        <f t="shared" si="11"/>
        <v>0</v>
      </c>
    </row>
    <row r="122" spans="1:7" ht="12" customHeight="1" x14ac:dyDescent="0.25">
      <c r="A122" s="12" t="s">
        <v>67</v>
      </c>
      <c r="B122" s="74" t="s">
        <v>118</v>
      </c>
      <c r="C122" s="131"/>
      <c r="D122" s="199"/>
      <c r="E122" s="131"/>
      <c r="F122" s="295">
        <f t="shared" si="10"/>
        <v>0</v>
      </c>
      <c r="G122" s="229">
        <f t="shared" si="11"/>
        <v>0</v>
      </c>
    </row>
    <row r="123" spans="1:7" ht="12" customHeight="1" x14ac:dyDescent="0.25">
      <c r="A123" s="12" t="s">
        <v>73</v>
      </c>
      <c r="B123" s="73" t="s">
        <v>290</v>
      </c>
      <c r="C123" s="131"/>
      <c r="D123" s="199"/>
      <c r="E123" s="131"/>
      <c r="F123" s="295">
        <f t="shared" si="10"/>
        <v>0</v>
      </c>
      <c r="G123" s="229">
        <f t="shared" si="11"/>
        <v>0</v>
      </c>
    </row>
    <row r="124" spans="1:7" ht="22.5" x14ac:dyDescent="0.25">
      <c r="A124" s="12" t="s">
        <v>75</v>
      </c>
      <c r="B124" s="140" t="s">
        <v>252</v>
      </c>
      <c r="C124" s="131"/>
      <c r="D124" s="199"/>
      <c r="E124" s="131"/>
      <c r="F124" s="295">
        <f t="shared" si="10"/>
        <v>0</v>
      </c>
      <c r="G124" s="229">
        <f t="shared" si="11"/>
        <v>0</v>
      </c>
    </row>
    <row r="125" spans="1:7" ht="22.5" x14ac:dyDescent="0.25">
      <c r="A125" s="12" t="s">
        <v>102</v>
      </c>
      <c r="B125" s="50" t="s">
        <v>235</v>
      </c>
      <c r="C125" s="131"/>
      <c r="D125" s="199"/>
      <c r="E125" s="131"/>
      <c r="F125" s="295">
        <f t="shared" si="10"/>
        <v>0</v>
      </c>
      <c r="G125" s="229">
        <f t="shared" si="11"/>
        <v>0</v>
      </c>
    </row>
    <row r="126" spans="1:7" ht="12" customHeight="1" x14ac:dyDescent="0.25">
      <c r="A126" s="12" t="s">
        <v>103</v>
      </c>
      <c r="B126" s="50" t="s">
        <v>251</v>
      </c>
      <c r="C126" s="131"/>
      <c r="D126" s="199"/>
      <c r="E126" s="131"/>
      <c r="F126" s="295">
        <f t="shared" si="10"/>
        <v>0</v>
      </c>
      <c r="G126" s="229">
        <f t="shared" si="11"/>
        <v>0</v>
      </c>
    </row>
    <row r="127" spans="1:7" ht="12" customHeight="1" x14ac:dyDescent="0.25">
      <c r="A127" s="12" t="s">
        <v>104</v>
      </c>
      <c r="B127" s="50" t="s">
        <v>250</v>
      </c>
      <c r="C127" s="131"/>
      <c r="D127" s="199"/>
      <c r="E127" s="131"/>
      <c r="F127" s="295">
        <f t="shared" si="10"/>
        <v>0</v>
      </c>
      <c r="G127" s="229">
        <f t="shared" si="11"/>
        <v>0</v>
      </c>
    </row>
    <row r="128" spans="1:7" ht="22.5" x14ac:dyDescent="0.25">
      <c r="A128" s="12" t="s">
        <v>243</v>
      </c>
      <c r="B128" s="50" t="s">
        <v>238</v>
      </c>
      <c r="C128" s="131"/>
      <c r="D128" s="199"/>
      <c r="E128" s="131"/>
      <c r="F128" s="295">
        <f t="shared" si="10"/>
        <v>0</v>
      </c>
      <c r="G128" s="229">
        <f t="shared" si="11"/>
        <v>0</v>
      </c>
    </row>
    <row r="129" spans="1:7" ht="12" customHeight="1" x14ac:dyDescent="0.25">
      <c r="A129" s="12" t="s">
        <v>244</v>
      </c>
      <c r="B129" s="50" t="s">
        <v>249</v>
      </c>
      <c r="C129" s="131"/>
      <c r="D129" s="199"/>
      <c r="E129" s="131"/>
      <c r="F129" s="295">
        <f t="shared" si="10"/>
        <v>0</v>
      </c>
      <c r="G129" s="229">
        <f t="shared" si="11"/>
        <v>0</v>
      </c>
    </row>
    <row r="130" spans="1:7" ht="23.25" thickBot="1" x14ac:dyDescent="0.3">
      <c r="A130" s="10" t="s">
        <v>245</v>
      </c>
      <c r="B130" s="50" t="s">
        <v>248</v>
      </c>
      <c r="C130" s="133"/>
      <c r="D130" s="200"/>
      <c r="E130" s="133"/>
      <c r="F130" s="296">
        <f t="shared" si="10"/>
        <v>0</v>
      </c>
      <c r="G130" s="230">
        <f t="shared" si="11"/>
        <v>0</v>
      </c>
    </row>
    <row r="131" spans="1:7" ht="12" customHeight="1" thickBot="1" x14ac:dyDescent="0.3">
      <c r="A131" s="17" t="s">
        <v>7</v>
      </c>
      <c r="B131" s="46" t="s">
        <v>307</v>
      </c>
      <c r="C131" s="130">
        <f>+C96+C117</f>
        <v>0</v>
      </c>
      <c r="D131" s="197">
        <f>+D96+D117</f>
        <v>0</v>
      </c>
      <c r="E131" s="130">
        <f>+E96+E117</f>
        <v>0</v>
      </c>
      <c r="F131" s="130">
        <f>+F96+F117</f>
        <v>0</v>
      </c>
      <c r="G131" s="71">
        <f>+G96+G117</f>
        <v>0</v>
      </c>
    </row>
    <row r="132" spans="1:7" ht="12" customHeight="1" thickBot="1" x14ac:dyDescent="0.3">
      <c r="A132" s="17" t="s">
        <v>8</v>
      </c>
      <c r="B132" s="46" t="s">
        <v>373</v>
      </c>
      <c r="C132" s="130">
        <f>+C133+C134+C135</f>
        <v>0</v>
      </c>
      <c r="D132" s="197">
        <f>+D133+D134+D135</f>
        <v>0</v>
      </c>
      <c r="E132" s="130">
        <f>+E133+E134+E135</f>
        <v>0</v>
      </c>
      <c r="F132" s="130">
        <f>+F133+F134+F135</f>
        <v>0</v>
      </c>
      <c r="G132" s="71">
        <f>+G133+G134+G135</f>
        <v>0</v>
      </c>
    </row>
    <row r="133" spans="1:7" ht="12" customHeight="1" x14ac:dyDescent="0.25">
      <c r="A133" s="12" t="s">
        <v>150</v>
      </c>
      <c r="B133" s="9" t="s">
        <v>315</v>
      </c>
      <c r="C133" s="131"/>
      <c r="D133" s="199"/>
      <c r="E133" s="131"/>
      <c r="F133" s="295">
        <f>D133+E133</f>
        <v>0</v>
      </c>
      <c r="G133" s="229">
        <f>C133+F133</f>
        <v>0</v>
      </c>
    </row>
    <row r="134" spans="1:7" ht="12" customHeight="1" x14ac:dyDescent="0.25">
      <c r="A134" s="12" t="s">
        <v>151</v>
      </c>
      <c r="B134" s="9" t="s">
        <v>316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thickBot="1" x14ac:dyDescent="0.3">
      <c r="A135" s="10" t="s">
        <v>152</v>
      </c>
      <c r="B135" s="9" t="s">
        <v>317</v>
      </c>
      <c r="C135" s="131"/>
      <c r="D135" s="199"/>
      <c r="E135" s="131"/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7" t="s">
        <v>9</v>
      </c>
      <c r="B136" s="46" t="s">
        <v>309</v>
      </c>
      <c r="C136" s="130">
        <f>SUM(C137:C142)</f>
        <v>0</v>
      </c>
      <c r="D136" s="197">
        <f>SUM(D137:D142)</f>
        <v>0</v>
      </c>
      <c r="E136" s="130">
        <f>SUM(E137:E142)</f>
        <v>0</v>
      </c>
      <c r="F136" s="130">
        <f>SUM(F137:F142)</f>
        <v>0</v>
      </c>
      <c r="G136" s="71">
        <f>SUM(G137:G142)</f>
        <v>0</v>
      </c>
    </row>
    <row r="137" spans="1:7" ht="12" customHeight="1" x14ac:dyDescent="0.25">
      <c r="A137" s="12" t="s">
        <v>50</v>
      </c>
      <c r="B137" s="6" t="s">
        <v>318</v>
      </c>
      <c r="C137" s="131"/>
      <c r="D137" s="199"/>
      <c r="E137" s="131"/>
      <c r="F137" s="295">
        <f t="shared" ref="F137:F142" si="12">D137+E137</f>
        <v>0</v>
      </c>
      <c r="G137" s="229">
        <f t="shared" ref="G137:G142" si="13">C137+F137</f>
        <v>0</v>
      </c>
    </row>
    <row r="138" spans="1:7" ht="12" customHeight="1" x14ac:dyDescent="0.25">
      <c r="A138" s="12" t="s">
        <v>51</v>
      </c>
      <c r="B138" s="6" t="s">
        <v>310</v>
      </c>
      <c r="C138" s="131"/>
      <c r="D138" s="199"/>
      <c r="E138" s="131"/>
      <c r="F138" s="295">
        <f t="shared" si="12"/>
        <v>0</v>
      </c>
      <c r="G138" s="229">
        <f t="shared" si="13"/>
        <v>0</v>
      </c>
    </row>
    <row r="139" spans="1:7" ht="12" customHeight="1" x14ac:dyDescent="0.25">
      <c r="A139" s="12" t="s">
        <v>52</v>
      </c>
      <c r="B139" s="6" t="s">
        <v>311</v>
      </c>
      <c r="C139" s="131"/>
      <c r="D139" s="199"/>
      <c r="E139" s="131"/>
      <c r="F139" s="295">
        <f t="shared" si="12"/>
        <v>0</v>
      </c>
      <c r="G139" s="229">
        <f t="shared" si="13"/>
        <v>0</v>
      </c>
    </row>
    <row r="140" spans="1:7" ht="12" customHeight="1" x14ac:dyDescent="0.25">
      <c r="A140" s="12" t="s">
        <v>89</v>
      </c>
      <c r="B140" s="6" t="s">
        <v>312</v>
      </c>
      <c r="C140" s="131"/>
      <c r="D140" s="199"/>
      <c r="E140" s="131"/>
      <c r="F140" s="295">
        <f t="shared" si="12"/>
        <v>0</v>
      </c>
      <c r="G140" s="229">
        <f t="shared" si="13"/>
        <v>0</v>
      </c>
    </row>
    <row r="141" spans="1:7" ht="12" customHeight="1" x14ac:dyDescent="0.25">
      <c r="A141" s="12" t="s">
        <v>90</v>
      </c>
      <c r="B141" s="6" t="s">
        <v>313</v>
      </c>
      <c r="C141" s="131"/>
      <c r="D141" s="199"/>
      <c r="E141" s="131"/>
      <c r="F141" s="295">
        <f t="shared" si="12"/>
        <v>0</v>
      </c>
      <c r="G141" s="229">
        <f t="shared" si="13"/>
        <v>0</v>
      </c>
    </row>
    <row r="142" spans="1:7" ht="12" customHeight="1" thickBot="1" x14ac:dyDescent="0.3">
      <c r="A142" s="10" t="s">
        <v>91</v>
      </c>
      <c r="B142" s="6" t="s">
        <v>314</v>
      </c>
      <c r="C142" s="131"/>
      <c r="D142" s="199"/>
      <c r="E142" s="131"/>
      <c r="F142" s="295">
        <f t="shared" si="12"/>
        <v>0</v>
      </c>
      <c r="G142" s="229">
        <f t="shared" si="13"/>
        <v>0</v>
      </c>
    </row>
    <row r="143" spans="1:7" ht="12" customHeight="1" thickBot="1" x14ac:dyDescent="0.3">
      <c r="A143" s="17" t="s">
        <v>10</v>
      </c>
      <c r="B143" s="46" t="s">
        <v>322</v>
      </c>
      <c r="C143" s="136">
        <f>+C144+C145+C146+C147</f>
        <v>0</v>
      </c>
      <c r="D143" s="201">
        <f>+D144+D145+D146+D147</f>
        <v>0</v>
      </c>
      <c r="E143" s="136">
        <f>+E144+E145+E146+E147</f>
        <v>0</v>
      </c>
      <c r="F143" s="136">
        <f>+F144+F145+F146+F147</f>
        <v>0</v>
      </c>
      <c r="G143" s="171">
        <f>+G144+G145+G146+G147</f>
        <v>0</v>
      </c>
    </row>
    <row r="144" spans="1:7" ht="12" customHeight="1" x14ac:dyDescent="0.25">
      <c r="A144" s="12" t="s">
        <v>53</v>
      </c>
      <c r="B144" s="6" t="s">
        <v>253</v>
      </c>
      <c r="C144" s="131"/>
      <c r="D144" s="199"/>
      <c r="E144" s="131"/>
      <c r="F144" s="295">
        <f>D144+E144</f>
        <v>0</v>
      </c>
      <c r="G144" s="229">
        <f>C144+F144</f>
        <v>0</v>
      </c>
    </row>
    <row r="145" spans="1:11" ht="12" customHeight="1" x14ac:dyDescent="0.25">
      <c r="A145" s="12" t="s">
        <v>54</v>
      </c>
      <c r="B145" s="6" t="s">
        <v>254</v>
      </c>
      <c r="C145" s="131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170</v>
      </c>
      <c r="B146" s="6" t="s">
        <v>323</v>
      </c>
      <c r="C146" s="131"/>
      <c r="D146" s="199"/>
      <c r="E146" s="131"/>
      <c r="F146" s="295">
        <f>D146+E146</f>
        <v>0</v>
      </c>
      <c r="G146" s="229">
        <f>C146+F146</f>
        <v>0</v>
      </c>
    </row>
    <row r="147" spans="1:11" ht="12" customHeight="1" thickBot="1" x14ac:dyDescent="0.3">
      <c r="A147" s="10" t="s">
        <v>171</v>
      </c>
      <c r="B147" s="4" t="s">
        <v>272</v>
      </c>
      <c r="C147" s="131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7" t="s">
        <v>11</v>
      </c>
      <c r="B148" s="46" t="s">
        <v>324</v>
      </c>
      <c r="C148" s="192">
        <f>SUM(C149:C153)</f>
        <v>0</v>
      </c>
      <c r="D148" s="202">
        <f>SUM(D149:D153)</f>
        <v>0</v>
      </c>
      <c r="E148" s="192">
        <f>SUM(E149:E153)</f>
        <v>0</v>
      </c>
      <c r="F148" s="192">
        <f>SUM(F149:F153)</f>
        <v>0</v>
      </c>
      <c r="G148" s="187">
        <f>SUM(G149:G153)</f>
        <v>0</v>
      </c>
    </row>
    <row r="149" spans="1:11" ht="12" customHeight="1" x14ac:dyDescent="0.25">
      <c r="A149" s="12" t="s">
        <v>55</v>
      </c>
      <c r="B149" s="6" t="s">
        <v>319</v>
      </c>
      <c r="C149" s="131"/>
      <c r="D149" s="199"/>
      <c r="E149" s="131"/>
      <c r="F149" s="295">
        <f t="shared" ref="F149:F155" si="14">D149+E149</f>
        <v>0</v>
      </c>
      <c r="G149" s="229">
        <f t="shared" ref="G149:G154" si="15">C149+F149</f>
        <v>0</v>
      </c>
    </row>
    <row r="150" spans="1:11" ht="12" customHeight="1" x14ac:dyDescent="0.25">
      <c r="A150" s="12" t="s">
        <v>56</v>
      </c>
      <c r="B150" s="6" t="s">
        <v>326</v>
      </c>
      <c r="C150" s="131"/>
      <c r="D150" s="199"/>
      <c r="E150" s="131"/>
      <c r="F150" s="295">
        <f t="shared" si="14"/>
        <v>0</v>
      </c>
      <c r="G150" s="229">
        <f t="shared" si="15"/>
        <v>0</v>
      </c>
    </row>
    <row r="151" spans="1:11" ht="12" customHeight="1" x14ac:dyDescent="0.25">
      <c r="A151" s="12" t="s">
        <v>182</v>
      </c>
      <c r="B151" s="6" t="s">
        <v>321</v>
      </c>
      <c r="C151" s="131"/>
      <c r="D151" s="199"/>
      <c r="E151" s="131"/>
      <c r="F151" s="295">
        <f t="shared" si="14"/>
        <v>0</v>
      </c>
      <c r="G151" s="229">
        <f t="shared" si="15"/>
        <v>0</v>
      </c>
    </row>
    <row r="152" spans="1:11" ht="12" customHeight="1" x14ac:dyDescent="0.25">
      <c r="A152" s="12" t="s">
        <v>183</v>
      </c>
      <c r="B152" s="6" t="s">
        <v>327</v>
      </c>
      <c r="C152" s="131"/>
      <c r="D152" s="199"/>
      <c r="E152" s="131"/>
      <c r="F152" s="295">
        <f t="shared" si="14"/>
        <v>0</v>
      </c>
      <c r="G152" s="229">
        <f t="shared" si="15"/>
        <v>0</v>
      </c>
    </row>
    <row r="153" spans="1:11" ht="12" customHeight="1" thickBot="1" x14ac:dyDescent="0.3">
      <c r="A153" s="12" t="s">
        <v>325</v>
      </c>
      <c r="B153" s="6" t="s">
        <v>328</v>
      </c>
      <c r="C153" s="131"/>
      <c r="D153" s="199"/>
      <c r="E153" s="133"/>
      <c r="F153" s="296">
        <f t="shared" si="14"/>
        <v>0</v>
      </c>
      <c r="G153" s="230">
        <f t="shared" si="15"/>
        <v>0</v>
      </c>
    </row>
    <row r="154" spans="1:11" ht="12" customHeight="1" thickBot="1" x14ac:dyDescent="0.3">
      <c r="A154" s="17" t="s">
        <v>12</v>
      </c>
      <c r="B154" s="46" t="s">
        <v>329</v>
      </c>
      <c r="C154" s="193"/>
      <c r="D154" s="203"/>
      <c r="E154" s="193"/>
      <c r="F154" s="192">
        <f t="shared" si="14"/>
        <v>0</v>
      </c>
      <c r="G154" s="264">
        <f t="shared" si="15"/>
        <v>0</v>
      </c>
    </row>
    <row r="155" spans="1:11" ht="12" customHeight="1" thickBot="1" x14ac:dyDescent="0.3">
      <c r="A155" s="17" t="s">
        <v>13</v>
      </c>
      <c r="B155" s="46" t="s">
        <v>330</v>
      </c>
      <c r="C155" s="193"/>
      <c r="D155" s="203"/>
      <c r="E155" s="265"/>
      <c r="F155" s="298">
        <f t="shared" si="14"/>
        <v>0</v>
      </c>
      <c r="G155" s="172">
        <f>C155+D155</f>
        <v>0</v>
      </c>
    </row>
    <row r="156" spans="1:11" ht="15" customHeight="1" thickBot="1" x14ac:dyDescent="0.3">
      <c r="A156" s="17" t="s">
        <v>14</v>
      </c>
      <c r="B156" s="46" t="s">
        <v>332</v>
      </c>
      <c r="C156" s="194">
        <f>+C132+C136+C143+C148+C154+C155</f>
        <v>0</v>
      </c>
      <c r="D156" s="204">
        <f>+D132+D136+D143+D148+D154+D155</f>
        <v>0</v>
      </c>
      <c r="E156" s="194">
        <f>+E132+E136+E143+E148+E154+E155</f>
        <v>0</v>
      </c>
      <c r="F156" s="194">
        <f>+F132+F136+F143+F148+F154+F155</f>
        <v>0</v>
      </c>
      <c r="G156" s="188">
        <f>C156+F156</f>
        <v>0</v>
      </c>
      <c r="H156" s="153"/>
      <c r="I156" s="154"/>
      <c r="J156" s="154"/>
      <c r="K156" s="154"/>
    </row>
    <row r="157" spans="1:11" s="143" customFormat="1" ht="12.95" customHeight="1" thickBot="1" x14ac:dyDescent="0.25">
      <c r="A157" s="75" t="s">
        <v>15</v>
      </c>
      <c r="B157" s="117" t="s">
        <v>331</v>
      </c>
      <c r="C157" s="194">
        <f>+C131+C156</f>
        <v>0</v>
      </c>
      <c r="D157" s="204">
        <f>+D131+D156</f>
        <v>0</v>
      </c>
      <c r="E157" s="194">
        <f>+E131+E156</f>
        <v>0</v>
      </c>
      <c r="F157" s="194">
        <f>+F131+F156</f>
        <v>0</v>
      </c>
      <c r="G157" s="188">
        <f>+G131+G156</f>
        <v>0</v>
      </c>
    </row>
    <row r="158" spans="1:11" ht="7.5" customHeight="1" x14ac:dyDescent="0.25"/>
    <row r="159" spans="1:11" x14ac:dyDescent="0.25">
      <c r="A159" s="375" t="s">
        <v>491</v>
      </c>
      <c r="B159" s="375"/>
      <c r="C159" s="375"/>
      <c r="D159" s="375"/>
      <c r="E159" s="375"/>
      <c r="F159" s="375"/>
      <c r="G159" s="375"/>
    </row>
    <row r="160" spans="1:11" ht="15" customHeight="1" thickBot="1" x14ac:dyDescent="0.3">
      <c r="A160" s="366"/>
      <c r="B160" s="366"/>
      <c r="C160" s="77"/>
      <c r="G160" s="77"/>
    </row>
    <row r="161" spans="1:7" ht="25.5" customHeight="1" thickBot="1" x14ac:dyDescent="0.3">
      <c r="A161" s="17">
        <v>1</v>
      </c>
      <c r="B161" s="21" t="s">
        <v>333</v>
      </c>
      <c r="C161" s="196">
        <f>+C65-C131</f>
        <v>0</v>
      </c>
      <c r="D161" s="130">
        <f>+D65-D131</f>
        <v>0</v>
      </c>
      <c r="E161" s="130">
        <f>+E65-E131</f>
        <v>0</v>
      </c>
      <c r="F161" s="130">
        <f>+F65-F131</f>
        <v>0</v>
      </c>
      <c r="G161" s="71">
        <f>+G65-G131</f>
        <v>0</v>
      </c>
    </row>
    <row r="162" spans="1:7" ht="32.25" customHeight="1" thickBot="1" x14ac:dyDescent="0.3">
      <c r="A162" s="17" t="s">
        <v>6</v>
      </c>
      <c r="B162" s="21" t="s">
        <v>339</v>
      </c>
      <c r="C162" s="130">
        <f>+C89-C156</f>
        <v>0</v>
      </c>
      <c r="D162" s="130">
        <f>+D89-D156</f>
        <v>0</v>
      </c>
      <c r="E162" s="130">
        <f>+E89-E156</f>
        <v>0</v>
      </c>
      <c r="F162" s="130">
        <f>+F89-F156</f>
        <v>0</v>
      </c>
      <c r="G162" s="71">
        <f>+G89-G156</f>
        <v>0</v>
      </c>
    </row>
  </sheetData>
  <mergeCells count="13">
    <mergeCell ref="A1:G1"/>
    <mergeCell ref="A3:G3"/>
    <mergeCell ref="A4:B4"/>
    <mergeCell ref="A5:A6"/>
    <mergeCell ref="B5:B6"/>
    <mergeCell ref="C5:G5"/>
    <mergeCell ref="A159:G159"/>
    <mergeCell ref="A160:B160"/>
    <mergeCell ref="A91:G91"/>
    <mergeCell ref="A92:B92"/>
    <mergeCell ref="A93:A94"/>
    <mergeCell ref="B93:B94"/>
    <mergeCell ref="C93:G9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9" fitToHeight="2" orientation="portrait" r:id="rId1"/>
  <headerFooter alignWithMargins="0"/>
  <rowBreaks count="2" manualBreakCount="2">
    <brk id="65" max="6" man="1"/>
    <brk id="9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92D050"/>
  </sheetPr>
  <dimension ref="A1:J42"/>
  <sheetViews>
    <sheetView view="pageLayout" zoomScaleNormal="100" zoomScaleSheetLayoutView="100" workbookViewId="0">
      <selection activeCell="B2" sqref="B2"/>
    </sheetView>
  </sheetViews>
  <sheetFormatPr defaultColWidth="9.33203125" defaultRowHeight="12.75" x14ac:dyDescent="0.2"/>
  <cols>
    <col min="1" max="1" width="6.83203125" style="32" customWidth="1"/>
    <col min="2" max="2" width="48" style="54" customWidth="1"/>
    <col min="3" max="5" width="15.5" style="32" customWidth="1"/>
    <col min="6" max="6" width="55.1640625" style="32" customWidth="1"/>
    <col min="7" max="9" width="15.5" style="32" customWidth="1"/>
    <col min="10" max="10" width="4.83203125" style="32" customWidth="1"/>
    <col min="11" max="16384" width="9.33203125" style="32"/>
  </cols>
  <sheetData>
    <row r="1" spans="1:10" ht="39.75" customHeight="1" x14ac:dyDescent="0.2">
      <c r="B1" s="83" t="s">
        <v>492</v>
      </c>
      <c r="C1" s="84"/>
      <c r="D1" s="84"/>
      <c r="E1" s="84"/>
      <c r="F1" s="84"/>
      <c r="G1" s="84"/>
      <c r="H1" s="84"/>
      <c r="I1" s="84"/>
      <c r="J1" s="382"/>
    </row>
    <row r="2" spans="1:10" ht="14.25" thickBot="1" x14ac:dyDescent="0.25">
      <c r="G2" s="85"/>
      <c r="H2" s="85"/>
      <c r="I2" s="85">
        <f>'1.mell.4.tábl.'!G4</f>
        <v>0</v>
      </c>
      <c r="J2" s="382"/>
    </row>
    <row r="3" spans="1:10" ht="18" customHeight="1" thickBot="1" x14ac:dyDescent="0.25">
      <c r="A3" s="380" t="s">
        <v>45</v>
      </c>
      <c r="B3" s="86" t="s">
        <v>36</v>
      </c>
      <c r="C3" s="87"/>
      <c r="D3" s="205"/>
      <c r="E3" s="205"/>
      <c r="F3" s="86" t="s">
        <v>37</v>
      </c>
      <c r="G3" s="88"/>
      <c r="H3" s="208"/>
      <c r="I3" s="209"/>
      <c r="J3" s="382"/>
    </row>
    <row r="4" spans="1:10" s="89" customFormat="1" ht="42.75" customHeight="1" thickBot="1" x14ac:dyDescent="0.25">
      <c r="A4" s="381"/>
      <c r="B4" s="55" t="s">
        <v>38</v>
      </c>
      <c r="C4" s="318" t="str">
        <f>+CONCATENATE('1.mell.1.tábl.'!C5," eredeti előirányzat")</f>
        <v>2021. évi eredeti előirányzat</v>
      </c>
      <c r="D4" s="319" t="s">
        <v>458</v>
      </c>
      <c r="E4" s="319" t="str">
        <f>+CONCATENATE(LEFT('1.mell.1.tábl.'!C5,4),". …….. Módisítás után" )</f>
        <v>2021. …….. Módisítás után</v>
      </c>
      <c r="F4" s="320" t="s">
        <v>38</v>
      </c>
      <c r="G4" s="318" t="str">
        <f>+C4</f>
        <v>2021. évi eredeti előirányzat</v>
      </c>
      <c r="H4" s="321" t="str">
        <f>+D4</f>
        <v>Halmozott módosítás 2021. 12.31-ig</v>
      </c>
      <c r="I4" s="322" t="str">
        <f>+E4</f>
        <v>2021. …….. Módisítás után</v>
      </c>
      <c r="J4" s="382"/>
    </row>
    <row r="5" spans="1:10" s="93" customFormat="1" ht="12" customHeight="1" thickBot="1" x14ac:dyDescent="0.25">
      <c r="A5" s="90" t="s">
        <v>346</v>
      </c>
      <c r="B5" s="91" t="s">
        <v>347</v>
      </c>
      <c r="C5" s="92" t="s">
        <v>348</v>
      </c>
      <c r="D5" s="206" t="s">
        <v>350</v>
      </c>
      <c r="E5" s="206" t="s">
        <v>427</v>
      </c>
      <c r="F5" s="91" t="s">
        <v>374</v>
      </c>
      <c r="G5" s="92" t="s">
        <v>352</v>
      </c>
      <c r="H5" s="92" t="s">
        <v>353</v>
      </c>
      <c r="I5" s="246" t="s">
        <v>428</v>
      </c>
      <c r="J5" s="382"/>
    </row>
    <row r="6" spans="1:10" ht="12.95" customHeight="1" x14ac:dyDescent="0.2">
      <c r="A6" s="94" t="s">
        <v>5</v>
      </c>
      <c r="B6" s="95" t="s">
        <v>255</v>
      </c>
      <c r="C6" s="78">
        <f>'1.mell.1.tábl.'!C8</f>
        <v>28231489</v>
      </c>
      <c r="D6" s="78">
        <f>'1.mell.1.tábl.'!F8</f>
        <v>90441</v>
      </c>
      <c r="E6" s="235">
        <f>C6+D6</f>
        <v>28321930</v>
      </c>
      <c r="F6" s="95" t="s">
        <v>39</v>
      </c>
      <c r="G6" s="78">
        <f>'1.mell.1.tábl.'!C99</f>
        <v>16162000</v>
      </c>
      <c r="H6" s="78">
        <f>'1.mell.1.tábl.'!F99</f>
        <v>2308000</v>
      </c>
      <c r="I6" s="238">
        <f>G6+H6</f>
        <v>18470000</v>
      </c>
      <c r="J6" s="382"/>
    </row>
    <row r="7" spans="1:10" ht="12.95" customHeight="1" x14ac:dyDescent="0.2">
      <c r="A7" s="96" t="s">
        <v>6</v>
      </c>
      <c r="B7" s="97" t="s">
        <v>256</v>
      </c>
      <c r="C7" s="79">
        <f>'1.mell.1.tábl.'!C15</f>
        <v>8234000</v>
      </c>
      <c r="D7" s="79">
        <f>'1.mell.1.tábl.'!F15</f>
        <v>2212000</v>
      </c>
      <c r="E7" s="235">
        <f t="shared" ref="E7:E26" si="0">C7+D7</f>
        <v>10446000</v>
      </c>
      <c r="F7" s="97" t="s">
        <v>97</v>
      </c>
      <c r="G7" s="79">
        <f>'1.mell.1.tábl.'!C100</f>
        <v>2426000</v>
      </c>
      <c r="H7" s="79">
        <f>'1.mell.1.tábl.'!F100</f>
        <v>302000</v>
      </c>
      <c r="I7" s="238">
        <f t="shared" ref="I7:I26" si="1">G7+H7</f>
        <v>2728000</v>
      </c>
      <c r="J7" s="382"/>
    </row>
    <row r="8" spans="1:10" ht="12.95" customHeight="1" x14ac:dyDescent="0.2">
      <c r="A8" s="96" t="s">
        <v>7</v>
      </c>
      <c r="B8" s="97" t="s">
        <v>277</v>
      </c>
      <c r="C8" s="79">
        <f>'1.mell.1.tábl.'!C21</f>
        <v>0</v>
      </c>
      <c r="D8" s="79"/>
      <c r="E8" s="235">
        <f t="shared" si="0"/>
        <v>0</v>
      </c>
      <c r="F8" s="97" t="s">
        <v>121</v>
      </c>
      <c r="G8" s="79">
        <f>'1.mell.1.tábl.'!C101</f>
        <v>24885000</v>
      </c>
      <c r="H8" s="79">
        <f>'1.mell.1.tábl.'!F101</f>
        <v>375000</v>
      </c>
      <c r="I8" s="238">
        <f t="shared" si="1"/>
        <v>25260000</v>
      </c>
      <c r="J8" s="382"/>
    </row>
    <row r="9" spans="1:10" ht="12.95" customHeight="1" x14ac:dyDescent="0.2">
      <c r="A9" s="96"/>
      <c r="B9" s="97"/>
      <c r="C9" s="79"/>
      <c r="D9" s="79"/>
      <c r="E9" s="235"/>
      <c r="F9" s="97" t="s">
        <v>456</v>
      </c>
      <c r="G9" s="79"/>
      <c r="H9" s="79"/>
      <c r="I9" s="238">
        <f t="shared" si="1"/>
        <v>0</v>
      </c>
      <c r="J9" s="382"/>
    </row>
    <row r="10" spans="1:10" ht="12.95" customHeight="1" x14ac:dyDescent="0.2">
      <c r="A10" s="96" t="s">
        <v>8</v>
      </c>
      <c r="B10" s="97" t="s">
        <v>88</v>
      </c>
      <c r="C10" s="79">
        <f>'1.mell.1.tábl.'!C29</f>
        <v>5550000</v>
      </c>
      <c r="D10" s="79">
        <f>'1.mell.1.tábl.'!F29</f>
        <v>0</v>
      </c>
      <c r="E10" s="235">
        <f t="shared" si="0"/>
        <v>5550000</v>
      </c>
      <c r="F10" s="97" t="s">
        <v>98</v>
      </c>
      <c r="G10" s="79">
        <f>'1.mell.1.tábl.'!C102</f>
        <v>5186000</v>
      </c>
      <c r="H10" s="79">
        <f>'1.mell.1.tábl.'!F102</f>
        <v>0</v>
      </c>
      <c r="I10" s="238">
        <f t="shared" si="1"/>
        <v>5186000</v>
      </c>
      <c r="J10" s="382"/>
    </row>
    <row r="11" spans="1:10" ht="12.95" customHeight="1" x14ac:dyDescent="0.2">
      <c r="A11" s="363"/>
      <c r="B11" s="364"/>
      <c r="C11" s="79"/>
      <c r="D11" s="79"/>
      <c r="E11" s="235"/>
      <c r="F11" s="97" t="s">
        <v>465</v>
      </c>
      <c r="G11" s="79">
        <v>1036000</v>
      </c>
      <c r="H11" s="79"/>
      <c r="I11" s="238">
        <f t="shared" si="1"/>
        <v>1036000</v>
      </c>
      <c r="J11" s="382"/>
    </row>
    <row r="12" spans="1:10" ht="12.95" customHeight="1" x14ac:dyDescent="0.2">
      <c r="A12" s="363"/>
      <c r="B12" s="364"/>
      <c r="C12" s="79"/>
      <c r="D12" s="79"/>
      <c r="E12" s="235"/>
      <c r="F12" s="97" t="s">
        <v>466</v>
      </c>
      <c r="G12" s="79">
        <v>400000</v>
      </c>
      <c r="H12" s="79"/>
      <c r="I12" s="238">
        <f t="shared" si="1"/>
        <v>400000</v>
      </c>
      <c r="J12" s="382"/>
    </row>
    <row r="13" spans="1:10" ht="12.95" customHeight="1" x14ac:dyDescent="0.2">
      <c r="A13" s="363"/>
      <c r="B13" s="364"/>
      <c r="C13" s="79"/>
      <c r="D13" s="79"/>
      <c r="E13" s="235"/>
      <c r="F13" s="97" t="s">
        <v>467</v>
      </c>
      <c r="G13" s="79">
        <v>300000</v>
      </c>
      <c r="H13" s="79"/>
      <c r="I13" s="238">
        <f t="shared" si="1"/>
        <v>300000</v>
      </c>
      <c r="J13" s="382"/>
    </row>
    <row r="14" spans="1:10" ht="12.95" customHeight="1" x14ac:dyDescent="0.2">
      <c r="A14" s="363"/>
      <c r="B14" s="364"/>
      <c r="C14" s="79"/>
      <c r="D14" s="79"/>
      <c r="E14" s="235"/>
      <c r="F14" s="97" t="s">
        <v>468</v>
      </c>
      <c r="G14" s="79">
        <v>300000</v>
      </c>
      <c r="H14" s="79"/>
      <c r="I14" s="238">
        <f t="shared" si="1"/>
        <v>300000</v>
      </c>
      <c r="J14" s="382"/>
    </row>
    <row r="15" spans="1:10" ht="12.95" customHeight="1" x14ac:dyDescent="0.2">
      <c r="A15" s="363"/>
      <c r="B15" s="364"/>
      <c r="C15" s="79"/>
      <c r="D15" s="79"/>
      <c r="E15" s="235"/>
      <c r="F15" s="97" t="s">
        <v>469</v>
      </c>
      <c r="G15" s="79">
        <v>800000</v>
      </c>
      <c r="H15" s="79"/>
      <c r="I15" s="238">
        <f t="shared" si="1"/>
        <v>800000</v>
      </c>
      <c r="J15" s="382"/>
    </row>
    <row r="16" spans="1:10" ht="12.95" customHeight="1" x14ac:dyDescent="0.2">
      <c r="A16" s="363"/>
      <c r="B16" s="364"/>
      <c r="C16" s="79"/>
      <c r="D16" s="79"/>
      <c r="E16" s="235"/>
      <c r="F16" s="97" t="s">
        <v>470</v>
      </c>
      <c r="G16" s="79">
        <v>200000</v>
      </c>
      <c r="H16" s="79"/>
      <c r="I16" s="238">
        <f t="shared" si="1"/>
        <v>200000</v>
      </c>
      <c r="J16" s="382"/>
    </row>
    <row r="17" spans="1:10" ht="12.95" customHeight="1" x14ac:dyDescent="0.2">
      <c r="A17" s="363"/>
      <c r="B17" s="364"/>
      <c r="C17" s="79"/>
      <c r="D17" s="79"/>
      <c r="E17" s="235"/>
      <c r="F17" s="97" t="s">
        <v>471</v>
      </c>
      <c r="G17" s="79">
        <v>100000</v>
      </c>
      <c r="H17" s="79"/>
      <c r="I17" s="238">
        <f t="shared" si="1"/>
        <v>100000</v>
      </c>
      <c r="J17" s="382"/>
    </row>
    <row r="18" spans="1:10" ht="12.95" customHeight="1" x14ac:dyDescent="0.2">
      <c r="A18" s="363"/>
      <c r="B18" s="364"/>
      <c r="C18" s="79"/>
      <c r="D18" s="79"/>
      <c r="E18" s="235"/>
      <c r="F18" s="97" t="s">
        <v>472</v>
      </c>
      <c r="G18" s="79">
        <v>300000</v>
      </c>
      <c r="H18" s="79"/>
      <c r="I18" s="238">
        <f t="shared" si="1"/>
        <v>300000</v>
      </c>
      <c r="J18" s="382"/>
    </row>
    <row r="19" spans="1:10" ht="12.95" customHeight="1" x14ac:dyDescent="0.2">
      <c r="A19" s="363"/>
      <c r="B19" s="364"/>
      <c r="C19" s="79"/>
      <c r="D19" s="79"/>
      <c r="E19" s="235"/>
      <c r="F19" s="97" t="s">
        <v>473</v>
      </c>
      <c r="G19" s="79">
        <v>300000</v>
      </c>
      <c r="H19" s="79"/>
      <c r="I19" s="238">
        <f t="shared" si="1"/>
        <v>300000</v>
      </c>
      <c r="J19" s="382"/>
    </row>
    <row r="20" spans="1:10" ht="12.95" customHeight="1" x14ac:dyDescent="0.2">
      <c r="A20" s="363"/>
      <c r="B20" s="364"/>
      <c r="C20" s="79"/>
      <c r="D20" s="79"/>
      <c r="E20" s="235"/>
      <c r="F20" s="97" t="s">
        <v>474</v>
      </c>
      <c r="G20" s="79">
        <v>800000</v>
      </c>
      <c r="H20" s="79"/>
      <c r="I20" s="238">
        <f t="shared" si="1"/>
        <v>800000</v>
      </c>
      <c r="J20" s="382"/>
    </row>
    <row r="21" spans="1:10" ht="12.95" customHeight="1" x14ac:dyDescent="0.2">
      <c r="A21" s="363"/>
      <c r="B21" s="364"/>
      <c r="C21" s="79"/>
      <c r="D21" s="79"/>
      <c r="E21" s="235"/>
      <c r="F21" s="97" t="s">
        <v>455</v>
      </c>
      <c r="G21" s="79">
        <v>200000</v>
      </c>
      <c r="H21" s="79"/>
      <c r="I21" s="238">
        <f t="shared" si="1"/>
        <v>200000</v>
      </c>
      <c r="J21" s="382"/>
    </row>
    <row r="22" spans="1:10" ht="12.95" customHeight="1" x14ac:dyDescent="0.2">
      <c r="A22" s="363"/>
      <c r="B22" s="364"/>
      <c r="C22" s="79"/>
      <c r="D22" s="79"/>
      <c r="E22" s="235"/>
      <c r="F22" s="97" t="s">
        <v>475</v>
      </c>
      <c r="G22" s="79">
        <v>450000</v>
      </c>
      <c r="H22" s="79"/>
      <c r="I22" s="238">
        <f t="shared" si="1"/>
        <v>450000</v>
      </c>
      <c r="J22" s="382"/>
    </row>
    <row r="23" spans="1:10" ht="12.95" customHeight="1" x14ac:dyDescent="0.2">
      <c r="A23" s="363"/>
      <c r="B23" s="364"/>
      <c r="C23" s="79"/>
      <c r="D23" s="79"/>
      <c r="E23" s="235"/>
      <c r="F23" s="97"/>
      <c r="G23" s="79"/>
      <c r="H23" s="79"/>
      <c r="I23" s="238"/>
      <c r="J23" s="382"/>
    </row>
    <row r="24" spans="1:10" ht="12.95" customHeight="1" x14ac:dyDescent="0.2">
      <c r="A24" s="96" t="s">
        <v>9</v>
      </c>
      <c r="B24" s="98" t="s">
        <v>283</v>
      </c>
      <c r="C24" s="79">
        <f>'1.mell.1.tábl.'!C38</f>
        <v>4248000</v>
      </c>
      <c r="D24" s="79">
        <f>'1.mell.1.tábl.'!F38</f>
        <v>1000</v>
      </c>
      <c r="E24" s="235">
        <f t="shared" si="0"/>
        <v>4249000</v>
      </c>
      <c r="F24" s="97" t="s">
        <v>99</v>
      </c>
      <c r="G24" s="79">
        <f>'1.mell.1.tábl.'!C103</f>
        <v>7922000</v>
      </c>
      <c r="H24" s="79">
        <f>'1.mell.1.tábl.'!F103</f>
        <v>4000</v>
      </c>
      <c r="I24" s="238">
        <f t="shared" si="1"/>
        <v>7926000</v>
      </c>
      <c r="J24" s="382"/>
    </row>
    <row r="25" spans="1:10" ht="12.95" customHeight="1" x14ac:dyDescent="0.2">
      <c r="A25" s="96" t="s">
        <v>10</v>
      </c>
      <c r="B25" s="97" t="s">
        <v>257</v>
      </c>
      <c r="C25" s="80">
        <f>'1.mell.1.tábl.'!C56</f>
        <v>0</v>
      </c>
      <c r="D25" s="80">
        <f>'1.mell.1.tábl.'!F56</f>
        <v>0</v>
      </c>
      <c r="E25" s="235">
        <f t="shared" si="0"/>
        <v>0</v>
      </c>
      <c r="F25" s="97" t="s">
        <v>34</v>
      </c>
      <c r="G25" s="79">
        <f>'1.mell.1.tábl.'!C116</f>
        <v>10626401</v>
      </c>
      <c r="H25" s="79">
        <f>'1.mell.1.tábl.'!F116</f>
        <v>-793559</v>
      </c>
      <c r="I25" s="238">
        <f t="shared" si="1"/>
        <v>9832842</v>
      </c>
      <c r="J25" s="382"/>
    </row>
    <row r="26" spans="1:10" ht="12.95" customHeight="1" thickBot="1" x14ac:dyDescent="0.25">
      <c r="A26" s="96" t="s">
        <v>11</v>
      </c>
      <c r="B26" s="97" t="s">
        <v>340</v>
      </c>
      <c r="C26" s="79">
        <f>'1.mell.1.tábl.'!C60</f>
        <v>0</v>
      </c>
      <c r="D26" s="79"/>
      <c r="E26" s="235">
        <f t="shared" si="0"/>
        <v>0</v>
      </c>
      <c r="F26" s="28"/>
      <c r="G26" s="79"/>
      <c r="H26" s="79"/>
      <c r="I26" s="238">
        <f t="shared" si="1"/>
        <v>0</v>
      </c>
      <c r="J26" s="382"/>
    </row>
    <row r="27" spans="1:10" ht="21.75" thickBot="1" x14ac:dyDescent="0.25">
      <c r="A27" s="99" t="s">
        <v>17</v>
      </c>
      <c r="B27" s="47" t="s">
        <v>341</v>
      </c>
      <c r="C27" s="358">
        <f>C6+C7+C10+C24+C25</f>
        <v>46263489</v>
      </c>
      <c r="D27" s="81">
        <f>SUM(D6:D26)</f>
        <v>2303441</v>
      </c>
      <c r="E27" s="358">
        <f>E6+E7+E10+E24+E25</f>
        <v>48566930</v>
      </c>
      <c r="F27" s="47" t="s">
        <v>263</v>
      </c>
      <c r="G27" s="81">
        <f>SUM(G6:G8,G10,G24:G25)</f>
        <v>67207401</v>
      </c>
      <c r="H27" s="81">
        <f t="shared" ref="H27:I27" si="2">SUM(H6:H8,H10,H24:H25)</f>
        <v>2195441</v>
      </c>
      <c r="I27" s="81">
        <f t="shared" si="2"/>
        <v>69402842</v>
      </c>
      <c r="J27" s="382"/>
    </row>
    <row r="28" spans="1:10" ht="12.95" customHeight="1" x14ac:dyDescent="0.2">
      <c r="A28" s="100" t="s">
        <v>18</v>
      </c>
      <c r="B28" s="101" t="s">
        <v>260</v>
      </c>
      <c r="C28" s="183">
        <f>+C29+C30+C31+C32</f>
        <v>183313752</v>
      </c>
      <c r="D28" s="183">
        <f>+D29+D30+D31+D32</f>
        <v>0</v>
      </c>
      <c r="E28" s="183">
        <f>+E29+E30+E31+E32</f>
        <v>183313752</v>
      </c>
      <c r="F28" s="102" t="s">
        <v>105</v>
      </c>
      <c r="G28" s="82"/>
      <c r="H28" s="82"/>
      <c r="I28" s="239">
        <f>G28+H28</f>
        <v>0</v>
      </c>
      <c r="J28" s="382"/>
    </row>
    <row r="29" spans="1:10" ht="12.95" customHeight="1" x14ac:dyDescent="0.2">
      <c r="A29" s="103" t="s">
        <v>19</v>
      </c>
      <c r="B29" s="102" t="s">
        <v>114</v>
      </c>
      <c r="C29" s="38">
        <f>'1.mell.1.tábl.'!C77</f>
        <v>183313752</v>
      </c>
      <c r="D29" s="38">
        <f>'1.mell.1.tábl.'!F77</f>
        <v>0</v>
      </c>
      <c r="E29" s="236">
        <f>C29+D29</f>
        <v>183313752</v>
      </c>
      <c r="F29" s="102" t="s">
        <v>262</v>
      </c>
      <c r="G29" s="38">
        <f>'1.mell.1.tábl.'!C136</f>
        <v>0</v>
      </c>
      <c r="H29" s="38">
        <f>'1.mell.1.tábl.'!F136</f>
        <v>0</v>
      </c>
      <c r="I29" s="240">
        <f t="shared" ref="I29:I37" si="3">G29+H29</f>
        <v>0</v>
      </c>
      <c r="J29" s="382"/>
    </row>
    <row r="30" spans="1:10" ht="12.95" customHeight="1" x14ac:dyDescent="0.2">
      <c r="A30" s="103" t="s">
        <v>20</v>
      </c>
      <c r="B30" s="102" t="s">
        <v>115</v>
      </c>
      <c r="C30" s="38"/>
      <c r="D30" s="38"/>
      <c r="E30" s="236">
        <f>C30+D30</f>
        <v>0</v>
      </c>
      <c r="F30" s="102" t="s">
        <v>81</v>
      </c>
      <c r="G30" s="38">
        <f>'1.mell.1.tábl.'!C137</f>
        <v>0</v>
      </c>
      <c r="H30" s="38"/>
      <c r="I30" s="240">
        <f t="shared" si="3"/>
        <v>0</v>
      </c>
      <c r="J30" s="382"/>
    </row>
    <row r="31" spans="1:10" ht="12.95" customHeight="1" x14ac:dyDescent="0.2">
      <c r="A31" s="103" t="s">
        <v>21</v>
      </c>
      <c r="B31" s="102" t="s">
        <v>119</v>
      </c>
      <c r="C31" s="38"/>
      <c r="D31" s="38"/>
      <c r="E31" s="236">
        <f>C31+D31</f>
        <v>0</v>
      </c>
      <c r="F31" s="102" t="s">
        <v>82</v>
      </c>
      <c r="G31" s="38"/>
      <c r="H31" s="38"/>
      <c r="I31" s="240">
        <f t="shared" si="3"/>
        <v>0</v>
      </c>
      <c r="J31" s="382"/>
    </row>
    <row r="32" spans="1:10" ht="12.95" customHeight="1" x14ac:dyDescent="0.2">
      <c r="A32" s="103" t="s">
        <v>22</v>
      </c>
      <c r="B32" s="102" t="s">
        <v>120</v>
      </c>
      <c r="C32" s="38"/>
      <c r="D32" s="38"/>
      <c r="E32" s="236">
        <f>C32+D32</f>
        <v>0</v>
      </c>
      <c r="F32" s="101" t="s">
        <v>122</v>
      </c>
      <c r="G32" s="38"/>
      <c r="H32" s="38"/>
      <c r="I32" s="240">
        <f t="shared" si="3"/>
        <v>0</v>
      </c>
      <c r="J32" s="382"/>
    </row>
    <row r="33" spans="1:10" ht="12.95" customHeight="1" x14ac:dyDescent="0.2">
      <c r="A33" s="103" t="s">
        <v>23</v>
      </c>
      <c r="B33" s="102" t="s">
        <v>261</v>
      </c>
      <c r="C33" s="236">
        <f>+C34+C35</f>
        <v>0</v>
      </c>
      <c r="D33" s="236">
        <f>+D34+D35</f>
        <v>0</v>
      </c>
      <c r="E33" s="236">
        <f>+E34+E35</f>
        <v>0</v>
      </c>
      <c r="F33" s="102" t="s">
        <v>106</v>
      </c>
      <c r="G33" s="38"/>
      <c r="H33" s="38"/>
      <c r="I33" s="240">
        <f t="shared" si="3"/>
        <v>0</v>
      </c>
      <c r="J33" s="382"/>
    </row>
    <row r="34" spans="1:10" ht="12.95" customHeight="1" x14ac:dyDescent="0.2">
      <c r="A34" s="100" t="s">
        <v>24</v>
      </c>
      <c r="B34" s="101" t="s">
        <v>258</v>
      </c>
      <c r="C34" s="82">
        <f>'1.mell.1.tábl.'!C136</f>
        <v>0</v>
      </c>
      <c r="D34" s="82">
        <f>'1.mell.1.tábl.'!F70</f>
        <v>0</v>
      </c>
      <c r="E34" s="237">
        <f>C34+D34</f>
        <v>0</v>
      </c>
      <c r="F34" s="95" t="s">
        <v>323</v>
      </c>
      <c r="G34" s="82"/>
      <c r="H34" s="82"/>
      <c r="I34" s="239">
        <f t="shared" si="3"/>
        <v>0</v>
      </c>
      <c r="J34" s="382"/>
    </row>
    <row r="35" spans="1:10" ht="12.95" customHeight="1" x14ac:dyDescent="0.2">
      <c r="A35" s="103" t="s">
        <v>25</v>
      </c>
      <c r="B35" s="102" t="s">
        <v>259</v>
      </c>
      <c r="C35" s="38"/>
      <c r="D35" s="38"/>
      <c r="E35" s="236">
        <f>C35+D35</f>
        <v>0</v>
      </c>
      <c r="F35" s="97" t="s">
        <v>443</v>
      </c>
      <c r="G35" s="38">
        <f>'1.mell.1.tábl.'!C147</f>
        <v>1129260</v>
      </c>
      <c r="H35" s="38">
        <f>'1.mell.1.tábl.'!F147</f>
        <v>0</v>
      </c>
      <c r="I35" s="240">
        <f t="shared" si="3"/>
        <v>1129260</v>
      </c>
      <c r="J35" s="382"/>
    </row>
    <row r="36" spans="1:10" ht="12.95" customHeight="1" x14ac:dyDescent="0.2">
      <c r="A36" s="96" t="s">
        <v>26</v>
      </c>
      <c r="B36" s="102" t="s">
        <v>425</v>
      </c>
      <c r="C36" s="38"/>
      <c r="D36" s="38"/>
      <c r="E36" s="236">
        <f>C36+D36</f>
        <v>0</v>
      </c>
      <c r="F36" s="97" t="s">
        <v>330</v>
      </c>
      <c r="G36" s="38"/>
      <c r="H36" s="38"/>
      <c r="I36" s="240">
        <f t="shared" si="3"/>
        <v>0</v>
      </c>
      <c r="J36" s="382"/>
    </row>
    <row r="37" spans="1:10" ht="27.75" customHeight="1" thickBot="1" x14ac:dyDescent="0.25">
      <c r="A37" s="126" t="s">
        <v>27</v>
      </c>
      <c r="B37" s="101" t="s">
        <v>217</v>
      </c>
      <c r="C37" s="82"/>
      <c r="D37" s="82"/>
      <c r="E37" s="237">
        <f>C37+D37</f>
        <v>0</v>
      </c>
      <c r="F37" s="156"/>
      <c r="G37" s="82"/>
      <c r="H37" s="82"/>
      <c r="I37" s="239">
        <f t="shared" si="3"/>
        <v>0</v>
      </c>
      <c r="J37" s="382"/>
    </row>
    <row r="38" spans="1:10" ht="24" customHeight="1" thickBot="1" x14ac:dyDescent="0.25">
      <c r="A38" s="99" t="s">
        <v>28</v>
      </c>
      <c r="B38" s="47" t="s">
        <v>342</v>
      </c>
      <c r="C38" s="81">
        <f>+C28+C33+C36+C37</f>
        <v>183313752</v>
      </c>
      <c r="D38" s="81">
        <f>+D28+D33+D36+D37</f>
        <v>0</v>
      </c>
      <c r="E38" s="207">
        <f>+E28+E33+E36+E37</f>
        <v>183313752</v>
      </c>
      <c r="F38" s="47" t="s">
        <v>344</v>
      </c>
      <c r="G38" s="81">
        <f>SUM(G28:G37)</f>
        <v>1129260</v>
      </c>
      <c r="H38" s="81">
        <f>SUM(H28:H37)</f>
        <v>0</v>
      </c>
      <c r="I38" s="115">
        <f>SUM(I28:I37)</f>
        <v>1129260</v>
      </c>
      <c r="J38" s="382"/>
    </row>
    <row r="39" spans="1:10" ht="13.5" thickBot="1" x14ac:dyDescent="0.25">
      <c r="A39" s="99" t="s">
        <v>29</v>
      </c>
      <c r="B39" s="105" t="s">
        <v>343</v>
      </c>
      <c r="C39" s="247">
        <f>+C27+C38</f>
        <v>229577241</v>
      </c>
      <c r="D39" s="247">
        <f>+D27+D38</f>
        <v>2303441</v>
      </c>
      <c r="E39" s="248">
        <f>+E27+E38</f>
        <v>231880682</v>
      </c>
      <c r="F39" s="105" t="s">
        <v>345</v>
      </c>
      <c r="G39" s="247">
        <f>+G27+G38</f>
        <v>68336661</v>
      </c>
      <c r="H39" s="247">
        <f>+H27+H38</f>
        <v>2195441</v>
      </c>
      <c r="I39" s="248">
        <f>+I27+I38</f>
        <v>70532102</v>
      </c>
      <c r="J39" s="382"/>
    </row>
    <row r="40" spans="1:10" ht="13.5" thickBot="1" x14ac:dyDescent="0.25">
      <c r="A40" s="99" t="s">
        <v>30</v>
      </c>
      <c r="B40" s="105" t="s">
        <v>83</v>
      </c>
      <c r="C40" s="247">
        <f>IF(C27-G27&lt;0,G27-C27,"-")</f>
        <v>20943912</v>
      </c>
      <c r="D40" s="247" t="str">
        <f>IF(D27-H27&lt;0,H27-D27,"-")</f>
        <v>-</v>
      </c>
      <c r="E40" s="248">
        <f>IF(E27-I27&lt;0,I27-E27,"-")</f>
        <v>20835912</v>
      </c>
      <c r="F40" s="105" t="s">
        <v>84</v>
      </c>
      <c r="G40" s="247" t="str">
        <f>IF(C27-G27&gt;0,C27-G27,"-")</f>
        <v>-</v>
      </c>
      <c r="H40" s="247">
        <f>IF(D27-H27&gt;0,D27-H27,"-")</f>
        <v>108000</v>
      </c>
      <c r="I40" s="248" t="str">
        <f>IF(E27-I27&gt;0,E27-I27,"-")</f>
        <v>-</v>
      </c>
      <c r="J40" s="382"/>
    </row>
    <row r="41" spans="1:10" ht="13.5" thickBot="1" x14ac:dyDescent="0.25">
      <c r="A41" s="99" t="s">
        <v>31</v>
      </c>
      <c r="B41" s="105" t="s">
        <v>431</v>
      </c>
      <c r="C41" s="247" t="str">
        <f>IF(C39-G39&lt;0,G39-C39,"-")</f>
        <v>-</v>
      </c>
      <c r="D41" s="247" t="str">
        <f>IF(D39-H39&lt;0,H39-D39,"-")</f>
        <v>-</v>
      </c>
      <c r="E41" s="247" t="str">
        <f>IF(E39-I39&lt;0,I39-E39,"-")</f>
        <v>-</v>
      </c>
      <c r="F41" s="105" t="s">
        <v>432</v>
      </c>
      <c r="G41" s="247">
        <f>IF(C39-G39&gt;0,C39-G39,"-")</f>
        <v>161240580</v>
      </c>
      <c r="H41" s="247">
        <f>IF(D39-H39&gt;0,D39-H39,"-")</f>
        <v>108000</v>
      </c>
      <c r="I41" s="249">
        <f>IF(E39-I39&gt;0,E39-I39,"-")</f>
        <v>161348580</v>
      </c>
      <c r="J41" s="382"/>
    </row>
    <row r="42" spans="1:10" ht="18.75" x14ac:dyDescent="0.2">
      <c r="B42" s="383"/>
      <c r="C42" s="383"/>
      <c r="D42" s="383"/>
      <c r="E42" s="383"/>
      <c r="F42" s="383"/>
    </row>
  </sheetData>
  <mergeCells count="3">
    <mergeCell ref="A3:A4"/>
    <mergeCell ref="J1:J41"/>
    <mergeCell ref="B42:F42"/>
  </mergeCells>
  <phoneticPr fontId="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92D050"/>
  </sheetPr>
  <dimension ref="A1:J33"/>
  <sheetViews>
    <sheetView view="pageLayout" zoomScaleNormal="100" zoomScaleSheetLayoutView="80" workbookViewId="0">
      <selection activeCell="B2" sqref="B2"/>
    </sheetView>
  </sheetViews>
  <sheetFormatPr defaultColWidth="9.33203125" defaultRowHeight="12.75" x14ac:dyDescent="0.2"/>
  <cols>
    <col min="1" max="1" width="6.83203125" style="32" customWidth="1"/>
    <col min="2" max="2" width="49.83203125" style="54" customWidth="1"/>
    <col min="3" max="5" width="15.5" style="32" customWidth="1"/>
    <col min="6" max="6" width="49.83203125" style="32" customWidth="1"/>
    <col min="7" max="9" width="15.5" style="32" customWidth="1"/>
    <col min="10" max="10" width="4.83203125" style="32" customWidth="1"/>
    <col min="11" max="16384" width="9.33203125" style="32"/>
  </cols>
  <sheetData>
    <row r="1" spans="1:10" ht="31.5" x14ac:dyDescent="0.2">
      <c r="B1" s="83" t="s">
        <v>493</v>
      </c>
      <c r="C1" s="84"/>
      <c r="D1" s="84"/>
      <c r="E1" s="84"/>
      <c r="F1" s="84"/>
      <c r="G1" s="84"/>
      <c r="H1" s="84"/>
      <c r="I1" s="84"/>
      <c r="J1" s="382"/>
    </row>
    <row r="2" spans="1:10" ht="14.25" thickBot="1" x14ac:dyDescent="0.25">
      <c r="G2" s="85"/>
      <c r="H2" s="85"/>
      <c r="I2" s="85">
        <f>'2.mell.1.tábl.'!I2</f>
        <v>0</v>
      </c>
      <c r="J2" s="382"/>
    </row>
    <row r="3" spans="1:10" ht="13.5" customHeight="1" thickBot="1" x14ac:dyDescent="0.25">
      <c r="A3" s="380" t="s">
        <v>45</v>
      </c>
      <c r="B3" s="86" t="s">
        <v>36</v>
      </c>
      <c r="C3" s="87"/>
      <c r="D3" s="205"/>
      <c r="E3" s="205"/>
      <c r="F3" s="86" t="s">
        <v>37</v>
      </c>
      <c r="G3" s="88"/>
      <c r="H3" s="208"/>
      <c r="I3" s="209"/>
      <c r="J3" s="382"/>
    </row>
    <row r="4" spans="1:10" s="89" customFormat="1" ht="36.75" thickBot="1" x14ac:dyDescent="0.25">
      <c r="A4" s="381"/>
      <c r="B4" s="55" t="s">
        <v>38</v>
      </c>
      <c r="C4" s="318" t="str">
        <f>+CONCATENATE('1.mell.1.tábl.'!C5," eredeti előirányzat")</f>
        <v>2021. évi eredeti előirányzat</v>
      </c>
      <c r="D4" s="319" t="str">
        <f>'2.mell.1.tábl.'!D4</f>
        <v>Halmozott módosítás 2021. 12.31-ig</v>
      </c>
      <c r="E4" s="319" t="str">
        <f>+CONCATENATE(LEFT('1.mell.1.tábl.'!C5,4),". …….. Módisítás után" )</f>
        <v>2021. …….. Módisítás után</v>
      </c>
      <c r="F4" s="320" t="s">
        <v>38</v>
      </c>
      <c r="G4" s="318" t="str">
        <f>+C4</f>
        <v>2021. évi eredeti előirányzat</v>
      </c>
      <c r="H4" s="321" t="str">
        <f>+D4</f>
        <v>Halmozott módosítás 2021. 12.31-ig</v>
      </c>
      <c r="I4" s="322" t="str">
        <f>+E4</f>
        <v>2021. …….. Módisítás után</v>
      </c>
      <c r="J4" s="382"/>
    </row>
    <row r="5" spans="1:10" s="89" customFormat="1" ht="13.5" thickBot="1" x14ac:dyDescent="0.25">
      <c r="A5" s="90" t="s">
        <v>346</v>
      </c>
      <c r="B5" s="91" t="s">
        <v>347</v>
      </c>
      <c r="C5" s="92" t="s">
        <v>348</v>
      </c>
      <c r="D5" s="206" t="s">
        <v>350</v>
      </c>
      <c r="E5" s="206" t="s">
        <v>427</v>
      </c>
      <c r="F5" s="91" t="s">
        <v>374</v>
      </c>
      <c r="G5" s="92" t="s">
        <v>352</v>
      </c>
      <c r="H5" s="92" t="s">
        <v>353</v>
      </c>
      <c r="I5" s="246" t="s">
        <v>428</v>
      </c>
      <c r="J5" s="382"/>
    </row>
    <row r="6" spans="1:10" ht="12.95" customHeight="1" x14ac:dyDescent="0.2">
      <c r="A6" s="94" t="s">
        <v>5</v>
      </c>
      <c r="B6" s="95" t="s">
        <v>264</v>
      </c>
      <c r="C6" s="78">
        <f>'1.mell.1.tábl.'!C22</f>
        <v>12789420</v>
      </c>
      <c r="D6" s="78">
        <f>'1.mell.1.tábl.'!F22</f>
        <v>0</v>
      </c>
      <c r="E6" s="235">
        <f>C6+D6</f>
        <v>12789420</v>
      </c>
      <c r="F6" s="95" t="s">
        <v>116</v>
      </c>
      <c r="G6" s="78">
        <f>'1.mell.1.tábl.'!C120</f>
        <v>159819000</v>
      </c>
      <c r="H6" s="212">
        <f>'1.mell.1.tábl.'!F120</f>
        <v>108000</v>
      </c>
      <c r="I6" s="241">
        <f>G6+H6</f>
        <v>159927000</v>
      </c>
      <c r="J6" s="382"/>
    </row>
    <row r="7" spans="1:10" x14ac:dyDescent="0.2">
      <c r="A7" s="96" t="s">
        <v>6</v>
      </c>
      <c r="B7" s="97" t="s">
        <v>265</v>
      </c>
      <c r="C7" s="78">
        <f>'1.mell.1.tábl.'!C28</f>
        <v>0</v>
      </c>
      <c r="D7" s="79"/>
      <c r="E7" s="235">
        <f t="shared" ref="E7:E16" si="0">C7+D7</f>
        <v>0</v>
      </c>
      <c r="F7" s="97" t="s">
        <v>270</v>
      </c>
      <c r="G7" s="78">
        <f>'1.mell.1.tábl.'!C121</f>
        <v>0</v>
      </c>
      <c r="H7" s="79"/>
      <c r="I7" s="242">
        <f t="shared" ref="I7:I29" si="1">G7+H7</f>
        <v>0</v>
      </c>
      <c r="J7" s="382"/>
    </row>
    <row r="8" spans="1:10" ht="12.95" customHeight="1" x14ac:dyDescent="0.2">
      <c r="A8" s="96" t="s">
        <v>7</v>
      </c>
      <c r="B8" s="97" t="s">
        <v>2</v>
      </c>
      <c r="C8" s="78">
        <f>'1.mell.1.tábl.'!C50</f>
        <v>0</v>
      </c>
      <c r="D8" s="79">
        <f>'1.mell.1.tábl.'!F50</f>
        <v>0</v>
      </c>
      <c r="E8" s="235">
        <f t="shared" si="0"/>
        <v>0</v>
      </c>
      <c r="F8" s="97" t="s">
        <v>101</v>
      </c>
      <c r="G8" s="79">
        <f>'1.mell.1.tábl.'!C122</f>
        <v>14211000</v>
      </c>
      <c r="H8" s="79">
        <f>'1.mell.1.tábl.'!F122</f>
        <v>0</v>
      </c>
      <c r="I8" s="242">
        <f t="shared" si="1"/>
        <v>14211000</v>
      </c>
      <c r="J8" s="382"/>
    </row>
    <row r="9" spans="1:10" ht="12.95" customHeight="1" x14ac:dyDescent="0.2">
      <c r="A9" s="96" t="s">
        <v>8</v>
      </c>
      <c r="B9" s="97" t="s">
        <v>266</v>
      </c>
      <c r="C9" s="78">
        <f>'1.mell.1.tábl.'!C25</f>
        <v>0</v>
      </c>
      <c r="D9" s="79"/>
      <c r="E9" s="235">
        <f t="shared" si="0"/>
        <v>0</v>
      </c>
      <c r="F9" s="97" t="s">
        <v>271</v>
      </c>
      <c r="G9" s="79"/>
      <c r="H9" s="79"/>
      <c r="I9" s="242">
        <f t="shared" si="1"/>
        <v>0</v>
      </c>
      <c r="J9" s="382"/>
    </row>
    <row r="10" spans="1:10" ht="12.75" customHeight="1" x14ac:dyDescent="0.2">
      <c r="A10" s="96" t="s">
        <v>9</v>
      </c>
      <c r="B10" s="97" t="s">
        <v>267</v>
      </c>
      <c r="C10" s="78">
        <f>'1.mell.1.tábl.'!C26</f>
        <v>0</v>
      </c>
      <c r="D10" s="79"/>
      <c r="E10" s="235">
        <f t="shared" si="0"/>
        <v>0</v>
      </c>
      <c r="F10" s="97" t="s">
        <v>118</v>
      </c>
      <c r="G10" s="79"/>
      <c r="H10" s="79"/>
      <c r="I10" s="242">
        <f t="shared" si="1"/>
        <v>0</v>
      </c>
      <c r="J10" s="382"/>
    </row>
    <row r="11" spans="1:10" ht="12.95" customHeight="1" x14ac:dyDescent="0.2">
      <c r="A11" s="96" t="s">
        <v>10</v>
      </c>
      <c r="B11" s="97" t="s">
        <v>268</v>
      </c>
      <c r="C11" s="78"/>
      <c r="D11" s="80"/>
      <c r="E11" s="235">
        <f t="shared" si="0"/>
        <v>0</v>
      </c>
      <c r="F11" s="157"/>
      <c r="G11" s="79"/>
      <c r="H11" s="79"/>
      <c r="I11" s="242">
        <f t="shared" si="1"/>
        <v>0</v>
      </c>
      <c r="J11" s="382"/>
    </row>
    <row r="12" spans="1:10" ht="12.95" customHeight="1" x14ac:dyDescent="0.2">
      <c r="A12" s="96" t="s">
        <v>11</v>
      </c>
      <c r="B12" s="28"/>
      <c r="C12" s="78"/>
      <c r="D12" s="79"/>
      <c r="E12" s="235">
        <f t="shared" si="0"/>
        <v>0</v>
      </c>
      <c r="F12" s="157"/>
      <c r="G12" s="79"/>
      <c r="H12" s="79"/>
      <c r="I12" s="242">
        <f t="shared" si="1"/>
        <v>0</v>
      </c>
      <c r="J12" s="382"/>
    </row>
    <row r="13" spans="1:10" ht="12.95" customHeight="1" x14ac:dyDescent="0.2">
      <c r="A13" s="96" t="s">
        <v>12</v>
      </c>
      <c r="B13" s="28"/>
      <c r="C13" s="78"/>
      <c r="D13" s="79"/>
      <c r="E13" s="235">
        <f t="shared" si="0"/>
        <v>0</v>
      </c>
      <c r="F13" s="158"/>
      <c r="G13" s="79"/>
      <c r="H13" s="79"/>
      <c r="I13" s="242">
        <f t="shared" si="1"/>
        <v>0</v>
      </c>
      <c r="J13" s="382"/>
    </row>
    <row r="14" spans="1:10" ht="12.95" customHeight="1" x14ac:dyDescent="0.2">
      <c r="A14" s="96" t="s">
        <v>13</v>
      </c>
      <c r="B14" s="155"/>
      <c r="C14" s="78"/>
      <c r="D14" s="80"/>
      <c r="E14" s="235">
        <f t="shared" si="0"/>
        <v>0</v>
      </c>
      <c r="F14" s="157"/>
      <c r="G14" s="79"/>
      <c r="H14" s="79"/>
      <c r="I14" s="242">
        <f t="shared" si="1"/>
        <v>0</v>
      </c>
      <c r="J14" s="382"/>
    </row>
    <row r="15" spans="1:10" x14ac:dyDescent="0.2">
      <c r="A15" s="96" t="s">
        <v>14</v>
      </c>
      <c r="B15" s="28"/>
      <c r="C15" s="78"/>
      <c r="D15" s="80"/>
      <c r="E15" s="235">
        <f t="shared" si="0"/>
        <v>0</v>
      </c>
      <c r="F15" s="157"/>
      <c r="G15" s="79"/>
      <c r="H15" s="79"/>
      <c r="I15" s="242">
        <f t="shared" si="1"/>
        <v>0</v>
      </c>
      <c r="J15" s="382"/>
    </row>
    <row r="16" spans="1:10" ht="12.95" customHeight="1" thickBot="1" x14ac:dyDescent="0.25">
      <c r="A16" s="126" t="s">
        <v>15</v>
      </c>
      <c r="B16" s="156"/>
      <c r="C16" s="78"/>
      <c r="D16" s="128"/>
      <c r="E16" s="235">
        <f t="shared" si="0"/>
        <v>0</v>
      </c>
      <c r="F16" s="127" t="s">
        <v>34</v>
      </c>
      <c r="G16" s="210"/>
      <c r="H16" s="210"/>
      <c r="I16" s="243">
        <f t="shared" si="1"/>
        <v>0</v>
      </c>
      <c r="J16" s="382"/>
    </row>
    <row r="17" spans="1:10" ht="15.95" customHeight="1" thickBot="1" x14ac:dyDescent="0.25">
      <c r="A17" s="99" t="s">
        <v>16</v>
      </c>
      <c r="B17" s="47" t="s">
        <v>278</v>
      </c>
      <c r="C17" s="81">
        <f>+C6+C8+C9+C11+C12+C13+C14+C15+C16</f>
        <v>12789420</v>
      </c>
      <c r="D17" s="81">
        <f>+D6+D8+D9+D11+D12+D13+D14+D15+D16</f>
        <v>0</v>
      </c>
      <c r="E17" s="81">
        <f>+E6+E8+E9+E11+E12+E13+E14+E15+E16</f>
        <v>12789420</v>
      </c>
      <c r="F17" s="47" t="s">
        <v>279</v>
      </c>
      <c r="G17" s="81">
        <f>+G6+G8+G10+G11+G12+G13+G14+G15+G16</f>
        <v>174030000</v>
      </c>
      <c r="H17" s="81">
        <f>+H6+H8+H10+H11+H12+H13+H14+H15+H16</f>
        <v>108000</v>
      </c>
      <c r="I17" s="115">
        <f>+I6+I8+I10+I11+I12+I13+I14+I15+I16</f>
        <v>174138000</v>
      </c>
      <c r="J17" s="382"/>
    </row>
    <row r="18" spans="1:10" ht="12.95" customHeight="1" x14ac:dyDescent="0.2">
      <c r="A18" s="94" t="s">
        <v>17</v>
      </c>
      <c r="B18" s="107" t="s">
        <v>134</v>
      </c>
      <c r="C18" s="114">
        <f>+C19+C20+C21+C22+C23</f>
        <v>0</v>
      </c>
      <c r="D18" s="114">
        <f>+D19+D20+D21+D22+D23</f>
        <v>0</v>
      </c>
      <c r="E18" s="114">
        <f>+E19+E20+E21+E22+E23</f>
        <v>0</v>
      </c>
      <c r="F18" s="102" t="s">
        <v>105</v>
      </c>
      <c r="G18" s="211"/>
      <c r="H18" s="211"/>
      <c r="I18" s="244">
        <f t="shared" si="1"/>
        <v>0</v>
      </c>
      <c r="J18" s="382"/>
    </row>
    <row r="19" spans="1:10" ht="12.95" customHeight="1" x14ac:dyDescent="0.2">
      <c r="A19" s="96" t="s">
        <v>18</v>
      </c>
      <c r="B19" s="108" t="s">
        <v>123</v>
      </c>
      <c r="C19" s="38"/>
      <c r="D19" s="38"/>
      <c r="E19" s="236">
        <f t="shared" ref="E19:E29" si="2">C19+D19</f>
        <v>0</v>
      </c>
      <c r="F19" s="102" t="s">
        <v>108</v>
      </c>
      <c r="G19" s="38"/>
      <c r="H19" s="38"/>
      <c r="I19" s="240">
        <f t="shared" si="1"/>
        <v>0</v>
      </c>
      <c r="J19" s="382"/>
    </row>
    <row r="20" spans="1:10" ht="12.95" customHeight="1" x14ac:dyDescent="0.2">
      <c r="A20" s="94" t="s">
        <v>19</v>
      </c>
      <c r="B20" s="108" t="s">
        <v>124</v>
      </c>
      <c r="C20" s="38"/>
      <c r="D20" s="38"/>
      <c r="E20" s="236">
        <f t="shared" si="2"/>
        <v>0</v>
      </c>
      <c r="F20" s="102" t="s">
        <v>81</v>
      </c>
      <c r="G20" s="38"/>
      <c r="H20" s="38"/>
      <c r="I20" s="240">
        <f t="shared" si="1"/>
        <v>0</v>
      </c>
      <c r="J20" s="382"/>
    </row>
    <row r="21" spans="1:10" ht="12.95" customHeight="1" x14ac:dyDescent="0.2">
      <c r="A21" s="96" t="s">
        <v>20</v>
      </c>
      <c r="B21" s="108" t="s">
        <v>125</v>
      </c>
      <c r="C21" s="38"/>
      <c r="D21" s="38"/>
      <c r="E21" s="236">
        <f t="shared" si="2"/>
        <v>0</v>
      </c>
      <c r="F21" s="102" t="s">
        <v>82</v>
      </c>
      <c r="G21" s="38"/>
      <c r="H21" s="38"/>
      <c r="I21" s="240">
        <f t="shared" si="1"/>
        <v>0</v>
      </c>
      <c r="J21" s="382"/>
    </row>
    <row r="22" spans="1:10" ht="12.95" customHeight="1" x14ac:dyDescent="0.2">
      <c r="A22" s="94" t="s">
        <v>21</v>
      </c>
      <c r="B22" s="108" t="s">
        <v>126</v>
      </c>
      <c r="C22" s="38"/>
      <c r="D22" s="38"/>
      <c r="E22" s="236">
        <f t="shared" si="2"/>
        <v>0</v>
      </c>
      <c r="F22" s="101" t="s">
        <v>122</v>
      </c>
      <c r="G22" s="38"/>
      <c r="H22" s="38"/>
      <c r="I22" s="240">
        <f t="shared" si="1"/>
        <v>0</v>
      </c>
      <c r="J22" s="382"/>
    </row>
    <row r="23" spans="1:10" ht="12.95" customHeight="1" x14ac:dyDescent="0.2">
      <c r="A23" s="96" t="s">
        <v>22</v>
      </c>
      <c r="B23" s="109" t="s">
        <v>127</v>
      </c>
      <c r="C23" s="38"/>
      <c r="D23" s="38"/>
      <c r="E23" s="236">
        <f t="shared" si="2"/>
        <v>0</v>
      </c>
      <c r="F23" s="102" t="s">
        <v>109</v>
      </c>
      <c r="G23" s="38"/>
      <c r="H23" s="38"/>
      <c r="I23" s="240">
        <f t="shared" si="1"/>
        <v>0</v>
      </c>
      <c r="J23" s="382"/>
    </row>
    <row r="24" spans="1:10" ht="12.95" customHeight="1" x14ac:dyDescent="0.2">
      <c r="A24" s="94" t="s">
        <v>23</v>
      </c>
      <c r="B24" s="110" t="s">
        <v>128</v>
      </c>
      <c r="C24" s="104">
        <f>+C25+C26+C27+C28+C29</f>
        <v>0</v>
      </c>
      <c r="D24" s="104">
        <f>+D25+D26+D27+D28+D29</f>
        <v>0</v>
      </c>
      <c r="E24" s="104">
        <f>+E25+E26+E27+E28+E29</f>
        <v>0</v>
      </c>
      <c r="F24" s="111" t="s">
        <v>107</v>
      </c>
      <c r="G24" s="38"/>
      <c r="H24" s="38"/>
      <c r="I24" s="240">
        <f t="shared" si="1"/>
        <v>0</v>
      </c>
      <c r="J24" s="382"/>
    </row>
    <row r="25" spans="1:10" ht="12.95" customHeight="1" x14ac:dyDescent="0.2">
      <c r="A25" s="96" t="s">
        <v>24</v>
      </c>
      <c r="B25" s="109" t="s">
        <v>129</v>
      </c>
      <c r="C25" s="38"/>
      <c r="D25" s="38"/>
      <c r="E25" s="236">
        <f t="shared" si="2"/>
        <v>0</v>
      </c>
      <c r="F25" s="111" t="s">
        <v>272</v>
      </c>
      <c r="G25" s="38"/>
      <c r="H25" s="38"/>
      <c r="I25" s="240">
        <f t="shared" si="1"/>
        <v>0</v>
      </c>
      <c r="J25" s="382"/>
    </row>
    <row r="26" spans="1:10" ht="12.95" customHeight="1" x14ac:dyDescent="0.2">
      <c r="A26" s="94" t="s">
        <v>25</v>
      </c>
      <c r="B26" s="109" t="s">
        <v>130</v>
      </c>
      <c r="C26" s="38"/>
      <c r="D26" s="38"/>
      <c r="E26" s="236">
        <f t="shared" si="2"/>
        <v>0</v>
      </c>
      <c r="F26" s="106"/>
      <c r="G26" s="38"/>
      <c r="H26" s="38"/>
      <c r="I26" s="240">
        <f t="shared" si="1"/>
        <v>0</v>
      </c>
      <c r="J26" s="382"/>
    </row>
    <row r="27" spans="1:10" ht="12.95" customHeight="1" x14ac:dyDescent="0.2">
      <c r="A27" s="96" t="s">
        <v>26</v>
      </c>
      <c r="B27" s="108" t="s">
        <v>131</v>
      </c>
      <c r="C27" s="38"/>
      <c r="D27" s="38"/>
      <c r="E27" s="236">
        <f t="shared" si="2"/>
        <v>0</v>
      </c>
      <c r="F27" s="45"/>
      <c r="G27" s="38"/>
      <c r="H27" s="38"/>
      <c r="I27" s="240">
        <f t="shared" si="1"/>
        <v>0</v>
      </c>
      <c r="J27" s="382"/>
    </row>
    <row r="28" spans="1:10" ht="12.95" customHeight="1" x14ac:dyDescent="0.2">
      <c r="A28" s="94" t="s">
        <v>27</v>
      </c>
      <c r="B28" s="112" t="s">
        <v>132</v>
      </c>
      <c r="C28" s="38"/>
      <c r="D28" s="38"/>
      <c r="E28" s="236">
        <f t="shared" si="2"/>
        <v>0</v>
      </c>
      <c r="F28" s="28"/>
      <c r="G28" s="38"/>
      <c r="H28" s="38"/>
      <c r="I28" s="240">
        <f t="shared" si="1"/>
        <v>0</v>
      </c>
      <c r="J28" s="382"/>
    </row>
    <row r="29" spans="1:10" ht="12.95" customHeight="1" thickBot="1" x14ac:dyDescent="0.25">
      <c r="A29" s="96" t="s">
        <v>28</v>
      </c>
      <c r="B29" s="113" t="s">
        <v>133</v>
      </c>
      <c r="C29" s="38"/>
      <c r="D29" s="38"/>
      <c r="E29" s="236">
        <f t="shared" si="2"/>
        <v>0</v>
      </c>
      <c r="F29" s="45"/>
      <c r="G29" s="38"/>
      <c r="H29" s="38"/>
      <c r="I29" s="240">
        <f t="shared" si="1"/>
        <v>0</v>
      </c>
      <c r="J29" s="382"/>
    </row>
    <row r="30" spans="1:10" ht="21.75" customHeight="1" thickBot="1" x14ac:dyDescent="0.25">
      <c r="A30" s="99" t="s">
        <v>29</v>
      </c>
      <c r="B30" s="47" t="s">
        <v>269</v>
      </c>
      <c r="C30" s="81">
        <f>+C18+C24</f>
        <v>0</v>
      </c>
      <c r="D30" s="81">
        <f>+D18+D24</f>
        <v>0</v>
      </c>
      <c r="E30" s="81">
        <f>+E18+E24</f>
        <v>0</v>
      </c>
      <c r="F30" s="47" t="s">
        <v>273</v>
      </c>
      <c r="G30" s="81">
        <f>SUM(G18:G29)</f>
        <v>0</v>
      </c>
      <c r="H30" s="81">
        <f>SUM(H18:H29)</f>
        <v>0</v>
      </c>
      <c r="I30" s="115">
        <f>SUM(I18:I29)</f>
        <v>0</v>
      </c>
      <c r="J30" s="382"/>
    </row>
    <row r="31" spans="1:10" ht="13.5" thickBot="1" x14ac:dyDescent="0.25">
      <c r="A31" s="99" t="s">
        <v>30</v>
      </c>
      <c r="B31" s="105" t="s">
        <v>274</v>
      </c>
      <c r="C31" s="247">
        <f>+C17+C30</f>
        <v>12789420</v>
      </c>
      <c r="D31" s="247">
        <f>+D17+D30</f>
        <v>0</v>
      </c>
      <c r="E31" s="248">
        <f>+E17+E30</f>
        <v>12789420</v>
      </c>
      <c r="F31" s="105" t="s">
        <v>275</v>
      </c>
      <c r="G31" s="247">
        <f>+G17+G30</f>
        <v>174030000</v>
      </c>
      <c r="H31" s="247">
        <f>+H17+H30</f>
        <v>108000</v>
      </c>
      <c r="I31" s="248">
        <f>+I17+I30</f>
        <v>174138000</v>
      </c>
      <c r="J31" s="382"/>
    </row>
    <row r="32" spans="1:10" ht="13.5" thickBot="1" x14ac:dyDescent="0.25">
      <c r="A32" s="99" t="s">
        <v>31</v>
      </c>
      <c r="B32" s="105" t="s">
        <v>83</v>
      </c>
      <c r="C32" s="247">
        <f>IF(C17-G17&lt;0,G17-C17,"-")</f>
        <v>161240580</v>
      </c>
      <c r="D32" s="247">
        <f>IF(D17-H17&lt;0,H17-D17,"-")</f>
        <v>108000</v>
      </c>
      <c r="E32" s="248">
        <f>IF(E17-I17&lt;0,I17-E17,"-")</f>
        <v>161348580</v>
      </c>
      <c r="F32" s="105" t="s">
        <v>84</v>
      </c>
      <c r="G32" s="247" t="str">
        <f>IF(C17-G17&gt;0,C17-G17,"-")</f>
        <v>-</v>
      </c>
      <c r="H32" s="247" t="str">
        <f>IF(D17-H17&gt;0,D17-H17,"-")</f>
        <v>-</v>
      </c>
      <c r="I32" s="248" t="str">
        <f>IF(E17-I17&gt;0,E17-I17,"-")</f>
        <v>-</v>
      </c>
      <c r="J32" s="382"/>
    </row>
    <row r="33" spans="1:10" ht="13.5" thickBot="1" x14ac:dyDescent="0.25">
      <c r="A33" s="99" t="s">
        <v>32</v>
      </c>
      <c r="B33" s="105" t="s">
        <v>431</v>
      </c>
      <c r="C33" s="247">
        <f>IF(C31-G31&lt;0,G31-C31,"-")</f>
        <v>161240580</v>
      </c>
      <c r="D33" s="247">
        <f>IF(D31-H31&lt;0,H31-D31,"-")</f>
        <v>108000</v>
      </c>
      <c r="E33" s="247">
        <f>IF(E31-I31&lt;0,I31-E31,"-")</f>
        <v>161348580</v>
      </c>
      <c r="F33" s="105" t="s">
        <v>432</v>
      </c>
      <c r="G33" s="247" t="str">
        <f>IF(C31-G31&gt;0,C31-G31,"-")</f>
        <v>-</v>
      </c>
      <c r="H33" s="247" t="str">
        <f>IF(D31-H31&gt;0,D31-H31,"-")</f>
        <v>-</v>
      </c>
      <c r="I33" s="249" t="str">
        <f>IF(E31-I31&gt;0,E31-I31,"-")</f>
        <v>-</v>
      </c>
      <c r="J33" s="38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92D050"/>
    <pageSetUpPr fitToPage="1"/>
  </sheetPr>
  <dimension ref="A1:E38"/>
  <sheetViews>
    <sheetView topLeftCell="A31" workbookViewId="0">
      <selection activeCell="C71" sqref="C71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13" t="s">
        <v>426</v>
      </c>
      <c r="B1" s="60"/>
      <c r="C1" s="60"/>
      <c r="D1" s="60"/>
      <c r="E1" s="214" t="s">
        <v>80</v>
      </c>
    </row>
    <row r="2" spans="1:5" x14ac:dyDescent="0.2">
      <c r="A2" s="60"/>
      <c r="B2" s="60"/>
      <c r="C2" s="60"/>
      <c r="D2" s="60"/>
      <c r="E2" s="60"/>
    </row>
    <row r="3" spans="1:5" x14ac:dyDescent="0.2">
      <c r="A3" s="215"/>
      <c r="B3" s="216"/>
      <c r="C3" s="215"/>
      <c r="D3" s="217"/>
      <c r="E3" s="216"/>
    </row>
    <row r="4" spans="1:5" ht="15.75" x14ac:dyDescent="0.25">
      <c r="A4" s="62" t="str">
        <f>+ÖSSZEFÜGGÉSEK!A6</f>
        <v>2021. évi eredeti előirányzat BEVÉTELEK</v>
      </c>
      <c r="B4" s="218"/>
      <c r="C4" s="219"/>
      <c r="D4" s="217"/>
      <c r="E4" s="216"/>
    </row>
    <row r="5" spans="1:5" x14ac:dyDescent="0.2">
      <c r="A5" s="215"/>
      <c r="B5" s="216"/>
      <c r="C5" s="215"/>
      <c r="D5" s="217"/>
      <c r="E5" s="216"/>
    </row>
    <row r="6" spans="1:5" x14ac:dyDescent="0.2">
      <c r="A6" s="215" t="s">
        <v>395</v>
      </c>
      <c r="B6" s="216">
        <f>+'1.mell.1.tábl.'!C66</f>
        <v>59052909</v>
      </c>
      <c r="C6" s="215" t="s">
        <v>375</v>
      </c>
      <c r="D6" s="217">
        <f>+'2.mell.1.tábl.'!C27+'2.mell.2.tábl.'!C17</f>
        <v>59052909</v>
      </c>
      <c r="E6" s="216">
        <f>+B6-D6</f>
        <v>0</v>
      </c>
    </row>
    <row r="7" spans="1:5" x14ac:dyDescent="0.2">
      <c r="A7" s="215" t="s">
        <v>411</v>
      </c>
      <c r="B7" s="216">
        <f>+'1.mell.1.tábl.'!C90</f>
        <v>183313752</v>
      </c>
      <c r="C7" s="215" t="s">
        <v>381</v>
      </c>
      <c r="D7" s="217">
        <f>+'2.mell.1.tábl.'!C38+'2.mell.2.tábl.'!C30</f>
        <v>183313752</v>
      </c>
      <c r="E7" s="216">
        <f>+B7-D7</f>
        <v>0</v>
      </c>
    </row>
    <row r="8" spans="1:5" x14ac:dyDescent="0.2">
      <c r="A8" s="215" t="s">
        <v>412</v>
      </c>
      <c r="B8" s="216">
        <f>+'1.mell.1.tábl.'!C91</f>
        <v>242366661</v>
      </c>
      <c r="C8" s="215" t="s">
        <v>382</v>
      </c>
      <c r="D8" s="217">
        <f>+'2.mell.1.tábl.'!C39+'2.mell.2.tábl.'!C31</f>
        <v>242366661</v>
      </c>
      <c r="E8" s="216">
        <f>+B8-D8</f>
        <v>0</v>
      </c>
    </row>
    <row r="9" spans="1:5" x14ac:dyDescent="0.2">
      <c r="A9" s="215"/>
      <c r="B9" s="216"/>
      <c r="C9" s="215"/>
      <c r="D9" s="217"/>
      <c r="E9" s="216"/>
    </row>
    <row r="10" spans="1:5" ht="15.75" x14ac:dyDescent="0.25">
      <c r="A10" s="62" t="str">
        <f>+ÖSSZEFÜGGÉSEK!A13</f>
        <v>2021. évi előirányzat módosítások BEVÉTELEK</v>
      </c>
      <c r="B10" s="218"/>
      <c r="C10" s="219"/>
      <c r="D10" s="217"/>
      <c r="E10" s="216"/>
    </row>
    <row r="11" spans="1:5" x14ac:dyDescent="0.2">
      <c r="A11" s="215"/>
      <c r="B11" s="216"/>
      <c r="C11" s="215"/>
      <c r="D11" s="217"/>
      <c r="E11" s="216"/>
    </row>
    <row r="12" spans="1:5" x14ac:dyDescent="0.2">
      <c r="A12" s="215" t="s">
        <v>396</v>
      </c>
      <c r="B12" s="216">
        <f>+'1.mell.1.tábl.'!F66</f>
        <v>2303441</v>
      </c>
      <c r="C12" s="215" t="s">
        <v>376</v>
      </c>
      <c r="D12" s="217">
        <f>+'2.mell.1.tábl.'!D27+'2.mell.2.tábl.'!D17</f>
        <v>2303441</v>
      </c>
      <c r="E12" s="216">
        <f>+B12-D12</f>
        <v>0</v>
      </c>
    </row>
    <row r="13" spans="1:5" x14ac:dyDescent="0.2">
      <c r="A13" s="215" t="s">
        <v>397</v>
      </c>
      <c r="B13" s="216">
        <f>+'1.mell.1.tábl.'!F90</f>
        <v>0</v>
      </c>
      <c r="C13" s="215" t="s">
        <v>383</v>
      </c>
      <c r="D13" s="217">
        <f>+'2.mell.1.tábl.'!D38+'2.mell.2.tábl.'!D30</f>
        <v>0</v>
      </c>
      <c r="E13" s="216">
        <f>+B13-D13</f>
        <v>0</v>
      </c>
    </row>
    <row r="14" spans="1:5" x14ac:dyDescent="0.2">
      <c r="A14" s="215" t="s">
        <v>398</v>
      </c>
      <c r="B14" s="216">
        <f>+'1.mell.1.tábl.'!F91</f>
        <v>2303441</v>
      </c>
      <c r="C14" s="215" t="s">
        <v>384</v>
      </c>
      <c r="D14" s="217">
        <f>+'2.mell.1.tábl.'!D39+'2.mell.2.tábl.'!D31</f>
        <v>2303441</v>
      </c>
      <c r="E14" s="216">
        <f>+B14-D14</f>
        <v>0</v>
      </c>
    </row>
    <row r="15" spans="1:5" x14ac:dyDescent="0.2">
      <c r="A15" s="215"/>
      <c r="B15" s="216"/>
      <c r="C15" s="215"/>
      <c r="D15" s="217"/>
      <c r="E15" s="216"/>
    </row>
    <row r="16" spans="1:5" ht="14.25" x14ac:dyDescent="0.2">
      <c r="A16" s="220" t="str">
        <f>+ÖSSZEFÜGGÉSEK!A19</f>
        <v>2021. módosítás utáni módosított előrirányzatok BEVÉTELEK</v>
      </c>
      <c r="B16" s="61"/>
      <c r="C16" s="219"/>
      <c r="D16" s="217"/>
      <c r="E16" s="216"/>
    </row>
    <row r="17" spans="1:5" x14ac:dyDescent="0.2">
      <c r="A17" s="215"/>
      <c r="B17" s="216"/>
      <c r="C17" s="215"/>
      <c r="D17" s="217"/>
      <c r="E17" s="216"/>
    </row>
    <row r="18" spans="1:5" x14ac:dyDescent="0.2">
      <c r="A18" s="215" t="s">
        <v>399</v>
      </c>
      <c r="B18" s="216">
        <f>+'1.mell.1.tábl.'!G66</f>
        <v>61356350</v>
      </c>
      <c r="C18" s="215" t="s">
        <v>377</v>
      </c>
      <c r="D18" s="217">
        <f>+'2.mell.1.tábl.'!E27+'2.mell.2.tábl.'!E17</f>
        <v>61356350</v>
      </c>
      <c r="E18" s="216">
        <f>+B18-D18</f>
        <v>0</v>
      </c>
    </row>
    <row r="19" spans="1:5" x14ac:dyDescent="0.2">
      <c r="A19" s="215" t="s">
        <v>400</v>
      </c>
      <c r="B19" s="216">
        <f>+'1.mell.1.tábl.'!G90</f>
        <v>183313752</v>
      </c>
      <c r="C19" s="215" t="s">
        <v>385</v>
      </c>
      <c r="D19" s="217">
        <f>+'2.mell.1.tábl.'!E38+'2.mell.2.tábl.'!E30</f>
        <v>183313752</v>
      </c>
      <c r="E19" s="216">
        <f>+B19-D19</f>
        <v>0</v>
      </c>
    </row>
    <row r="20" spans="1:5" x14ac:dyDescent="0.2">
      <c r="A20" s="215" t="s">
        <v>401</v>
      </c>
      <c r="B20" s="216">
        <f>+'1.mell.1.tábl.'!G91</f>
        <v>244670102</v>
      </c>
      <c r="C20" s="215" t="s">
        <v>386</v>
      </c>
      <c r="D20" s="217">
        <f>+'2.mell.1.tábl.'!E39+'2.mell.2.tábl.'!E31</f>
        <v>244670102</v>
      </c>
      <c r="E20" s="216">
        <f>+B20-D20</f>
        <v>0</v>
      </c>
    </row>
    <row r="21" spans="1:5" x14ac:dyDescent="0.2">
      <c r="A21" s="215"/>
      <c r="B21" s="216"/>
      <c r="C21" s="215"/>
      <c r="D21" s="217"/>
      <c r="E21" s="216"/>
    </row>
    <row r="22" spans="1:5" ht="15.75" x14ac:dyDescent="0.25">
      <c r="A22" s="62" t="str">
        <f>+ÖSSZEFÜGGÉSEK!A25</f>
        <v>2021. évi eredeti előirányzat KIADÁSOK</v>
      </c>
      <c r="B22" s="218"/>
      <c r="C22" s="219"/>
      <c r="D22" s="217"/>
      <c r="E22" s="216"/>
    </row>
    <row r="23" spans="1:5" x14ac:dyDescent="0.2">
      <c r="A23" s="215"/>
      <c r="B23" s="216"/>
      <c r="C23" s="215"/>
      <c r="D23" s="217"/>
      <c r="E23" s="216"/>
    </row>
    <row r="24" spans="1:5" x14ac:dyDescent="0.2">
      <c r="A24" s="215" t="s">
        <v>413</v>
      </c>
      <c r="B24" s="216">
        <f>+'1.mell.1.tábl.'!C133</f>
        <v>241237401</v>
      </c>
      <c r="C24" s="215" t="s">
        <v>378</v>
      </c>
      <c r="D24" s="217">
        <f>+'2.mell.1.tábl.'!G27+'2.mell.2.tábl.'!G17</f>
        <v>241237401</v>
      </c>
      <c r="E24" s="216">
        <f>+B24-D24</f>
        <v>0</v>
      </c>
    </row>
    <row r="25" spans="1:5" x14ac:dyDescent="0.2">
      <c r="A25" s="215" t="s">
        <v>403</v>
      </c>
      <c r="B25" s="216">
        <f>+'1.mell.1.tábl.'!C158</f>
        <v>1129260</v>
      </c>
      <c r="C25" s="215" t="s">
        <v>387</v>
      </c>
      <c r="D25" s="217">
        <f>+'2.mell.1.tábl.'!G38+'2.mell.2.tábl.'!G30</f>
        <v>1129260</v>
      </c>
      <c r="E25" s="216">
        <f>+B25-D25</f>
        <v>0</v>
      </c>
    </row>
    <row r="26" spans="1:5" x14ac:dyDescent="0.2">
      <c r="A26" s="215" t="s">
        <v>404</v>
      </c>
      <c r="B26" s="216">
        <f>+'1.mell.1.tábl.'!C159</f>
        <v>242366661</v>
      </c>
      <c r="C26" s="215" t="s">
        <v>388</v>
      </c>
      <c r="D26" s="217">
        <f>+'2.mell.1.tábl.'!G39+'2.mell.2.tábl.'!G31</f>
        <v>242366661</v>
      </c>
      <c r="E26" s="216">
        <f>+B26-D26</f>
        <v>0</v>
      </c>
    </row>
    <row r="27" spans="1:5" x14ac:dyDescent="0.2">
      <c r="A27" s="215"/>
      <c r="B27" s="216"/>
      <c r="C27" s="215"/>
      <c r="D27" s="217"/>
      <c r="E27" s="216"/>
    </row>
    <row r="28" spans="1:5" ht="15.75" x14ac:dyDescent="0.25">
      <c r="A28" s="62" t="str">
        <f>+ÖSSZEFÜGGÉSEK!A31</f>
        <v>2021. évi előirányzat módosítások KIADÁSOK</v>
      </c>
      <c r="B28" s="218"/>
      <c r="C28" s="219"/>
      <c r="D28" s="217"/>
      <c r="E28" s="216"/>
    </row>
    <row r="29" spans="1:5" x14ac:dyDescent="0.2">
      <c r="A29" s="215"/>
      <c r="B29" s="216"/>
      <c r="C29" s="215"/>
      <c r="D29" s="217"/>
      <c r="E29" s="216"/>
    </row>
    <row r="30" spans="1:5" x14ac:dyDescent="0.2">
      <c r="A30" s="215" t="s">
        <v>405</v>
      </c>
      <c r="B30" s="216">
        <f>+'1.mell.1.tábl.'!F133</f>
        <v>2303441</v>
      </c>
      <c r="C30" s="215" t="s">
        <v>379</v>
      </c>
      <c r="D30" s="217">
        <f>+'2.mell.1.tábl.'!H27+'2.mell.2.tábl.'!H17</f>
        <v>2303441</v>
      </c>
      <c r="E30" s="216">
        <f>+B30-D30</f>
        <v>0</v>
      </c>
    </row>
    <row r="31" spans="1:5" x14ac:dyDescent="0.2">
      <c r="A31" s="215" t="s">
        <v>406</v>
      </c>
      <c r="B31" s="216">
        <f>+'1.mell.1.tábl.'!F158</f>
        <v>0</v>
      </c>
      <c r="C31" s="215" t="s">
        <v>389</v>
      </c>
      <c r="D31" s="217">
        <f>+'2.mell.1.tábl.'!H38+'2.mell.2.tábl.'!H30</f>
        <v>0</v>
      </c>
      <c r="E31" s="216">
        <f>+B31-D31</f>
        <v>0</v>
      </c>
    </row>
    <row r="32" spans="1:5" x14ac:dyDescent="0.2">
      <c r="A32" s="215" t="s">
        <v>407</v>
      </c>
      <c r="B32" s="216">
        <f>+'1.mell.1.tábl.'!F159</f>
        <v>2303441</v>
      </c>
      <c r="C32" s="215" t="s">
        <v>390</v>
      </c>
      <c r="D32" s="217">
        <f>+'2.mell.1.tábl.'!H39+'2.mell.2.tábl.'!H31</f>
        <v>2303441</v>
      </c>
      <c r="E32" s="216">
        <f>+B32-D32</f>
        <v>0</v>
      </c>
    </row>
    <row r="33" spans="1:5" x14ac:dyDescent="0.2">
      <c r="A33" s="215"/>
      <c r="B33" s="216"/>
      <c r="C33" s="215"/>
      <c r="D33" s="217"/>
      <c r="E33" s="216"/>
    </row>
    <row r="34" spans="1:5" ht="15.75" x14ac:dyDescent="0.25">
      <c r="A34" s="221" t="str">
        <f>+ÖSSZEFÜGGÉSEK!A37</f>
        <v>2021. módosítás utáni módosított előirányzatok KIADÁSOK</v>
      </c>
      <c r="B34" s="218"/>
      <c r="C34" s="219"/>
      <c r="D34" s="217"/>
      <c r="E34" s="216"/>
    </row>
    <row r="35" spans="1:5" x14ac:dyDescent="0.2">
      <c r="A35" s="215"/>
      <c r="B35" s="216"/>
      <c r="C35" s="215"/>
      <c r="D35" s="217"/>
      <c r="E35" s="216"/>
    </row>
    <row r="36" spans="1:5" x14ac:dyDescent="0.2">
      <c r="A36" s="215" t="s">
        <v>408</v>
      </c>
      <c r="B36" s="216">
        <f>+'1.mell.1.tábl.'!G133</f>
        <v>243540842</v>
      </c>
      <c r="C36" s="215" t="s">
        <v>380</v>
      </c>
      <c r="D36" s="217">
        <f>+'2.mell.1.tábl.'!I27+'2.mell.2.tábl.'!I17</f>
        <v>243540842</v>
      </c>
      <c r="E36" s="216">
        <f>+B36-D36</f>
        <v>0</v>
      </c>
    </row>
    <row r="37" spans="1:5" x14ac:dyDescent="0.2">
      <c r="A37" s="215" t="s">
        <v>409</v>
      </c>
      <c r="B37" s="216">
        <f>+'1.mell.1.tábl.'!G158</f>
        <v>1129260</v>
      </c>
      <c r="C37" s="215" t="s">
        <v>391</v>
      </c>
      <c r="D37" s="217">
        <f>+'2.mell.1.tábl.'!I38+'2.mell.2.tábl.'!I30</f>
        <v>1129260</v>
      </c>
      <c r="E37" s="216">
        <f>+B37-D37</f>
        <v>0</v>
      </c>
    </row>
    <row r="38" spans="1:5" x14ac:dyDescent="0.2">
      <c r="A38" s="215" t="s">
        <v>414</v>
      </c>
      <c r="B38" s="216">
        <f>+'1.mell.1.tábl.'!G159</f>
        <v>244670102</v>
      </c>
      <c r="C38" s="215" t="s">
        <v>392</v>
      </c>
      <c r="D38" s="217">
        <f>+'2.mell.1.tábl.'!I39+'2.mell.2.tábl.'!I31</f>
        <v>244670102</v>
      </c>
      <c r="E38" s="216">
        <f>+B38-D38</f>
        <v>0</v>
      </c>
    </row>
  </sheetData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I11"/>
  <sheetViews>
    <sheetView view="pageLayout" zoomScaleNormal="100" zoomScaleSheetLayoutView="100" workbookViewId="0">
      <selection activeCell="A11" sqref="A11:XFD17"/>
    </sheetView>
  </sheetViews>
  <sheetFormatPr defaultColWidth="9.33203125" defaultRowHeight="12.75" x14ac:dyDescent="0.2"/>
  <cols>
    <col min="1" max="1" width="38.83203125" style="26" customWidth="1"/>
    <col min="2" max="5" width="15.83203125" style="25" customWidth="1"/>
    <col min="6" max="6" width="15.83203125" style="25" hidden="1" customWidth="1"/>
    <col min="7" max="8" width="15.83203125" style="25" customWidth="1"/>
    <col min="9" max="9" width="15.83203125" style="32" customWidth="1"/>
    <col min="10" max="11" width="12.83203125" style="25" customWidth="1"/>
    <col min="12" max="12" width="13.83203125" style="25" customWidth="1"/>
    <col min="13" max="16384" width="9.33203125" style="25"/>
  </cols>
  <sheetData>
    <row r="1" spans="1:9" ht="25.5" customHeight="1" x14ac:dyDescent="0.2">
      <c r="A1" s="384" t="s">
        <v>0</v>
      </c>
      <c r="B1" s="384"/>
      <c r="C1" s="384"/>
      <c r="D1" s="384"/>
      <c r="E1" s="384"/>
      <c r="F1" s="384"/>
      <c r="G1" s="384"/>
      <c r="H1" s="384"/>
      <c r="I1" s="384"/>
    </row>
    <row r="2" spans="1:9" ht="22.5" customHeight="1" thickBot="1" x14ac:dyDescent="0.3">
      <c r="A2" s="54"/>
      <c r="B2" s="32"/>
      <c r="C2" s="32"/>
      <c r="D2" s="32"/>
      <c r="E2" s="32"/>
      <c r="F2" s="32"/>
      <c r="G2" s="32"/>
      <c r="H2" s="32"/>
      <c r="I2" s="29">
        <f>'2.mell.2.tábl.'!I2</f>
        <v>0</v>
      </c>
    </row>
    <row r="3" spans="1:9" s="27" customFormat="1" ht="44.25" customHeight="1" thickBot="1" x14ac:dyDescent="0.25">
      <c r="A3" s="55" t="s">
        <v>41</v>
      </c>
      <c r="B3" s="56" t="s">
        <v>42</v>
      </c>
      <c r="C3" s="56" t="s">
        <v>43</v>
      </c>
      <c r="D3" s="56" t="s">
        <v>462</v>
      </c>
      <c r="E3" s="56" t="str">
        <f>+CONCATENATE(LEFT(ÖSSZEFÜGGÉSEK!A6,4),". évi",CHAR(10),"eredeti előirányzat")</f>
        <v>2021. évi
eredeti előirányzat</v>
      </c>
      <c r="F3" s="321" t="s">
        <v>449</v>
      </c>
      <c r="G3" s="321" t="str">
        <f>'1.mell.1.tábl.'!E96</f>
        <v xml:space="preserve">1. sz. módosítás </v>
      </c>
      <c r="H3" s="321" t="s">
        <v>476</v>
      </c>
      <c r="I3" s="323" t="str">
        <f>'1.mell.1.tábl.'!G96</f>
        <v>Módosítás utáni előirányzat</v>
      </c>
    </row>
    <row r="4" spans="1:9" s="32" customFormat="1" ht="12" customHeight="1" thickBot="1" x14ac:dyDescent="0.25">
      <c r="A4" s="30" t="s">
        <v>346</v>
      </c>
      <c r="B4" s="31" t="s">
        <v>347</v>
      </c>
      <c r="C4" s="31" t="s">
        <v>348</v>
      </c>
      <c r="D4" s="31" t="s">
        <v>350</v>
      </c>
      <c r="E4" s="31" t="s">
        <v>349</v>
      </c>
      <c r="F4" s="31" t="s">
        <v>351</v>
      </c>
      <c r="G4" s="31" t="s">
        <v>352</v>
      </c>
      <c r="H4" s="324" t="s">
        <v>438</v>
      </c>
      <c r="I4" s="325" t="s">
        <v>437</v>
      </c>
    </row>
    <row r="5" spans="1:9" ht="22.5" x14ac:dyDescent="0.2">
      <c r="A5" s="178" t="s">
        <v>454</v>
      </c>
      <c r="B5" s="20">
        <v>165000000</v>
      </c>
      <c r="C5" s="360" t="s">
        <v>451</v>
      </c>
      <c r="D5" s="354">
        <v>0</v>
      </c>
      <c r="E5" s="354">
        <v>165000000</v>
      </c>
      <c r="F5" s="357">
        <f t="shared" ref="F5:F8" si="0">B5-D5-E5</f>
        <v>0</v>
      </c>
      <c r="G5" s="20"/>
      <c r="H5" s="20">
        <f>F5+G5</f>
        <v>0</v>
      </c>
      <c r="I5" s="33">
        <f>E5+H5</f>
        <v>165000000</v>
      </c>
    </row>
    <row r="6" spans="1:9" ht="22.5" x14ac:dyDescent="0.2">
      <c r="A6" s="178" t="s">
        <v>459</v>
      </c>
      <c r="B6" s="20">
        <v>1607000</v>
      </c>
      <c r="C6" s="360" t="s">
        <v>451</v>
      </c>
      <c r="D6" s="354"/>
      <c r="E6" s="354">
        <v>1607000</v>
      </c>
      <c r="F6" s="357">
        <f t="shared" si="0"/>
        <v>0</v>
      </c>
      <c r="G6" s="20"/>
      <c r="H6" s="20">
        <f>F6+G6</f>
        <v>0</v>
      </c>
      <c r="I6" s="33">
        <f>E6+H6</f>
        <v>1607000</v>
      </c>
    </row>
    <row r="7" spans="1:9" ht="22.5" x14ac:dyDescent="0.2">
      <c r="A7" s="178" t="s">
        <v>460</v>
      </c>
      <c r="B7" s="20">
        <f>4000000+1006000</f>
        <v>5006000</v>
      </c>
      <c r="C7" s="360" t="s">
        <v>451</v>
      </c>
      <c r="D7" s="354">
        <v>4000000</v>
      </c>
      <c r="E7" s="354">
        <v>1006000</v>
      </c>
      <c r="F7" s="357">
        <f t="shared" si="0"/>
        <v>0</v>
      </c>
      <c r="G7" s="20"/>
      <c r="H7" s="20">
        <f t="shared" ref="H7:H10" si="1">F7+G7</f>
        <v>0</v>
      </c>
      <c r="I7" s="33">
        <f t="shared" ref="I7:I10" si="2">E7+H7</f>
        <v>1006000</v>
      </c>
    </row>
    <row r="8" spans="1:9" x14ac:dyDescent="0.2">
      <c r="A8" s="178" t="s">
        <v>461</v>
      </c>
      <c r="B8" s="20">
        <v>170000</v>
      </c>
      <c r="C8" s="360" t="s">
        <v>451</v>
      </c>
      <c r="D8" s="354"/>
      <c r="E8" s="354">
        <v>170000</v>
      </c>
      <c r="F8" s="357">
        <f t="shared" si="0"/>
        <v>0</v>
      </c>
      <c r="G8" s="20"/>
      <c r="H8" s="20">
        <f t="shared" si="1"/>
        <v>0</v>
      </c>
      <c r="I8" s="33">
        <f t="shared" si="2"/>
        <v>170000</v>
      </c>
    </row>
    <row r="9" spans="1:9" ht="22.5" x14ac:dyDescent="0.2">
      <c r="A9" s="178" t="s">
        <v>453</v>
      </c>
      <c r="B9" s="20">
        <v>500000</v>
      </c>
      <c r="C9" s="360" t="s">
        <v>451</v>
      </c>
      <c r="D9" s="20"/>
      <c r="E9" s="354">
        <v>500000</v>
      </c>
      <c r="F9" s="356"/>
      <c r="G9" s="20"/>
      <c r="H9" s="20">
        <f t="shared" si="1"/>
        <v>0</v>
      </c>
      <c r="I9" s="33">
        <f t="shared" si="2"/>
        <v>500000</v>
      </c>
    </row>
    <row r="10" spans="1:9" ht="25.5" customHeight="1" thickBot="1" x14ac:dyDescent="0.25">
      <c r="A10" s="178" t="s">
        <v>450</v>
      </c>
      <c r="B10" s="20">
        <f>300000+141000</f>
        <v>441000</v>
      </c>
      <c r="C10" s="360" t="s">
        <v>452</v>
      </c>
      <c r="D10" s="20"/>
      <c r="E10" s="354">
        <v>441000</v>
      </c>
      <c r="F10" s="356"/>
      <c r="G10" s="20"/>
      <c r="H10" s="20">
        <f t="shared" si="1"/>
        <v>0</v>
      </c>
      <c r="I10" s="33">
        <f t="shared" si="2"/>
        <v>441000</v>
      </c>
    </row>
    <row r="11" spans="1:9" s="36" customFormat="1" ht="18" customHeight="1" thickBot="1" x14ac:dyDescent="0.25">
      <c r="A11" s="57" t="s">
        <v>40</v>
      </c>
      <c r="B11" s="34">
        <f>SUM(B5:B10)</f>
        <v>172724000</v>
      </c>
      <c r="C11" s="44"/>
      <c r="D11" s="34">
        <f>SUM(D5:D10)</f>
        <v>4000000</v>
      </c>
      <c r="E11" s="34">
        <f>SUM(E5:E10)</f>
        <v>168724000</v>
      </c>
      <c r="F11" s="34"/>
      <c r="G11" s="34"/>
      <c r="H11" s="34">
        <f>SUM(H5:H10)</f>
        <v>0</v>
      </c>
      <c r="I11" s="35">
        <f>SUM(I5:I10)</f>
        <v>168724000</v>
      </c>
    </row>
  </sheetData>
  <mergeCells count="1">
    <mergeCell ref="A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10</vt:i4>
      </vt:variant>
    </vt:vector>
  </HeadingPairs>
  <TitlesOfParts>
    <vt:vector size="24" baseType="lpstr">
      <vt:lpstr>ÖSSZEFÜGGÉSEK</vt:lpstr>
      <vt:lpstr>1.mell.1.tábl.</vt:lpstr>
      <vt:lpstr>1.mell.2.tábl.</vt:lpstr>
      <vt:lpstr>1.mell.3.tábl.</vt:lpstr>
      <vt:lpstr>1.mell.4.tábl.</vt:lpstr>
      <vt:lpstr>2.mell.1.tábl.</vt:lpstr>
      <vt:lpstr>2.mell.2.tábl.</vt:lpstr>
      <vt:lpstr>ELLENŐRZÉS-1.sz.2.a.sz.2.b.sz.</vt:lpstr>
      <vt:lpstr>6.mell.</vt:lpstr>
      <vt:lpstr>7.mell.</vt:lpstr>
      <vt:lpstr>9.mell.1.tábl.</vt:lpstr>
      <vt:lpstr>9.mell.2.tábl.</vt:lpstr>
      <vt:lpstr>9.mell.3.tábl.</vt:lpstr>
      <vt:lpstr>9.mell.4.tábl.</vt:lpstr>
      <vt:lpstr>'9.mell.1.tábl.'!Nyomtatási_cím</vt:lpstr>
      <vt:lpstr>'9.mell.2.tábl.'!Nyomtatási_cím</vt:lpstr>
      <vt:lpstr>'9.mell.3.tábl.'!Nyomtatási_cím</vt:lpstr>
      <vt:lpstr>'9.mell.4.tábl.'!Nyomtatási_cím</vt:lpstr>
      <vt:lpstr>'1.mell.1.tábl.'!Nyomtatási_terület</vt:lpstr>
      <vt:lpstr>'1.mell.2.tábl.'!Nyomtatási_terület</vt:lpstr>
      <vt:lpstr>'1.mell.3.tábl.'!Nyomtatási_terület</vt:lpstr>
      <vt:lpstr>'1.mell.4.tábl.'!Nyomtatási_terület</vt:lpstr>
      <vt:lpstr>'2.mell.1.tábl.'!Nyomtatási_terület</vt:lpstr>
      <vt:lpstr>'2.mell.2.tábl.'!Nyomtatási_terület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Koltai Bernadett</cp:lastModifiedBy>
  <cp:lastPrinted>2021-05-25T09:35:25Z</cp:lastPrinted>
  <dcterms:created xsi:type="dcterms:W3CDTF">1999-10-30T10:30:45Z</dcterms:created>
  <dcterms:modified xsi:type="dcterms:W3CDTF">2021-05-31T08:26:59Z</dcterms:modified>
</cp:coreProperties>
</file>