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firstSheet="13" activeTab="13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-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6.mell." sheetId="63" state="hidden" r:id="rId9"/>
    <sheet name="7.mell." sheetId="147" state="hidden" r:id="rId10"/>
    <sheet name="9.mell. 1.tábl." sheetId="3" state="hidden" r:id="rId11"/>
    <sheet name="9.mell.2.tábl." sheetId="151" state="hidden" r:id="rId12"/>
    <sheet name="9.mell.3.tábl." sheetId="152" state="hidden" r:id="rId13"/>
    <sheet name="9.mell.4.tábl." sheetId="153" r:id="rId14"/>
  </sheets>
  <externalReferences>
    <externalReference r:id="rId15"/>
  </externalReferences>
  <definedNames>
    <definedName name="_xlnm.Print_Titles" localSheetId="10">'9.mell. 1.tábl.'!$1:$5</definedName>
    <definedName name="_xlnm.Print_Titles" localSheetId="11">'9.mell.2.tábl.'!$1:$5</definedName>
    <definedName name="_xlnm.Print_Titles" localSheetId="12">'9.mell.3.tábl.'!$1:$5</definedName>
    <definedName name="_xlnm.Print_Titles" localSheetId="13">'9.mell.4.tábl.'!$1:$5</definedName>
    <definedName name="_xlnm.Print_Area" localSheetId="1">'1.mell.1.tábl.'!$A$1:$G$163</definedName>
    <definedName name="_xlnm.Print_Area" localSheetId="2">'1.mell.2.tábl.'!$A$1:$G$163</definedName>
    <definedName name="_xlnm.Print_Area" localSheetId="3">'1.mell.3.tábl.'!$A$1:$G$162</definedName>
    <definedName name="_xlnm.Print_Area" localSheetId="4">'1.mell.4-tábl.'!$A$1:$G$162</definedName>
    <definedName name="_xlnm.Print_Area" localSheetId="5">'2.mell.1.tábl.'!$A$1:$I$38</definedName>
    <definedName name="_xlnm.Print_Area" localSheetId="6">'2.mell.2.tábl.'!$A$1:$I$33</definedName>
    <definedName name="_xlnm.Print_Area" localSheetId="9">'7.mell.'!$A$1:$I$6</definedName>
  </definedNames>
  <calcPr calcId="162913"/>
</workbook>
</file>

<file path=xl/calcChain.xml><?xml version="1.0" encoding="utf-8"?>
<calcChain xmlns="http://schemas.openxmlformats.org/spreadsheetml/2006/main">
  <c r="E100" i="148" l="1"/>
  <c r="E102" i="148"/>
  <c r="E116" i="148"/>
  <c r="E98" i="148"/>
  <c r="E99" i="148"/>
  <c r="E10" i="148"/>
  <c r="D156" i="3"/>
  <c r="E156" i="3"/>
  <c r="D157" i="3"/>
  <c r="E157" i="3"/>
  <c r="C157" i="3"/>
  <c r="C156" i="3"/>
  <c r="B15" i="63"/>
  <c r="C134" i="1" l="1"/>
  <c r="F116" i="148" l="1"/>
  <c r="I16" i="73"/>
  <c r="I18" i="73"/>
  <c r="I11" i="73"/>
  <c r="I9" i="73"/>
  <c r="I12" i="73"/>
  <c r="I13" i="73"/>
  <c r="I14" i="73"/>
  <c r="I15" i="73"/>
  <c r="I17" i="73"/>
  <c r="I19" i="73"/>
  <c r="I20" i="73"/>
  <c r="I21" i="73"/>
  <c r="E97" i="149"/>
  <c r="D102" i="148"/>
  <c r="F110" i="148"/>
  <c r="F111" i="148"/>
  <c r="F112" i="148"/>
  <c r="F113" i="148"/>
  <c r="F114" i="148"/>
  <c r="D115" i="148"/>
  <c r="E115" i="148" l="1"/>
  <c r="F115" i="148" s="1"/>
  <c r="F157" i="151" l="1"/>
  <c r="F157" i="3"/>
  <c r="G157" i="3" s="1"/>
  <c r="F156" i="3"/>
  <c r="G156" i="3" s="1"/>
  <c r="G28" i="73" l="1"/>
  <c r="H5" i="63" l="1"/>
  <c r="E6" i="147" l="1"/>
  <c r="D6" i="147"/>
  <c r="B6" i="147"/>
  <c r="H5" i="147"/>
  <c r="I5" i="147" s="1"/>
  <c r="I2" i="63"/>
  <c r="H14" i="63"/>
  <c r="I14" i="63" s="1"/>
  <c r="H13" i="63"/>
  <c r="I13" i="63" s="1"/>
  <c r="H12" i="63"/>
  <c r="I12" i="63" s="1"/>
  <c r="H11" i="63"/>
  <c r="I11" i="63" s="1"/>
  <c r="H10" i="63"/>
  <c r="I10" i="63" s="1"/>
  <c r="H9" i="63"/>
  <c r="I9" i="63" s="1"/>
  <c r="H8" i="63"/>
  <c r="I8" i="63" s="1"/>
  <c r="H7" i="63"/>
  <c r="I7" i="63" s="1"/>
  <c r="H6" i="63"/>
  <c r="I6" i="63" s="1"/>
  <c r="I5" i="63"/>
  <c r="H6" i="147" l="1"/>
  <c r="I15" i="63"/>
  <c r="I6" i="147"/>
  <c r="H15" i="63"/>
  <c r="E15" i="63" l="1"/>
  <c r="D15" i="63"/>
  <c r="E4" i="3" l="1"/>
  <c r="G4" i="3"/>
  <c r="F86" i="3"/>
  <c r="G86" i="3" s="1"/>
  <c r="F87" i="3"/>
  <c r="G87" i="3" s="1"/>
  <c r="C150" i="3"/>
  <c r="D150" i="3"/>
  <c r="E150" i="3"/>
  <c r="F151" i="3"/>
  <c r="G151" i="3" s="1"/>
  <c r="F152" i="3"/>
  <c r="G152" i="3" s="1"/>
  <c r="E4" i="151"/>
  <c r="G4" i="151"/>
  <c r="C55" i="151"/>
  <c r="D55" i="151"/>
  <c r="E55" i="151"/>
  <c r="C56" i="151"/>
  <c r="D56" i="151"/>
  <c r="E56" i="151"/>
  <c r="C57" i="151"/>
  <c r="D57" i="151"/>
  <c r="E57" i="151"/>
  <c r="C58" i="151"/>
  <c r="D58" i="151"/>
  <c r="E58" i="151"/>
  <c r="F86" i="151"/>
  <c r="G86" i="151" s="1"/>
  <c r="F87" i="151"/>
  <c r="G87" i="151" s="1"/>
  <c r="C93" i="151"/>
  <c r="D93" i="151"/>
  <c r="E93" i="151"/>
  <c r="C94" i="151"/>
  <c r="D94" i="151"/>
  <c r="E94" i="151"/>
  <c r="C95" i="151"/>
  <c r="D95" i="151"/>
  <c r="E95" i="151"/>
  <c r="C96" i="151"/>
  <c r="D96" i="151"/>
  <c r="E96" i="151"/>
  <c r="C97" i="151"/>
  <c r="D97" i="151"/>
  <c r="E97" i="151"/>
  <c r="C98" i="151"/>
  <c r="D98" i="151"/>
  <c r="E98" i="151"/>
  <c r="C99" i="151"/>
  <c r="D99" i="151"/>
  <c r="E99" i="151"/>
  <c r="C100" i="151"/>
  <c r="D100" i="151"/>
  <c r="E100" i="151"/>
  <c r="C101" i="151"/>
  <c r="D101" i="151"/>
  <c r="E101" i="151"/>
  <c r="C102" i="151"/>
  <c r="D102" i="151"/>
  <c r="E102" i="151"/>
  <c r="C103" i="151"/>
  <c r="D103" i="151"/>
  <c r="E103" i="151"/>
  <c r="C104" i="151"/>
  <c r="D104" i="151"/>
  <c r="E104" i="151"/>
  <c r="C105" i="151"/>
  <c r="D105" i="151"/>
  <c r="E105" i="151"/>
  <c r="F105" i="151"/>
  <c r="C106" i="151"/>
  <c r="D106" i="151"/>
  <c r="E106" i="151"/>
  <c r="F106" i="151"/>
  <c r="C107" i="151"/>
  <c r="D107" i="151"/>
  <c r="E107" i="151"/>
  <c r="F107" i="151"/>
  <c r="G107" i="151"/>
  <c r="C108" i="151"/>
  <c r="D108" i="151"/>
  <c r="E108" i="151"/>
  <c r="F108" i="151"/>
  <c r="C109" i="151"/>
  <c r="D109" i="151"/>
  <c r="E109" i="151"/>
  <c r="F109" i="151"/>
  <c r="C110" i="151"/>
  <c r="D110" i="151"/>
  <c r="E110" i="151"/>
  <c r="C111" i="151"/>
  <c r="D111" i="151"/>
  <c r="E111" i="151"/>
  <c r="C112" i="151"/>
  <c r="D112" i="151"/>
  <c r="E112" i="151"/>
  <c r="C114" i="151"/>
  <c r="D114" i="151"/>
  <c r="E114" i="151"/>
  <c r="C115" i="151"/>
  <c r="D115" i="151"/>
  <c r="E115" i="151"/>
  <c r="C116" i="151"/>
  <c r="D116" i="151"/>
  <c r="E116" i="151"/>
  <c r="C117" i="151"/>
  <c r="D117" i="151"/>
  <c r="E117" i="151"/>
  <c r="C118" i="151"/>
  <c r="D118" i="151"/>
  <c r="E118" i="151"/>
  <c r="C119" i="151"/>
  <c r="D119" i="151"/>
  <c r="E119" i="151"/>
  <c r="C120" i="151"/>
  <c r="D120" i="151"/>
  <c r="E120" i="151"/>
  <c r="C121" i="151"/>
  <c r="D121" i="151"/>
  <c r="E121" i="151"/>
  <c r="C122" i="151"/>
  <c r="D122" i="151"/>
  <c r="E122" i="151"/>
  <c r="C123" i="151"/>
  <c r="D123" i="151"/>
  <c r="E123" i="151"/>
  <c r="C124" i="151"/>
  <c r="D124" i="151"/>
  <c r="E124" i="151"/>
  <c r="C125" i="151"/>
  <c r="D125" i="151"/>
  <c r="E125" i="151"/>
  <c r="C126" i="151"/>
  <c r="D126" i="151"/>
  <c r="E126" i="151"/>
  <c r="C129" i="151"/>
  <c r="D129" i="151"/>
  <c r="E129" i="151"/>
  <c r="C130" i="151"/>
  <c r="D130" i="151"/>
  <c r="E130" i="151"/>
  <c r="C131" i="151"/>
  <c r="D131" i="151"/>
  <c r="E131" i="151"/>
  <c r="C133" i="151"/>
  <c r="D133" i="151"/>
  <c r="E133" i="151"/>
  <c r="C134" i="151"/>
  <c r="D134" i="151"/>
  <c r="E134" i="151"/>
  <c r="C135" i="151"/>
  <c r="D135" i="151"/>
  <c r="E135" i="151"/>
  <c r="C136" i="151"/>
  <c r="D136" i="151"/>
  <c r="E136" i="151"/>
  <c r="C137" i="151"/>
  <c r="D137" i="151"/>
  <c r="E137" i="151"/>
  <c r="C138" i="151"/>
  <c r="D138" i="151"/>
  <c r="E138" i="151"/>
  <c r="C140" i="151"/>
  <c r="D140" i="151"/>
  <c r="E140" i="151"/>
  <c r="C141" i="151"/>
  <c r="D141" i="151"/>
  <c r="E141" i="151"/>
  <c r="C142" i="151"/>
  <c r="D142" i="151"/>
  <c r="E142" i="151"/>
  <c r="C143" i="151"/>
  <c r="D143" i="151"/>
  <c r="E143" i="151"/>
  <c r="C146" i="151"/>
  <c r="D146" i="151"/>
  <c r="E146" i="151"/>
  <c r="C147" i="151"/>
  <c r="D147" i="151"/>
  <c r="E147" i="151"/>
  <c r="C148" i="151"/>
  <c r="D148" i="151"/>
  <c r="E148" i="151"/>
  <c r="C149" i="151"/>
  <c r="D149" i="151"/>
  <c r="E149" i="151"/>
  <c r="C150" i="151"/>
  <c r="D150" i="151"/>
  <c r="E150" i="151"/>
  <c r="F151" i="151"/>
  <c r="G151" i="151" s="1"/>
  <c r="F152" i="151"/>
  <c r="G152" i="151" s="1"/>
  <c r="F156" i="151"/>
  <c r="G156" i="151" s="1"/>
  <c r="G157" i="151"/>
  <c r="E4" i="152"/>
  <c r="G4" i="152"/>
  <c r="C8" i="152"/>
  <c r="D8" i="152"/>
  <c r="E8" i="152"/>
  <c r="C9" i="152"/>
  <c r="D9" i="152"/>
  <c r="E9" i="152"/>
  <c r="C10" i="152"/>
  <c r="D10" i="152"/>
  <c r="E10" i="152"/>
  <c r="C11" i="152"/>
  <c r="D11" i="152"/>
  <c r="E11" i="152"/>
  <c r="C12" i="152"/>
  <c r="D12" i="152"/>
  <c r="E12" i="152"/>
  <c r="C13" i="152"/>
  <c r="D13" i="152"/>
  <c r="E13" i="152"/>
  <c r="C15" i="152"/>
  <c r="D15" i="152"/>
  <c r="E15" i="152"/>
  <c r="C16" i="152"/>
  <c r="D16" i="152"/>
  <c r="E16" i="152"/>
  <c r="C17" i="152"/>
  <c r="D17" i="152"/>
  <c r="E17" i="152"/>
  <c r="C18" i="152"/>
  <c r="D18" i="152"/>
  <c r="E18" i="152"/>
  <c r="C19" i="152"/>
  <c r="D19" i="152"/>
  <c r="E19" i="152"/>
  <c r="C20" i="152"/>
  <c r="D20" i="152"/>
  <c r="E20" i="152"/>
  <c r="C22" i="152"/>
  <c r="D22" i="152"/>
  <c r="E22" i="152"/>
  <c r="C23" i="152"/>
  <c r="D23" i="152"/>
  <c r="E23" i="152"/>
  <c r="C24" i="152"/>
  <c r="D24" i="152"/>
  <c r="E24" i="152"/>
  <c r="C25" i="152"/>
  <c r="D25" i="152"/>
  <c r="E25" i="152"/>
  <c r="C26" i="152"/>
  <c r="D26" i="152"/>
  <c r="E26" i="152"/>
  <c r="C27" i="152"/>
  <c r="D27" i="152"/>
  <c r="E27" i="152"/>
  <c r="C29" i="152"/>
  <c r="D29" i="152"/>
  <c r="E29" i="152"/>
  <c r="C30" i="152"/>
  <c r="D30" i="152"/>
  <c r="E30" i="152"/>
  <c r="C31" i="152"/>
  <c r="D31" i="152"/>
  <c r="E31" i="152"/>
  <c r="C32" i="152"/>
  <c r="D32" i="152"/>
  <c r="E32" i="152"/>
  <c r="C33" i="152"/>
  <c r="D33" i="152"/>
  <c r="E33" i="152"/>
  <c r="C34" i="152"/>
  <c r="D34" i="152"/>
  <c r="E34" i="152"/>
  <c r="C35" i="152"/>
  <c r="D35" i="152"/>
  <c r="E35" i="152"/>
  <c r="C37" i="152"/>
  <c r="D37" i="152"/>
  <c r="E37" i="152"/>
  <c r="C38" i="152"/>
  <c r="D38" i="152"/>
  <c r="E38" i="152"/>
  <c r="C39" i="152"/>
  <c r="D39" i="152"/>
  <c r="E39" i="152"/>
  <c r="C40" i="152"/>
  <c r="D40" i="152"/>
  <c r="E40" i="152"/>
  <c r="C41" i="152"/>
  <c r="D41" i="152"/>
  <c r="E41" i="152"/>
  <c r="C42" i="152"/>
  <c r="D42" i="152"/>
  <c r="E42" i="152"/>
  <c r="C43" i="152"/>
  <c r="D43" i="152"/>
  <c r="E43" i="152"/>
  <c r="C44" i="152"/>
  <c r="D44" i="152"/>
  <c r="E44" i="152"/>
  <c r="C45" i="152"/>
  <c r="D45" i="152"/>
  <c r="E45" i="152"/>
  <c r="C46" i="152"/>
  <c r="D46" i="152"/>
  <c r="E46" i="152"/>
  <c r="C47" i="152"/>
  <c r="D47" i="152"/>
  <c r="E47" i="152"/>
  <c r="C49" i="152"/>
  <c r="D49" i="152"/>
  <c r="E49" i="152"/>
  <c r="C50" i="152"/>
  <c r="D50" i="152"/>
  <c r="E50" i="152"/>
  <c r="C51" i="152"/>
  <c r="D51" i="152"/>
  <c r="E51" i="152"/>
  <c r="C52" i="152"/>
  <c r="D52" i="152"/>
  <c r="E52" i="152"/>
  <c r="C53" i="152"/>
  <c r="D53" i="152"/>
  <c r="E53" i="152"/>
  <c r="C55" i="152"/>
  <c r="D55" i="152"/>
  <c r="E55" i="152"/>
  <c r="C56" i="152"/>
  <c r="D56" i="152"/>
  <c r="E56" i="152"/>
  <c r="C57" i="152"/>
  <c r="D57" i="152"/>
  <c r="E57" i="152"/>
  <c r="C58" i="152"/>
  <c r="D58" i="152"/>
  <c r="E58" i="152"/>
  <c r="C60" i="152"/>
  <c r="D60" i="152"/>
  <c r="E60" i="152"/>
  <c r="C61" i="152"/>
  <c r="D61" i="152"/>
  <c r="E61" i="152"/>
  <c r="C62" i="152"/>
  <c r="D62" i="152"/>
  <c r="E62" i="152"/>
  <c r="C63" i="152"/>
  <c r="D63" i="152"/>
  <c r="E63" i="152"/>
  <c r="C66" i="152"/>
  <c r="D66" i="152"/>
  <c r="E66" i="152"/>
  <c r="C67" i="152"/>
  <c r="D67" i="152"/>
  <c r="E67" i="152"/>
  <c r="C68" i="152"/>
  <c r="D68" i="152"/>
  <c r="E68" i="152"/>
  <c r="C70" i="152"/>
  <c r="D70" i="152"/>
  <c r="E70" i="152"/>
  <c r="C71" i="152"/>
  <c r="D71" i="152"/>
  <c r="E71" i="152"/>
  <c r="C72" i="152"/>
  <c r="D72" i="152"/>
  <c r="E72" i="152"/>
  <c r="C73" i="152"/>
  <c r="D73" i="152"/>
  <c r="E73" i="152"/>
  <c r="C75" i="152"/>
  <c r="D75" i="152"/>
  <c r="E75" i="152"/>
  <c r="C76" i="152"/>
  <c r="D76" i="152"/>
  <c r="E76" i="152"/>
  <c r="C78" i="152"/>
  <c r="D78" i="152"/>
  <c r="E78" i="152"/>
  <c r="C79" i="152"/>
  <c r="D79" i="152"/>
  <c r="E79" i="152"/>
  <c r="C80" i="152"/>
  <c r="D80" i="152"/>
  <c r="E80" i="152"/>
  <c r="C82" i="152"/>
  <c r="D82" i="152"/>
  <c r="E82" i="152"/>
  <c r="C83" i="152"/>
  <c r="D83" i="152"/>
  <c r="E83" i="152"/>
  <c r="C84" i="152"/>
  <c r="D84" i="152"/>
  <c r="E84" i="152"/>
  <c r="C85" i="152"/>
  <c r="D85" i="152"/>
  <c r="E85" i="152"/>
  <c r="F86" i="152"/>
  <c r="G86" i="152" s="1"/>
  <c r="F87" i="152"/>
  <c r="G87" i="152" s="1"/>
  <c r="C93" i="152"/>
  <c r="D93" i="152"/>
  <c r="E93" i="152"/>
  <c r="C94" i="152"/>
  <c r="D94" i="152"/>
  <c r="E94" i="152"/>
  <c r="C95" i="152"/>
  <c r="D95" i="152"/>
  <c r="E95" i="152"/>
  <c r="C96" i="152"/>
  <c r="D96" i="152"/>
  <c r="E96" i="152"/>
  <c r="C97" i="152"/>
  <c r="D97" i="152"/>
  <c r="E97" i="152"/>
  <c r="C98" i="152"/>
  <c r="D98" i="152"/>
  <c r="E98" i="152"/>
  <c r="C99" i="152"/>
  <c r="D99" i="152"/>
  <c r="E99" i="152"/>
  <c r="C100" i="152"/>
  <c r="D100" i="152"/>
  <c r="E100" i="152"/>
  <c r="C101" i="152"/>
  <c r="D101" i="152"/>
  <c r="E101" i="152"/>
  <c r="C102" i="152"/>
  <c r="D102" i="152"/>
  <c r="E102" i="152"/>
  <c r="C103" i="152"/>
  <c r="D103" i="152"/>
  <c r="E103" i="152"/>
  <c r="C104" i="152"/>
  <c r="D104" i="152"/>
  <c r="E104" i="152"/>
  <c r="C105" i="152"/>
  <c r="D105" i="152"/>
  <c r="E105" i="152"/>
  <c r="C106" i="152"/>
  <c r="D106" i="152"/>
  <c r="E106" i="152"/>
  <c r="C107" i="152"/>
  <c r="D107" i="152"/>
  <c r="E107" i="152"/>
  <c r="C108" i="152"/>
  <c r="D108" i="152"/>
  <c r="E108" i="152"/>
  <c r="C109" i="152"/>
  <c r="D109" i="152"/>
  <c r="E109" i="152"/>
  <c r="C110" i="152"/>
  <c r="D110" i="152"/>
  <c r="E110" i="152"/>
  <c r="C111" i="152"/>
  <c r="D111" i="152"/>
  <c r="E111" i="152"/>
  <c r="C112" i="152"/>
  <c r="D112" i="152"/>
  <c r="E112" i="152"/>
  <c r="C114" i="152"/>
  <c r="D114" i="152"/>
  <c r="E114" i="152"/>
  <c r="C115" i="152"/>
  <c r="D115" i="152"/>
  <c r="E115" i="152"/>
  <c r="C116" i="152"/>
  <c r="D116" i="152"/>
  <c r="E116" i="152"/>
  <c r="C117" i="152"/>
  <c r="D117" i="152"/>
  <c r="E117" i="152"/>
  <c r="C118" i="152"/>
  <c r="D118" i="152"/>
  <c r="E118" i="152"/>
  <c r="C119" i="152"/>
  <c r="D119" i="152"/>
  <c r="E119" i="152"/>
  <c r="C120" i="152"/>
  <c r="D120" i="152"/>
  <c r="E120" i="152"/>
  <c r="C121" i="152"/>
  <c r="D121" i="152"/>
  <c r="E121" i="152"/>
  <c r="C122" i="152"/>
  <c r="D122" i="152"/>
  <c r="E122" i="152"/>
  <c r="C123" i="152"/>
  <c r="D123" i="152"/>
  <c r="E123" i="152"/>
  <c r="C124" i="152"/>
  <c r="D124" i="152"/>
  <c r="E124" i="152"/>
  <c r="C125" i="152"/>
  <c r="D125" i="152"/>
  <c r="E125" i="152"/>
  <c r="C126" i="152"/>
  <c r="D126" i="152"/>
  <c r="E126" i="152"/>
  <c r="C129" i="152"/>
  <c r="D129" i="152"/>
  <c r="E129" i="152"/>
  <c r="C130" i="152"/>
  <c r="D130" i="152"/>
  <c r="E130" i="152"/>
  <c r="C131" i="152"/>
  <c r="D131" i="152"/>
  <c r="E131" i="152"/>
  <c r="C133" i="152"/>
  <c r="D133" i="152"/>
  <c r="E133" i="152"/>
  <c r="C134" i="152"/>
  <c r="D134" i="152"/>
  <c r="E134" i="152"/>
  <c r="C135" i="152"/>
  <c r="D135" i="152"/>
  <c r="E135" i="152"/>
  <c r="C136" i="152"/>
  <c r="D136" i="152"/>
  <c r="E136" i="152"/>
  <c r="C137" i="152"/>
  <c r="D137" i="152"/>
  <c r="E137" i="152"/>
  <c r="C138" i="152"/>
  <c r="D138" i="152"/>
  <c r="E138" i="152"/>
  <c r="C140" i="152"/>
  <c r="D140" i="152"/>
  <c r="E140" i="152"/>
  <c r="C141" i="152"/>
  <c r="D141" i="152"/>
  <c r="E141" i="152"/>
  <c r="C142" i="152"/>
  <c r="D142" i="152"/>
  <c r="E142" i="152"/>
  <c r="C143" i="152"/>
  <c r="D143" i="152"/>
  <c r="E143" i="152"/>
  <c r="C146" i="152"/>
  <c r="D146" i="152"/>
  <c r="E146" i="152"/>
  <c r="C147" i="152"/>
  <c r="D147" i="152"/>
  <c r="E147" i="152"/>
  <c r="C148" i="152"/>
  <c r="D148" i="152"/>
  <c r="E148" i="152"/>
  <c r="C149" i="152"/>
  <c r="D149" i="152"/>
  <c r="E149" i="152"/>
  <c r="C150" i="152"/>
  <c r="D150" i="152"/>
  <c r="E150" i="152"/>
  <c r="F151" i="152"/>
  <c r="G151" i="152" s="1"/>
  <c r="F152" i="152"/>
  <c r="G152" i="152" s="1"/>
  <c r="F156" i="152"/>
  <c r="G156" i="152" s="1"/>
  <c r="F157" i="152"/>
  <c r="G157" i="152" s="1"/>
  <c r="C74" i="152" l="1"/>
  <c r="D77" i="152"/>
  <c r="D65" i="152"/>
  <c r="E128" i="152"/>
  <c r="D54" i="151"/>
  <c r="E145" i="152"/>
  <c r="E132" i="152"/>
  <c r="C65" i="152"/>
  <c r="E59" i="152"/>
  <c r="E54" i="152"/>
  <c r="D14" i="152"/>
  <c r="C113" i="151"/>
  <c r="D113" i="152"/>
  <c r="C77" i="152"/>
  <c r="C69" i="152"/>
  <c r="D59" i="152"/>
  <c r="C48" i="152"/>
  <c r="C14" i="152"/>
  <c r="C7" i="152"/>
  <c r="C128" i="151"/>
  <c r="D113" i="151"/>
  <c r="D132" i="152"/>
  <c r="E65" i="152"/>
  <c r="D21" i="152"/>
  <c r="D81" i="152"/>
  <c r="E81" i="152"/>
  <c r="E74" i="152"/>
  <c r="E48" i="152"/>
  <c r="C36" i="152"/>
  <c r="C28" i="152"/>
  <c r="D74" i="152"/>
  <c r="E36" i="152"/>
  <c r="G108" i="151"/>
  <c r="C81" i="152"/>
  <c r="C88" i="152" s="1"/>
  <c r="E77" i="152"/>
  <c r="C59" i="152"/>
  <c r="E28" i="152"/>
  <c r="C21" i="152"/>
  <c r="E21" i="152"/>
  <c r="G105" i="151"/>
  <c r="D92" i="151"/>
  <c r="D127" i="151" s="1"/>
  <c r="E145" i="151"/>
  <c r="D128" i="151"/>
  <c r="G109" i="151"/>
  <c r="D145" i="152"/>
  <c r="D128" i="152"/>
  <c r="D69" i="152"/>
  <c r="E69" i="152"/>
  <c r="D36" i="152"/>
  <c r="D28" i="152"/>
  <c r="D7" i="152"/>
  <c r="C145" i="151"/>
  <c r="C132" i="151"/>
  <c r="E54" i="151"/>
  <c r="D48" i="152"/>
  <c r="E14" i="152"/>
  <c r="E7" i="152"/>
  <c r="D145" i="151"/>
  <c r="D132" i="151"/>
  <c r="E132" i="151"/>
  <c r="E128" i="151"/>
  <c r="E113" i="151"/>
  <c r="E92" i="152"/>
  <c r="G106" i="151"/>
  <c r="C54" i="152"/>
  <c r="D54" i="152"/>
  <c r="C92" i="151"/>
  <c r="C54" i="151"/>
  <c r="E92" i="151"/>
  <c r="C132" i="152"/>
  <c r="C113" i="152"/>
  <c r="D92" i="152"/>
  <c r="C92" i="152"/>
  <c r="C127" i="152" s="1"/>
  <c r="C145" i="152"/>
  <c r="C128" i="152"/>
  <c r="E113" i="152"/>
  <c r="E102" i="1"/>
  <c r="E97" i="3" s="1"/>
  <c r="C102" i="1"/>
  <c r="C97" i="3" s="1"/>
  <c r="E114" i="1"/>
  <c r="E109" i="3" s="1"/>
  <c r="E5" i="149"/>
  <c r="E94" i="149" s="1"/>
  <c r="E7" i="149"/>
  <c r="E14" i="149"/>
  <c r="E21" i="149"/>
  <c r="E28" i="149"/>
  <c r="E36" i="149"/>
  <c r="E48" i="149"/>
  <c r="E54" i="149"/>
  <c r="E59" i="149"/>
  <c r="E65" i="149"/>
  <c r="E69" i="149"/>
  <c r="E74" i="149"/>
  <c r="E77" i="149"/>
  <c r="E81" i="149"/>
  <c r="E96" i="149"/>
  <c r="E117" i="149"/>
  <c r="E132" i="149"/>
  <c r="E136" i="149"/>
  <c r="E143" i="149"/>
  <c r="E148" i="149"/>
  <c r="E144" i="152" s="1"/>
  <c r="E139" i="152" s="1"/>
  <c r="E7" i="148"/>
  <c r="D127" i="152" l="1"/>
  <c r="D88" i="152"/>
  <c r="E88" i="149"/>
  <c r="E88" i="152"/>
  <c r="C127" i="151"/>
  <c r="E64" i="152"/>
  <c r="D64" i="152"/>
  <c r="D89" i="152" s="1"/>
  <c r="C64" i="152"/>
  <c r="C89" i="152" s="1"/>
  <c r="E131" i="149"/>
  <c r="E156" i="149"/>
  <c r="E157" i="149" s="1"/>
  <c r="E64" i="149"/>
  <c r="E89" i="149" s="1"/>
  <c r="E127" i="151"/>
  <c r="E154" i="151" s="1"/>
  <c r="E127" i="152"/>
  <c r="E154" i="152" s="1"/>
  <c r="E89" i="152" l="1"/>
  <c r="E162" i="149"/>
  <c r="E161" i="149"/>
  <c r="C135" i="1"/>
  <c r="C130" i="3" s="1"/>
  <c r="C136" i="1"/>
  <c r="C131" i="3" s="1"/>
  <c r="C129" i="3"/>
  <c r="C120" i="1"/>
  <c r="C121" i="1"/>
  <c r="C116" i="3" s="1"/>
  <c r="C122" i="1"/>
  <c r="C117" i="3" s="1"/>
  <c r="C123" i="1"/>
  <c r="C118" i="3" s="1"/>
  <c r="C124" i="1"/>
  <c r="C119" i="3" s="1"/>
  <c r="C125" i="1"/>
  <c r="C120" i="3" s="1"/>
  <c r="C126" i="1"/>
  <c r="C121" i="3" s="1"/>
  <c r="C127" i="1"/>
  <c r="C122" i="3" s="1"/>
  <c r="C128" i="1"/>
  <c r="C123" i="3" s="1"/>
  <c r="C129" i="1"/>
  <c r="C124" i="3" s="1"/>
  <c r="C130" i="1"/>
  <c r="C125" i="3" s="1"/>
  <c r="C131" i="1"/>
  <c r="C126" i="3" s="1"/>
  <c r="C119" i="1"/>
  <c r="C114" i="3" s="1"/>
  <c r="C30" i="1"/>
  <c r="G30" i="1" s="1"/>
  <c r="C31" i="1"/>
  <c r="C32" i="1"/>
  <c r="C33" i="1"/>
  <c r="C34" i="1"/>
  <c r="C35" i="1"/>
  <c r="C29" i="1"/>
  <c r="C99" i="1"/>
  <c r="C94" i="3" s="1"/>
  <c r="C100" i="1"/>
  <c r="C95" i="3" s="1"/>
  <c r="C101" i="1"/>
  <c r="C103" i="1"/>
  <c r="C98" i="3" s="1"/>
  <c r="C104" i="1"/>
  <c r="C99" i="3" s="1"/>
  <c r="C105" i="1"/>
  <c r="C100" i="3" s="1"/>
  <c r="C106" i="1"/>
  <c r="C101" i="3" s="1"/>
  <c r="C107" i="1"/>
  <c r="C102" i="3" s="1"/>
  <c r="C108" i="1"/>
  <c r="C103" i="3" s="1"/>
  <c r="C109" i="1"/>
  <c r="C104" i="3" s="1"/>
  <c r="C110" i="1"/>
  <c r="C105" i="3" s="1"/>
  <c r="C111" i="1"/>
  <c r="C106" i="3" s="1"/>
  <c r="C112" i="1"/>
  <c r="C107" i="3" s="1"/>
  <c r="C113" i="1"/>
  <c r="C108" i="3" s="1"/>
  <c r="C114" i="1"/>
  <c r="C109" i="3" s="1"/>
  <c r="C115" i="1"/>
  <c r="C110" i="3" s="1"/>
  <c r="C116" i="1"/>
  <c r="C111" i="3" s="1"/>
  <c r="C117" i="1"/>
  <c r="C112" i="3" s="1"/>
  <c r="C98" i="1"/>
  <c r="C93" i="3" s="1"/>
  <c r="C8" i="1"/>
  <c r="C9" i="1"/>
  <c r="C10" i="1"/>
  <c r="C11" i="1"/>
  <c r="C12" i="1"/>
  <c r="C13" i="1"/>
  <c r="C15" i="1"/>
  <c r="C16" i="1"/>
  <c r="C17" i="1"/>
  <c r="C18" i="1"/>
  <c r="C19" i="1"/>
  <c r="C20" i="1"/>
  <c r="C22" i="1"/>
  <c r="C23" i="1"/>
  <c r="C24" i="1"/>
  <c r="C25" i="1"/>
  <c r="C26" i="1"/>
  <c r="C2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6" i="1"/>
  <c r="C55" i="3" s="1"/>
  <c r="C57" i="1"/>
  <c r="C56" i="3" s="1"/>
  <c r="C58" i="1"/>
  <c r="C57" i="3" s="1"/>
  <c r="C59" i="1"/>
  <c r="C58" i="3" s="1"/>
  <c r="C61" i="1"/>
  <c r="C62" i="1"/>
  <c r="C63" i="1"/>
  <c r="C64" i="1"/>
  <c r="C67" i="1"/>
  <c r="C25" i="61" s="1"/>
  <c r="C68" i="1"/>
  <c r="C69" i="1"/>
  <c r="C71" i="1"/>
  <c r="C72" i="1"/>
  <c r="C73" i="1"/>
  <c r="C74" i="1"/>
  <c r="C76" i="1"/>
  <c r="C77" i="1"/>
  <c r="C79" i="1"/>
  <c r="C80" i="1"/>
  <c r="C81" i="1"/>
  <c r="C83" i="1"/>
  <c r="C84" i="1"/>
  <c r="C85" i="1"/>
  <c r="C86" i="1"/>
  <c r="C73" i="151" l="1"/>
  <c r="C73" i="3"/>
  <c r="C62" i="3"/>
  <c r="C62" i="151"/>
  <c r="C26" i="3"/>
  <c r="C26" i="151"/>
  <c r="C12" i="3"/>
  <c r="C12" i="151"/>
  <c r="C72" i="151"/>
  <c r="C72" i="3"/>
  <c r="C51" i="3"/>
  <c r="C51" i="151"/>
  <c r="C25" i="3"/>
  <c r="C25" i="151"/>
  <c r="C20" i="3"/>
  <c r="C20" i="151"/>
  <c r="C16" i="3"/>
  <c r="C16" i="151"/>
  <c r="C84" i="3"/>
  <c r="C84" i="151"/>
  <c r="C68" i="151"/>
  <c r="C68" i="3"/>
  <c r="C52" i="151"/>
  <c r="C52" i="3"/>
  <c r="C22" i="3"/>
  <c r="C22" i="151"/>
  <c r="C78" i="3"/>
  <c r="C78" i="151"/>
  <c r="C67" i="3"/>
  <c r="C67" i="151"/>
  <c r="C82" i="3"/>
  <c r="C82" i="151"/>
  <c r="C76" i="3"/>
  <c r="C76" i="151"/>
  <c r="C71" i="3"/>
  <c r="C71" i="151"/>
  <c r="C60" i="151"/>
  <c r="C60" i="3"/>
  <c r="C50" i="3"/>
  <c r="C50" i="151"/>
  <c r="C37" i="3"/>
  <c r="C37" i="151"/>
  <c r="C24" i="151"/>
  <c r="C24" i="3"/>
  <c r="C15" i="151"/>
  <c r="C15" i="3"/>
  <c r="C79" i="3"/>
  <c r="C79" i="151"/>
  <c r="C17" i="3"/>
  <c r="C17" i="151"/>
  <c r="C83" i="3"/>
  <c r="C83" i="151"/>
  <c r="C61" i="3"/>
  <c r="C61" i="151"/>
  <c r="C85" i="151"/>
  <c r="C85" i="3"/>
  <c r="C80" i="3"/>
  <c r="C80" i="151"/>
  <c r="C63" i="3"/>
  <c r="C63" i="151"/>
  <c r="C53" i="3"/>
  <c r="C53" i="151"/>
  <c r="C49" i="151"/>
  <c r="C49" i="3"/>
  <c r="C27" i="3"/>
  <c r="C27" i="151"/>
  <c r="C23" i="3"/>
  <c r="C23" i="151"/>
  <c r="C18" i="151"/>
  <c r="C18" i="3"/>
  <c r="C13" i="3"/>
  <c r="C13" i="151"/>
  <c r="C115" i="3"/>
  <c r="G7" i="61"/>
  <c r="C66" i="3"/>
  <c r="C66" i="151"/>
  <c r="C128" i="3"/>
  <c r="C113" i="3"/>
  <c r="C96" i="3"/>
  <c r="C92" i="3" s="1"/>
  <c r="C75" i="3"/>
  <c r="C75" i="151"/>
  <c r="C75" i="1"/>
  <c r="C70" i="151"/>
  <c r="C70" i="3"/>
  <c r="C54" i="3"/>
  <c r="C55" i="1"/>
  <c r="C47" i="3"/>
  <c r="C47" i="151"/>
  <c r="C44" i="3"/>
  <c r="C44" i="151"/>
  <c r="C43" i="3"/>
  <c r="C43" i="151"/>
  <c r="C39" i="151"/>
  <c r="C39" i="3"/>
  <c r="C40" i="3"/>
  <c r="C40" i="151"/>
  <c r="C46" i="3"/>
  <c r="C46" i="151"/>
  <c r="C42" i="3"/>
  <c r="C42" i="151"/>
  <c r="C38" i="3"/>
  <c r="C38" i="151"/>
  <c r="C45" i="3"/>
  <c r="C45" i="151"/>
  <c r="C41" i="3"/>
  <c r="C41" i="151"/>
  <c r="C32" i="3"/>
  <c r="C32" i="151"/>
  <c r="C31" i="3"/>
  <c r="C31" i="151"/>
  <c r="C34" i="3"/>
  <c r="C34" i="151"/>
  <c r="C30" i="151"/>
  <c r="C30" i="3"/>
  <c r="C29" i="151"/>
  <c r="C29" i="3"/>
  <c r="C33" i="3"/>
  <c r="C33" i="151"/>
  <c r="C19" i="3"/>
  <c r="C19" i="151"/>
  <c r="C9" i="3"/>
  <c r="C9" i="151"/>
  <c r="C8" i="3"/>
  <c r="C8" i="151"/>
  <c r="C11" i="3"/>
  <c r="C11" i="151"/>
  <c r="C10" i="3"/>
  <c r="C10" i="151"/>
  <c r="C70" i="1"/>
  <c r="C49" i="1"/>
  <c r="C37" i="1"/>
  <c r="C14" i="1"/>
  <c r="C7" i="1"/>
  <c r="C66" i="1"/>
  <c r="C78" i="1"/>
  <c r="C82" i="1"/>
  <c r="C21" i="1"/>
  <c r="C60" i="1"/>
  <c r="C48" i="3" l="1"/>
  <c r="C81" i="151"/>
  <c r="C77" i="151"/>
  <c r="C48" i="151"/>
  <c r="C81" i="3"/>
  <c r="C77" i="3"/>
  <c r="C21" i="3"/>
  <c r="C59" i="151"/>
  <c r="C59" i="3"/>
  <c r="C21" i="151"/>
  <c r="C65" i="151"/>
  <c r="C65" i="3"/>
  <c r="C127" i="3"/>
  <c r="C74" i="151"/>
  <c r="C74" i="3"/>
  <c r="C69" i="3"/>
  <c r="C69" i="151"/>
  <c r="C36" i="3"/>
  <c r="C36" i="151"/>
  <c r="C14" i="151"/>
  <c r="C14" i="3"/>
  <c r="C7" i="3"/>
  <c r="C7" i="151"/>
  <c r="C89" i="1"/>
  <c r="G36" i="148"/>
  <c r="C88" i="151" l="1"/>
  <c r="C88" i="3"/>
  <c r="C28" i="148"/>
  <c r="C37" i="148"/>
  <c r="D12" i="1"/>
  <c r="D10" i="1"/>
  <c r="D11" i="1"/>
  <c r="E10" i="1"/>
  <c r="E11" i="1"/>
  <c r="E12" i="1"/>
  <c r="A4" i="76"/>
  <c r="D11" i="151" l="1"/>
  <c r="D11" i="3"/>
  <c r="D10" i="3"/>
  <c r="D10" i="151"/>
  <c r="D12" i="3"/>
  <c r="D12" i="151"/>
  <c r="E11" i="151"/>
  <c r="E11" i="3"/>
  <c r="E12" i="151"/>
  <c r="E12" i="3"/>
  <c r="E10" i="3"/>
  <c r="E10" i="151"/>
  <c r="D4" i="61"/>
  <c r="F120" i="148" l="1"/>
  <c r="F115" i="151" s="1"/>
  <c r="G115" i="151" s="1"/>
  <c r="F121" i="148"/>
  <c r="F116" i="151" s="1"/>
  <c r="G116" i="151" s="1"/>
  <c r="G5" i="149"/>
  <c r="G94" i="149" s="1"/>
  <c r="E19" i="1" l="1"/>
  <c r="E19" i="151" l="1"/>
  <c r="E19" i="3"/>
  <c r="G5" i="148"/>
  <c r="G95" i="148" s="1"/>
  <c r="E5" i="148"/>
  <c r="E95" i="148" s="1"/>
  <c r="E4" i="61"/>
  <c r="G4" i="153"/>
  <c r="E4" i="153"/>
  <c r="G94" i="150"/>
  <c r="E94" i="150"/>
  <c r="G5" i="150"/>
  <c r="E5" i="150"/>
  <c r="C151" i="1"/>
  <c r="C146" i="3" s="1"/>
  <c r="D151" i="1"/>
  <c r="D146" i="3" s="1"/>
  <c r="E151" i="1"/>
  <c r="E146" i="3" s="1"/>
  <c r="C152" i="1"/>
  <c r="C147" i="3" s="1"/>
  <c r="D152" i="1"/>
  <c r="D147" i="3" s="1"/>
  <c r="E152" i="1"/>
  <c r="E147" i="3" s="1"/>
  <c r="C153" i="1"/>
  <c r="C148" i="3" s="1"/>
  <c r="D153" i="1"/>
  <c r="D148" i="3" s="1"/>
  <c r="E153" i="1"/>
  <c r="E148" i="3" s="1"/>
  <c r="C154" i="1"/>
  <c r="C149" i="3" s="1"/>
  <c r="D154" i="1"/>
  <c r="D149" i="3" s="1"/>
  <c r="E154" i="1"/>
  <c r="E149" i="3" s="1"/>
  <c r="D150" i="1"/>
  <c r="E150" i="1"/>
  <c r="C146" i="1"/>
  <c r="C141" i="3" s="1"/>
  <c r="D146" i="1"/>
  <c r="D141" i="3" s="1"/>
  <c r="E146" i="1"/>
  <c r="E141" i="3" s="1"/>
  <c r="C147" i="1"/>
  <c r="C142" i="3" s="1"/>
  <c r="D147" i="1"/>
  <c r="D142" i="3" s="1"/>
  <c r="E147" i="1"/>
  <c r="E142" i="3" s="1"/>
  <c r="C148" i="1"/>
  <c r="C143" i="3" s="1"/>
  <c r="D148" i="1"/>
  <c r="D143" i="3" s="1"/>
  <c r="E148" i="1"/>
  <c r="E143" i="3" s="1"/>
  <c r="D145" i="1"/>
  <c r="D140" i="3" s="1"/>
  <c r="E145" i="1"/>
  <c r="E140" i="3" s="1"/>
  <c r="C139" i="1"/>
  <c r="C134" i="3" s="1"/>
  <c r="D139" i="1"/>
  <c r="D134" i="3" s="1"/>
  <c r="E139" i="1"/>
  <c r="E134" i="3" s="1"/>
  <c r="C140" i="1"/>
  <c r="C135" i="3" s="1"/>
  <c r="D140" i="1"/>
  <c r="D135" i="3" s="1"/>
  <c r="E140" i="1"/>
  <c r="E135" i="3" s="1"/>
  <c r="C141" i="1"/>
  <c r="C136" i="3" s="1"/>
  <c r="D141" i="1"/>
  <c r="D136" i="3" s="1"/>
  <c r="E141" i="1"/>
  <c r="E136" i="3" s="1"/>
  <c r="C142" i="1"/>
  <c r="C137" i="3" s="1"/>
  <c r="D142" i="1"/>
  <c r="D137" i="3" s="1"/>
  <c r="E142" i="1"/>
  <c r="E137" i="3" s="1"/>
  <c r="C143" i="1"/>
  <c r="C138" i="3" s="1"/>
  <c r="D143" i="1"/>
  <c r="D138" i="3" s="1"/>
  <c r="E143" i="1"/>
  <c r="E138" i="3" s="1"/>
  <c r="D138" i="1"/>
  <c r="D133" i="3" s="1"/>
  <c r="E138" i="1"/>
  <c r="E133" i="3" s="1"/>
  <c r="D135" i="1"/>
  <c r="D130" i="3" s="1"/>
  <c r="E135" i="1"/>
  <c r="E130" i="3" s="1"/>
  <c r="D136" i="1"/>
  <c r="D131" i="3" s="1"/>
  <c r="E136" i="1"/>
  <c r="E131" i="3" s="1"/>
  <c r="D134" i="1"/>
  <c r="D129" i="3" s="1"/>
  <c r="E134" i="1"/>
  <c r="E129" i="3" s="1"/>
  <c r="D120" i="1"/>
  <c r="D115" i="3" s="1"/>
  <c r="E120" i="1"/>
  <c r="E115" i="3" s="1"/>
  <c r="D121" i="1"/>
  <c r="D116" i="3" s="1"/>
  <c r="E121" i="1"/>
  <c r="E116" i="3" s="1"/>
  <c r="D122" i="1"/>
  <c r="D117" i="3" s="1"/>
  <c r="E122" i="1"/>
  <c r="E117" i="3" s="1"/>
  <c r="D123" i="1"/>
  <c r="D118" i="3" s="1"/>
  <c r="E123" i="1"/>
  <c r="E118" i="3" s="1"/>
  <c r="D124" i="1"/>
  <c r="D119" i="3" s="1"/>
  <c r="E124" i="1"/>
  <c r="E119" i="3" s="1"/>
  <c r="D125" i="1"/>
  <c r="D120" i="3" s="1"/>
  <c r="E125" i="1"/>
  <c r="E120" i="3" s="1"/>
  <c r="D126" i="1"/>
  <c r="D121" i="3" s="1"/>
  <c r="E126" i="1"/>
  <c r="E121" i="3" s="1"/>
  <c r="D127" i="1"/>
  <c r="D122" i="3" s="1"/>
  <c r="E127" i="1"/>
  <c r="E122" i="3" s="1"/>
  <c r="D128" i="1"/>
  <c r="D123" i="3" s="1"/>
  <c r="E128" i="1"/>
  <c r="E123" i="3" s="1"/>
  <c r="D129" i="1"/>
  <c r="D124" i="3" s="1"/>
  <c r="E129" i="1"/>
  <c r="E124" i="3" s="1"/>
  <c r="D130" i="1"/>
  <c r="D125" i="3" s="1"/>
  <c r="E130" i="1"/>
  <c r="E125" i="3" s="1"/>
  <c r="D131" i="1"/>
  <c r="D126" i="3" s="1"/>
  <c r="E131" i="1"/>
  <c r="E126" i="3" s="1"/>
  <c r="D119" i="1"/>
  <c r="D114" i="3" s="1"/>
  <c r="D113" i="3" s="1"/>
  <c r="E119" i="1"/>
  <c r="E114" i="3" s="1"/>
  <c r="D99" i="1"/>
  <c r="D94" i="3" s="1"/>
  <c r="E99" i="1"/>
  <c r="E94" i="3" s="1"/>
  <c r="D100" i="1"/>
  <c r="D95" i="3" s="1"/>
  <c r="E100" i="1"/>
  <c r="E95" i="3" s="1"/>
  <c r="D101" i="1"/>
  <c r="D96" i="3" s="1"/>
  <c r="E101" i="1"/>
  <c r="E96" i="3" s="1"/>
  <c r="D102" i="1"/>
  <c r="D97" i="3" s="1"/>
  <c r="D103" i="1"/>
  <c r="D98" i="3" s="1"/>
  <c r="E103" i="1"/>
  <c r="E98" i="3" s="1"/>
  <c r="D104" i="1"/>
  <c r="D99" i="3" s="1"/>
  <c r="E104" i="1"/>
  <c r="E99" i="3" s="1"/>
  <c r="D105" i="1"/>
  <c r="D100" i="3" s="1"/>
  <c r="E105" i="1"/>
  <c r="E100" i="3" s="1"/>
  <c r="D106" i="1"/>
  <c r="D101" i="3" s="1"/>
  <c r="E106" i="1"/>
  <c r="E101" i="3" s="1"/>
  <c r="D107" i="1"/>
  <c r="D102" i="3" s="1"/>
  <c r="E107" i="1"/>
  <c r="E102" i="3" s="1"/>
  <c r="D108" i="1"/>
  <c r="D103" i="3" s="1"/>
  <c r="E108" i="1"/>
  <c r="E103" i="3" s="1"/>
  <c r="D109" i="1"/>
  <c r="D104" i="3" s="1"/>
  <c r="E109" i="1"/>
  <c r="E104" i="3" s="1"/>
  <c r="D110" i="1"/>
  <c r="D105" i="3" s="1"/>
  <c r="E110" i="1"/>
  <c r="E105" i="3" s="1"/>
  <c r="D111" i="1"/>
  <c r="D106" i="3" s="1"/>
  <c r="E111" i="1"/>
  <c r="E106" i="3" s="1"/>
  <c r="D112" i="1"/>
  <c r="D107" i="3" s="1"/>
  <c r="E112" i="1"/>
  <c r="E107" i="3" s="1"/>
  <c r="D113" i="1"/>
  <c r="D108" i="3" s="1"/>
  <c r="E113" i="1"/>
  <c r="E108" i="3" s="1"/>
  <c r="D114" i="1"/>
  <c r="D109" i="3" s="1"/>
  <c r="D115" i="1"/>
  <c r="D110" i="3" s="1"/>
  <c r="E115" i="1"/>
  <c r="E110" i="3" s="1"/>
  <c r="D116" i="1"/>
  <c r="D111" i="3" s="1"/>
  <c r="E116" i="1"/>
  <c r="E111" i="3" s="1"/>
  <c r="D117" i="1"/>
  <c r="D112" i="3" s="1"/>
  <c r="E117" i="1"/>
  <c r="E112" i="3" s="1"/>
  <c r="D98" i="1"/>
  <c r="D93" i="3" s="1"/>
  <c r="E98" i="1"/>
  <c r="E93" i="3" s="1"/>
  <c r="D84" i="1"/>
  <c r="E84" i="1"/>
  <c r="D85" i="1"/>
  <c r="E85" i="1"/>
  <c r="D86" i="1"/>
  <c r="E86" i="1"/>
  <c r="D83" i="1"/>
  <c r="E83" i="1"/>
  <c r="D80" i="1"/>
  <c r="E80" i="1"/>
  <c r="D81" i="1"/>
  <c r="E81" i="1"/>
  <c r="D79" i="1"/>
  <c r="E79" i="1"/>
  <c r="D77" i="1"/>
  <c r="E77" i="1"/>
  <c r="D76" i="1"/>
  <c r="E76" i="1"/>
  <c r="D72" i="1"/>
  <c r="E72" i="1"/>
  <c r="D73" i="1"/>
  <c r="E73" i="1"/>
  <c r="D74" i="1"/>
  <c r="E74" i="1"/>
  <c r="D71" i="1"/>
  <c r="E71" i="1"/>
  <c r="D68" i="1"/>
  <c r="E68" i="1"/>
  <c r="D69" i="1"/>
  <c r="E69" i="1"/>
  <c r="D67" i="1"/>
  <c r="E67" i="1"/>
  <c r="D62" i="1"/>
  <c r="E62" i="1"/>
  <c r="D63" i="1"/>
  <c r="E63" i="1"/>
  <c r="D64" i="1"/>
  <c r="E64" i="1"/>
  <c r="D61" i="1"/>
  <c r="E61" i="1"/>
  <c r="C150" i="1"/>
  <c r="C145" i="1"/>
  <c r="C140" i="3" s="1"/>
  <c r="C138" i="1"/>
  <c r="C133" i="3" s="1"/>
  <c r="D57" i="1"/>
  <c r="D56" i="3" s="1"/>
  <c r="E57" i="1"/>
  <c r="E56" i="3" s="1"/>
  <c r="D58" i="1"/>
  <c r="D57" i="3" s="1"/>
  <c r="E58" i="1"/>
  <c r="E57" i="3" s="1"/>
  <c r="D59" i="1"/>
  <c r="D58" i="3" s="1"/>
  <c r="E59" i="1"/>
  <c r="E58" i="3" s="1"/>
  <c r="D56" i="1"/>
  <c r="D55" i="3" s="1"/>
  <c r="E56" i="1"/>
  <c r="E55" i="3" s="1"/>
  <c r="D51" i="1"/>
  <c r="E51" i="1"/>
  <c r="D52" i="1"/>
  <c r="E52" i="1"/>
  <c r="D53" i="1"/>
  <c r="E53" i="1"/>
  <c r="D54" i="1"/>
  <c r="E54" i="1"/>
  <c r="D50" i="1"/>
  <c r="E50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38" i="1"/>
  <c r="E38" i="1"/>
  <c r="D31" i="1"/>
  <c r="E31" i="1"/>
  <c r="D32" i="1"/>
  <c r="E32" i="1"/>
  <c r="D33" i="1"/>
  <c r="E33" i="1"/>
  <c r="D34" i="1"/>
  <c r="E34" i="1"/>
  <c r="D35" i="1"/>
  <c r="E35" i="1"/>
  <c r="D36" i="1"/>
  <c r="E36" i="1"/>
  <c r="D29" i="1"/>
  <c r="E29" i="1"/>
  <c r="D23" i="1"/>
  <c r="E23" i="1"/>
  <c r="D24" i="1"/>
  <c r="E24" i="1"/>
  <c r="D25" i="1"/>
  <c r="E25" i="1"/>
  <c r="D26" i="1"/>
  <c r="E26" i="1"/>
  <c r="D27" i="1"/>
  <c r="E27" i="1"/>
  <c r="D22" i="1"/>
  <c r="E22" i="1"/>
  <c r="D16" i="1"/>
  <c r="E16" i="1"/>
  <c r="D17" i="1"/>
  <c r="E17" i="1"/>
  <c r="D18" i="1"/>
  <c r="E18" i="1"/>
  <c r="D19" i="1"/>
  <c r="D20" i="1"/>
  <c r="E20" i="1"/>
  <c r="D15" i="1"/>
  <c r="E15" i="1"/>
  <c r="D9" i="1"/>
  <c r="E9" i="1"/>
  <c r="D13" i="1"/>
  <c r="E13" i="1"/>
  <c r="D8" i="1"/>
  <c r="E8" i="1"/>
  <c r="D132" i="3" l="1"/>
  <c r="C145" i="3"/>
  <c r="D20" i="3"/>
  <c r="D20" i="151"/>
  <c r="E47" i="3"/>
  <c r="E47" i="151"/>
  <c r="E41" i="151"/>
  <c r="E41" i="3"/>
  <c r="E52" i="3"/>
  <c r="E52" i="151"/>
  <c r="E50" i="3"/>
  <c r="E50" i="151"/>
  <c r="D63" i="3"/>
  <c r="D63" i="151"/>
  <c r="D70" i="151"/>
  <c r="D70" i="3"/>
  <c r="D78" i="3"/>
  <c r="D78" i="151"/>
  <c r="D85" i="3"/>
  <c r="D85" i="151"/>
  <c r="E15" i="3"/>
  <c r="E15" i="151"/>
  <c r="D19" i="3"/>
  <c r="D19" i="151"/>
  <c r="D17" i="3"/>
  <c r="D17" i="151"/>
  <c r="D22" i="3"/>
  <c r="D22" i="151"/>
  <c r="D26" i="151"/>
  <c r="D26" i="3"/>
  <c r="D24" i="151"/>
  <c r="D24" i="3"/>
  <c r="D29" i="3"/>
  <c r="D29" i="151"/>
  <c r="D34" i="3"/>
  <c r="D34" i="151"/>
  <c r="D32" i="3"/>
  <c r="D32" i="151"/>
  <c r="D30" i="3"/>
  <c r="D30" i="151"/>
  <c r="D47" i="151"/>
  <c r="D47" i="3"/>
  <c r="D45" i="3"/>
  <c r="D45" i="151"/>
  <c r="D43" i="3"/>
  <c r="D43" i="151"/>
  <c r="D41" i="3"/>
  <c r="D41" i="151"/>
  <c r="D39" i="151"/>
  <c r="D39" i="3"/>
  <c r="D49" i="3"/>
  <c r="D49" i="151"/>
  <c r="D52" i="3"/>
  <c r="D52" i="151"/>
  <c r="D50" i="151"/>
  <c r="D50" i="3"/>
  <c r="E60" i="3"/>
  <c r="E60" i="151"/>
  <c r="E62" i="3"/>
  <c r="E62" i="151"/>
  <c r="E66" i="151"/>
  <c r="E66" i="3"/>
  <c r="E67" i="3"/>
  <c r="E67" i="151"/>
  <c r="E73" i="3"/>
  <c r="E73" i="151"/>
  <c r="E71" i="151"/>
  <c r="E71" i="3"/>
  <c r="E76" i="3"/>
  <c r="E76" i="151"/>
  <c r="E80" i="3"/>
  <c r="E80" i="151"/>
  <c r="E82" i="3"/>
  <c r="E82" i="151"/>
  <c r="E84" i="3"/>
  <c r="E84" i="151"/>
  <c r="E128" i="3"/>
  <c r="C132" i="3"/>
  <c r="D8" i="3"/>
  <c r="D8" i="151"/>
  <c r="E17" i="151"/>
  <c r="E17" i="3"/>
  <c r="E24" i="3"/>
  <c r="E24" i="151"/>
  <c r="E32" i="151"/>
  <c r="E32" i="3"/>
  <c r="E45" i="151"/>
  <c r="E45" i="3"/>
  <c r="E39" i="151"/>
  <c r="E39" i="3"/>
  <c r="D61" i="3"/>
  <c r="D61" i="151"/>
  <c r="D72" i="3"/>
  <c r="D72" i="151"/>
  <c r="D79" i="3"/>
  <c r="D79" i="151"/>
  <c r="D83" i="3"/>
  <c r="D83" i="151"/>
  <c r="D13" i="3"/>
  <c r="D13" i="151"/>
  <c r="D15" i="3"/>
  <c r="D15" i="151"/>
  <c r="E18" i="151"/>
  <c r="E18" i="3"/>
  <c r="E16" i="3"/>
  <c r="E16" i="151"/>
  <c r="E27" i="3"/>
  <c r="E27" i="151"/>
  <c r="E25" i="151"/>
  <c r="E25" i="3"/>
  <c r="E23" i="3"/>
  <c r="E23" i="151"/>
  <c r="E35" i="3"/>
  <c r="E35" i="151"/>
  <c r="E33" i="3"/>
  <c r="E33" i="151"/>
  <c r="E31" i="151"/>
  <c r="E31" i="3"/>
  <c r="E37" i="151"/>
  <c r="E37" i="3"/>
  <c r="E46" i="3"/>
  <c r="E46" i="151"/>
  <c r="E44" i="151"/>
  <c r="E44" i="3"/>
  <c r="E42" i="3"/>
  <c r="E42" i="151"/>
  <c r="E40" i="3"/>
  <c r="E40" i="151"/>
  <c r="E38" i="3"/>
  <c r="E38" i="151"/>
  <c r="E53" i="3"/>
  <c r="E53" i="151"/>
  <c r="E54" i="3"/>
  <c r="D60" i="3"/>
  <c r="D60" i="151"/>
  <c r="D62" i="151"/>
  <c r="D62" i="3"/>
  <c r="D66" i="3"/>
  <c r="D66" i="151"/>
  <c r="D67" i="151"/>
  <c r="D67" i="3"/>
  <c r="D73" i="3"/>
  <c r="D73" i="151"/>
  <c r="D71" i="3"/>
  <c r="D71" i="151"/>
  <c r="D76" i="3"/>
  <c r="D76" i="151"/>
  <c r="D80" i="3"/>
  <c r="D80" i="151"/>
  <c r="D82" i="151"/>
  <c r="D82" i="3"/>
  <c r="D84" i="3"/>
  <c r="D84" i="151"/>
  <c r="D128" i="3"/>
  <c r="E145" i="3"/>
  <c r="D9" i="3"/>
  <c r="D9" i="151"/>
  <c r="E22" i="3"/>
  <c r="E22" i="151"/>
  <c r="E29" i="151"/>
  <c r="E29" i="3"/>
  <c r="E30" i="3"/>
  <c r="E30" i="151"/>
  <c r="E43" i="3"/>
  <c r="E43" i="151"/>
  <c r="E49" i="3"/>
  <c r="E49" i="151"/>
  <c r="D68" i="151"/>
  <c r="D68" i="3"/>
  <c r="D75" i="3"/>
  <c r="D75" i="151"/>
  <c r="E7" i="1"/>
  <c r="E8" i="151"/>
  <c r="E8" i="3"/>
  <c r="E9" i="3"/>
  <c r="E9" i="151"/>
  <c r="E20" i="3"/>
  <c r="E20" i="151"/>
  <c r="D18" i="3"/>
  <c r="D18" i="151"/>
  <c r="D16" i="3"/>
  <c r="D16" i="151"/>
  <c r="D27" i="3"/>
  <c r="D27" i="151"/>
  <c r="D25" i="151"/>
  <c r="D25" i="3"/>
  <c r="D23" i="3"/>
  <c r="D23" i="151"/>
  <c r="D35" i="3"/>
  <c r="D35" i="151"/>
  <c r="D33" i="3"/>
  <c r="D33" i="151"/>
  <c r="D31" i="151"/>
  <c r="D31" i="3"/>
  <c r="D37" i="3"/>
  <c r="D37" i="151"/>
  <c r="D46" i="151"/>
  <c r="D46" i="3"/>
  <c r="D44" i="3"/>
  <c r="D44" i="151"/>
  <c r="D42" i="3"/>
  <c r="D42" i="151"/>
  <c r="D40" i="151"/>
  <c r="D40" i="3"/>
  <c r="D38" i="3"/>
  <c r="D38" i="151"/>
  <c r="D53" i="3"/>
  <c r="D53" i="151"/>
  <c r="D51" i="3"/>
  <c r="D51" i="151"/>
  <c r="D54" i="3"/>
  <c r="E63" i="151"/>
  <c r="E63" i="3"/>
  <c r="E61" i="3"/>
  <c r="E61" i="151"/>
  <c r="E68" i="3"/>
  <c r="E68" i="151"/>
  <c r="E70" i="3"/>
  <c r="E70" i="151"/>
  <c r="E72" i="151"/>
  <c r="E72" i="3"/>
  <c r="E75" i="3"/>
  <c r="E75" i="151"/>
  <c r="E74" i="151" s="1"/>
  <c r="E78" i="3"/>
  <c r="E78" i="151"/>
  <c r="E79" i="3"/>
  <c r="E79" i="151"/>
  <c r="E85" i="151"/>
  <c r="E85" i="3"/>
  <c r="E83" i="3"/>
  <c r="E83" i="151"/>
  <c r="E132" i="3"/>
  <c r="D145" i="3"/>
  <c r="E34" i="3"/>
  <c r="E34" i="151"/>
  <c r="E113" i="3"/>
  <c r="D92" i="3"/>
  <c r="D127" i="3" s="1"/>
  <c r="E92" i="3"/>
  <c r="E51" i="3"/>
  <c r="E51" i="151"/>
  <c r="E26" i="3"/>
  <c r="E26" i="151"/>
  <c r="E13" i="151"/>
  <c r="E13" i="3"/>
  <c r="E14" i="1"/>
  <c r="F148" i="148"/>
  <c r="F143" i="151" s="1"/>
  <c r="G143" i="151" s="1"/>
  <c r="F147" i="148"/>
  <c r="F142" i="151" s="1"/>
  <c r="G142" i="151" s="1"/>
  <c r="F146" i="148"/>
  <c r="F141" i="151" s="1"/>
  <c r="F145" i="148"/>
  <c r="F140" i="151" s="1"/>
  <c r="G140" i="151" s="1"/>
  <c r="E144" i="148"/>
  <c r="D144" i="148"/>
  <c r="C144" i="148"/>
  <c r="F143" i="148"/>
  <c r="F138" i="151" s="1"/>
  <c r="G138" i="151" s="1"/>
  <c r="F142" i="148"/>
  <c r="F137" i="151" s="1"/>
  <c r="G137" i="151" s="1"/>
  <c r="F141" i="148"/>
  <c r="F136" i="151" s="1"/>
  <c r="G136" i="151" s="1"/>
  <c r="F140" i="148"/>
  <c r="F135" i="151" s="1"/>
  <c r="G135" i="151" s="1"/>
  <c r="F139" i="148"/>
  <c r="F134" i="151" s="1"/>
  <c r="G134" i="151" s="1"/>
  <c r="F138" i="148"/>
  <c r="F133" i="151" s="1"/>
  <c r="E137" i="148"/>
  <c r="D137" i="148"/>
  <c r="C137" i="148"/>
  <c r="F136" i="148"/>
  <c r="F135" i="148"/>
  <c r="F134" i="148"/>
  <c r="E133" i="148"/>
  <c r="D133" i="148"/>
  <c r="C133" i="148"/>
  <c r="F131" i="148"/>
  <c r="F126" i="151" s="1"/>
  <c r="G126" i="151" s="1"/>
  <c r="F130" i="148"/>
  <c r="F125" i="151" s="1"/>
  <c r="G125" i="151" s="1"/>
  <c r="F129" i="148"/>
  <c r="F124" i="151" s="1"/>
  <c r="G124" i="151" s="1"/>
  <c r="F128" i="148"/>
  <c r="F123" i="151" s="1"/>
  <c r="G123" i="151" s="1"/>
  <c r="F127" i="148"/>
  <c r="F122" i="151" s="1"/>
  <c r="G122" i="151" s="1"/>
  <c r="F126" i="148"/>
  <c r="F121" i="151" s="1"/>
  <c r="G121" i="151" s="1"/>
  <c r="F125" i="148"/>
  <c r="F120" i="151" s="1"/>
  <c r="G120" i="151" s="1"/>
  <c r="F124" i="148"/>
  <c r="F119" i="151" s="1"/>
  <c r="G119" i="151" s="1"/>
  <c r="F123" i="148"/>
  <c r="F118" i="151" s="1"/>
  <c r="G118" i="151" s="1"/>
  <c r="F122" i="148"/>
  <c r="F117" i="151" s="1"/>
  <c r="G117" i="151" s="1"/>
  <c r="G121" i="148"/>
  <c r="G120" i="148"/>
  <c r="F119" i="148"/>
  <c r="F114" i="151" s="1"/>
  <c r="E118" i="148"/>
  <c r="D118" i="148"/>
  <c r="C118" i="148"/>
  <c r="F117" i="148"/>
  <c r="F112" i="151" s="1"/>
  <c r="G112" i="151" s="1"/>
  <c r="F111" i="151"/>
  <c r="G111" i="151" s="1"/>
  <c r="F110" i="151"/>
  <c r="F109" i="148"/>
  <c r="F108" i="148"/>
  <c r="F103" i="151" s="1"/>
  <c r="G103" i="151" s="1"/>
  <c r="F107" i="148"/>
  <c r="F102" i="151" s="1"/>
  <c r="G102" i="151" s="1"/>
  <c r="F106" i="148"/>
  <c r="F101" i="151" s="1"/>
  <c r="G101" i="151" s="1"/>
  <c r="F105" i="148"/>
  <c r="F104" i="148"/>
  <c r="F99" i="151" s="1"/>
  <c r="G99" i="151" s="1"/>
  <c r="F103" i="148"/>
  <c r="F98" i="151" s="1"/>
  <c r="G98" i="151" s="1"/>
  <c r="F101" i="148"/>
  <c r="F96" i="151" s="1"/>
  <c r="G96" i="151" s="1"/>
  <c r="F100" i="148"/>
  <c r="F95" i="151" s="1"/>
  <c r="G95" i="151" s="1"/>
  <c r="F99" i="148"/>
  <c r="F94" i="151" s="1"/>
  <c r="G94" i="151" s="1"/>
  <c r="F98" i="148"/>
  <c r="F93" i="151" s="1"/>
  <c r="G93" i="151" s="1"/>
  <c r="F83" i="148"/>
  <c r="E82" i="148"/>
  <c r="D82" i="148"/>
  <c r="C82" i="148"/>
  <c r="F81" i="148"/>
  <c r="F80" i="148"/>
  <c r="F79" i="148"/>
  <c r="G79" i="148" s="1"/>
  <c r="E78" i="148"/>
  <c r="D78" i="148"/>
  <c r="C78" i="148"/>
  <c r="F77" i="148"/>
  <c r="F76" i="148"/>
  <c r="E75" i="148"/>
  <c r="D75" i="148"/>
  <c r="C75" i="148"/>
  <c r="F74" i="148"/>
  <c r="F73" i="148"/>
  <c r="F72" i="148"/>
  <c r="F71" i="148"/>
  <c r="G71" i="148" s="1"/>
  <c r="E70" i="148"/>
  <c r="D70" i="148"/>
  <c r="C70" i="148"/>
  <c r="F69" i="148"/>
  <c r="F68" i="148"/>
  <c r="F67" i="148"/>
  <c r="E66" i="148"/>
  <c r="D66" i="148"/>
  <c r="C66" i="148"/>
  <c r="F64" i="148"/>
  <c r="F63" i="148"/>
  <c r="F62" i="148"/>
  <c r="F61" i="148"/>
  <c r="E60" i="148"/>
  <c r="D60" i="148"/>
  <c r="C60" i="148"/>
  <c r="F59" i="148"/>
  <c r="F58" i="151" s="1"/>
  <c r="G58" i="151" s="1"/>
  <c r="F58" i="148"/>
  <c r="F57" i="151" s="1"/>
  <c r="G57" i="151" s="1"/>
  <c r="F57" i="148"/>
  <c r="F56" i="151" s="1"/>
  <c r="F56" i="148"/>
  <c r="E55" i="148"/>
  <c r="D55" i="148"/>
  <c r="C55" i="148"/>
  <c r="F54" i="148"/>
  <c r="F53" i="148"/>
  <c r="F52" i="148"/>
  <c r="F51" i="148"/>
  <c r="F50" i="148"/>
  <c r="E49" i="148"/>
  <c r="D49" i="148"/>
  <c r="C49" i="148"/>
  <c r="F48" i="148"/>
  <c r="F47" i="148"/>
  <c r="G47" i="148" s="1"/>
  <c r="F46" i="148"/>
  <c r="F45" i="148"/>
  <c r="F44" i="148"/>
  <c r="F43" i="148"/>
  <c r="F42" i="148"/>
  <c r="F41" i="148"/>
  <c r="F40" i="148"/>
  <c r="G40" i="148" s="1"/>
  <c r="F39" i="148"/>
  <c r="F38" i="148"/>
  <c r="E37" i="148"/>
  <c r="D37" i="148"/>
  <c r="F35" i="148"/>
  <c r="G35" i="148" s="1"/>
  <c r="F34" i="148"/>
  <c r="F33" i="148"/>
  <c r="F32" i="148"/>
  <c r="F31" i="148"/>
  <c r="F30" i="148"/>
  <c r="F29" i="148"/>
  <c r="E28" i="148"/>
  <c r="D28" i="148"/>
  <c r="F27" i="148"/>
  <c r="F26" i="148"/>
  <c r="F25" i="148"/>
  <c r="F24" i="148"/>
  <c r="F23" i="148"/>
  <c r="F22" i="148"/>
  <c r="E21" i="148"/>
  <c r="D21" i="148"/>
  <c r="C21" i="148"/>
  <c r="F20" i="148"/>
  <c r="F19" i="148"/>
  <c r="F18" i="148"/>
  <c r="F17" i="148"/>
  <c r="F16" i="148"/>
  <c r="F15" i="148"/>
  <c r="E14" i="148"/>
  <c r="D14" i="148"/>
  <c r="C14" i="148"/>
  <c r="F13" i="148"/>
  <c r="F12" i="148"/>
  <c r="F11" i="148"/>
  <c r="F10" i="148"/>
  <c r="F9" i="148"/>
  <c r="F8" i="148"/>
  <c r="E48" i="3" l="1"/>
  <c r="E7" i="151"/>
  <c r="E81" i="151"/>
  <c r="E77" i="151"/>
  <c r="E59" i="151"/>
  <c r="D81" i="3"/>
  <c r="D59" i="151"/>
  <c r="D36" i="3"/>
  <c r="D74" i="151"/>
  <c r="E14" i="3"/>
  <c r="E21" i="151"/>
  <c r="E74" i="3"/>
  <c r="E69" i="3"/>
  <c r="D81" i="151"/>
  <c r="D65" i="3"/>
  <c r="D59" i="3"/>
  <c r="E14" i="151"/>
  <c r="D77" i="151"/>
  <c r="F130" i="151"/>
  <c r="G130" i="151" s="1"/>
  <c r="G135" i="148"/>
  <c r="E81" i="3"/>
  <c r="E59" i="3"/>
  <c r="D28" i="3"/>
  <c r="F131" i="151"/>
  <c r="G131" i="151" s="1"/>
  <c r="G136" i="148"/>
  <c r="G133" i="151"/>
  <c r="G132" i="151" s="1"/>
  <c r="F132" i="151"/>
  <c r="E28" i="151"/>
  <c r="D36" i="151"/>
  <c r="D14" i="151"/>
  <c r="D14" i="3"/>
  <c r="E65" i="151"/>
  <c r="D21" i="151"/>
  <c r="D77" i="3"/>
  <c r="G56" i="151"/>
  <c r="D7" i="3"/>
  <c r="F75" i="148"/>
  <c r="E21" i="3"/>
  <c r="E28" i="3"/>
  <c r="E77" i="3"/>
  <c r="D74" i="3"/>
  <c r="E36" i="3"/>
  <c r="E69" i="151"/>
  <c r="D48" i="151"/>
  <c r="D48" i="3"/>
  <c r="D21" i="3"/>
  <c r="D69" i="3"/>
  <c r="G56" i="148"/>
  <c r="F55" i="151"/>
  <c r="G55" i="151" s="1"/>
  <c r="E7" i="3"/>
  <c r="E48" i="151"/>
  <c r="D65" i="151"/>
  <c r="E36" i="151"/>
  <c r="D7" i="151"/>
  <c r="E65" i="3"/>
  <c r="D28" i="151"/>
  <c r="D69" i="151"/>
  <c r="E127" i="3"/>
  <c r="E154" i="3" s="1"/>
  <c r="F102" i="148"/>
  <c r="G102" i="148" s="1"/>
  <c r="F100" i="151"/>
  <c r="G100" i="151" s="1"/>
  <c r="E65" i="148"/>
  <c r="G141" i="151"/>
  <c r="F129" i="151"/>
  <c r="G134" i="148"/>
  <c r="G114" i="151"/>
  <c r="G113" i="151" s="1"/>
  <c r="F113" i="151"/>
  <c r="G110" i="151"/>
  <c r="G109" i="148"/>
  <c r="F104" i="151"/>
  <c r="G104" i="151" s="1"/>
  <c r="F7" i="148"/>
  <c r="G27" i="148"/>
  <c r="F70" i="148"/>
  <c r="G18" i="148"/>
  <c r="F28" i="148"/>
  <c r="G33" i="148"/>
  <c r="G73" i="148"/>
  <c r="G10" i="148"/>
  <c r="F118" i="148"/>
  <c r="G38" i="148"/>
  <c r="F66" i="148"/>
  <c r="G83" i="148"/>
  <c r="G113" i="148"/>
  <c r="G145" i="148"/>
  <c r="G16" i="148"/>
  <c r="G25" i="148"/>
  <c r="G31" i="148"/>
  <c r="G43" i="148"/>
  <c r="G45" i="148"/>
  <c r="G48" i="148"/>
  <c r="F49" i="148"/>
  <c r="G57" i="148"/>
  <c r="G62" i="148"/>
  <c r="G69" i="148"/>
  <c r="G80" i="148"/>
  <c r="G98" i="148"/>
  <c r="G106" i="148"/>
  <c r="G110" i="148"/>
  <c r="G114" i="148"/>
  <c r="G125" i="148"/>
  <c r="G129" i="148"/>
  <c r="G138" i="148"/>
  <c r="G140" i="148"/>
  <c r="G142" i="148"/>
  <c r="G146" i="148"/>
  <c r="G52" i="148"/>
  <c r="G59" i="148"/>
  <c r="G105" i="148"/>
  <c r="G124" i="148"/>
  <c r="G17" i="148"/>
  <c r="G23" i="148"/>
  <c r="G26" i="148"/>
  <c r="G29" i="148"/>
  <c r="G32" i="148"/>
  <c r="G39" i="148"/>
  <c r="G41" i="148"/>
  <c r="G46" i="148"/>
  <c r="G53" i="148"/>
  <c r="G63" i="148"/>
  <c r="G72" i="148"/>
  <c r="G74" i="148"/>
  <c r="G99" i="148"/>
  <c r="G103" i="148"/>
  <c r="G107" i="148"/>
  <c r="G111" i="148"/>
  <c r="G115" i="148"/>
  <c r="G119" i="148"/>
  <c r="G122" i="148"/>
  <c r="G126" i="148"/>
  <c r="G130" i="148"/>
  <c r="F137" i="148"/>
  <c r="G147" i="148"/>
  <c r="G22" i="148"/>
  <c r="F60" i="148"/>
  <c r="G101" i="148"/>
  <c r="G117" i="148"/>
  <c r="G128" i="148"/>
  <c r="G19" i="148"/>
  <c r="G34" i="148"/>
  <c r="F14" i="148"/>
  <c r="G20" i="148"/>
  <c r="F21" i="148"/>
  <c r="G24" i="148"/>
  <c r="G30" i="148"/>
  <c r="F37" i="148"/>
  <c r="G42" i="148"/>
  <c r="G44" i="148"/>
  <c r="G51" i="148"/>
  <c r="G54" i="148"/>
  <c r="F55" i="148"/>
  <c r="G58" i="148"/>
  <c r="G64" i="148"/>
  <c r="G67" i="148"/>
  <c r="G77" i="148"/>
  <c r="F78" i="148"/>
  <c r="G81" i="148"/>
  <c r="G100" i="148"/>
  <c r="G104" i="148"/>
  <c r="G108" i="148"/>
  <c r="G112" i="148"/>
  <c r="G116" i="148"/>
  <c r="G123" i="148"/>
  <c r="G127" i="148"/>
  <c r="G131" i="148"/>
  <c r="F133" i="148"/>
  <c r="G139" i="148"/>
  <c r="G141" i="148"/>
  <c r="G143" i="148"/>
  <c r="F144" i="148"/>
  <c r="G148" i="148"/>
  <c r="G76" i="148"/>
  <c r="G12" i="148"/>
  <c r="G9" i="148"/>
  <c r="G13" i="148"/>
  <c r="G8" i="148"/>
  <c r="G11" i="148"/>
  <c r="G15" i="148"/>
  <c r="G50" i="148"/>
  <c r="G61" i="148"/>
  <c r="G68" i="148"/>
  <c r="E88" i="151" l="1"/>
  <c r="G55" i="148"/>
  <c r="E64" i="151"/>
  <c r="D64" i="3"/>
  <c r="D89" i="3" s="1"/>
  <c r="E64" i="3"/>
  <c r="D88" i="3"/>
  <c r="G54" i="151"/>
  <c r="E88" i="3"/>
  <c r="F54" i="151"/>
  <c r="D88" i="151"/>
  <c r="F97" i="151"/>
  <c r="G97" i="151" s="1"/>
  <c r="G92" i="151" s="1"/>
  <c r="G127" i="151" s="1"/>
  <c r="G133" i="148"/>
  <c r="D64" i="151"/>
  <c r="G129" i="151"/>
  <c r="G128" i="151" s="1"/>
  <c r="F128" i="151"/>
  <c r="G28" i="148"/>
  <c r="G97" i="148"/>
  <c r="G7" i="148"/>
  <c r="G75" i="148"/>
  <c r="G70" i="148"/>
  <c r="G78" i="148"/>
  <c r="G37" i="148"/>
  <c r="G66" i="148"/>
  <c r="G60" i="148"/>
  <c r="G21" i="148"/>
  <c r="G144" i="148"/>
  <c r="G137" i="148"/>
  <c r="G49" i="148"/>
  <c r="G14" i="148"/>
  <c r="G118" i="148"/>
  <c r="G8" i="61"/>
  <c r="G6" i="61"/>
  <c r="G32" i="73"/>
  <c r="G26" i="73"/>
  <c r="G23" i="73"/>
  <c r="G22" i="73"/>
  <c r="G10" i="73"/>
  <c r="G8" i="73"/>
  <c r="G7" i="73"/>
  <c r="G6" i="73"/>
  <c r="C31" i="73"/>
  <c r="C26" i="73"/>
  <c r="C25" i="73" s="1"/>
  <c r="E149" i="148"/>
  <c r="E144" i="151" s="1"/>
  <c r="E139" i="151" s="1"/>
  <c r="C12" i="73"/>
  <c r="E12" i="73" s="1"/>
  <c r="C8" i="73"/>
  <c r="E8" i="73" s="1"/>
  <c r="F157" i="153"/>
  <c r="G157" i="153" s="1"/>
  <c r="F156" i="153"/>
  <c r="G156" i="153" s="1"/>
  <c r="F152" i="153"/>
  <c r="G152" i="153" s="1"/>
  <c r="F151" i="153"/>
  <c r="G151" i="153" s="1"/>
  <c r="F150" i="153"/>
  <c r="G150" i="153" s="1"/>
  <c r="F149" i="153"/>
  <c r="G149" i="153" s="1"/>
  <c r="F148" i="153"/>
  <c r="F147" i="153"/>
  <c r="G147" i="153" s="1"/>
  <c r="F146" i="153"/>
  <c r="G146" i="153" s="1"/>
  <c r="E145" i="153"/>
  <c r="D145" i="153"/>
  <c r="C145" i="153"/>
  <c r="F144" i="153"/>
  <c r="G144" i="153" s="1"/>
  <c r="F143" i="153"/>
  <c r="G143" i="153" s="1"/>
  <c r="F142" i="153"/>
  <c r="G142" i="153" s="1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G136" i="153" s="1"/>
  <c r="F135" i="153"/>
  <c r="G135" i="153" s="1"/>
  <c r="F134" i="153"/>
  <c r="G134" i="153" s="1"/>
  <c r="F133" i="153"/>
  <c r="E132" i="153"/>
  <c r="D132" i="153"/>
  <c r="C132" i="153"/>
  <c r="F131" i="153"/>
  <c r="G131" i="153" s="1"/>
  <c r="F130" i="153"/>
  <c r="G130" i="153" s="1"/>
  <c r="F129" i="153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 s="1"/>
  <c r="F110" i="153"/>
  <c r="G110" i="153" s="1"/>
  <c r="F109" i="153"/>
  <c r="G109" i="153" s="1"/>
  <c r="F108" i="153"/>
  <c r="G108" i="153" s="1"/>
  <c r="F107" i="153"/>
  <c r="G107" i="153" s="1"/>
  <c r="F106" i="153"/>
  <c r="G106" i="153" s="1"/>
  <c r="F105" i="153"/>
  <c r="G105" i="153" s="1"/>
  <c r="F104" i="153"/>
  <c r="G104" i="153" s="1"/>
  <c r="F103" i="153"/>
  <c r="G103" i="153" s="1"/>
  <c r="F102" i="153"/>
  <c r="G102" i="153" s="1"/>
  <c r="F101" i="153"/>
  <c r="G101" i="153" s="1"/>
  <c r="F100" i="153"/>
  <c r="G100" i="153" s="1"/>
  <c r="F99" i="153"/>
  <c r="G99" i="153"/>
  <c r="F98" i="153"/>
  <c r="G98" i="153" s="1"/>
  <c r="F97" i="153"/>
  <c r="G97" i="153" s="1"/>
  <c r="F96" i="153"/>
  <c r="G96" i="153" s="1"/>
  <c r="F95" i="153"/>
  <c r="G95" i="153" s="1"/>
  <c r="F94" i="153"/>
  <c r="G94" i="153" s="1"/>
  <c r="F93" i="153"/>
  <c r="G93" i="153" s="1"/>
  <c r="E92" i="153"/>
  <c r="D92" i="153"/>
  <c r="D127" i="153" s="1"/>
  <c r="C92" i="153"/>
  <c r="C127" i="153" s="1"/>
  <c r="F87" i="153"/>
  <c r="G87" i="153" s="1"/>
  <c r="F86" i="153"/>
  <c r="G86" i="153" s="1"/>
  <c r="F85" i="153"/>
  <c r="G85" i="153" s="1"/>
  <c r="F84" i="153"/>
  <c r="G84" i="153" s="1"/>
  <c r="F83" i="153"/>
  <c r="G83" i="153" s="1"/>
  <c r="F82" i="153"/>
  <c r="G82" i="153" s="1"/>
  <c r="E81" i="153"/>
  <c r="D81" i="153"/>
  <c r="C81" i="153"/>
  <c r="F80" i="153"/>
  <c r="G80" i="153" s="1"/>
  <c r="F79" i="153"/>
  <c r="G79" i="153" s="1"/>
  <c r="F78" i="153"/>
  <c r="G78" i="153" s="1"/>
  <c r="E77" i="153"/>
  <c r="D77" i="153"/>
  <c r="C77" i="153"/>
  <c r="F76" i="153"/>
  <c r="G76" i="153" s="1"/>
  <c r="F75" i="153"/>
  <c r="G75" i="153" s="1"/>
  <c r="E74" i="153"/>
  <c r="D74" i="153"/>
  <c r="C74" i="153"/>
  <c r="F73" i="153"/>
  <c r="G73" i="153" s="1"/>
  <c r="F72" i="153"/>
  <c r="G72" i="153" s="1"/>
  <c r="F71" i="153"/>
  <c r="G71" i="153" s="1"/>
  <c r="F70" i="153"/>
  <c r="F69" i="153" s="1"/>
  <c r="E69" i="153"/>
  <c r="D69" i="153"/>
  <c r="C69" i="153"/>
  <c r="F68" i="153"/>
  <c r="G68" i="153" s="1"/>
  <c r="F67" i="153"/>
  <c r="F66" i="153"/>
  <c r="G66" i="153" s="1"/>
  <c r="E65" i="153"/>
  <c r="D65" i="153"/>
  <c r="D88" i="153" s="1"/>
  <c r="C65" i="153"/>
  <c r="F63" i="153"/>
  <c r="G63" i="153" s="1"/>
  <c r="F62" i="153"/>
  <c r="G62" i="153" s="1"/>
  <c r="F61" i="153"/>
  <c r="G61" i="153" s="1"/>
  <c r="F60" i="153"/>
  <c r="E59" i="153"/>
  <c r="D59" i="153"/>
  <c r="C59" i="153"/>
  <c r="F58" i="153"/>
  <c r="G58" i="153" s="1"/>
  <c r="F57" i="153"/>
  <c r="G57" i="153" s="1"/>
  <c r="F56" i="153"/>
  <c r="F55" i="153"/>
  <c r="G55" i="153" s="1"/>
  <c r="E54" i="153"/>
  <c r="D54" i="153"/>
  <c r="C54" i="153"/>
  <c r="F53" i="153"/>
  <c r="G53" i="153" s="1"/>
  <c r="F52" i="153"/>
  <c r="G52" i="153" s="1"/>
  <c r="F51" i="153"/>
  <c r="G51" i="153" s="1"/>
  <c r="F50" i="153"/>
  <c r="G50" i="153" s="1"/>
  <c r="F49" i="153"/>
  <c r="G49" i="153" s="1"/>
  <c r="E48" i="153"/>
  <c r="D48" i="153"/>
  <c r="C48" i="153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F41" i="153"/>
  <c r="G41" i="153" s="1"/>
  <c r="F40" i="153"/>
  <c r="G40" i="153" s="1"/>
  <c r="F39" i="153"/>
  <c r="G39" i="153" s="1"/>
  <c r="F38" i="153"/>
  <c r="G38" i="153" s="1"/>
  <c r="F37" i="153"/>
  <c r="G37" i="153" s="1"/>
  <c r="E36" i="153"/>
  <c r="D36" i="153"/>
  <c r="C36" i="153"/>
  <c r="F35" i="153"/>
  <c r="G35" i="153" s="1"/>
  <c r="F34" i="153"/>
  <c r="G34" i="153" s="1"/>
  <c r="F33" i="153"/>
  <c r="G33" i="153" s="1"/>
  <c r="F32" i="153"/>
  <c r="G32" i="153" s="1"/>
  <c r="F31" i="153"/>
  <c r="F30" i="153"/>
  <c r="G30" i="153" s="1"/>
  <c r="F29" i="153"/>
  <c r="G29" i="153" s="1"/>
  <c r="E28" i="153"/>
  <c r="D28" i="153"/>
  <c r="C28" i="153"/>
  <c r="F27" i="153"/>
  <c r="G27" i="153" s="1"/>
  <c r="F26" i="153"/>
  <c r="G26" i="153" s="1"/>
  <c r="F25" i="153"/>
  <c r="G25" i="153" s="1"/>
  <c r="F24" i="153"/>
  <c r="G24" i="153" s="1"/>
  <c r="F23" i="153"/>
  <c r="G23" i="153" s="1"/>
  <c r="F22" i="153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F16" i="153"/>
  <c r="G16" i="153" s="1"/>
  <c r="F15" i="153"/>
  <c r="E14" i="153"/>
  <c r="D14" i="153"/>
  <c r="C14" i="153"/>
  <c r="F13" i="153"/>
  <c r="G13" i="153"/>
  <c r="F12" i="153"/>
  <c r="G12" i="153" s="1"/>
  <c r="F11" i="153"/>
  <c r="G11" i="153" s="1"/>
  <c r="F10" i="153"/>
  <c r="G10" i="153" s="1"/>
  <c r="F9" i="153"/>
  <c r="G9" i="153" s="1"/>
  <c r="F8" i="153"/>
  <c r="E7" i="153"/>
  <c r="D7" i="153"/>
  <c r="C7" i="153"/>
  <c r="C64" i="153" s="1"/>
  <c r="G155" i="150"/>
  <c r="F155" i="150"/>
  <c r="F154" i="150"/>
  <c r="G154" i="150" s="1"/>
  <c r="F153" i="150"/>
  <c r="F152" i="150"/>
  <c r="G152" i="150" s="1"/>
  <c r="F151" i="150"/>
  <c r="G151" i="150" s="1"/>
  <c r="F150" i="150"/>
  <c r="G150" i="150" s="1"/>
  <c r="F149" i="150"/>
  <c r="G149" i="150" s="1"/>
  <c r="E148" i="150"/>
  <c r="D148" i="150"/>
  <c r="C148" i="150"/>
  <c r="F147" i="150"/>
  <c r="G147" i="150" s="1"/>
  <c r="F146" i="150"/>
  <c r="G146" i="150" s="1"/>
  <c r="F145" i="150"/>
  <c r="G145" i="150" s="1"/>
  <c r="F144" i="150"/>
  <c r="E143" i="150"/>
  <c r="D143" i="150"/>
  <c r="C143" i="150"/>
  <c r="F142" i="150"/>
  <c r="G142" i="150" s="1"/>
  <c r="F141" i="150"/>
  <c r="G141" i="150" s="1"/>
  <c r="F140" i="150"/>
  <c r="G140" i="150" s="1"/>
  <c r="F139" i="150"/>
  <c r="G139" i="150" s="1"/>
  <c r="F138" i="150"/>
  <c r="G138" i="150" s="1"/>
  <c r="F137" i="150"/>
  <c r="G137" i="150" s="1"/>
  <c r="E136" i="150"/>
  <c r="D136" i="150"/>
  <c r="C136" i="150"/>
  <c r="F135" i="150"/>
  <c r="F134" i="150"/>
  <c r="G134" i="150" s="1"/>
  <c r="F133" i="150"/>
  <c r="G133" i="150" s="1"/>
  <c r="E132" i="150"/>
  <c r="D132" i="150"/>
  <c r="C132" i="150"/>
  <c r="F130" i="150"/>
  <c r="G130" i="150" s="1"/>
  <c r="F129" i="150"/>
  <c r="G129" i="150" s="1"/>
  <c r="F128" i="150"/>
  <c r="G128" i="150" s="1"/>
  <c r="F127" i="150"/>
  <c r="G127" i="150" s="1"/>
  <c r="F126" i="150"/>
  <c r="G126" i="150" s="1"/>
  <c r="F125" i="150"/>
  <c r="G125" i="150" s="1"/>
  <c r="F124" i="150"/>
  <c r="G124" i="150" s="1"/>
  <c r="F123" i="150"/>
  <c r="G123" i="150" s="1"/>
  <c r="F122" i="150"/>
  <c r="G122" i="150" s="1"/>
  <c r="F121" i="150"/>
  <c r="G121" i="150" s="1"/>
  <c r="F120" i="150"/>
  <c r="G120" i="150" s="1"/>
  <c r="F119" i="150"/>
  <c r="G119" i="150" s="1"/>
  <c r="F118" i="150"/>
  <c r="E117" i="150"/>
  <c r="D117" i="150"/>
  <c r="C117" i="150"/>
  <c r="F116" i="150"/>
  <c r="G116" i="150" s="1"/>
  <c r="F115" i="150"/>
  <c r="G115" i="150" s="1"/>
  <c r="F114" i="150"/>
  <c r="G114" i="150" s="1"/>
  <c r="F113" i="150"/>
  <c r="G113" i="150" s="1"/>
  <c r="F112" i="150"/>
  <c r="G112" i="150" s="1"/>
  <c r="F111" i="150"/>
  <c r="G111" i="150" s="1"/>
  <c r="F110" i="150"/>
  <c r="G110" i="150" s="1"/>
  <c r="F109" i="150"/>
  <c r="G109" i="150" s="1"/>
  <c r="F108" i="150"/>
  <c r="G108" i="150" s="1"/>
  <c r="F107" i="150"/>
  <c r="G107" i="150" s="1"/>
  <c r="F106" i="150"/>
  <c r="G106" i="150" s="1"/>
  <c r="F105" i="150"/>
  <c r="G105" i="150" s="1"/>
  <c r="F104" i="150"/>
  <c r="G104" i="150" s="1"/>
  <c r="F103" i="150"/>
  <c r="G103" i="150" s="1"/>
  <c r="F102" i="150"/>
  <c r="G102" i="150" s="1"/>
  <c r="F101" i="150"/>
  <c r="G101" i="150" s="1"/>
  <c r="F100" i="150"/>
  <c r="G100" i="150" s="1"/>
  <c r="F99" i="150"/>
  <c r="G99" i="150" s="1"/>
  <c r="F98" i="150"/>
  <c r="G98" i="150" s="1"/>
  <c r="F97" i="150"/>
  <c r="G97" i="150" s="1"/>
  <c r="E96" i="150"/>
  <c r="D96" i="150"/>
  <c r="D131" i="150" s="1"/>
  <c r="C96" i="150"/>
  <c r="C93" i="150"/>
  <c r="F87" i="150"/>
  <c r="G87" i="150" s="1"/>
  <c r="F86" i="150"/>
  <c r="G86" i="150" s="1"/>
  <c r="F85" i="150"/>
  <c r="G85" i="150" s="1"/>
  <c r="F84" i="150"/>
  <c r="G84" i="150" s="1"/>
  <c r="F83" i="150"/>
  <c r="G83" i="150"/>
  <c r="F82" i="150"/>
  <c r="E81" i="150"/>
  <c r="D81" i="150"/>
  <c r="C81" i="150"/>
  <c r="F80" i="150"/>
  <c r="G80" i="150" s="1"/>
  <c r="F79" i="150"/>
  <c r="G79" i="150" s="1"/>
  <c r="F78" i="150"/>
  <c r="G78" i="150" s="1"/>
  <c r="E77" i="150"/>
  <c r="D77" i="150"/>
  <c r="C77" i="150"/>
  <c r="F76" i="150"/>
  <c r="G76" i="150" s="1"/>
  <c r="F75" i="150"/>
  <c r="G75" i="150" s="1"/>
  <c r="G74" i="150" s="1"/>
  <c r="E74" i="150"/>
  <c r="D74" i="150"/>
  <c r="C74" i="150"/>
  <c r="F73" i="150"/>
  <c r="G73" i="150" s="1"/>
  <c r="F72" i="150"/>
  <c r="G72" i="150" s="1"/>
  <c r="F71" i="150"/>
  <c r="G71" i="150" s="1"/>
  <c r="F70" i="150"/>
  <c r="G70" i="150" s="1"/>
  <c r="E69" i="150"/>
  <c r="D69" i="150"/>
  <c r="C69" i="150"/>
  <c r="F68" i="150"/>
  <c r="G68" i="150" s="1"/>
  <c r="F67" i="150"/>
  <c r="G67" i="150" s="1"/>
  <c r="F66" i="150"/>
  <c r="E65" i="150"/>
  <c r="D65" i="150"/>
  <c r="C65" i="150"/>
  <c r="F63" i="150"/>
  <c r="G63" i="150"/>
  <c r="F62" i="150"/>
  <c r="G62" i="150" s="1"/>
  <c r="F61" i="150"/>
  <c r="G61" i="150" s="1"/>
  <c r="F60" i="150"/>
  <c r="E59" i="150"/>
  <c r="D59" i="150"/>
  <c r="C59" i="150"/>
  <c r="F58" i="150"/>
  <c r="G58" i="150" s="1"/>
  <c r="F57" i="150"/>
  <c r="G57" i="150" s="1"/>
  <c r="F56" i="150"/>
  <c r="G56" i="150" s="1"/>
  <c r="F55" i="150"/>
  <c r="G55" i="150" s="1"/>
  <c r="E54" i="150"/>
  <c r="D54" i="150"/>
  <c r="C54" i="150"/>
  <c r="F53" i="150"/>
  <c r="G53" i="150" s="1"/>
  <c r="F52" i="150"/>
  <c r="G52" i="150" s="1"/>
  <c r="F51" i="150"/>
  <c r="G51" i="150" s="1"/>
  <c r="F50" i="150"/>
  <c r="G50" i="150" s="1"/>
  <c r="F49" i="150"/>
  <c r="E48" i="150"/>
  <c r="D48" i="150"/>
  <c r="C48" i="150"/>
  <c r="F47" i="150"/>
  <c r="G47" i="150" s="1"/>
  <c r="F46" i="150"/>
  <c r="G46" i="150" s="1"/>
  <c r="F45" i="150"/>
  <c r="G45" i="150" s="1"/>
  <c r="F44" i="150"/>
  <c r="G44" i="150" s="1"/>
  <c r="F43" i="150"/>
  <c r="G43" i="150" s="1"/>
  <c r="F42" i="150"/>
  <c r="G42" i="150" s="1"/>
  <c r="F41" i="150"/>
  <c r="G41" i="150" s="1"/>
  <c r="F40" i="150"/>
  <c r="G40" i="150" s="1"/>
  <c r="F39" i="150"/>
  <c r="G39" i="150" s="1"/>
  <c r="F38" i="150"/>
  <c r="G38" i="150" s="1"/>
  <c r="F37" i="150"/>
  <c r="G37" i="150" s="1"/>
  <c r="E36" i="150"/>
  <c r="D36" i="150"/>
  <c r="C36" i="150"/>
  <c r="F35" i="150"/>
  <c r="G35" i="150" s="1"/>
  <c r="F34" i="150"/>
  <c r="G34" i="150" s="1"/>
  <c r="F33" i="150"/>
  <c r="G33" i="150" s="1"/>
  <c r="F32" i="150"/>
  <c r="G32" i="150" s="1"/>
  <c r="F31" i="150"/>
  <c r="G31" i="150" s="1"/>
  <c r="F30" i="150"/>
  <c r="G30" i="150" s="1"/>
  <c r="F29" i="150"/>
  <c r="E28" i="150"/>
  <c r="D28" i="150"/>
  <c r="C28" i="150"/>
  <c r="F27" i="150"/>
  <c r="G27" i="150" s="1"/>
  <c r="F26" i="150"/>
  <c r="G26" i="150" s="1"/>
  <c r="F25" i="150"/>
  <c r="F24" i="150"/>
  <c r="F23" i="150"/>
  <c r="G23" i="150" s="1"/>
  <c r="F22" i="150"/>
  <c r="G22" i="150" s="1"/>
  <c r="E21" i="150"/>
  <c r="D21" i="150"/>
  <c r="C21" i="150"/>
  <c r="F20" i="150"/>
  <c r="G20" i="150" s="1"/>
  <c r="F19" i="150"/>
  <c r="G19" i="150" s="1"/>
  <c r="F18" i="150"/>
  <c r="G18" i="150" s="1"/>
  <c r="F17" i="150"/>
  <c r="F16" i="150"/>
  <c r="G16" i="150" s="1"/>
  <c r="F15" i="150"/>
  <c r="G15" i="150" s="1"/>
  <c r="E14" i="150"/>
  <c r="D14" i="150"/>
  <c r="C14" i="150"/>
  <c r="F13" i="150"/>
  <c r="G13" i="150" s="1"/>
  <c r="F12" i="150"/>
  <c r="G12" i="150" s="1"/>
  <c r="F11" i="150"/>
  <c r="G11" i="150" s="1"/>
  <c r="F10" i="150"/>
  <c r="G10" i="150" s="1"/>
  <c r="F9" i="150"/>
  <c r="G9" i="150" s="1"/>
  <c r="F8" i="150"/>
  <c r="G8" i="150" s="1"/>
  <c r="E7" i="150"/>
  <c r="D7" i="150"/>
  <c r="C7" i="150"/>
  <c r="C4" i="150"/>
  <c r="G155" i="149"/>
  <c r="F155" i="149"/>
  <c r="F154" i="149"/>
  <c r="F153" i="149"/>
  <c r="F149" i="152" s="1"/>
  <c r="G149" i="152" s="1"/>
  <c r="F152" i="149"/>
  <c r="F151" i="149"/>
  <c r="F150" i="149"/>
  <c r="F146" i="152" s="1"/>
  <c r="F149" i="149"/>
  <c r="G149" i="149" s="1"/>
  <c r="D148" i="149"/>
  <c r="D144" i="152" s="1"/>
  <c r="D139" i="152" s="1"/>
  <c r="D153" i="152" s="1"/>
  <c r="D154" i="152" s="1"/>
  <c r="C148" i="149"/>
  <c r="C144" i="152" s="1"/>
  <c r="F147" i="149"/>
  <c r="F146" i="149"/>
  <c r="F142" i="152" s="1"/>
  <c r="G142" i="152" s="1"/>
  <c r="F145" i="149"/>
  <c r="F141" i="152" s="1"/>
  <c r="G141" i="152" s="1"/>
  <c r="F144" i="149"/>
  <c r="F140" i="152" s="1"/>
  <c r="D143" i="149"/>
  <c r="C143" i="149"/>
  <c r="F142" i="149"/>
  <c r="F138" i="152" s="1"/>
  <c r="G138" i="152" s="1"/>
  <c r="F141" i="149"/>
  <c r="F140" i="149"/>
  <c r="F136" i="152" s="1"/>
  <c r="G136" i="152" s="1"/>
  <c r="F139" i="149"/>
  <c r="F135" i="152" s="1"/>
  <c r="G135" i="152" s="1"/>
  <c r="F138" i="149"/>
  <c r="F134" i="152" s="1"/>
  <c r="G134" i="152" s="1"/>
  <c r="F137" i="149"/>
  <c r="F133" i="152" s="1"/>
  <c r="D136" i="149"/>
  <c r="C136" i="149"/>
  <c r="F135" i="149"/>
  <c r="F134" i="149"/>
  <c r="F133" i="149"/>
  <c r="F129" i="152" s="1"/>
  <c r="D132" i="149"/>
  <c r="C132" i="149"/>
  <c r="F130" i="149"/>
  <c r="F126" i="152" s="1"/>
  <c r="G126" i="152" s="1"/>
  <c r="F129" i="149"/>
  <c r="G129" i="149"/>
  <c r="F128" i="149"/>
  <c r="F124" i="152" s="1"/>
  <c r="G124" i="152" s="1"/>
  <c r="F127" i="149"/>
  <c r="F123" i="152" s="1"/>
  <c r="G123" i="152" s="1"/>
  <c r="F126" i="149"/>
  <c r="F122" i="152" s="1"/>
  <c r="G122" i="152" s="1"/>
  <c r="F125" i="149"/>
  <c r="F121" i="152" s="1"/>
  <c r="G121" i="152" s="1"/>
  <c r="F124" i="149"/>
  <c r="F120" i="152" s="1"/>
  <c r="G120" i="152" s="1"/>
  <c r="F123" i="149"/>
  <c r="F119" i="152" s="1"/>
  <c r="G119" i="152" s="1"/>
  <c r="F122" i="149"/>
  <c r="F118" i="152" s="1"/>
  <c r="G118" i="152" s="1"/>
  <c r="F121" i="149"/>
  <c r="F117" i="152" s="1"/>
  <c r="G117" i="152" s="1"/>
  <c r="F120" i="149"/>
  <c r="F116" i="152" s="1"/>
  <c r="G116" i="152" s="1"/>
  <c r="F119" i="149"/>
  <c r="F115" i="152" s="1"/>
  <c r="G115" i="152" s="1"/>
  <c r="F118" i="149"/>
  <c r="F114" i="152" s="1"/>
  <c r="D117" i="149"/>
  <c r="C117" i="149"/>
  <c r="F116" i="149"/>
  <c r="F112" i="152" s="1"/>
  <c r="G112" i="152" s="1"/>
  <c r="F115" i="149"/>
  <c r="F114" i="149"/>
  <c r="F110" i="152" s="1"/>
  <c r="G110" i="152" s="1"/>
  <c r="F113" i="149"/>
  <c r="F112" i="149"/>
  <c r="F111" i="149"/>
  <c r="F107" i="152" s="1"/>
  <c r="G107" i="152" s="1"/>
  <c r="F110" i="149"/>
  <c r="F109" i="149"/>
  <c r="F105" i="152" s="1"/>
  <c r="G105" i="152" s="1"/>
  <c r="F108" i="149"/>
  <c r="F107" i="149"/>
  <c r="F103" i="152" s="1"/>
  <c r="G103" i="152" s="1"/>
  <c r="F106" i="149"/>
  <c r="F102" i="152" s="1"/>
  <c r="G102" i="152" s="1"/>
  <c r="F105" i="149"/>
  <c r="F101" i="152" s="1"/>
  <c r="G101" i="152" s="1"/>
  <c r="F104" i="149"/>
  <c r="F100" i="152" s="1"/>
  <c r="G100" i="152" s="1"/>
  <c r="F103" i="149"/>
  <c r="F99" i="152" s="1"/>
  <c r="G99" i="152" s="1"/>
  <c r="G103" i="149"/>
  <c r="F102" i="149"/>
  <c r="F101" i="149"/>
  <c r="F100" i="149"/>
  <c r="F99" i="149"/>
  <c r="F98" i="149"/>
  <c r="F97" i="149"/>
  <c r="D96" i="149"/>
  <c r="C96" i="149"/>
  <c r="C93" i="149"/>
  <c r="F87" i="149"/>
  <c r="G87" i="149" s="1"/>
  <c r="F86" i="149"/>
  <c r="G86" i="149" s="1"/>
  <c r="F85" i="149"/>
  <c r="F85" i="152" s="1"/>
  <c r="G85" i="152" s="1"/>
  <c r="F84" i="149"/>
  <c r="F84" i="152" s="1"/>
  <c r="G84" i="152" s="1"/>
  <c r="F83" i="149"/>
  <c r="F83" i="152" s="1"/>
  <c r="G83" i="152" s="1"/>
  <c r="F82" i="149"/>
  <c r="D81" i="149"/>
  <c r="C81" i="149"/>
  <c r="F80" i="149"/>
  <c r="F80" i="152" s="1"/>
  <c r="G80" i="152" s="1"/>
  <c r="F79" i="149"/>
  <c r="F78" i="149"/>
  <c r="F78" i="152" s="1"/>
  <c r="D77" i="149"/>
  <c r="C77" i="149"/>
  <c r="F76" i="149"/>
  <c r="F75" i="149"/>
  <c r="D74" i="149"/>
  <c r="C74" i="149"/>
  <c r="F73" i="149"/>
  <c r="F72" i="149"/>
  <c r="F72" i="152" s="1"/>
  <c r="G72" i="152" s="1"/>
  <c r="F71" i="149"/>
  <c r="F70" i="149"/>
  <c r="D69" i="149"/>
  <c r="C69" i="149"/>
  <c r="F68" i="149"/>
  <c r="F68" i="152" s="1"/>
  <c r="G68" i="152" s="1"/>
  <c r="F67" i="149"/>
  <c r="F66" i="149"/>
  <c r="F66" i="152" s="1"/>
  <c r="D65" i="149"/>
  <c r="C65" i="149"/>
  <c r="F63" i="149"/>
  <c r="F63" i="152" s="1"/>
  <c r="G63" i="152" s="1"/>
  <c r="F62" i="149"/>
  <c r="F61" i="149"/>
  <c r="F60" i="149"/>
  <c r="D59" i="149"/>
  <c r="C59" i="149"/>
  <c r="F58" i="149"/>
  <c r="F58" i="152" s="1"/>
  <c r="G58" i="152" s="1"/>
  <c r="F57" i="149"/>
  <c r="F56" i="149"/>
  <c r="F56" i="152" s="1"/>
  <c r="G56" i="152" s="1"/>
  <c r="F55" i="149"/>
  <c r="D54" i="149"/>
  <c r="C54" i="149"/>
  <c r="F53" i="149"/>
  <c r="F52" i="149"/>
  <c r="F51" i="149"/>
  <c r="F51" i="152" s="1"/>
  <c r="G51" i="152" s="1"/>
  <c r="F50" i="149"/>
  <c r="F49" i="149"/>
  <c r="D48" i="149"/>
  <c r="C48" i="149"/>
  <c r="F47" i="149"/>
  <c r="F46" i="149"/>
  <c r="F46" i="152" s="1"/>
  <c r="G46" i="152" s="1"/>
  <c r="F45" i="149"/>
  <c r="F44" i="149"/>
  <c r="F44" i="152" s="1"/>
  <c r="G44" i="152" s="1"/>
  <c r="F43" i="149"/>
  <c r="F42" i="149"/>
  <c r="F42" i="152" s="1"/>
  <c r="G42" i="152" s="1"/>
  <c r="F41" i="149"/>
  <c r="F40" i="149"/>
  <c r="F40" i="152" s="1"/>
  <c r="G40" i="152" s="1"/>
  <c r="F39" i="149"/>
  <c r="F39" i="152" s="1"/>
  <c r="G39" i="152" s="1"/>
  <c r="G39" i="149"/>
  <c r="F38" i="149"/>
  <c r="F38" i="152" s="1"/>
  <c r="G38" i="152" s="1"/>
  <c r="F37" i="149"/>
  <c r="D36" i="149"/>
  <c r="C36" i="149"/>
  <c r="C36" i="1" s="1"/>
  <c r="F35" i="149"/>
  <c r="F35" i="152" s="1"/>
  <c r="G35" i="152" s="1"/>
  <c r="F34" i="149"/>
  <c r="F34" i="152" s="1"/>
  <c r="G34" i="152" s="1"/>
  <c r="F33" i="149"/>
  <c r="F33" i="152" s="1"/>
  <c r="G33" i="152" s="1"/>
  <c r="F32" i="149"/>
  <c r="F31" i="149"/>
  <c r="F31" i="152" s="1"/>
  <c r="G31" i="152" s="1"/>
  <c r="F30" i="149"/>
  <c r="F29" i="149"/>
  <c r="F29" i="152" s="1"/>
  <c r="D28" i="149"/>
  <c r="C28" i="149"/>
  <c r="F27" i="149"/>
  <c r="F26" i="149"/>
  <c r="F26" i="152" s="1"/>
  <c r="G26" i="152" s="1"/>
  <c r="F25" i="149"/>
  <c r="F24" i="149"/>
  <c r="F23" i="149"/>
  <c r="F22" i="149"/>
  <c r="F22" i="152" s="1"/>
  <c r="G22" i="149"/>
  <c r="D21" i="149"/>
  <c r="C21" i="149"/>
  <c r="F20" i="149"/>
  <c r="F19" i="149"/>
  <c r="F19" i="152" s="1"/>
  <c r="G19" i="152" s="1"/>
  <c r="F18" i="149"/>
  <c r="F17" i="149"/>
  <c r="F16" i="149"/>
  <c r="F15" i="149"/>
  <c r="D14" i="149"/>
  <c r="C14" i="149"/>
  <c r="F13" i="149"/>
  <c r="F12" i="149"/>
  <c r="F11" i="149"/>
  <c r="F11" i="152" s="1"/>
  <c r="G11" i="152" s="1"/>
  <c r="F10" i="149"/>
  <c r="F9" i="149"/>
  <c r="F8" i="149"/>
  <c r="D7" i="149"/>
  <c r="C7" i="149"/>
  <c r="C4" i="149"/>
  <c r="G156" i="148"/>
  <c r="F156" i="148"/>
  <c r="F155" i="148"/>
  <c r="F150" i="151" s="1"/>
  <c r="G150" i="151" s="1"/>
  <c r="F154" i="148"/>
  <c r="F149" i="151" s="1"/>
  <c r="G149" i="151" s="1"/>
  <c r="F153" i="148"/>
  <c r="F148" i="151" s="1"/>
  <c r="G148" i="151" s="1"/>
  <c r="F152" i="148"/>
  <c r="F147" i="151" s="1"/>
  <c r="G147" i="151" s="1"/>
  <c r="F151" i="148"/>
  <c r="F150" i="148"/>
  <c r="D149" i="148"/>
  <c r="D144" i="151" s="1"/>
  <c r="D139" i="151" s="1"/>
  <c r="D153" i="151" s="1"/>
  <c r="D154" i="151" s="1"/>
  <c r="C149" i="148"/>
  <c r="C144" i="151" s="1"/>
  <c r="C139" i="151" s="1"/>
  <c r="C153" i="151" s="1"/>
  <c r="C154" i="151" s="1"/>
  <c r="E157" i="148"/>
  <c r="E97" i="148"/>
  <c r="E132" i="148" s="1"/>
  <c r="D97" i="148"/>
  <c r="D132" i="148" s="1"/>
  <c r="C97" i="148"/>
  <c r="C132" i="148" s="1"/>
  <c r="C94" i="148"/>
  <c r="F88" i="148"/>
  <c r="G88" i="148" s="1"/>
  <c r="F87" i="148"/>
  <c r="G87" i="148" s="1"/>
  <c r="F86" i="148"/>
  <c r="G86" i="148" s="1"/>
  <c r="F85" i="148"/>
  <c r="F84" i="148"/>
  <c r="G84" i="148" s="1"/>
  <c r="C89" i="148"/>
  <c r="D7" i="148"/>
  <c r="D65" i="148" s="1"/>
  <c r="C7" i="148"/>
  <c r="C65" i="148" s="1"/>
  <c r="C4" i="148"/>
  <c r="F156" i="1"/>
  <c r="F155" i="1"/>
  <c r="F150" i="3" s="1"/>
  <c r="G150" i="3" s="1"/>
  <c r="F88" i="1"/>
  <c r="F87" i="1"/>
  <c r="G87" i="1" s="1"/>
  <c r="H4" i="73"/>
  <c r="H4" i="61"/>
  <c r="G88" i="1"/>
  <c r="E149" i="1"/>
  <c r="E144" i="3" s="1"/>
  <c r="E139" i="3" s="1"/>
  <c r="D149" i="1"/>
  <c r="D144" i="3" s="1"/>
  <c r="D139" i="3" s="1"/>
  <c r="D153" i="3" s="1"/>
  <c r="D154" i="3" s="1"/>
  <c r="E144" i="1"/>
  <c r="D144" i="1"/>
  <c r="E137" i="1"/>
  <c r="D137" i="1"/>
  <c r="E133" i="1"/>
  <c r="D133" i="1"/>
  <c r="E118" i="1"/>
  <c r="D118" i="1"/>
  <c r="E97" i="1"/>
  <c r="D97" i="1"/>
  <c r="E82" i="1"/>
  <c r="D82" i="1"/>
  <c r="E78" i="1"/>
  <c r="D78" i="1"/>
  <c r="E75" i="1"/>
  <c r="D75" i="1"/>
  <c r="E70" i="1"/>
  <c r="D70" i="1"/>
  <c r="E66" i="1"/>
  <c r="D66" i="1"/>
  <c r="E60" i="1"/>
  <c r="D60" i="1"/>
  <c r="E55" i="1"/>
  <c r="D55" i="1"/>
  <c r="E49" i="1"/>
  <c r="D49" i="1"/>
  <c r="E37" i="1"/>
  <c r="D37" i="1"/>
  <c r="E28" i="1"/>
  <c r="D28" i="1"/>
  <c r="E21" i="1"/>
  <c r="D21" i="1"/>
  <c r="D14" i="1"/>
  <c r="D7" i="1"/>
  <c r="G93" i="1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9" i="61"/>
  <c r="E7" i="61"/>
  <c r="E9" i="61"/>
  <c r="E10" i="61"/>
  <c r="E11" i="61"/>
  <c r="E12" i="61"/>
  <c r="E13" i="61"/>
  <c r="E14" i="61"/>
  <c r="E15" i="61"/>
  <c r="E16" i="61"/>
  <c r="I34" i="73"/>
  <c r="I33" i="73"/>
  <c r="I31" i="73"/>
  <c r="I30" i="73"/>
  <c r="I29" i="73"/>
  <c r="I27" i="73"/>
  <c r="I25" i="73"/>
  <c r="E34" i="73"/>
  <c r="E33" i="73"/>
  <c r="E32" i="73"/>
  <c r="E27" i="73"/>
  <c r="E28" i="73"/>
  <c r="E29" i="73"/>
  <c r="A31" i="75"/>
  <c r="A28" i="76" s="1"/>
  <c r="A37" i="75"/>
  <c r="A34" i="76" s="1"/>
  <c r="A19" i="75"/>
  <c r="A16" i="76" s="1"/>
  <c r="A13" i="75"/>
  <c r="A10" i="76" s="1"/>
  <c r="G156" i="1"/>
  <c r="A25" i="75"/>
  <c r="A22" i="76" s="1"/>
  <c r="H30" i="61"/>
  <c r="D18" i="61"/>
  <c r="D24" i="61"/>
  <c r="C94" i="1"/>
  <c r="C4" i="1"/>
  <c r="C4" i="61" s="1"/>
  <c r="G4" i="61" s="1"/>
  <c r="C149" i="1"/>
  <c r="C144" i="3" s="1"/>
  <c r="C137" i="1"/>
  <c r="C97" i="1"/>
  <c r="C144" i="1"/>
  <c r="C133" i="1"/>
  <c r="C118" i="1"/>
  <c r="C11" i="73"/>
  <c r="C8" i="61"/>
  <c r="C10" i="73"/>
  <c r="C6" i="61"/>
  <c r="C7" i="73"/>
  <c r="C6" i="73"/>
  <c r="G30" i="61"/>
  <c r="C18" i="61"/>
  <c r="C24" i="61"/>
  <c r="I4" i="73"/>
  <c r="I2" i="61"/>
  <c r="E89" i="148"/>
  <c r="G118" i="149"/>
  <c r="G29" i="150"/>
  <c r="E88" i="153"/>
  <c r="F92" i="153"/>
  <c r="G22" i="153"/>
  <c r="G67" i="153"/>
  <c r="F65" i="153"/>
  <c r="I4" i="61"/>
  <c r="F65" i="148"/>
  <c r="F97" i="148"/>
  <c r="F132" i="148" s="1"/>
  <c r="G25" i="150"/>
  <c r="G133" i="153"/>
  <c r="G60" i="153"/>
  <c r="G59" i="153" s="1"/>
  <c r="D89" i="148"/>
  <c r="F143" i="150"/>
  <c r="G144" i="150"/>
  <c r="G153" i="150"/>
  <c r="G148" i="150"/>
  <c r="F148" i="150"/>
  <c r="F113" i="153"/>
  <c r="G114" i="153"/>
  <c r="G66" i="150"/>
  <c r="F77" i="153"/>
  <c r="F59" i="153" l="1"/>
  <c r="F132" i="153"/>
  <c r="G70" i="153"/>
  <c r="F139" i="153"/>
  <c r="G74" i="153"/>
  <c r="E89" i="151"/>
  <c r="E88" i="150"/>
  <c r="F96" i="150"/>
  <c r="E89" i="3"/>
  <c r="G155" i="1"/>
  <c r="F127" i="153"/>
  <c r="F154" i="153" s="1"/>
  <c r="E64" i="150"/>
  <c r="E89" i="150" s="1"/>
  <c r="D30" i="61"/>
  <c r="F54" i="150"/>
  <c r="F150" i="1"/>
  <c r="G150" i="1" s="1"/>
  <c r="D64" i="150"/>
  <c r="C153" i="153"/>
  <c r="C154" i="153" s="1"/>
  <c r="D64" i="153"/>
  <c r="D89" i="153" s="1"/>
  <c r="G24" i="73"/>
  <c r="F92" i="151"/>
  <c r="F127" i="151" s="1"/>
  <c r="F154" i="151" s="1"/>
  <c r="F12" i="1"/>
  <c r="F12" i="3" s="1"/>
  <c r="G12" i="3" s="1"/>
  <c r="F12" i="152"/>
  <c r="G12" i="152" s="1"/>
  <c r="G15" i="149"/>
  <c r="F15" i="152"/>
  <c r="G15" i="152" s="1"/>
  <c r="G25" i="149"/>
  <c r="F25" i="152"/>
  <c r="G25" i="152" s="1"/>
  <c r="G67" i="149"/>
  <c r="F67" i="152"/>
  <c r="G67" i="152" s="1"/>
  <c r="G73" i="149"/>
  <c r="F73" i="152"/>
  <c r="G73" i="152" s="1"/>
  <c r="G79" i="149"/>
  <c r="F79" i="152"/>
  <c r="G79" i="152" s="1"/>
  <c r="G110" i="149"/>
  <c r="F106" i="152"/>
  <c r="G106" i="152" s="1"/>
  <c r="G152" i="149"/>
  <c r="F148" i="152"/>
  <c r="G148" i="152" s="1"/>
  <c r="F36" i="150"/>
  <c r="G13" i="149"/>
  <c r="F13" i="152"/>
  <c r="G13" i="152" s="1"/>
  <c r="G20" i="149"/>
  <c r="F20" i="152"/>
  <c r="G20" i="152" s="1"/>
  <c r="G22" i="152"/>
  <c r="G29" i="152"/>
  <c r="G47" i="149"/>
  <c r="F47" i="152"/>
  <c r="G47" i="152" s="1"/>
  <c r="G50" i="149"/>
  <c r="F50" i="152"/>
  <c r="G50" i="152" s="1"/>
  <c r="G60" i="149"/>
  <c r="F60" i="152"/>
  <c r="G70" i="149"/>
  <c r="F70" i="152"/>
  <c r="D131" i="149"/>
  <c r="D161" i="149" s="1"/>
  <c r="F113" i="152"/>
  <c r="G114" i="152"/>
  <c r="G113" i="152" s="1"/>
  <c r="F130" i="1"/>
  <c r="F125" i="3" s="1"/>
  <c r="G125" i="3" s="1"/>
  <c r="F125" i="152"/>
  <c r="G125" i="152" s="1"/>
  <c r="G129" i="152"/>
  <c r="F7" i="150"/>
  <c r="F69" i="150"/>
  <c r="F59" i="149"/>
  <c r="G133" i="149"/>
  <c r="C30" i="61"/>
  <c r="F151" i="1"/>
  <c r="F146" i="151"/>
  <c r="F10" i="1"/>
  <c r="F10" i="151" s="1"/>
  <c r="F10" i="152"/>
  <c r="G17" i="149"/>
  <c r="F17" i="152"/>
  <c r="G17" i="152" s="1"/>
  <c r="G23" i="149"/>
  <c r="F23" i="152"/>
  <c r="G23" i="152" s="1"/>
  <c r="G27" i="149"/>
  <c r="F27" i="152"/>
  <c r="G27" i="152" s="1"/>
  <c r="G30" i="149"/>
  <c r="F30" i="152"/>
  <c r="G30" i="152" s="1"/>
  <c r="G37" i="149"/>
  <c r="F37" i="152"/>
  <c r="G61" i="149"/>
  <c r="F61" i="152"/>
  <c r="G61" i="152" s="1"/>
  <c r="G68" i="149"/>
  <c r="G71" i="149"/>
  <c r="F71" i="152"/>
  <c r="G71" i="152" s="1"/>
  <c r="G108" i="149"/>
  <c r="F104" i="152"/>
  <c r="G104" i="152" s="1"/>
  <c r="G112" i="149"/>
  <c r="F108" i="152"/>
  <c r="G108" i="152" s="1"/>
  <c r="F135" i="1"/>
  <c r="F130" i="3" s="1"/>
  <c r="G130" i="3" s="1"/>
  <c r="F130" i="152"/>
  <c r="G130" i="152" s="1"/>
  <c r="G133" i="152"/>
  <c r="G141" i="149"/>
  <c r="F137" i="152"/>
  <c r="G137" i="152" s="1"/>
  <c r="G140" i="152"/>
  <c r="G147" i="149"/>
  <c r="F143" i="152"/>
  <c r="G143" i="152" s="1"/>
  <c r="G146" i="152"/>
  <c r="G154" i="149"/>
  <c r="F150" i="152"/>
  <c r="G150" i="152" s="1"/>
  <c r="G7" i="150"/>
  <c r="G69" i="153"/>
  <c r="F7" i="149"/>
  <c r="F8" i="152"/>
  <c r="G8" i="152" s="1"/>
  <c r="G32" i="149"/>
  <c r="F32" i="152"/>
  <c r="G32" i="152" s="1"/>
  <c r="G49" i="149"/>
  <c r="F49" i="152"/>
  <c r="G53" i="149"/>
  <c r="F53" i="152"/>
  <c r="G53" i="152" s="1"/>
  <c r="G76" i="149"/>
  <c r="F76" i="152"/>
  <c r="G76" i="152" s="1"/>
  <c r="G82" i="149"/>
  <c r="F82" i="152"/>
  <c r="F77" i="149"/>
  <c r="G9" i="149"/>
  <c r="F9" i="152"/>
  <c r="G9" i="152" s="1"/>
  <c r="G16" i="149"/>
  <c r="F16" i="152"/>
  <c r="G16" i="152" s="1"/>
  <c r="G43" i="149"/>
  <c r="F43" i="152"/>
  <c r="G43" i="152" s="1"/>
  <c r="C64" i="149"/>
  <c r="G115" i="149"/>
  <c r="F111" i="152"/>
  <c r="G111" i="152" s="1"/>
  <c r="F132" i="149"/>
  <c r="G65" i="153"/>
  <c r="C139" i="3"/>
  <c r="C153" i="3" s="1"/>
  <c r="C154" i="3" s="1"/>
  <c r="G18" i="149"/>
  <c r="F18" i="152"/>
  <c r="G24" i="149"/>
  <c r="F24" i="152"/>
  <c r="G24" i="152" s="1"/>
  <c r="G41" i="149"/>
  <c r="F41" i="152"/>
  <c r="G41" i="152" s="1"/>
  <c r="G45" i="149"/>
  <c r="F45" i="152"/>
  <c r="G45" i="152" s="1"/>
  <c r="G52" i="149"/>
  <c r="F52" i="152"/>
  <c r="G52" i="152" s="1"/>
  <c r="F54" i="149"/>
  <c r="F55" i="152"/>
  <c r="G55" i="152" s="1"/>
  <c r="G62" i="149"/>
  <c r="F62" i="152"/>
  <c r="G62" i="152" s="1"/>
  <c r="G66" i="152"/>
  <c r="G75" i="149"/>
  <c r="G74" i="149" s="1"/>
  <c r="F75" i="152"/>
  <c r="G78" i="152"/>
  <c r="F136" i="1"/>
  <c r="F131" i="3" s="1"/>
  <c r="G131" i="3" s="1"/>
  <c r="F131" i="152"/>
  <c r="G131" i="152" s="1"/>
  <c r="G145" i="149"/>
  <c r="C139" i="152"/>
  <c r="C153" i="152" s="1"/>
  <c r="C154" i="152" s="1"/>
  <c r="G151" i="149"/>
  <c r="F147" i="152"/>
  <c r="G147" i="152" s="1"/>
  <c r="G77" i="153"/>
  <c r="E131" i="150"/>
  <c r="D156" i="150"/>
  <c r="D157" i="150" s="1"/>
  <c r="F81" i="153"/>
  <c r="E127" i="153"/>
  <c r="E154" i="153" s="1"/>
  <c r="G132" i="153"/>
  <c r="F28" i="150"/>
  <c r="D89" i="151"/>
  <c r="G35" i="73"/>
  <c r="D25" i="76" s="1"/>
  <c r="G113" i="149"/>
  <c r="F109" i="152"/>
  <c r="G109" i="152" s="1"/>
  <c r="G98" i="149"/>
  <c r="F94" i="152"/>
  <c r="G94" i="152" s="1"/>
  <c r="G102" i="149"/>
  <c r="F98" i="152"/>
  <c r="G98" i="152" s="1"/>
  <c r="F100" i="1"/>
  <c r="F95" i="3" s="1"/>
  <c r="G95" i="3" s="1"/>
  <c r="F95" i="152"/>
  <c r="G95" i="152" s="1"/>
  <c r="G100" i="149"/>
  <c r="F96" i="152"/>
  <c r="G96" i="152" s="1"/>
  <c r="G101" i="149"/>
  <c r="F97" i="152"/>
  <c r="G97" i="152" s="1"/>
  <c r="F102" i="1"/>
  <c r="G97" i="149"/>
  <c r="F93" i="152"/>
  <c r="G57" i="149"/>
  <c r="F57" i="152"/>
  <c r="C28" i="1"/>
  <c r="C35" i="151"/>
  <c r="C35" i="3"/>
  <c r="D88" i="149"/>
  <c r="G11" i="149"/>
  <c r="F11" i="1"/>
  <c r="F21" i="149"/>
  <c r="G55" i="149"/>
  <c r="C4" i="73"/>
  <c r="G4" i="73" s="1"/>
  <c r="G65" i="148"/>
  <c r="G150" i="148"/>
  <c r="G54" i="150"/>
  <c r="G28" i="150"/>
  <c r="E24" i="61"/>
  <c r="G65" i="150"/>
  <c r="D161" i="150"/>
  <c r="G96" i="150"/>
  <c r="D64" i="149"/>
  <c r="C88" i="149"/>
  <c r="C64" i="150"/>
  <c r="G77" i="150"/>
  <c r="G92" i="153"/>
  <c r="D156" i="149"/>
  <c r="D162" i="149" s="1"/>
  <c r="C88" i="150"/>
  <c r="G69" i="150"/>
  <c r="G21" i="153"/>
  <c r="F128" i="153"/>
  <c r="G26" i="149"/>
  <c r="F81" i="149"/>
  <c r="F117" i="149"/>
  <c r="C156" i="149"/>
  <c r="G134" i="149"/>
  <c r="D88" i="150"/>
  <c r="C131" i="150"/>
  <c r="G136" i="150"/>
  <c r="D153" i="153"/>
  <c r="D154" i="153" s="1"/>
  <c r="G129" i="153"/>
  <c r="G128" i="153" s="1"/>
  <c r="G139" i="153"/>
  <c r="G135" i="1"/>
  <c r="G155" i="148"/>
  <c r="H26" i="73"/>
  <c r="I26" i="73" s="1"/>
  <c r="G136" i="1"/>
  <c r="C89" i="149"/>
  <c r="F34" i="1"/>
  <c r="G33" i="149"/>
  <c r="F52" i="1"/>
  <c r="F67" i="1"/>
  <c r="G66" i="149"/>
  <c r="G65" i="149" s="1"/>
  <c r="F73" i="1"/>
  <c r="F79" i="1"/>
  <c r="G78" i="149"/>
  <c r="F108" i="1"/>
  <c r="F103" i="3" s="1"/>
  <c r="G103" i="3" s="1"/>
  <c r="G107" i="149"/>
  <c r="F125" i="1"/>
  <c r="F120" i="3" s="1"/>
  <c r="G120" i="3" s="1"/>
  <c r="G124" i="149"/>
  <c r="F129" i="1"/>
  <c r="F124" i="3" s="1"/>
  <c r="G124" i="3" s="1"/>
  <c r="G128" i="149"/>
  <c r="F140" i="1"/>
  <c r="F135" i="3" s="1"/>
  <c r="G135" i="3" s="1"/>
  <c r="G139" i="149"/>
  <c r="F145" i="1"/>
  <c r="F140" i="3" s="1"/>
  <c r="G140" i="3" s="1"/>
  <c r="F143" i="149"/>
  <c r="G24" i="150"/>
  <c r="G21" i="150" s="1"/>
  <c r="F21" i="150"/>
  <c r="G60" i="150"/>
  <c r="G59" i="150" s="1"/>
  <c r="F59" i="150"/>
  <c r="G10" i="149"/>
  <c r="F32" i="1"/>
  <c r="G31" i="149"/>
  <c r="F39" i="1"/>
  <c r="G38" i="149"/>
  <c r="F47" i="1"/>
  <c r="G46" i="149"/>
  <c r="F64" i="1"/>
  <c r="G63" i="149"/>
  <c r="F71" i="1"/>
  <c r="F69" i="149"/>
  <c r="G85" i="149"/>
  <c r="F122" i="1"/>
  <c r="F117" i="3" s="1"/>
  <c r="G117" i="3" s="1"/>
  <c r="G121" i="149"/>
  <c r="C161" i="150"/>
  <c r="F8" i="1"/>
  <c r="G8" i="149"/>
  <c r="F17" i="1"/>
  <c r="G21" i="149"/>
  <c r="F24" i="1"/>
  <c r="F29" i="1"/>
  <c r="G29" i="149"/>
  <c r="F28" i="149"/>
  <c r="F36" i="1"/>
  <c r="G36" i="1" s="1"/>
  <c r="G35" i="149"/>
  <c r="F45" i="1"/>
  <c r="G44" i="149"/>
  <c r="F59" i="1"/>
  <c r="F58" i="3" s="1"/>
  <c r="G58" i="3" s="1"/>
  <c r="G58" i="149"/>
  <c r="F68" i="1"/>
  <c r="F76" i="1"/>
  <c r="F74" i="149"/>
  <c r="G83" i="149"/>
  <c r="E156" i="150"/>
  <c r="E157" i="150" s="1"/>
  <c r="G135" i="150"/>
  <c r="G132" i="150" s="1"/>
  <c r="F132" i="150"/>
  <c r="G42" i="153"/>
  <c r="G36" i="153" s="1"/>
  <c r="F36" i="153"/>
  <c r="G48" i="153"/>
  <c r="G148" i="153"/>
  <c r="G145" i="153" s="1"/>
  <c r="F145" i="153"/>
  <c r="F154" i="1"/>
  <c r="G12" i="149"/>
  <c r="F19" i="1"/>
  <c r="F41" i="1"/>
  <c r="G40" i="149"/>
  <c r="F54" i="1"/>
  <c r="F81" i="1"/>
  <c r="G84" i="149"/>
  <c r="F121" i="1"/>
  <c r="F116" i="3" s="1"/>
  <c r="G116" i="3" s="1"/>
  <c r="G120" i="149"/>
  <c r="F143" i="1"/>
  <c r="F138" i="3" s="1"/>
  <c r="G138" i="3" s="1"/>
  <c r="G142" i="149"/>
  <c r="E162" i="150"/>
  <c r="G19" i="149"/>
  <c r="F26" i="1"/>
  <c r="F35" i="1"/>
  <c r="G34" i="149"/>
  <c r="G51" i="149"/>
  <c r="F105" i="1"/>
  <c r="F100" i="3" s="1"/>
  <c r="G100" i="3" s="1"/>
  <c r="G104" i="149"/>
  <c r="F126" i="1"/>
  <c r="F121" i="3" s="1"/>
  <c r="G121" i="3" s="1"/>
  <c r="G125" i="149"/>
  <c r="F48" i="150"/>
  <c r="F77" i="150"/>
  <c r="G144" i="149"/>
  <c r="F136" i="149"/>
  <c r="G49" i="150"/>
  <c r="G48" i="150" s="1"/>
  <c r="G113" i="153"/>
  <c r="G127" i="153" s="1"/>
  <c r="G143" i="150"/>
  <c r="F48" i="153"/>
  <c r="C157" i="148"/>
  <c r="C163" i="148" s="1"/>
  <c r="F21" i="153"/>
  <c r="F149" i="148"/>
  <c r="F144" i="151" s="1"/>
  <c r="E18" i="61"/>
  <c r="I30" i="61"/>
  <c r="C90" i="148"/>
  <c r="F86" i="1"/>
  <c r="F153" i="1"/>
  <c r="G153" i="148"/>
  <c r="F15" i="1"/>
  <c r="F14" i="149"/>
  <c r="F22" i="1"/>
  <c r="F36" i="149"/>
  <c r="F43" i="1"/>
  <c r="G42" i="149"/>
  <c r="F48" i="149"/>
  <c r="F57" i="1"/>
  <c r="F56" i="3" s="1"/>
  <c r="G56" i="3" s="1"/>
  <c r="G56" i="149"/>
  <c r="G54" i="149" s="1"/>
  <c r="F61" i="1"/>
  <c r="F65" i="149"/>
  <c r="G72" i="149"/>
  <c r="G80" i="149"/>
  <c r="F139" i="1"/>
  <c r="F134" i="3" s="1"/>
  <c r="G134" i="3" s="1"/>
  <c r="G138" i="149"/>
  <c r="F147" i="1"/>
  <c r="F142" i="3" s="1"/>
  <c r="G142" i="3" s="1"/>
  <c r="G146" i="149"/>
  <c r="G153" i="149"/>
  <c r="G17" i="150"/>
  <c r="G14" i="150" s="1"/>
  <c r="F14" i="150"/>
  <c r="G36" i="150"/>
  <c r="G82" i="150"/>
  <c r="G81" i="150" s="1"/>
  <c r="F81" i="150"/>
  <c r="G118" i="150"/>
  <c r="G117" i="150" s="1"/>
  <c r="F117" i="150"/>
  <c r="F131" i="150" s="1"/>
  <c r="F152" i="1"/>
  <c r="F147" i="3" s="1"/>
  <c r="G147" i="3" s="1"/>
  <c r="F9" i="1"/>
  <c r="F31" i="1"/>
  <c r="F33" i="1"/>
  <c r="F38" i="1"/>
  <c r="F40" i="1"/>
  <c r="F42" i="1"/>
  <c r="F44" i="1"/>
  <c r="F46" i="1"/>
  <c r="F48" i="1"/>
  <c r="F51" i="1"/>
  <c r="F53" i="1"/>
  <c r="F56" i="1"/>
  <c r="F55" i="3" s="1"/>
  <c r="G55" i="3" s="1"/>
  <c r="F58" i="1"/>
  <c r="F57" i="3" s="1"/>
  <c r="F62" i="1"/>
  <c r="F63" i="1"/>
  <c r="F69" i="1"/>
  <c r="F77" i="1"/>
  <c r="C131" i="149"/>
  <c r="C161" i="149" s="1"/>
  <c r="F106" i="1"/>
  <c r="F101" i="3" s="1"/>
  <c r="G101" i="3" s="1"/>
  <c r="G105" i="149"/>
  <c r="F112" i="1"/>
  <c r="F107" i="3" s="1"/>
  <c r="G107" i="3" s="1"/>
  <c r="G111" i="149"/>
  <c r="F117" i="1"/>
  <c r="F112" i="3" s="1"/>
  <c r="G112" i="3" s="1"/>
  <c r="G116" i="149"/>
  <c r="F119" i="1"/>
  <c r="F114" i="3" s="1"/>
  <c r="F123" i="1"/>
  <c r="F118" i="3" s="1"/>
  <c r="G118" i="3" s="1"/>
  <c r="G122" i="149"/>
  <c r="F127" i="1"/>
  <c r="F122" i="3" s="1"/>
  <c r="G122" i="3" s="1"/>
  <c r="G126" i="149"/>
  <c r="G135" i="149"/>
  <c r="F141" i="1"/>
  <c r="F136" i="3" s="1"/>
  <c r="G136" i="3" s="1"/>
  <c r="G140" i="149"/>
  <c r="F148" i="149"/>
  <c r="F144" i="152" s="1"/>
  <c r="G144" i="152" s="1"/>
  <c r="F74" i="150"/>
  <c r="F136" i="150"/>
  <c r="E64" i="153"/>
  <c r="E89" i="153" s="1"/>
  <c r="F85" i="1"/>
  <c r="D157" i="148"/>
  <c r="D163" i="148" s="1"/>
  <c r="F13" i="1"/>
  <c r="F16" i="1"/>
  <c r="F18" i="1"/>
  <c r="F20" i="1"/>
  <c r="F23" i="1"/>
  <c r="F25" i="1"/>
  <c r="F27" i="1"/>
  <c r="F50" i="1"/>
  <c r="F72" i="1"/>
  <c r="F74" i="1"/>
  <c r="F80" i="1"/>
  <c r="F83" i="1"/>
  <c r="F99" i="1"/>
  <c r="F94" i="3" s="1"/>
  <c r="G94" i="3" s="1"/>
  <c r="F107" i="1"/>
  <c r="F102" i="3" s="1"/>
  <c r="G102" i="3" s="1"/>
  <c r="G106" i="149"/>
  <c r="F110" i="1"/>
  <c r="F105" i="3" s="1"/>
  <c r="G105" i="3" s="1"/>
  <c r="G109" i="149"/>
  <c r="F115" i="1"/>
  <c r="G114" i="149"/>
  <c r="F120" i="1"/>
  <c r="F115" i="3" s="1"/>
  <c r="G115" i="3" s="1"/>
  <c r="G119" i="149"/>
  <c r="F124" i="1"/>
  <c r="F119" i="3" s="1"/>
  <c r="G119" i="3" s="1"/>
  <c r="G123" i="149"/>
  <c r="F128" i="1"/>
  <c r="F123" i="3" s="1"/>
  <c r="G123" i="3" s="1"/>
  <c r="G127" i="149"/>
  <c r="F131" i="1"/>
  <c r="F126" i="3" s="1"/>
  <c r="G126" i="3" s="1"/>
  <c r="G130" i="149"/>
  <c r="F134" i="1"/>
  <c r="F138" i="1"/>
  <c r="F133" i="3" s="1"/>
  <c r="G137" i="149"/>
  <c r="F65" i="150"/>
  <c r="C156" i="150"/>
  <c r="F14" i="153"/>
  <c r="G15" i="153"/>
  <c r="G14" i="153" s="1"/>
  <c r="G56" i="153"/>
  <c r="G54" i="153" s="1"/>
  <c r="F54" i="153"/>
  <c r="F28" i="153"/>
  <c r="G81" i="153"/>
  <c r="F104" i="1"/>
  <c r="F99" i="3" s="1"/>
  <c r="G99" i="3" s="1"/>
  <c r="F114" i="1"/>
  <c r="F109" i="3" s="1"/>
  <c r="G109" i="3" s="1"/>
  <c r="F116" i="1"/>
  <c r="F111" i="3" s="1"/>
  <c r="G111" i="3" s="1"/>
  <c r="F142" i="1"/>
  <c r="F137" i="3" s="1"/>
  <c r="G137" i="3" s="1"/>
  <c r="F146" i="1"/>
  <c r="F148" i="1"/>
  <c r="F143" i="3" s="1"/>
  <c r="G143" i="3" s="1"/>
  <c r="G31" i="153"/>
  <c r="G28" i="153" s="1"/>
  <c r="F74" i="153"/>
  <c r="F98" i="1"/>
  <c r="F101" i="1"/>
  <c r="F103" i="1"/>
  <c r="F98" i="3" s="1"/>
  <c r="G98" i="3" s="1"/>
  <c r="F109" i="1"/>
  <c r="F104" i="3" s="1"/>
  <c r="G104" i="3" s="1"/>
  <c r="F111" i="1"/>
  <c r="F106" i="3" s="1"/>
  <c r="G106" i="3" s="1"/>
  <c r="F113" i="1"/>
  <c r="F108" i="3" s="1"/>
  <c r="G108" i="3" s="1"/>
  <c r="G150" i="149"/>
  <c r="G8" i="153"/>
  <c r="G7" i="153" s="1"/>
  <c r="F7" i="153"/>
  <c r="C88" i="153"/>
  <c r="C89" i="153" s="1"/>
  <c r="G132" i="148"/>
  <c r="F96" i="149"/>
  <c r="F131" i="149" s="1"/>
  <c r="G99" i="149"/>
  <c r="E163" i="148"/>
  <c r="E90" i="148"/>
  <c r="E162" i="148"/>
  <c r="D162" i="148"/>
  <c r="E158" i="148"/>
  <c r="F84" i="1"/>
  <c r="F82" i="148"/>
  <c r="F89" i="148" s="1"/>
  <c r="F162" i="148"/>
  <c r="G85" i="148"/>
  <c r="G82" i="148" s="1"/>
  <c r="G89" i="148" s="1"/>
  <c r="G151" i="148"/>
  <c r="G152" i="148"/>
  <c r="G154" i="148"/>
  <c r="E157" i="1"/>
  <c r="D157" i="1"/>
  <c r="D132" i="1"/>
  <c r="D89" i="1"/>
  <c r="E89" i="1"/>
  <c r="C157" i="1"/>
  <c r="B25" i="76" s="1"/>
  <c r="G17" i="61"/>
  <c r="G31" i="61" s="1"/>
  <c r="C132" i="1"/>
  <c r="B24" i="76" s="1"/>
  <c r="B7" i="76"/>
  <c r="C17" i="61"/>
  <c r="C31" i="61" s="1"/>
  <c r="D65" i="1"/>
  <c r="C162" i="148"/>
  <c r="D90" i="148"/>
  <c r="E132" i="1"/>
  <c r="C30" i="73"/>
  <c r="C35" i="73" s="1"/>
  <c r="D7" i="76" s="1"/>
  <c r="E65" i="1"/>
  <c r="G131" i="150" l="1"/>
  <c r="G148" i="149"/>
  <c r="G77" i="152"/>
  <c r="G96" i="149"/>
  <c r="C162" i="150"/>
  <c r="F64" i="150"/>
  <c r="F161" i="150" s="1"/>
  <c r="D157" i="149"/>
  <c r="D89" i="149"/>
  <c r="F12" i="151"/>
  <c r="G12" i="151" s="1"/>
  <c r="F129" i="3"/>
  <c r="F128" i="3" s="1"/>
  <c r="H28" i="73"/>
  <c r="I28" i="73" s="1"/>
  <c r="G132" i="149"/>
  <c r="G59" i="149"/>
  <c r="E161" i="150"/>
  <c r="G65" i="152"/>
  <c r="F10" i="3"/>
  <c r="G128" i="152"/>
  <c r="G130" i="1"/>
  <c r="G145" i="152"/>
  <c r="F139" i="152"/>
  <c r="F132" i="152"/>
  <c r="F71" i="3"/>
  <c r="G71" i="3" s="1"/>
  <c r="F71" i="151"/>
  <c r="G71" i="151" s="1"/>
  <c r="F52" i="3"/>
  <c r="G52" i="3" s="1"/>
  <c r="F52" i="151"/>
  <c r="G52" i="151" s="1"/>
  <c r="F32" i="151"/>
  <c r="G32" i="151" s="1"/>
  <c r="F32" i="3"/>
  <c r="G32" i="3" s="1"/>
  <c r="G33" i="1"/>
  <c r="F15" i="151"/>
  <c r="G15" i="151" s="1"/>
  <c r="F15" i="3"/>
  <c r="G15" i="3" s="1"/>
  <c r="G76" i="1"/>
  <c r="F75" i="3"/>
  <c r="F75" i="151"/>
  <c r="G75" i="151" s="1"/>
  <c r="G146" i="151"/>
  <c r="G145" i="151" s="1"/>
  <c r="F145" i="151"/>
  <c r="F59" i="152"/>
  <c r="G60" i="152"/>
  <c r="G59" i="152" s="1"/>
  <c r="F21" i="152"/>
  <c r="F49" i="3"/>
  <c r="G49" i="3" s="1"/>
  <c r="F49" i="151"/>
  <c r="G49" i="151" s="1"/>
  <c r="F20" i="151"/>
  <c r="G20" i="151" s="1"/>
  <c r="F20" i="3"/>
  <c r="G20" i="3" s="1"/>
  <c r="F50" i="3"/>
  <c r="G50" i="3" s="1"/>
  <c r="F50" i="151"/>
  <c r="G50" i="151" s="1"/>
  <c r="G69" i="149"/>
  <c r="G88" i="149" s="1"/>
  <c r="G162" i="149" s="1"/>
  <c r="F44" i="151"/>
  <c r="G44" i="151" s="1"/>
  <c r="F44" i="3"/>
  <c r="G44" i="3" s="1"/>
  <c r="F17" i="3"/>
  <c r="G17" i="3" s="1"/>
  <c r="F17" i="151"/>
  <c r="G17" i="151" s="1"/>
  <c r="F46" i="151"/>
  <c r="G46" i="151" s="1"/>
  <c r="F46" i="3"/>
  <c r="G46" i="3" s="1"/>
  <c r="F66" i="151"/>
  <c r="F66" i="3"/>
  <c r="F83" i="3"/>
  <c r="G83" i="3" s="1"/>
  <c r="F83" i="151"/>
  <c r="G83" i="151" s="1"/>
  <c r="F88" i="150"/>
  <c r="F79" i="151"/>
  <c r="G79" i="151" s="1"/>
  <c r="F79" i="3"/>
  <c r="G79" i="3" s="1"/>
  <c r="F27" i="3"/>
  <c r="G27" i="3" s="1"/>
  <c r="F27" i="151"/>
  <c r="G27" i="151" s="1"/>
  <c r="F18" i="151"/>
  <c r="G18" i="151" s="1"/>
  <c r="F18" i="3"/>
  <c r="G18" i="3" s="1"/>
  <c r="F84" i="3"/>
  <c r="G84" i="3" s="1"/>
  <c r="F84" i="151"/>
  <c r="G84" i="151" s="1"/>
  <c r="F76" i="3"/>
  <c r="G76" i="3" s="1"/>
  <c r="F76" i="151"/>
  <c r="F47" i="3"/>
  <c r="G47" i="3" s="1"/>
  <c r="F47" i="151"/>
  <c r="G47" i="151" s="1"/>
  <c r="F39" i="3"/>
  <c r="G39" i="3" s="1"/>
  <c r="F39" i="151"/>
  <c r="G39" i="151" s="1"/>
  <c r="F9" i="3"/>
  <c r="G9" i="3" s="1"/>
  <c r="F9" i="151"/>
  <c r="G9" i="151" s="1"/>
  <c r="F22" i="151"/>
  <c r="G22" i="151" s="1"/>
  <c r="F22" i="3"/>
  <c r="G22" i="3" s="1"/>
  <c r="G153" i="1"/>
  <c r="F148" i="3"/>
  <c r="G148" i="3" s="1"/>
  <c r="G48" i="149"/>
  <c r="G14" i="149"/>
  <c r="F80" i="151"/>
  <c r="G80" i="151" s="1"/>
  <c r="F80" i="3"/>
  <c r="G80" i="3" s="1"/>
  <c r="G153" i="153"/>
  <c r="G154" i="153" s="1"/>
  <c r="F29" i="151"/>
  <c r="G29" i="151" s="1"/>
  <c r="F29" i="3"/>
  <c r="G29" i="3" s="1"/>
  <c r="F78" i="3"/>
  <c r="F78" i="151"/>
  <c r="F74" i="152"/>
  <c r="G75" i="152"/>
  <c r="G74" i="152" s="1"/>
  <c r="F14" i="152"/>
  <c r="G18" i="152"/>
  <c r="G14" i="152" s="1"/>
  <c r="F7" i="152"/>
  <c r="G10" i="152"/>
  <c r="G7" i="152" s="1"/>
  <c r="F69" i="152"/>
  <c r="G70" i="152"/>
  <c r="G69" i="152" s="1"/>
  <c r="G28" i="152"/>
  <c r="G133" i="3"/>
  <c r="G132" i="3" s="1"/>
  <c r="F132" i="3"/>
  <c r="F23" i="151"/>
  <c r="G23" i="151" s="1"/>
  <c r="F23" i="3"/>
  <c r="G23" i="3" s="1"/>
  <c r="F62" i="151"/>
  <c r="G62" i="151" s="1"/>
  <c r="F62" i="3"/>
  <c r="G62" i="3" s="1"/>
  <c r="F43" i="3"/>
  <c r="G43" i="3" s="1"/>
  <c r="F43" i="151"/>
  <c r="G43" i="151" s="1"/>
  <c r="F42" i="151"/>
  <c r="G42" i="151" s="1"/>
  <c r="F42" i="3"/>
  <c r="G42" i="3" s="1"/>
  <c r="G154" i="1"/>
  <c r="F149" i="3"/>
  <c r="G149" i="3" s="1"/>
  <c r="F33" i="3"/>
  <c r="G33" i="3" s="1"/>
  <c r="F33" i="151"/>
  <c r="G33" i="151" s="1"/>
  <c r="G34" i="1"/>
  <c r="F36" i="152"/>
  <c r="G37" i="152"/>
  <c r="G36" i="152" s="1"/>
  <c r="F82" i="151"/>
  <c r="F82" i="3"/>
  <c r="F61" i="151"/>
  <c r="G61" i="151" s="1"/>
  <c r="F61" i="3"/>
  <c r="G61" i="3" s="1"/>
  <c r="F41" i="3"/>
  <c r="G41" i="3" s="1"/>
  <c r="F41" i="151"/>
  <c r="G41" i="151" s="1"/>
  <c r="F30" i="151"/>
  <c r="G30" i="151" s="1"/>
  <c r="F30" i="3"/>
  <c r="G30" i="3" s="1"/>
  <c r="G31" i="1"/>
  <c r="F40" i="3"/>
  <c r="G40" i="3" s="1"/>
  <c r="F40" i="151"/>
  <c r="G40" i="151" s="1"/>
  <c r="F67" i="3"/>
  <c r="G67" i="3" s="1"/>
  <c r="F67" i="151"/>
  <c r="G67" i="151" s="1"/>
  <c r="F70" i="3"/>
  <c r="F70" i="151"/>
  <c r="F31" i="3"/>
  <c r="G31" i="3" s="1"/>
  <c r="F31" i="151"/>
  <c r="G31" i="151" s="1"/>
  <c r="G32" i="1"/>
  <c r="F77" i="152"/>
  <c r="F65" i="152"/>
  <c r="F48" i="152"/>
  <c r="G49" i="152"/>
  <c r="G48" i="152" s="1"/>
  <c r="G151" i="1"/>
  <c r="F146" i="3"/>
  <c r="G21" i="152"/>
  <c r="F88" i="153"/>
  <c r="G88" i="153"/>
  <c r="F73" i="3"/>
  <c r="G73" i="3" s="1"/>
  <c r="F73" i="151"/>
  <c r="G73" i="151" s="1"/>
  <c r="F25" i="3"/>
  <c r="G25" i="3" s="1"/>
  <c r="F25" i="151"/>
  <c r="G25" i="151" s="1"/>
  <c r="F16" i="3"/>
  <c r="G16" i="3" s="1"/>
  <c r="F16" i="151"/>
  <c r="G16" i="151" s="1"/>
  <c r="F68" i="3"/>
  <c r="G68" i="3" s="1"/>
  <c r="F68" i="151"/>
  <c r="G68" i="151" s="1"/>
  <c r="F45" i="3"/>
  <c r="G45" i="3" s="1"/>
  <c r="F45" i="151"/>
  <c r="G45" i="151" s="1"/>
  <c r="F37" i="151"/>
  <c r="F37" i="3"/>
  <c r="G88" i="150"/>
  <c r="F60" i="3"/>
  <c r="F60" i="151"/>
  <c r="F85" i="3"/>
  <c r="G85" i="3" s="1"/>
  <c r="F85" i="151"/>
  <c r="G85" i="151" s="1"/>
  <c r="G144" i="151"/>
  <c r="G139" i="151" s="1"/>
  <c r="F139" i="151"/>
  <c r="F53" i="151"/>
  <c r="G53" i="151" s="1"/>
  <c r="F53" i="3"/>
  <c r="G53" i="3" s="1"/>
  <c r="F35" i="151"/>
  <c r="G35" i="151" s="1"/>
  <c r="F35" i="3"/>
  <c r="G35" i="3" s="1"/>
  <c r="F24" i="3"/>
  <c r="G24" i="3" s="1"/>
  <c r="F24" i="151"/>
  <c r="G24" i="151" s="1"/>
  <c r="F8" i="3"/>
  <c r="G8" i="3" s="1"/>
  <c r="F8" i="151"/>
  <c r="G8" i="151" s="1"/>
  <c r="F63" i="3"/>
  <c r="G63" i="3" s="1"/>
  <c r="F63" i="151"/>
  <c r="G63" i="151" s="1"/>
  <c r="F38" i="3"/>
  <c r="G38" i="3" s="1"/>
  <c r="F38" i="151"/>
  <c r="G38" i="151" s="1"/>
  <c r="F72" i="3"/>
  <c r="G72" i="3" s="1"/>
  <c r="F72" i="151"/>
  <c r="G72" i="151" s="1"/>
  <c r="F81" i="152"/>
  <c r="G82" i="152"/>
  <c r="G81" i="152" s="1"/>
  <c r="F145" i="152"/>
  <c r="G139" i="152"/>
  <c r="G132" i="152"/>
  <c r="F128" i="152"/>
  <c r="F28" i="152"/>
  <c r="G100" i="1"/>
  <c r="F34" i="3"/>
  <c r="F34" i="151"/>
  <c r="G35" i="1"/>
  <c r="H8" i="73"/>
  <c r="I8" i="73" s="1"/>
  <c r="F11" i="151"/>
  <c r="G11" i="151" s="1"/>
  <c r="F11" i="3"/>
  <c r="G11" i="3" s="1"/>
  <c r="E30" i="61"/>
  <c r="G102" i="1"/>
  <c r="F97" i="3"/>
  <c r="G97" i="3" s="1"/>
  <c r="F92" i="152"/>
  <c r="F127" i="152" s="1"/>
  <c r="F154" i="152" s="1"/>
  <c r="G93" i="152"/>
  <c r="G92" i="152" s="1"/>
  <c r="G127" i="152" s="1"/>
  <c r="G57" i="152"/>
  <c r="G54" i="152" s="1"/>
  <c r="F54" i="152"/>
  <c r="F54" i="3"/>
  <c r="G57" i="3"/>
  <c r="G54" i="3" s="1"/>
  <c r="H32" i="73"/>
  <c r="H35" i="73" s="1"/>
  <c r="D31" i="76" s="1"/>
  <c r="F141" i="3"/>
  <c r="G129" i="3"/>
  <c r="G128" i="3" s="1"/>
  <c r="F113" i="3"/>
  <c r="G114" i="3"/>
  <c r="G113" i="3" s="1"/>
  <c r="G98" i="1"/>
  <c r="F93" i="3"/>
  <c r="G93" i="3" s="1"/>
  <c r="F96" i="3"/>
  <c r="G96" i="3" s="1"/>
  <c r="G101" i="1"/>
  <c r="F51" i="3"/>
  <c r="F51" i="151"/>
  <c r="C28" i="3"/>
  <c r="C64" i="3" s="1"/>
  <c r="C89" i="3" s="1"/>
  <c r="C28" i="151"/>
  <c r="C64" i="151" s="1"/>
  <c r="C89" i="151" s="1"/>
  <c r="C65" i="1"/>
  <c r="C162" i="1" s="1"/>
  <c r="C9" i="73"/>
  <c r="C24" i="73" s="1"/>
  <c r="G37" i="73" s="1"/>
  <c r="F26" i="3"/>
  <c r="F26" i="151"/>
  <c r="F19" i="151"/>
  <c r="F19" i="3"/>
  <c r="F13" i="3"/>
  <c r="G13" i="3" s="1"/>
  <c r="F13" i="151"/>
  <c r="G13" i="151" s="1"/>
  <c r="G10" i="3"/>
  <c r="G10" i="151"/>
  <c r="G115" i="1"/>
  <c r="F110" i="3"/>
  <c r="F7" i="1"/>
  <c r="D6" i="73" s="1"/>
  <c r="G64" i="153"/>
  <c r="G89" i="153" s="1"/>
  <c r="G81" i="149"/>
  <c r="C162" i="149"/>
  <c r="G64" i="150"/>
  <c r="G161" i="150" s="1"/>
  <c r="F156" i="149"/>
  <c r="G156" i="149" s="1"/>
  <c r="G117" i="149"/>
  <c r="D162" i="150"/>
  <c r="D89" i="150"/>
  <c r="G143" i="149"/>
  <c r="C89" i="150"/>
  <c r="G116" i="1"/>
  <c r="G152" i="1"/>
  <c r="F21" i="1"/>
  <c r="D6" i="61" s="1"/>
  <c r="E6" i="61" s="1"/>
  <c r="H23" i="73"/>
  <c r="H6" i="61"/>
  <c r="I6" i="61" s="1"/>
  <c r="G119" i="1"/>
  <c r="G22" i="1"/>
  <c r="G32" i="61"/>
  <c r="C158" i="148"/>
  <c r="G121" i="1"/>
  <c r="H22" i="73"/>
  <c r="I22" i="73" s="1"/>
  <c r="E25" i="76"/>
  <c r="F149" i="1"/>
  <c r="F144" i="3" s="1"/>
  <c r="G144" i="3" s="1"/>
  <c r="H6" i="73"/>
  <c r="I6" i="73" s="1"/>
  <c r="F133" i="1"/>
  <c r="G134" i="1"/>
  <c r="G133" i="1" s="1"/>
  <c r="G123" i="1"/>
  <c r="G112" i="1"/>
  <c r="G69" i="1"/>
  <c r="F55" i="1"/>
  <c r="D11" i="73" s="1"/>
  <c r="E11" i="73" s="1"/>
  <c r="G56" i="1"/>
  <c r="G42" i="1"/>
  <c r="G9" i="1"/>
  <c r="G139" i="1"/>
  <c r="G43" i="1"/>
  <c r="F157" i="148"/>
  <c r="F163" i="148" s="1"/>
  <c r="G105" i="1"/>
  <c r="G54" i="1"/>
  <c r="G12" i="1"/>
  <c r="G8" i="1"/>
  <c r="G79" i="1"/>
  <c r="F78" i="1"/>
  <c r="G52" i="1"/>
  <c r="D26" i="73"/>
  <c r="E26" i="73" s="1"/>
  <c r="E25" i="73" s="1"/>
  <c r="G103" i="1"/>
  <c r="G148" i="1"/>
  <c r="G136" i="149"/>
  <c r="G124" i="1"/>
  <c r="G83" i="1"/>
  <c r="G50" i="1"/>
  <c r="F49" i="1"/>
  <c r="D8" i="61" s="1"/>
  <c r="E8" i="61" s="1"/>
  <c r="G16" i="1"/>
  <c r="G141" i="1"/>
  <c r="G117" i="1"/>
  <c r="G28" i="149"/>
  <c r="F64" i="149"/>
  <c r="F161" i="149" s="1"/>
  <c r="G47" i="1"/>
  <c r="F144" i="1"/>
  <c r="G145" i="1"/>
  <c r="G67" i="1"/>
  <c r="F66" i="1"/>
  <c r="C157" i="149"/>
  <c r="G138" i="1"/>
  <c r="F137" i="1"/>
  <c r="G128" i="1"/>
  <c r="G110" i="1"/>
  <c r="G77" i="1"/>
  <c r="G63" i="1"/>
  <c r="G58" i="1"/>
  <c r="G53" i="1"/>
  <c r="G48" i="1"/>
  <c r="G44" i="1"/>
  <c r="G40" i="1"/>
  <c r="G11" i="1"/>
  <c r="G15" i="1"/>
  <c r="F14" i="1"/>
  <c r="D7" i="73" s="1"/>
  <c r="E7" i="73" s="1"/>
  <c r="G26" i="1"/>
  <c r="G143" i="1"/>
  <c r="D31" i="73"/>
  <c r="G68" i="1"/>
  <c r="G7" i="149"/>
  <c r="G122" i="1"/>
  <c r="G64" i="1"/>
  <c r="G36" i="149"/>
  <c r="G10" i="1"/>
  <c r="G125" i="1"/>
  <c r="G77" i="149"/>
  <c r="G73" i="1"/>
  <c r="G120" i="1"/>
  <c r="G62" i="1"/>
  <c r="G51" i="1"/>
  <c r="G46" i="1"/>
  <c r="G38" i="1"/>
  <c r="F37" i="1"/>
  <c r="D10" i="73" s="1"/>
  <c r="E10" i="73" s="1"/>
  <c r="G57" i="1"/>
  <c r="F75" i="1"/>
  <c r="G45" i="1"/>
  <c r="G17" i="1"/>
  <c r="G39" i="1"/>
  <c r="G140" i="1"/>
  <c r="G131" i="149"/>
  <c r="G157" i="149" s="1"/>
  <c r="G111" i="1"/>
  <c r="G142" i="1"/>
  <c r="G114" i="1"/>
  <c r="G107" i="1"/>
  <c r="G74" i="1"/>
  <c r="G25" i="1"/>
  <c r="G20" i="1"/>
  <c r="G85" i="1"/>
  <c r="G127" i="1"/>
  <c r="G147" i="1"/>
  <c r="F60" i="1"/>
  <c r="G61" i="1"/>
  <c r="G126" i="1"/>
  <c r="G81" i="1"/>
  <c r="G19" i="1"/>
  <c r="G59" i="1"/>
  <c r="G24" i="1"/>
  <c r="D158" i="148"/>
  <c r="G108" i="1"/>
  <c r="C158" i="1"/>
  <c r="B26" i="76" s="1"/>
  <c r="F97" i="1"/>
  <c r="F118" i="1"/>
  <c r="H8" i="61"/>
  <c r="I8" i="61" s="1"/>
  <c r="E163" i="1"/>
  <c r="F64" i="153"/>
  <c r="G113" i="1"/>
  <c r="G109" i="1"/>
  <c r="H10" i="73"/>
  <c r="I10" i="73" s="1"/>
  <c r="G146" i="1"/>
  <c r="G104" i="1"/>
  <c r="G131" i="1"/>
  <c r="H7" i="73"/>
  <c r="I7" i="73" s="1"/>
  <c r="G99" i="1"/>
  <c r="G80" i="1"/>
  <c r="G72" i="1"/>
  <c r="G27" i="1"/>
  <c r="G23" i="1"/>
  <c r="G18" i="1"/>
  <c r="G13" i="1"/>
  <c r="G106" i="1"/>
  <c r="C157" i="150"/>
  <c r="F88" i="149"/>
  <c r="F162" i="149" s="1"/>
  <c r="G86" i="1"/>
  <c r="G41" i="1"/>
  <c r="F156" i="150"/>
  <c r="F157" i="150" s="1"/>
  <c r="G29" i="1"/>
  <c r="F28" i="1"/>
  <c r="D9" i="73" s="1"/>
  <c r="G71" i="1"/>
  <c r="F70" i="1"/>
  <c r="G129" i="1"/>
  <c r="G162" i="148"/>
  <c r="F157" i="149"/>
  <c r="F90" i="148"/>
  <c r="G90" i="148"/>
  <c r="C32" i="61"/>
  <c r="G149" i="148"/>
  <c r="F82" i="1"/>
  <c r="G84" i="1"/>
  <c r="E158" i="1"/>
  <c r="D158" i="1"/>
  <c r="D163" i="1"/>
  <c r="D162" i="1"/>
  <c r="E90" i="1"/>
  <c r="C163" i="1"/>
  <c r="E7" i="76"/>
  <c r="D90" i="1"/>
  <c r="E162" i="1"/>
  <c r="G36" i="73"/>
  <c r="D26" i="76" s="1"/>
  <c r="D24" i="76"/>
  <c r="E24" i="76" s="1"/>
  <c r="G33" i="61"/>
  <c r="C33" i="61"/>
  <c r="G149" i="1" l="1"/>
  <c r="G89" i="150"/>
  <c r="G75" i="1"/>
  <c r="G153" i="152"/>
  <c r="G153" i="151"/>
  <c r="G154" i="151" s="1"/>
  <c r="F89" i="150"/>
  <c r="F7" i="151"/>
  <c r="G88" i="152"/>
  <c r="G37" i="3"/>
  <c r="G36" i="3" s="1"/>
  <c r="F36" i="3"/>
  <c r="F69" i="151"/>
  <c r="G70" i="151"/>
  <c r="G69" i="151" s="1"/>
  <c r="F77" i="3"/>
  <c r="G78" i="3"/>
  <c r="G77" i="3" s="1"/>
  <c r="F65" i="151"/>
  <c r="G66" i="151"/>
  <c r="G65" i="151" s="1"/>
  <c r="G28" i="1"/>
  <c r="F59" i="151"/>
  <c r="G60" i="151"/>
  <c r="G59" i="151" s="1"/>
  <c r="F36" i="151"/>
  <c r="G37" i="151"/>
  <c r="G36" i="151" s="1"/>
  <c r="F69" i="3"/>
  <c r="G70" i="3"/>
  <c r="G69" i="3" s="1"/>
  <c r="F7" i="3"/>
  <c r="F64" i="152"/>
  <c r="F59" i="3"/>
  <c r="G60" i="3"/>
  <c r="G59" i="3" s="1"/>
  <c r="G82" i="151"/>
  <c r="G81" i="151" s="1"/>
  <c r="F81" i="151"/>
  <c r="F74" i="151"/>
  <c r="G76" i="151"/>
  <c r="G74" i="151" s="1"/>
  <c r="G154" i="152"/>
  <c r="F74" i="3"/>
  <c r="G75" i="3"/>
  <c r="G74" i="3" s="1"/>
  <c r="F81" i="3"/>
  <c r="G82" i="3"/>
  <c r="G81" i="3" s="1"/>
  <c r="F89" i="153"/>
  <c r="G7" i="3"/>
  <c r="G64" i="152"/>
  <c r="G146" i="3"/>
  <c r="G145" i="3" s="1"/>
  <c r="F145" i="3"/>
  <c r="F88" i="152"/>
  <c r="G78" i="151"/>
  <c r="G77" i="151" s="1"/>
  <c r="F77" i="151"/>
  <c r="F65" i="3"/>
  <c r="G66" i="3"/>
  <c r="G65" i="3" s="1"/>
  <c r="I32" i="73"/>
  <c r="I35" i="73" s="1"/>
  <c r="D37" i="76" s="1"/>
  <c r="F28" i="151"/>
  <c r="G34" i="151"/>
  <c r="G28" i="151" s="1"/>
  <c r="F28" i="3"/>
  <c r="G34" i="3"/>
  <c r="G28" i="3" s="1"/>
  <c r="I23" i="73"/>
  <c r="I24" i="73" s="1"/>
  <c r="H24" i="73"/>
  <c r="H36" i="73" s="1"/>
  <c r="E9" i="73"/>
  <c r="D6" i="76"/>
  <c r="C36" i="73"/>
  <c r="C38" i="73" s="1"/>
  <c r="C37" i="73"/>
  <c r="F139" i="3"/>
  <c r="G141" i="3"/>
  <c r="G139" i="3" s="1"/>
  <c r="G97" i="1"/>
  <c r="G51" i="151"/>
  <c r="G48" i="151" s="1"/>
  <c r="F48" i="151"/>
  <c r="G51" i="3"/>
  <c r="G48" i="3" s="1"/>
  <c r="F48" i="3"/>
  <c r="C90" i="1"/>
  <c r="B8" i="76" s="1"/>
  <c r="B6" i="76"/>
  <c r="G26" i="151"/>
  <c r="G21" i="151" s="1"/>
  <c r="F21" i="151"/>
  <c r="G26" i="3"/>
  <c r="G21" i="3" s="1"/>
  <c r="F21" i="3"/>
  <c r="F14" i="3"/>
  <c r="G19" i="3"/>
  <c r="G14" i="3" s="1"/>
  <c r="F14" i="151"/>
  <c r="G19" i="151"/>
  <c r="G14" i="151" s="1"/>
  <c r="G7" i="151"/>
  <c r="G110" i="3"/>
  <c r="G92" i="3" s="1"/>
  <c r="G127" i="3" s="1"/>
  <c r="F92" i="3"/>
  <c r="F127" i="3" s="1"/>
  <c r="F154" i="3" s="1"/>
  <c r="G7" i="1"/>
  <c r="G118" i="1"/>
  <c r="F162" i="150"/>
  <c r="G156" i="150"/>
  <c r="G162" i="150" s="1"/>
  <c r="G64" i="149"/>
  <c r="G89" i="149" s="1"/>
  <c r="I17" i="61"/>
  <c r="I31" i="61" s="1"/>
  <c r="H17" i="61"/>
  <c r="H31" i="61" s="1"/>
  <c r="E26" i="76"/>
  <c r="G70" i="1"/>
  <c r="F132" i="1"/>
  <c r="B30" i="76" s="1"/>
  <c r="D25" i="73"/>
  <c r="G82" i="1"/>
  <c r="G21" i="1"/>
  <c r="G66" i="1"/>
  <c r="G144" i="1"/>
  <c r="G78" i="1"/>
  <c r="F89" i="1"/>
  <c r="B13" i="76" s="1"/>
  <c r="D30" i="73"/>
  <c r="E31" i="73"/>
  <c r="E30" i="73" s="1"/>
  <c r="E35" i="73" s="1"/>
  <c r="D19" i="76" s="1"/>
  <c r="D17" i="61"/>
  <c r="D31" i="61" s="1"/>
  <c r="G37" i="1"/>
  <c r="F89" i="149"/>
  <c r="E6" i="73"/>
  <c r="E24" i="73" s="1"/>
  <c r="D24" i="73"/>
  <c r="G137" i="1"/>
  <c r="G55" i="1"/>
  <c r="E17" i="61"/>
  <c r="F65" i="1"/>
  <c r="B12" i="76" s="1"/>
  <c r="G49" i="1"/>
  <c r="G157" i="148"/>
  <c r="F158" i="148"/>
  <c r="G60" i="1"/>
  <c r="G14" i="1"/>
  <c r="F157" i="1"/>
  <c r="G89" i="152" l="1"/>
  <c r="G157" i="150"/>
  <c r="G153" i="3"/>
  <c r="F88" i="151"/>
  <c r="I36" i="73"/>
  <c r="D38" i="76" s="1"/>
  <c r="G88" i="3"/>
  <c r="G88" i="151"/>
  <c r="F88" i="3"/>
  <c r="F64" i="3"/>
  <c r="F64" i="151"/>
  <c r="F89" i="152"/>
  <c r="G38" i="73"/>
  <c r="D8" i="76"/>
  <c r="E8" i="76" s="1"/>
  <c r="E6" i="76"/>
  <c r="G132" i="1"/>
  <c r="B36" i="76" s="1"/>
  <c r="G154" i="3"/>
  <c r="G64" i="3"/>
  <c r="G89" i="3" s="1"/>
  <c r="G64" i="151"/>
  <c r="G89" i="1"/>
  <c r="B19" i="76" s="1"/>
  <c r="E19" i="76" s="1"/>
  <c r="E32" i="61"/>
  <c r="G161" i="149"/>
  <c r="D32" i="76"/>
  <c r="I32" i="61"/>
  <c r="H32" i="61"/>
  <c r="D32" i="61"/>
  <c r="D30" i="76"/>
  <c r="E30" i="76" s="1"/>
  <c r="F158" i="1"/>
  <c r="B32" i="76" s="1"/>
  <c r="D37" i="73"/>
  <c r="F162" i="1"/>
  <c r="F90" i="1"/>
  <c r="B14" i="76" s="1"/>
  <c r="D12" i="76"/>
  <c r="E12" i="76" s="1"/>
  <c r="D35" i="73"/>
  <c r="D13" i="76" s="1"/>
  <c r="E13" i="76" s="1"/>
  <c r="E37" i="73"/>
  <c r="H37" i="73"/>
  <c r="D36" i="76"/>
  <c r="B31" i="76"/>
  <c r="E31" i="76" s="1"/>
  <c r="G157" i="1"/>
  <c r="B37" i="76" s="1"/>
  <c r="E37" i="76" s="1"/>
  <c r="G163" i="148"/>
  <c r="G158" i="148"/>
  <c r="E31" i="61"/>
  <c r="E33" i="61" s="1"/>
  <c r="I37" i="73"/>
  <c r="G65" i="1"/>
  <c r="D18" i="76"/>
  <c r="E36" i="73"/>
  <c r="F163" i="1"/>
  <c r="D33" i="61"/>
  <c r="H33" i="61"/>
  <c r="F89" i="3" l="1"/>
  <c r="F89" i="151"/>
  <c r="E38" i="73"/>
  <c r="G89" i="151"/>
  <c r="G158" i="1"/>
  <c r="B38" i="76" s="1"/>
  <c r="E38" i="76" s="1"/>
  <c r="G90" i="1"/>
  <c r="B20" i="76" s="1"/>
  <c r="E32" i="76"/>
  <c r="E36" i="76"/>
  <c r="D36" i="73"/>
  <c r="D38" i="73" s="1"/>
  <c r="I38" i="73"/>
  <c r="D20" i="76"/>
  <c r="G163" i="1"/>
  <c r="I33" i="61"/>
  <c r="B18" i="76"/>
  <c r="E18" i="76" s="1"/>
  <c r="G162" i="1"/>
  <c r="D14" i="76" l="1"/>
  <c r="E14" i="76" s="1"/>
  <c r="H38" i="73"/>
  <c r="E20" i="76"/>
</calcChain>
</file>

<file path=xl/sharedStrings.xml><?xml version="1.0" encoding="utf-8"?>
<sst xmlns="http://schemas.openxmlformats.org/spreadsheetml/2006/main" count="2869" uniqueCount="505">
  <si>
    <t>Felhalmozási bevételek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</si>
  <si>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</si>
  <si>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</si>
  <si>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</si>
  <si>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</si>
  <si>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</si>
  <si>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</si>
  <si>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</si>
  <si>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</si>
  <si>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</si>
  <si>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</si>
  <si>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</si>
  <si>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</si>
  <si>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</si>
  <si>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</si>
  <si>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</si>
  <si>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</si>
  <si>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</si>
  <si>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</si>
  <si>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</si>
  <si>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</si>
  <si>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</si>
  <si>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</si>
  <si>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</si>
  <si>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</si>
  <si>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</si>
  <si>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</si>
  <si>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</si>
  <si>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</si>
  <si>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</si>
  <si>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</si>
  <si>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</si>
  <si>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</si>
  <si>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</si>
  <si>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</si>
  <si>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</si>
  <si>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</si>
  <si>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</si>
  <si>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</si>
  <si>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</si>
  <si>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</si>
  <si>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</si>
  <si>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</si>
  <si>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</si>
  <si>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</si>
  <si>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</si>
  <si>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</si>
  <si>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</si>
  <si>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</si>
  <si>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</si>
  <si>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</si>
  <si>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</si>
  <si>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</si>
  <si>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</si>
  <si>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</si>
  <si>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</si>
  <si>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</si>
  <si>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</si>
  <si>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</si>
  <si>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</si>
  <si>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</si>
  <si>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</si>
  <si>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</si>
  <si>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</si>
  <si>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</si>
  <si>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</si>
  <si>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</si>
  <si>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</si>
  <si>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</si>
  <si>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</si>
  <si>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</si>
  <si>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</si>
  <si>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</si>
  <si>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</si>
  <si>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</si>
  <si>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</si>
  <si>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</si>
  <si>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</si>
  <si>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</si>
  <si>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</si>
  <si>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</si>
  <si>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</si>
  <si>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</si>
  <si>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</si>
  <si>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</si>
  <si>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</si>
  <si>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</si>
  <si>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</si>
  <si>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</si>
  <si>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</si>
  <si>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</si>
  <si>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</si>
  <si>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</si>
  <si>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</si>
  <si>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</si>
  <si>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</si>
  <si>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</si>
  <si>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</si>
  <si>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</si>
  <si>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</si>
  <si>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</si>
  <si>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</si>
  <si>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</si>
  <si>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</si>
  <si>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</si>
  <si>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</si>
  <si>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</si>
  <si>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</si>
  <si>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</si>
  <si>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</si>
  <si>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</si>
  <si>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</si>
  <si>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</si>
  <si>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</si>
  <si>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</si>
  <si>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</si>
  <si>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</si>
  <si>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</si>
  <si>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</si>
  <si>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</si>
  <si>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</si>
  <si>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</si>
  <si>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</si>
  <si>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</si>
  <si>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</si>
  <si>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</si>
  <si>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</si>
  <si>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</si>
  <si>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</si>
  <si>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</si>
  <si>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</si>
  <si>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</si>
  <si>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</si>
  <si>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</si>
  <si>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</si>
  <si>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</si>
  <si>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</si>
  <si>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</si>
  <si>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</si>
  <si>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</si>
  <si>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</si>
  <si>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</si>
  <si>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</si>
  <si>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</si>
  <si>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</si>
  <si>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</si>
  <si>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</si>
  <si>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</si>
  <si>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</si>
  <si>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</si>
  <si>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</si>
  <si>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</si>
  <si>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</si>
  <si>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</si>
  <si>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</si>
  <si>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</si>
  <si>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</si>
  <si>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</si>
  <si>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</si>
  <si>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</si>
  <si>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</si>
  <si>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</si>
  <si>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</si>
  <si>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</si>
  <si>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</si>
  <si>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</si>
  <si>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</si>
  <si>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</si>
  <si>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</si>
  <si>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</si>
  <si>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</si>
  <si>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</si>
  <si>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</si>
  <si>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</si>
  <si>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</si>
  <si>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</si>
  <si>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</si>
  <si>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</si>
  <si>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</si>
  <si>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</si>
  <si>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</si>
  <si>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</si>
  <si>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</si>
  <si>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</si>
  <si>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</si>
  <si>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</si>
  <si>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</si>
  <si>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</si>
  <si>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</si>
  <si>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</si>
  <si>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</si>
  <si>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</si>
  <si>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</si>
  <si>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</si>
  <si>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</si>
  <si>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</si>
  <si>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</si>
  <si>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</si>
  <si>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</si>
  <si>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</si>
  <si>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</si>
  <si>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</si>
  <si>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</si>
  <si>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</si>
  <si>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</si>
  <si>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</si>
  <si>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</si>
  <si>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</si>
  <si>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</si>
  <si>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</si>
  <si>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</si>
  <si>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</si>
  <si>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</si>
  <si>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</si>
  <si>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</si>
  <si>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</si>
  <si>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</si>
  <si>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</si>
  <si>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</si>
  <si>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</si>
  <si>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</si>
  <si>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</si>
  <si>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</si>
  <si>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</si>
  <si>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</si>
  <si>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</si>
  <si>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</si>
  <si>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</si>
  <si>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</si>
  <si>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</si>
  <si>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</si>
  <si>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</si>
  <si>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</si>
  <si>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</si>
  <si>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</si>
  <si>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</si>
  <si>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</si>
  <si>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</si>
  <si>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</si>
  <si>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</si>
  <si>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</si>
  <si>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</si>
  <si>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</si>
  <si>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</si>
  <si>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</si>
  <si>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</si>
  <si>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</si>
  <si>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</si>
  <si>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</si>
  <si>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</si>
  <si>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</si>
  <si>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</si>
  <si>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</si>
  <si>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</si>
  <si>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</si>
  <si>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</si>
  <si>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</si>
  <si>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</si>
  <si>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</si>
  <si>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</si>
  <si>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</si>
  <si>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</si>
  <si>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</si>
  <si>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</si>
  <si>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</si>
  <si>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</si>
  <si>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</si>
  <si>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</si>
  <si>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</si>
  <si>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</si>
  <si>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</si>
  <si>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</si>
  <si>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</si>
  <si>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</si>
  <si>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</si>
  <si>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</si>
  <si>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</si>
  <si>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</si>
  <si>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</si>
  <si>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</si>
  <si>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</si>
  <si>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</si>
  <si>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</si>
  <si>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</si>
  <si>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</si>
  <si>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</si>
  <si>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</si>
  <si>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</si>
  <si>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</si>
  <si>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</si>
  <si>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</si>
  <si>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</si>
  <si>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</si>
  <si>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</si>
  <si>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</si>
  <si>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</si>
  <si>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</si>
  <si>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</si>
  <si>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</si>
  <si>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</si>
  <si>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</si>
  <si>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</si>
  <si>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</si>
  <si>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</si>
  <si>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</si>
  <si>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</si>
  <si>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</si>
  <si>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</si>
  <si>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</si>
  <si>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</si>
  <si>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</si>
  <si>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</si>
  <si>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</si>
  <si>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</si>
  <si>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</si>
  <si>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</si>
  <si>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</si>
  <si>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</si>
  <si>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</si>
  <si>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</si>
  <si>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</si>
  <si>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</si>
  <si>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</si>
  <si>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</si>
  <si>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</si>
  <si>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</si>
  <si>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</si>
  <si>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</si>
  <si>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</si>
  <si>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</si>
  <si>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</si>
  <si>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</si>
  <si>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</si>
  <si>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</si>
  <si>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</si>
  <si>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</si>
  <si>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</si>
  <si>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</si>
  <si>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</si>
  <si>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</si>
  <si>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</si>
  <si>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</si>
  <si>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</si>
  <si>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</si>
  <si>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</si>
  <si>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</si>
  <si>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</si>
  <si>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</si>
  <si>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</si>
  <si>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</si>
  <si>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</si>
  <si>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</si>
  <si>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</si>
  <si>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</si>
  <si>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</si>
  <si>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</si>
  <si>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</si>
  <si>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</si>
  <si>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</si>
  <si>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</si>
  <si>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</si>
  <si>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</si>
  <si>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</si>
  <si>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</si>
  <si>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</si>
  <si>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</si>
  <si>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</si>
  <si>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</si>
  <si>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</si>
  <si>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</si>
  <si>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</si>
  <si>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</si>
  <si>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</si>
  <si>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</si>
  <si>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</si>
  <si>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</si>
  <si>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</si>
  <si>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</si>
  <si>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</si>
  <si>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</si>
  <si>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</si>
  <si>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</si>
  <si>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</si>
  <si>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</si>
  <si>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</si>
  <si>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</si>
  <si>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</si>
  <si>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</si>
  <si>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</si>
  <si>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</si>
  <si>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</si>
  <si>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</si>
  <si>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</si>
  <si>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</si>
  <si>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</si>
  <si>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</si>
  <si>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</si>
  <si>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</si>
  <si>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</si>
  <si>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</si>
  <si>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</si>
  <si>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</si>
  <si>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</si>
  <si>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</si>
  <si>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</si>
  <si>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</si>
  <si>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</si>
  <si>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</si>
  <si>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</si>
  <si>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</si>
  <si>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</si>
  <si>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</si>
  <si>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</si>
  <si>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</si>
  <si>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</si>
  <si>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</si>
  <si>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</si>
  <si>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</si>
  <si>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</si>
  <si>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</si>
  <si>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</si>
  <si>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</si>
  <si>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</si>
  <si>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</si>
  <si>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</si>
  <si>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</si>
  <si>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</si>
  <si>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</si>
  <si>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</si>
  <si>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 xml:space="preserve">Korábbi módosítások </t>
  </si>
  <si>
    <t>F=(D+…+E)</t>
  </si>
  <si>
    <t>G=(C+F)</t>
  </si>
  <si>
    <t>ÁHB megelőlegezés visszafizetése</t>
  </si>
  <si>
    <t>forintban</t>
  </si>
  <si>
    <t>Telekadó</t>
  </si>
  <si>
    <t>Magánszemélyek kommunális adója</t>
  </si>
  <si>
    <t>4.8.</t>
  </si>
  <si>
    <t xml:space="preserve">1. sz. módosítás </t>
  </si>
  <si>
    <t>1. számú módosítás utáni előirányzat</t>
  </si>
  <si>
    <t>1. sz. módosítás</t>
  </si>
  <si>
    <t>Módosított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</si>
  <si>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</si>
  <si>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</si>
  <si>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</si>
  <si>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</si>
  <si>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</si>
  <si>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</si>
  <si>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</si>
  <si>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F</t>
  </si>
  <si>
    <t>H=(F+G)</t>
  </si>
  <si>
    <t>I=(E+H)</t>
  </si>
  <si>
    <t>Módosítás utáni előirányzat</t>
  </si>
  <si>
    <t>Eső beálló 2 db buszmegállókhoz</t>
  </si>
  <si>
    <t>020/1 hrsz-ú  föld munka és terület rendezés, kerítés építés</t>
  </si>
  <si>
    <t>Térfigyelőkamera rendszer bővítés</t>
  </si>
  <si>
    <t>a.) szociális tüzifa önerő</t>
  </si>
  <si>
    <t>Kisértékű tárgyi eszköz beszerzés</t>
  </si>
  <si>
    <t>29.</t>
  </si>
  <si>
    <t>a) települési krízis támogatás</t>
  </si>
  <si>
    <t>b) települési eseti támogatás</t>
  </si>
  <si>
    <t>c) temetési támogatás</t>
  </si>
  <si>
    <t>d) lakásfenntartási támogatás</t>
  </si>
  <si>
    <t>e) utalvány időskorúak részére</t>
  </si>
  <si>
    <t>f) utalvány nagycsaládos, egyedül nevelő szülők részére</t>
  </si>
  <si>
    <t>g) iskolakezdési támogatás</t>
  </si>
  <si>
    <t>h) óvodakezdés itámogatás</t>
  </si>
  <si>
    <t>i) köztemetés kiadásai</t>
  </si>
  <si>
    <t>j) születési támogatás</t>
  </si>
  <si>
    <t>2021. évi eredeti előirányzat BEVÉTELEK</t>
  </si>
  <si>
    <t>2021.évi módosított előirányzat</t>
  </si>
  <si>
    <t>2021. évi módosítás után</t>
  </si>
  <si>
    <t>Magyar Falu program - közösségi tér ki-/átalakítása és foglalkoztatás MFP-KTF/2020</t>
  </si>
  <si>
    <t>Magyar Falu program - temetői infrastruktúra fejlesztése</t>
  </si>
  <si>
    <t>Esőbeálló</t>
  </si>
  <si>
    <t>Ingatlanvásárlás (kerékpárút)</t>
  </si>
  <si>
    <t>Kerékpárút fölkábel, mikócső</t>
  </si>
  <si>
    <t>Ügyvédi iroda légkondi, riasztórendszer</t>
  </si>
  <si>
    <t>Felhasználás   2020. XII. 31-ig</t>
  </si>
  <si>
    <t>2021. évi előirányzat</t>
  </si>
  <si>
    <t>Eddigi módosítások összege 2021-ban</t>
  </si>
  <si>
    <t>Módosítások összesen 2021.05.21-ig</t>
  </si>
  <si>
    <t>2021</t>
  </si>
  <si>
    <t>Vis Maior 2020</t>
  </si>
  <si>
    <t>Felhasználás 2020. XII.31-ig</t>
  </si>
  <si>
    <t>2021. évi eredeti előirányzat</t>
  </si>
  <si>
    <t>Módosítások összesen 2021. 05.24-ig</t>
  </si>
  <si>
    <t>k) dologi kifizetés postai költsége</t>
  </si>
  <si>
    <t>1. Som Község Önkormányzata
2021. ÉVI KÖLTSÉGVETÉSÉNEK ÖSSZEVONT MÉRLEGE</t>
  </si>
  <si>
    <t>1.1 B E V É T E L E K</t>
  </si>
  <si>
    <t>1.2 K I A D Á S O K</t>
  </si>
  <si>
    <t>1.3 KÖLTSÉGVETÉSI, FINANSZÍROZÁSI BEVÉTELEK ÉS KIADÁSOK EGYENLEGE</t>
  </si>
  <si>
    <t xml:space="preserve">
2. Som Község Önkormányzata
2021. ÉVI KÖLTSÉGVETÉS KÖTELEZŐ FELADATAINAK   MÉRLEGE
</t>
  </si>
  <si>
    <t>2.1. B E V É T E L E K</t>
  </si>
  <si>
    <t>2.2. K I A D Á S O K</t>
  </si>
  <si>
    <t>2.3. KÖLTSÉGVETÉSI, FINANSZÍROZÁSI BEVÉTELEK ÉS KIADÁSOK EGYENLEGE</t>
  </si>
  <si>
    <t xml:space="preserve">
3. Som Község Önkormányzata
2021. ÉVI KÖLTSÉGVETÉS ÖNKÉNT VÁLLALT FELADATAINAK MÉRLEGE
</t>
  </si>
  <si>
    <t>3.1. B E V É T E L E K</t>
  </si>
  <si>
    <t>3.2. K I A D Á S O K</t>
  </si>
  <si>
    <t>3.3 KÖLTSÉGVETÉSI, FINANSZÍROZÁSI BEVÉTELEK ÉS KIADÁSOK EGYENLEGE</t>
  </si>
  <si>
    <t xml:space="preserve">
4. Som Község Önkormányzata
2021. ÉVI KÖLTSÉGVETÉS ÁLLAMIGAZGATÁSI FELADATOK MÉRLEGE
</t>
  </si>
  <si>
    <t>4.1 B E V É T E L E K</t>
  </si>
  <si>
    <t>4.2. K I A D Á S O K</t>
  </si>
  <si>
    <t>4.3. KÖLTSÉGVETÉSI, FINANSZÍROZÁSI BEVÉTELEK ÉS KIADÁSOK EGYENLEGE</t>
  </si>
  <si>
    <t>1.  Működési célú bevételek és kiadások mérlege (Önkormányzati szinten)</t>
  </si>
  <si>
    <t>2. Felhalmozási célú bevételek és kiadások mérlege 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</si>
</sst>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20">
    <xf numFmtId="0" fontId="0" fillId="0" borderId="0" xfId="0"/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1"/>
    </xf>
    <xf numFmtId="49" fontId="17" fillId="0" borderId="7" xfId="5" applyNumberFormat="1" applyFont="1" applyFill="1" applyBorder="1" applyAlignment="1" applyProtection="1">
      <alignment horizontal="left" vertical="center" wrapText="1" indent="1"/>
    </xf>
    <xf numFmtId="49" fontId="17" fillId="0" borderId="8" xfId="5" applyNumberFormat="1" applyFont="1" applyFill="1" applyBorder="1" applyAlignment="1" applyProtection="1">
      <alignment horizontal="left" vertical="center" wrapText="1" indent="1"/>
    </xf>
    <xf numFmtId="49" fontId="17" fillId="0" borderId="9" xfId="5" applyNumberFormat="1" applyFont="1" applyFill="1" applyBorder="1" applyAlignment="1" applyProtection="1">
      <alignment horizontal="left" vertical="center" wrapText="1" indent="1"/>
    </xf>
    <xf numFmtId="49" fontId="17" fillId="0" borderId="10" xfId="5" applyNumberFormat="1" applyFont="1" applyFill="1" applyBorder="1" applyAlignment="1" applyProtection="1">
      <alignment horizontal="left" vertical="center" wrapText="1" indent="1"/>
    </xf>
    <xf numFmtId="49" fontId="17" fillId="0" borderId="11" xfId="5" applyNumberFormat="1" applyFont="1" applyFill="1" applyBorder="1" applyAlignment="1" applyProtection="1">
      <alignment horizontal="left" vertical="center" wrapText="1" indent="1"/>
    </xf>
    <xf numFmtId="49" fontId="17" fillId="0" borderId="12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13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6" fillId="0" borderId="15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vertical="center" wrapText="1"/>
    </xf>
    <xf numFmtId="0" fontId="16" fillId="0" borderId="16" xfId="5" applyFont="1" applyFill="1" applyBorder="1" applyAlignment="1" applyProtection="1">
      <alignment vertical="center" wrapText="1"/>
    </xf>
    <xf numFmtId="0" fontId="16" fillId="0" borderId="13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5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2" xfId="0" applyFont="1" applyFill="1" applyBorder="1" applyAlignment="1" applyProtection="1">
      <alignment horizontal="right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6" xfId="5" applyFont="1" applyFill="1" applyBorder="1" applyAlignment="1" applyProtection="1">
      <alignment horizontal="left" vertical="center" wrapText="1" indent="6"/>
    </xf>
    <xf numFmtId="0" fontId="17" fillId="0" borderId="23" xfId="5" applyFont="1" applyFill="1" applyBorder="1" applyAlignment="1" applyProtection="1">
      <alignment horizontal="left" vertical="center" wrapText="1" indent="6"/>
    </xf>
    <xf numFmtId="0" fontId="33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6" fillId="0" borderId="25" xfId="5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22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1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0" xfId="0" applyNumberFormat="1" applyFont="1" applyFill="1" applyBorder="1" applyAlignment="1" applyProtection="1">
      <alignment horizontal="left" vertical="center" wrapText="1" indent="1"/>
    </xf>
    <xf numFmtId="164" fontId="26" fillId="0" borderId="27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</xf>
    <xf numFmtId="164" fontId="16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5" applyNumberFormat="1" applyFont="1" applyFill="1" applyBorder="1" applyAlignment="1" applyProtection="1">
      <alignment horizontal="right" vertical="center" wrapText="1" indent="1"/>
    </xf>
    <xf numFmtId="0" fontId="6" fillId="0" borderId="33" xfId="0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 wrapText="1"/>
    </xf>
    <xf numFmtId="0" fontId="16" fillId="0" borderId="16" xfId="5" applyFont="1" applyFill="1" applyBorder="1" applyAlignment="1" applyProtection="1">
      <alignment horizontal="center" vertical="center" wrapText="1"/>
    </xf>
    <xf numFmtId="0" fontId="17" fillId="0" borderId="3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18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5" applyNumberFormat="1" applyFont="1" applyFill="1" applyBorder="1" applyAlignment="1" applyProtection="1">
      <alignment horizontal="center" vertical="center" wrapText="1"/>
    </xf>
    <xf numFmtId="49" fontId="17" fillId="0" borderId="8" xfId="5" applyNumberFormat="1" applyFont="1" applyFill="1" applyBorder="1" applyAlignment="1" applyProtection="1">
      <alignment horizontal="center" vertical="center" wrapText="1"/>
    </xf>
    <xf numFmtId="49" fontId="17" fillId="0" borderId="10" xfId="5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7" xfId="5" applyNumberFormat="1" applyFont="1" applyFill="1" applyBorder="1" applyAlignment="1" applyProtection="1">
      <alignment horizontal="center" vertical="center" wrapText="1"/>
    </xf>
    <xf numFmtId="49" fontId="17" fillId="0" borderId="12" xfId="5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4" fontId="23" fillId="0" borderId="25" xfId="5" applyNumberFormat="1" applyFont="1" applyFill="1" applyBorder="1" applyAlignment="1" applyProtection="1">
      <alignment horizontal="right" vertical="center" wrapText="1" indent="1"/>
    </xf>
    <xf numFmtId="164" fontId="17" fillId="0" borderId="34" xfId="5" applyNumberFormat="1" applyFont="1" applyFill="1" applyBorder="1" applyAlignment="1" applyProtection="1">
      <alignment horizontal="right" vertical="center" wrapText="1" indent="1"/>
    </xf>
    <xf numFmtId="164" fontId="17" fillId="0" borderId="3" xfId="5" applyNumberFormat="1" applyFont="1" applyFill="1" applyBorder="1" applyAlignment="1" applyProtection="1">
      <alignment horizontal="right" vertical="center" wrapText="1" indent="1"/>
    </xf>
    <xf numFmtId="164" fontId="2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4" fontId="16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5" applyFont="1" applyFill="1" applyBorder="1" applyAlignment="1" applyProtection="1">
      <alignment horizontal="left" vertical="center" wrapText="1" indent="1"/>
    </xf>
    <xf numFmtId="0" fontId="16" fillId="0" borderId="18" xfId="5" applyFont="1" applyFill="1" applyBorder="1" applyAlignment="1" applyProtection="1">
      <alignment vertical="center" wrapText="1"/>
    </xf>
    <xf numFmtId="0" fontId="17" fillId="0" borderId="23" xfId="5" applyFont="1" applyFill="1" applyBorder="1" applyAlignment="1" applyProtection="1">
      <alignment horizontal="left" vertical="center" wrapText="1" indent="7"/>
    </xf>
    <xf numFmtId="0" fontId="16" fillId="0" borderId="13" xfId="5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5" applyNumberFormat="1" applyFont="1" applyFill="1" applyBorder="1" applyAlignment="1" applyProtection="1">
      <alignment horizontal="center" vertical="center" wrapText="1"/>
    </xf>
    <xf numFmtId="164" fontId="16" fillId="0" borderId="35" xfId="5" applyNumberFormat="1" applyFont="1" applyFill="1" applyBorder="1" applyAlignment="1" applyProtection="1">
      <alignment horizontal="right" vertical="center" wrapText="1" indent="1"/>
    </xf>
    <xf numFmtId="164" fontId="16" fillId="0" borderId="36" xfId="5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</xf>
    <xf numFmtId="164" fontId="20" fillId="0" borderId="25" xfId="0" quotePrefix="1" applyNumberFormat="1" applyFont="1" applyBorder="1" applyAlignment="1" applyProtection="1">
      <alignment horizontal="right" vertical="center" wrapText="1" indent="1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5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164" fontId="16" fillId="0" borderId="24" xfId="5" applyNumberFormat="1" applyFont="1" applyFill="1" applyBorder="1" applyAlignment="1" applyProtection="1">
      <alignment horizontal="right" vertical="center" wrapText="1" indent="1"/>
    </xf>
    <xf numFmtId="164" fontId="17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5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6" fillId="0" borderId="24" xfId="0" applyNumberFormat="1" applyFont="1" applyFill="1" applyBorder="1" applyAlignment="1" applyProtection="1">
      <alignment horizontal="centerContinuous" vertical="center" wrapTex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6" fillId="0" borderId="40" xfId="0" applyNumberFormat="1" applyFont="1" applyFill="1" applyBorder="1" applyAlignment="1" applyProtection="1">
      <alignment horizontal="centerContinuous" vertical="center" wrapText="1"/>
    </xf>
    <xf numFmtId="164" fontId="6" fillId="0" borderId="35" xfId="0" applyNumberFormat="1" applyFont="1" applyFill="1" applyBorder="1" applyAlignment="1" applyProtection="1">
      <alignment horizontal="centerContinuous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6" fillId="0" borderId="27" xfId="0" applyFont="1" applyFill="1" applyBorder="1" applyAlignment="1" applyProtection="1">
      <alignment horizontal="center" vertical="center" wrapText="1"/>
    </xf>
    <xf numFmtId="164" fontId="24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5" applyNumberFormat="1" applyFont="1" applyFill="1" applyBorder="1" applyAlignment="1" applyProtection="1">
      <alignment horizontal="right" vertical="center" wrapText="1" indent="1"/>
    </xf>
    <xf numFmtId="164" fontId="17" fillId="0" borderId="43" xfId="5" applyNumberFormat="1" applyFont="1" applyFill="1" applyBorder="1" applyAlignment="1" applyProtection="1">
      <alignment horizontal="right" vertical="center" wrapText="1" indent="1"/>
    </xf>
    <xf numFmtId="164" fontId="24" fillId="0" borderId="42" xfId="5" applyNumberFormat="1" applyFont="1" applyFill="1" applyBorder="1" applyAlignment="1" applyProtection="1">
      <alignment horizontal="right" vertical="center" wrapText="1" indent="1"/>
    </xf>
    <xf numFmtId="164" fontId="24" fillId="0" borderId="34" xfId="5" applyNumberFormat="1" applyFont="1" applyFill="1" applyBorder="1" applyAlignment="1" applyProtection="1">
      <alignment horizontal="right" vertical="center" wrapText="1" indent="1"/>
    </xf>
    <xf numFmtId="164" fontId="17" fillId="0" borderId="44" xfId="5" applyNumberFormat="1" applyFont="1" applyFill="1" applyBorder="1" applyAlignment="1" applyProtection="1">
      <alignment horizontal="right" vertical="center" wrapText="1" indent="1"/>
    </xf>
    <xf numFmtId="164" fontId="17" fillId="0" borderId="45" xfId="5" applyNumberFormat="1" applyFont="1" applyFill="1" applyBorder="1" applyAlignment="1" applyProtection="1">
      <alignment horizontal="righ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164" fontId="24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right" vertical="center" wrapText="1" indent="1"/>
    </xf>
    <xf numFmtId="164" fontId="17" fillId="0" borderId="47" xfId="0" applyNumberFormat="1" applyFont="1" applyFill="1" applyBorder="1" applyAlignment="1" applyProtection="1">
      <alignment horizontal="right" vertical="center" wrapText="1" indent="1"/>
    </xf>
    <xf numFmtId="164" fontId="17" fillId="0" borderId="42" xfId="0" applyNumberFormat="1" applyFont="1" applyFill="1" applyBorder="1" applyAlignment="1" applyProtection="1">
      <alignment horizontal="righ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0" fontId="4" fillId="0" borderId="35" xfId="0" applyFont="1" applyFill="1" applyBorder="1" applyAlignment="1" applyProtection="1">
      <alignment horizontal="right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6" fillId="0" borderId="48" xfId="0" applyFont="1" applyFill="1" applyBorder="1" applyAlignment="1" applyProtection="1">
      <alignment horizontal="center" vertical="center"/>
    </xf>
    <xf numFmtId="164" fontId="16" fillId="0" borderId="48" xfId="5" applyNumberFormat="1" applyFont="1" applyFill="1" applyBorder="1" applyAlignment="1" applyProtection="1">
      <alignment horizontal="right" vertical="center" wrapText="1" indent="1"/>
    </xf>
    <xf numFmtId="164" fontId="17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5" applyNumberFormat="1" applyFont="1" applyFill="1" applyBorder="1" applyAlignment="1" applyProtection="1">
      <alignment horizontal="right" vertical="center" wrapText="1" indent="1"/>
    </xf>
    <xf numFmtId="164" fontId="17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Border="1" applyAlignment="1" applyProtection="1">
      <alignment horizontal="right" vertical="center" wrapText="1" indent="1"/>
    </xf>
    <xf numFmtId="164" fontId="22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48" xfId="0" quotePrefix="1" applyNumberFormat="1" applyFont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</xf>
    <xf numFmtId="164" fontId="17" fillId="0" borderId="53" xfId="5" applyNumberFormat="1" applyFont="1" applyFill="1" applyBorder="1" applyAlignment="1" applyProtection="1">
      <alignment horizontal="right" vertical="center" wrapText="1" indent="1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20" xfId="5" applyNumberFormat="1" applyFont="1" applyFill="1" applyBorder="1" applyAlignment="1" applyProtection="1">
      <alignment horizontal="right" vertical="center" wrapText="1" indent="1"/>
    </xf>
    <xf numFmtId="164" fontId="23" fillId="0" borderId="21" xfId="5" applyNumberFormat="1" applyFont="1" applyFill="1" applyBorder="1" applyAlignment="1" applyProtection="1">
      <alignment horizontal="right" vertical="center" wrapText="1" indent="1"/>
    </xf>
    <xf numFmtId="164" fontId="24" fillId="0" borderId="19" xfId="5" applyNumberFormat="1" applyFont="1" applyFill="1" applyBorder="1" applyAlignment="1" applyProtection="1">
      <alignment horizontal="right" vertical="center" wrapText="1" indent="1"/>
    </xf>
    <xf numFmtId="164" fontId="24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53" xfId="5" applyNumberFormat="1" applyFont="1" applyFill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center" vertical="center"/>
    </xf>
    <xf numFmtId="164" fontId="16" fillId="0" borderId="54" xfId="5" applyNumberFormat="1" applyFont="1" applyFill="1" applyBorder="1" applyAlignment="1" applyProtection="1">
      <alignment horizontal="right" vertical="center" wrapText="1" indent="1"/>
    </xf>
    <xf numFmtId="164" fontId="17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6" xfId="5" applyNumberFormat="1" applyFont="1" applyFill="1" applyBorder="1" applyAlignment="1" applyProtection="1">
      <alignment horizontal="right" vertical="center" wrapText="1" indent="1"/>
    </xf>
    <xf numFmtId="164" fontId="17" fillId="0" borderId="47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0" fontId="34" fillId="0" borderId="46" xfId="0" applyFont="1" applyFill="1" applyBorder="1" applyAlignment="1" applyProtection="1">
      <alignment horizontal="right" vertical="center" wrapText="1" indent="1"/>
    </xf>
    <xf numFmtId="0" fontId="34" fillId="0" borderId="48" xfId="0" applyFont="1" applyFill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4" fontId="24" fillId="0" borderId="57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</xf>
    <xf numFmtId="164" fontId="24" fillId="0" borderId="3" xfId="5" applyNumberFormat="1" applyFont="1" applyFill="1" applyBorder="1" applyAlignment="1" applyProtection="1">
      <alignment horizontal="right" vertical="center" wrapText="1" indent="1"/>
    </xf>
    <xf numFmtId="164" fontId="24" fillId="0" borderId="1" xfId="5" applyNumberFormat="1" applyFont="1" applyFill="1" applyBorder="1" applyAlignment="1" applyProtection="1">
      <alignment horizontal="right" vertical="center" wrapText="1" indent="1"/>
    </xf>
    <xf numFmtId="164" fontId="24" fillId="0" borderId="23" xfId="5" applyNumberFormat="1" applyFont="1" applyFill="1" applyBorder="1" applyAlignment="1" applyProtection="1">
      <alignment horizontal="right" vertical="center" wrapText="1" indent="1"/>
    </xf>
    <xf numFmtId="164" fontId="24" fillId="0" borderId="2" xfId="5" applyNumberFormat="1" applyFont="1" applyFill="1" applyBorder="1" applyAlignment="1" applyProtection="1">
      <alignment horizontal="right" vertical="center" wrapText="1" indent="1"/>
    </xf>
    <xf numFmtId="164" fontId="17" fillId="0" borderId="4" xfId="5" applyNumberFormat="1" applyFont="1" applyFill="1" applyBorder="1" applyAlignment="1" applyProtection="1">
      <alignment horizontal="right" vertical="center" wrapText="1" indent="1"/>
    </xf>
    <xf numFmtId="164" fontId="17" fillId="0" borderId="2" xfId="5" applyNumberFormat="1" applyFont="1" applyFill="1" applyBorder="1" applyAlignment="1" applyProtection="1">
      <alignment horizontal="right" vertical="center" wrapText="1" indent="1"/>
    </xf>
    <xf numFmtId="164" fontId="17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23" xfId="5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Border="1" applyAlignment="1" applyProtection="1">
      <alignment horizontal="right" vertical="center" wrapText="1" indent="1"/>
    </xf>
    <xf numFmtId="164" fontId="24" fillId="0" borderId="6" xfId="5" applyNumberFormat="1" applyFont="1" applyFill="1" applyBorder="1" applyAlignment="1" applyProtection="1">
      <alignment horizontal="right" vertical="center" wrapText="1" indent="1"/>
    </xf>
    <xf numFmtId="0" fontId="35" fillId="0" borderId="41" xfId="5" applyFont="1" applyFill="1" applyBorder="1" applyAlignment="1" applyProtection="1">
      <alignment horizontal="center" vertical="center" wrapText="1"/>
      <protection locked="0"/>
    </xf>
    <xf numFmtId="0" fontId="35" fillId="0" borderId="23" xfId="5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57" xfId="5" applyFont="1" applyFill="1" applyBorder="1" applyAlignment="1" applyProtection="1">
      <alignment horizontal="center" vertical="center" wrapText="1"/>
      <protection locked="0"/>
    </xf>
    <xf numFmtId="0" fontId="36" fillId="0" borderId="16" xfId="5" applyFont="1" applyFill="1" applyBorder="1" applyAlignment="1" applyProtection="1">
      <alignment horizontal="center" vertical="center" wrapText="1"/>
    </xf>
    <xf numFmtId="0" fontId="36" fillId="0" borderId="58" xfId="5" applyFont="1" applyFill="1" applyBorder="1" applyAlignment="1" applyProtection="1">
      <alignment horizontal="center" vertical="center" wrapText="1"/>
    </xf>
    <xf numFmtId="164" fontId="36" fillId="0" borderId="24" xfId="0" applyNumberFormat="1" applyFont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4" fontId="24" fillId="0" borderId="45" xfId="5" applyNumberFormat="1" applyFont="1" applyFill="1" applyBorder="1" applyAlignment="1" applyProtection="1">
      <alignment horizontal="right" vertical="center" wrapText="1" indent="1"/>
    </xf>
    <xf numFmtId="0" fontId="37" fillId="0" borderId="1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164" fontId="37" fillId="0" borderId="60" xfId="0" applyNumberFormat="1" applyFont="1" applyBorder="1" applyAlignment="1">
      <alignment horizontal="center" vertical="center" wrapText="1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3" fontId="39" fillId="0" borderId="14" xfId="0" applyNumberFormat="1" applyFont="1" applyFill="1" applyBorder="1" applyAlignment="1" applyProtection="1">
      <alignment horizontal="right" vertical="center" wrapText="1" indent="1"/>
    </xf>
    <xf numFmtId="3" fontId="39" fillId="0" borderId="21" xfId="0" applyNumberFormat="1" applyFont="1" applyFill="1" applyBorder="1" applyAlignment="1" applyProtection="1">
      <alignment horizontal="right" vertical="center" wrapText="1" indent="1"/>
    </xf>
    <xf numFmtId="164" fontId="35" fillId="0" borderId="14" xfId="0" applyNumberFormat="1" applyFont="1" applyFill="1" applyBorder="1" applyAlignment="1" applyProtection="1">
      <alignment horizontal="center" vertical="center" wrapText="1"/>
    </xf>
    <xf numFmtId="164" fontId="3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13" xfId="0" applyNumberFormat="1" applyFont="1" applyFill="1" applyBorder="1" applyAlignment="1" applyProtection="1">
      <alignment horizontal="center" vertical="center" wrapText="1"/>
    </xf>
    <xf numFmtId="164" fontId="3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0" quotePrefix="1" applyFont="1" applyFill="1" applyBorder="1" applyAlignment="1" applyProtection="1">
      <alignment horizontal="right" vertical="center" indent="1"/>
      <protection locked="0"/>
    </xf>
    <xf numFmtId="49" fontId="6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7" fillId="0" borderId="19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20" xfId="5" applyNumberFormat="1" applyFont="1" applyBorder="1" applyAlignment="1" applyProtection="1">
      <alignment horizontal="right" vertical="center" wrapText="1" indent="1"/>
      <protection locked="0"/>
    </xf>
    <xf numFmtId="49" fontId="17" fillId="0" borderId="9" xfId="5" applyNumberFormat="1" applyFont="1" applyBorder="1" applyAlignment="1">
      <alignment horizontal="left" vertical="center" wrapText="1" indent="1"/>
    </xf>
    <xf numFmtId="49" fontId="17" fillId="0" borderId="8" xfId="5" applyNumberFormat="1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wrapText="1" indent="1"/>
    </xf>
    <xf numFmtId="49" fontId="17" fillId="0" borderId="10" xfId="5" applyNumberFormat="1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indent="1"/>
    </xf>
    <xf numFmtId="164" fontId="17" fillId="0" borderId="47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Border="1" applyAlignment="1" applyProtection="1">
      <alignment horizontal="right" vertical="center" wrapText="1" indent="1"/>
      <protection locked="0"/>
    </xf>
    <xf numFmtId="0" fontId="6" fillId="0" borderId="33" xfId="0" applyFont="1" applyFill="1" applyBorder="1" applyAlignment="1" applyProtection="1">
      <alignment horizontal="center" vertical="center" wrapText="1"/>
    </xf>
    <xf numFmtId="164" fontId="17" fillId="0" borderId="53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Fill="1" applyBorder="1" applyAlignment="1" applyProtection="1">
      <alignment horizontal="right" vertical="center" wrapText="1" indent="1"/>
    </xf>
    <xf numFmtId="164" fontId="17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5" applyNumberFormat="1" applyFont="1" applyBorder="1" applyAlignment="1" applyProtection="1">
      <alignment horizontal="right" vertical="center" wrapText="1" indent="1"/>
      <protection locked="0"/>
    </xf>
    <xf numFmtId="49" fontId="17" fillId="0" borderId="2" xfId="5" applyNumberFormat="1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7"/>
    </xf>
    <xf numFmtId="164" fontId="17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164" fontId="16" fillId="0" borderId="14" xfId="0" applyNumberFormat="1" applyFont="1" applyBorder="1" applyAlignment="1">
      <alignment vertical="center" wrapText="1"/>
    </xf>
    <xf numFmtId="164" fontId="16" fillId="2" borderId="14" xfId="0" applyNumberFormat="1" applyFont="1" applyFill="1" applyBorder="1" applyAlignment="1">
      <alignment vertical="center" wrapText="1"/>
    </xf>
    <xf numFmtId="164" fontId="16" fillId="0" borderId="21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15" fillId="0" borderId="2" xfId="0" applyNumberFormat="1" applyFont="1" applyBorder="1" applyAlignment="1" applyProtection="1">
      <alignment vertical="center" wrapText="1"/>
      <protection locked="0"/>
    </xf>
    <xf numFmtId="164" fontId="35" fillId="0" borderId="14" xfId="0" applyNumberFormat="1" applyFont="1" applyBorder="1" applyAlignment="1" applyProtection="1">
      <alignment horizontal="center" vertical="center" wrapText="1"/>
      <protection locked="0"/>
    </xf>
    <xf numFmtId="164" fontId="35" fillId="0" borderId="21" xfId="0" applyNumberFormat="1" applyFont="1" applyBorder="1" applyAlignment="1" applyProtection="1">
      <alignment horizontal="center" vertical="center" wrapText="1"/>
      <protection locked="0"/>
    </xf>
    <xf numFmtId="164" fontId="36" fillId="0" borderId="18" xfId="0" applyNumberFormat="1" applyFont="1" applyBorder="1" applyAlignment="1">
      <alignment horizontal="center" vertical="center" wrapText="1"/>
    </xf>
    <xf numFmtId="164" fontId="36" fillId="0" borderId="64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164" fontId="35" fillId="0" borderId="24" xfId="0" applyNumberFormat="1" applyFont="1" applyBorder="1" applyAlignment="1" applyProtection="1">
      <alignment horizontal="center" vertical="center" wrapText="1"/>
      <protection locked="0"/>
    </xf>
    <xf numFmtId="164" fontId="35" fillId="0" borderId="25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19" xfId="0" applyNumberFormat="1" applyFont="1" applyFill="1" applyBorder="1" applyAlignment="1">
      <alignment vertical="center" wrapTex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Border="1" applyAlignment="1">
      <alignment horizontal="left" vertical="center" wrapText="1" indent="1"/>
    </xf>
    <xf numFmtId="49" fontId="17" fillId="0" borderId="8" xfId="0" applyNumberFormat="1" applyFont="1" applyBorder="1" applyAlignment="1">
      <alignment horizontal="left" vertical="center" wrapText="1" indent="1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wrapText="1"/>
      <protection locked="0"/>
    </xf>
    <xf numFmtId="164" fontId="15" fillId="0" borderId="2" xfId="0" applyNumberFormat="1" applyFont="1" applyFill="1" applyBorder="1" applyAlignment="1" applyProtection="1">
      <alignment wrapText="1"/>
      <protection locked="0"/>
    </xf>
    <xf numFmtId="164" fontId="15" fillId="0" borderId="2" xfId="0" applyNumberFormat="1" applyFont="1" applyBorder="1" applyAlignment="1" applyProtection="1">
      <alignment wrapText="1"/>
      <protection locked="0"/>
    </xf>
    <xf numFmtId="164" fontId="6" fillId="0" borderId="14" xfId="0" applyNumberFormat="1" applyFont="1" applyBorder="1" applyAlignment="1">
      <alignment vertical="center" wrapText="1"/>
    </xf>
    <xf numFmtId="164" fontId="6" fillId="0" borderId="21" xfId="0" applyNumberFormat="1" applyFont="1" applyBorder="1" applyAlignment="1">
      <alignment vertical="center" wrapText="1"/>
    </xf>
    <xf numFmtId="164" fontId="15" fillId="0" borderId="2" xfId="0" applyNumberFormat="1" applyFont="1" applyFill="1" applyBorder="1" applyAlignment="1" applyProtection="1">
      <alignment horizontal="center" wrapTex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7" fillId="0" borderId="5" xfId="0" applyNumberFormat="1" applyFont="1" applyBorder="1" applyAlignment="1">
      <alignment horizontal="left" vertical="center" wrapText="1" indent="1"/>
    </xf>
    <xf numFmtId="164" fontId="17" fillId="0" borderId="5" xfId="0" applyNumberFormat="1" applyFont="1" applyFill="1" applyBorder="1" applyAlignment="1" applyProtection="1">
      <alignment horizontal="left" vertical="center" wrapText="1" indent="1"/>
    </xf>
    <xf numFmtId="164" fontId="0" fillId="0" borderId="5" xfId="0" applyNumberFormat="1" applyFill="1" applyBorder="1" applyAlignment="1" applyProtection="1">
      <alignment horizontal="center" vertical="center" wrapText="1"/>
    </xf>
    <xf numFmtId="164" fontId="0" fillId="0" borderId="65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</xf>
    <xf numFmtId="164" fontId="0" fillId="0" borderId="42" xfId="0" applyNumberForma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7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Border="1" applyAlignment="1" applyProtection="1">
      <alignment horizontal="right" vertical="center" wrapText="1" indent="1"/>
      <protection locked="0"/>
    </xf>
    <xf numFmtId="164" fontId="17" fillId="0" borderId="23" xfId="5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wrapText="1"/>
      <protection locked="0"/>
    </xf>
    <xf numFmtId="164" fontId="12" fillId="0" borderId="0" xfId="5" applyNumberFormat="1" applyFont="1" applyFill="1" applyProtection="1"/>
    <xf numFmtId="0" fontId="18" fillId="0" borderId="0" xfId="5" applyFont="1" applyFill="1" applyAlignment="1" applyProtection="1">
      <alignment horizontal="center" wrapText="1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29" fillId="0" borderId="22" xfId="5" applyNumberFormat="1" applyFont="1" applyFill="1" applyBorder="1" applyAlignment="1" applyProtection="1">
      <alignment horizontal="left" vertical="center"/>
    </xf>
    <xf numFmtId="164" fontId="29" fillId="0" borderId="22" xfId="5" applyNumberFormat="1" applyFont="1" applyFill="1" applyBorder="1" applyAlignment="1" applyProtection="1">
      <alignment horizontal="left"/>
    </xf>
    <xf numFmtId="0" fontId="6" fillId="0" borderId="15" xfId="5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 applyProtection="1">
      <alignment horizontal="center" vertical="center" wrapText="1"/>
    </xf>
    <xf numFmtId="0" fontId="6" fillId="0" borderId="61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55" xfId="5" applyFont="1" applyFill="1" applyBorder="1" applyAlignment="1" applyProtection="1">
      <alignment horizontal="center" vertical="center" wrapText="1"/>
    </xf>
    <xf numFmtId="0" fontId="6" fillId="0" borderId="47" xfId="5" applyFont="1" applyFill="1" applyBorder="1" applyAlignment="1" applyProtection="1">
      <alignment horizontal="center" vertical="center" wrapText="1"/>
    </xf>
    <xf numFmtId="0" fontId="18" fillId="0" borderId="0" xfId="5" applyFont="1" applyFill="1" applyAlignment="1" applyProtection="1">
      <alignment horizontal="center"/>
    </xf>
    <xf numFmtId="164" fontId="25" fillId="0" borderId="62" xfId="0" applyNumberFormat="1" applyFont="1" applyFill="1" applyBorder="1" applyAlignment="1" applyProtection="1">
      <alignment horizontal="center" vertical="center" wrapText="1"/>
    </xf>
    <xf numFmtId="164" fontId="25" fillId="0" borderId="63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er\Desktop\KTGVET&#201;S%20anyagok\2019\SOM\K&#214;LTS&#201;GVET&#201;SIRENDELET2019%20S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topLeftCell="A31"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95" t="s">
        <v>416</v>
      </c>
      <c r="B1" s="46"/>
    </row>
    <row r="2" spans="1:2" x14ac:dyDescent="0.2">
      <c r="A2" s="46"/>
      <c r="B2" s="46"/>
    </row>
    <row r="3" spans="1:2" x14ac:dyDescent="0.2">
      <c r="A3" s="197"/>
      <c r="B3" s="197"/>
    </row>
    <row r="4" spans="1:2" ht="15.75" x14ac:dyDescent="0.25">
      <c r="A4" s="48"/>
      <c r="B4" s="201"/>
    </row>
    <row r="5" spans="1:2" ht="15.75" x14ac:dyDescent="0.25">
      <c r="A5" s="48"/>
      <c r="B5" s="201"/>
    </row>
    <row r="6" spans="1:2" s="41" customFormat="1" ht="15.75" x14ac:dyDescent="0.25">
      <c r="A6" s="48" t="s">
        <v>468</v>
      </c>
      <c r="B6" s="197"/>
    </row>
    <row r="7" spans="1:2" s="41" customFormat="1" x14ac:dyDescent="0.2">
      <c r="A7" s="197"/>
      <c r="B7" s="197"/>
    </row>
    <row r="8" spans="1:2" s="41" customFormat="1" x14ac:dyDescent="0.2">
      <c r="A8" s="197"/>
      <c r="B8" s="197"/>
    </row>
    <row r="9" spans="1:2" x14ac:dyDescent="0.2">
      <c r="A9" s="197" t="s">
        <v>387</v>
      </c>
      <c r="B9" s="197" t="s">
        <v>367</v>
      </c>
    </row>
    <row r="10" spans="1:2" x14ac:dyDescent="0.2">
      <c r="A10" s="197" t="s">
        <v>385</v>
      </c>
      <c r="B10" s="197" t="s">
        <v>373</v>
      </c>
    </row>
    <row r="11" spans="1:2" x14ac:dyDescent="0.2">
      <c r="A11" s="197" t="s">
        <v>386</v>
      </c>
      <c r="B11" s="197" t="s">
        <v>374</v>
      </c>
    </row>
    <row r="12" spans="1:2" x14ac:dyDescent="0.2">
      <c r="A12" s="197"/>
      <c r="B12" s="197"/>
    </row>
    <row r="13" spans="1:2" ht="15.75" x14ac:dyDescent="0.25">
      <c r="A13" s="48" t="str">
        <f>+CONCATENATE(LEFT(A6,4),". évi előirányzat módosítások BEVÉTELEK")</f>
        <v>2021. évi előirányzat módosítások BEVÉTELEK</v>
      </c>
      <c r="B13" s="201"/>
    </row>
    <row r="14" spans="1:2" x14ac:dyDescent="0.2">
      <c r="A14" s="197"/>
      <c r="B14" s="197"/>
    </row>
    <row r="15" spans="1:2" s="41" customFormat="1" x14ac:dyDescent="0.2">
      <c r="A15" s="197" t="s">
        <v>388</v>
      </c>
      <c r="B15" s="197" t="s">
        <v>368</v>
      </c>
    </row>
    <row r="16" spans="1:2" x14ac:dyDescent="0.2">
      <c r="A16" s="197" t="s">
        <v>389</v>
      </c>
      <c r="B16" s="197" t="s">
        <v>375</v>
      </c>
    </row>
    <row r="17" spans="1:2" x14ac:dyDescent="0.2">
      <c r="A17" s="197" t="s">
        <v>390</v>
      </c>
      <c r="B17" s="197" t="s">
        <v>376</v>
      </c>
    </row>
    <row r="18" spans="1:2" x14ac:dyDescent="0.2">
      <c r="A18" s="197"/>
      <c r="B18" s="197"/>
    </row>
    <row r="19" spans="1:2" ht="14.25" x14ac:dyDescent="0.2">
      <c r="A19" s="204" t="str">
        <f>+CONCATENATE(LEFT(A6,4),". módosítás utáni módosított előrirányzatok BEVÉTELEK")</f>
        <v>2021. módosítás utáni módosított előrirányzatok BEVÉTELEK</v>
      </c>
      <c r="B19" s="201"/>
    </row>
    <row r="20" spans="1:2" x14ac:dyDescent="0.2">
      <c r="A20" s="197"/>
      <c r="B20" s="197"/>
    </row>
    <row r="21" spans="1:2" x14ac:dyDescent="0.2">
      <c r="A21" s="197" t="s">
        <v>391</v>
      </c>
      <c r="B21" s="197" t="s">
        <v>369</v>
      </c>
    </row>
    <row r="22" spans="1:2" x14ac:dyDescent="0.2">
      <c r="A22" s="197" t="s">
        <v>392</v>
      </c>
      <c r="B22" s="197" t="s">
        <v>377</v>
      </c>
    </row>
    <row r="23" spans="1:2" x14ac:dyDescent="0.2">
      <c r="A23" s="197" t="s">
        <v>393</v>
      </c>
      <c r="B23" s="197" t="s">
        <v>378</v>
      </c>
    </row>
    <row r="24" spans="1:2" x14ac:dyDescent="0.2">
      <c r="A24" s="197"/>
      <c r="B24" s="197"/>
    </row>
    <row r="25" spans="1:2" ht="15.75" x14ac:dyDescent="0.25">
      <c r="A25" s="48" t="str">
        <f>+CONCATENATE(LEFT(A6,4),". évi eredeti előirányzat KIADÁSOK")</f>
        <v>2021. évi eredeti előirányzat KIADÁSOK</v>
      </c>
      <c r="B25" s="201"/>
    </row>
    <row r="26" spans="1:2" x14ac:dyDescent="0.2">
      <c r="A26" s="197"/>
      <c r="B26" s="197"/>
    </row>
    <row r="27" spans="1:2" x14ac:dyDescent="0.2">
      <c r="A27" s="197" t="s">
        <v>394</v>
      </c>
      <c r="B27" s="197" t="s">
        <v>370</v>
      </c>
    </row>
    <row r="28" spans="1:2" x14ac:dyDescent="0.2">
      <c r="A28" s="197" t="s">
        <v>395</v>
      </c>
      <c r="B28" s="197" t="s">
        <v>379</v>
      </c>
    </row>
    <row r="29" spans="1:2" x14ac:dyDescent="0.2">
      <c r="A29" s="197" t="s">
        <v>396</v>
      </c>
      <c r="B29" s="197" t="s">
        <v>380</v>
      </c>
    </row>
    <row r="30" spans="1:2" x14ac:dyDescent="0.2">
      <c r="A30" s="197"/>
      <c r="B30" s="197"/>
    </row>
    <row r="31" spans="1:2" ht="15.75" x14ac:dyDescent="0.25">
      <c r="A31" s="48" t="str">
        <f>+CONCATENATE(LEFT(A6,4),". évi előirányzat módosítások KIADÁSOK")</f>
        <v>2021. évi előirányzat módosítások KIADÁSOK</v>
      </c>
      <c r="B31" s="201"/>
    </row>
    <row r="32" spans="1:2" x14ac:dyDescent="0.2">
      <c r="A32" s="197"/>
      <c r="B32" s="197"/>
    </row>
    <row r="33" spans="1:2" x14ac:dyDescent="0.2">
      <c r="A33" s="197" t="s">
        <v>397</v>
      </c>
      <c r="B33" s="197" t="s">
        <v>371</v>
      </c>
    </row>
    <row r="34" spans="1:2" x14ac:dyDescent="0.2">
      <c r="A34" s="197" t="s">
        <v>398</v>
      </c>
      <c r="B34" s="197" t="s">
        <v>381</v>
      </c>
    </row>
    <row r="35" spans="1:2" x14ac:dyDescent="0.2">
      <c r="A35" s="197" t="s">
        <v>399</v>
      </c>
      <c r="B35" s="197" t="s">
        <v>382</v>
      </c>
    </row>
    <row r="36" spans="1:2" x14ac:dyDescent="0.2">
      <c r="A36" s="197"/>
      <c r="B36" s="197"/>
    </row>
    <row r="37" spans="1:2" ht="15.75" x14ac:dyDescent="0.25">
      <c r="A37" s="203" t="str">
        <f>+CONCATENATE(LEFT(A6,4),". módosítás utáni módosított előirányzatok KIADÁSOK")</f>
        <v>2021. módosítás utáni módosított előirányzatok KIADÁSOK</v>
      </c>
      <c r="B37" s="201"/>
    </row>
    <row r="38" spans="1:2" x14ac:dyDescent="0.2">
      <c r="A38" s="197"/>
      <c r="B38" s="197"/>
    </row>
    <row r="39" spans="1:2" x14ac:dyDescent="0.2">
      <c r="A39" s="197" t="s">
        <v>400</v>
      </c>
      <c r="B39" s="197" t="s">
        <v>372</v>
      </c>
    </row>
    <row r="40" spans="1:2" x14ac:dyDescent="0.2">
      <c r="A40" s="197" t="s">
        <v>401</v>
      </c>
      <c r="B40" s="197" t="s">
        <v>383</v>
      </c>
    </row>
    <row r="41" spans="1:2" x14ac:dyDescent="0.2">
      <c r="A41" s="197" t="s">
        <v>402</v>
      </c>
      <c r="B41" s="197" t="s">
        <v>384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6"/>
  <sheetViews>
    <sheetView view="pageLayout" zoomScaleNormal="90" workbookViewId="0">
      <selection activeCell="E15" sqref="E15"/>
    </sheetView>
  </sheetViews>
  <sheetFormatPr defaultRowHeight="12.75" x14ac:dyDescent="0.2"/>
  <cols>
    <col min="1" max="1" width="60.6640625" style="336" customWidth="1"/>
    <col min="2" max="2" width="15.6640625" style="335" customWidth="1"/>
    <col min="3" max="3" width="16.33203125" style="335" customWidth="1"/>
    <col min="4" max="4" width="18" style="335" customWidth="1"/>
    <col min="5" max="5" width="16.6640625" style="335" customWidth="1"/>
    <col min="6" max="6" width="18.83203125" style="335" customWidth="1"/>
    <col min="7" max="7" width="13.83203125" style="335" customWidth="1"/>
    <col min="8" max="8" width="14" style="335" customWidth="1"/>
    <col min="9" max="9" width="13.83203125" style="335" customWidth="1"/>
    <col min="10" max="256" width="9.33203125" style="335"/>
    <col min="257" max="257" width="60.6640625" style="335" customWidth="1"/>
    <col min="258" max="258" width="15.6640625" style="335" customWidth="1"/>
    <col min="259" max="259" width="16.33203125" style="335" customWidth="1"/>
    <col min="260" max="260" width="18" style="335" customWidth="1"/>
    <col min="261" max="261" width="16.6640625" style="335" customWidth="1"/>
    <col min="262" max="262" width="18.83203125" style="335" customWidth="1"/>
    <col min="263" max="264" width="12.83203125" style="335" customWidth="1"/>
    <col min="265" max="265" width="13.83203125" style="335" customWidth="1"/>
    <col min="266" max="512" width="9.33203125" style="335"/>
    <col min="513" max="513" width="60.6640625" style="335" customWidth="1"/>
    <col min="514" max="514" width="15.6640625" style="335" customWidth="1"/>
    <col min="515" max="515" width="16.33203125" style="335" customWidth="1"/>
    <col min="516" max="516" width="18" style="335" customWidth="1"/>
    <col min="517" max="517" width="16.6640625" style="335" customWidth="1"/>
    <col min="518" max="518" width="18.83203125" style="335" customWidth="1"/>
    <col min="519" max="520" width="12.83203125" style="335" customWidth="1"/>
    <col min="521" max="521" width="13.83203125" style="335" customWidth="1"/>
    <col min="522" max="768" width="9.33203125" style="335"/>
    <col min="769" max="769" width="60.6640625" style="335" customWidth="1"/>
    <col min="770" max="770" width="15.6640625" style="335" customWidth="1"/>
    <col min="771" max="771" width="16.33203125" style="335" customWidth="1"/>
    <col min="772" max="772" width="18" style="335" customWidth="1"/>
    <col min="773" max="773" width="16.6640625" style="335" customWidth="1"/>
    <col min="774" max="774" width="18.83203125" style="335" customWidth="1"/>
    <col min="775" max="776" width="12.83203125" style="335" customWidth="1"/>
    <col min="777" max="777" width="13.83203125" style="335" customWidth="1"/>
    <col min="778" max="1024" width="9.33203125" style="335"/>
    <col min="1025" max="1025" width="60.6640625" style="335" customWidth="1"/>
    <col min="1026" max="1026" width="15.6640625" style="335" customWidth="1"/>
    <col min="1027" max="1027" width="16.33203125" style="335" customWidth="1"/>
    <col min="1028" max="1028" width="18" style="335" customWidth="1"/>
    <col min="1029" max="1029" width="16.6640625" style="335" customWidth="1"/>
    <col min="1030" max="1030" width="18.83203125" style="335" customWidth="1"/>
    <col min="1031" max="1032" width="12.83203125" style="335" customWidth="1"/>
    <col min="1033" max="1033" width="13.83203125" style="335" customWidth="1"/>
    <col min="1034" max="1280" width="9.33203125" style="335"/>
    <col min="1281" max="1281" width="60.6640625" style="335" customWidth="1"/>
    <col min="1282" max="1282" width="15.6640625" style="335" customWidth="1"/>
    <col min="1283" max="1283" width="16.33203125" style="335" customWidth="1"/>
    <col min="1284" max="1284" width="18" style="335" customWidth="1"/>
    <col min="1285" max="1285" width="16.6640625" style="335" customWidth="1"/>
    <col min="1286" max="1286" width="18.83203125" style="335" customWidth="1"/>
    <col min="1287" max="1288" width="12.83203125" style="335" customWidth="1"/>
    <col min="1289" max="1289" width="13.83203125" style="335" customWidth="1"/>
    <col min="1290" max="1536" width="9.33203125" style="335"/>
    <col min="1537" max="1537" width="60.6640625" style="335" customWidth="1"/>
    <col min="1538" max="1538" width="15.6640625" style="335" customWidth="1"/>
    <col min="1539" max="1539" width="16.33203125" style="335" customWidth="1"/>
    <col min="1540" max="1540" width="18" style="335" customWidth="1"/>
    <col min="1541" max="1541" width="16.6640625" style="335" customWidth="1"/>
    <col min="1542" max="1542" width="18.83203125" style="335" customWidth="1"/>
    <col min="1543" max="1544" width="12.83203125" style="335" customWidth="1"/>
    <col min="1545" max="1545" width="13.83203125" style="335" customWidth="1"/>
    <col min="1546" max="1792" width="9.33203125" style="335"/>
    <col min="1793" max="1793" width="60.6640625" style="335" customWidth="1"/>
    <col min="1794" max="1794" width="15.6640625" style="335" customWidth="1"/>
    <col min="1795" max="1795" width="16.33203125" style="335" customWidth="1"/>
    <col min="1796" max="1796" width="18" style="335" customWidth="1"/>
    <col min="1797" max="1797" width="16.6640625" style="335" customWidth="1"/>
    <col min="1798" max="1798" width="18.83203125" style="335" customWidth="1"/>
    <col min="1799" max="1800" width="12.83203125" style="335" customWidth="1"/>
    <col min="1801" max="1801" width="13.83203125" style="335" customWidth="1"/>
    <col min="1802" max="2048" width="9.33203125" style="335"/>
    <col min="2049" max="2049" width="60.6640625" style="335" customWidth="1"/>
    <col min="2050" max="2050" width="15.6640625" style="335" customWidth="1"/>
    <col min="2051" max="2051" width="16.33203125" style="335" customWidth="1"/>
    <col min="2052" max="2052" width="18" style="335" customWidth="1"/>
    <col min="2053" max="2053" width="16.6640625" style="335" customWidth="1"/>
    <col min="2054" max="2054" width="18.83203125" style="335" customWidth="1"/>
    <col min="2055" max="2056" width="12.83203125" style="335" customWidth="1"/>
    <col min="2057" max="2057" width="13.83203125" style="335" customWidth="1"/>
    <col min="2058" max="2304" width="9.33203125" style="335"/>
    <col min="2305" max="2305" width="60.6640625" style="335" customWidth="1"/>
    <col min="2306" max="2306" width="15.6640625" style="335" customWidth="1"/>
    <col min="2307" max="2307" width="16.33203125" style="335" customWidth="1"/>
    <col min="2308" max="2308" width="18" style="335" customWidth="1"/>
    <col min="2309" max="2309" width="16.6640625" style="335" customWidth="1"/>
    <col min="2310" max="2310" width="18.83203125" style="335" customWidth="1"/>
    <col min="2311" max="2312" width="12.83203125" style="335" customWidth="1"/>
    <col min="2313" max="2313" width="13.83203125" style="335" customWidth="1"/>
    <col min="2314" max="2560" width="9.33203125" style="335"/>
    <col min="2561" max="2561" width="60.6640625" style="335" customWidth="1"/>
    <col min="2562" max="2562" width="15.6640625" style="335" customWidth="1"/>
    <col min="2563" max="2563" width="16.33203125" style="335" customWidth="1"/>
    <col min="2564" max="2564" width="18" style="335" customWidth="1"/>
    <col min="2565" max="2565" width="16.6640625" style="335" customWidth="1"/>
    <col min="2566" max="2566" width="18.83203125" style="335" customWidth="1"/>
    <col min="2567" max="2568" width="12.83203125" style="335" customWidth="1"/>
    <col min="2569" max="2569" width="13.83203125" style="335" customWidth="1"/>
    <col min="2570" max="2816" width="9.33203125" style="335"/>
    <col min="2817" max="2817" width="60.6640625" style="335" customWidth="1"/>
    <col min="2818" max="2818" width="15.6640625" style="335" customWidth="1"/>
    <col min="2819" max="2819" width="16.33203125" style="335" customWidth="1"/>
    <col min="2820" max="2820" width="18" style="335" customWidth="1"/>
    <col min="2821" max="2821" width="16.6640625" style="335" customWidth="1"/>
    <col min="2822" max="2822" width="18.83203125" style="335" customWidth="1"/>
    <col min="2823" max="2824" width="12.83203125" style="335" customWidth="1"/>
    <col min="2825" max="2825" width="13.83203125" style="335" customWidth="1"/>
    <col min="2826" max="3072" width="9.33203125" style="335"/>
    <col min="3073" max="3073" width="60.6640625" style="335" customWidth="1"/>
    <col min="3074" max="3074" width="15.6640625" style="335" customWidth="1"/>
    <col min="3075" max="3075" width="16.33203125" style="335" customWidth="1"/>
    <col min="3076" max="3076" width="18" style="335" customWidth="1"/>
    <col min="3077" max="3077" width="16.6640625" style="335" customWidth="1"/>
    <col min="3078" max="3078" width="18.83203125" style="335" customWidth="1"/>
    <col min="3079" max="3080" width="12.83203125" style="335" customWidth="1"/>
    <col min="3081" max="3081" width="13.83203125" style="335" customWidth="1"/>
    <col min="3082" max="3328" width="9.33203125" style="335"/>
    <col min="3329" max="3329" width="60.6640625" style="335" customWidth="1"/>
    <col min="3330" max="3330" width="15.6640625" style="335" customWidth="1"/>
    <col min="3331" max="3331" width="16.33203125" style="335" customWidth="1"/>
    <col min="3332" max="3332" width="18" style="335" customWidth="1"/>
    <col min="3333" max="3333" width="16.6640625" style="335" customWidth="1"/>
    <col min="3334" max="3334" width="18.83203125" style="335" customWidth="1"/>
    <col min="3335" max="3336" width="12.83203125" style="335" customWidth="1"/>
    <col min="3337" max="3337" width="13.83203125" style="335" customWidth="1"/>
    <col min="3338" max="3584" width="9.33203125" style="335"/>
    <col min="3585" max="3585" width="60.6640625" style="335" customWidth="1"/>
    <col min="3586" max="3586" width="15.6640625" style="335" customWidth="1"/>
    <col min="3587" max="3587" width="16.33203125" style="335" customWidth="1"/>
    <col min="3588" max="3588" width="18" style="335" customWidth="1"/>
    <col min="3589" max="3589" width="16.6640625" style="335" customWidth="1"/>
    <col min="3590" max="3590" width="18.83203125" style="335" customWidth="1"/>
    <col min="3591" max="3592" width="12.83203125" style="335" customWidth="1"/>
    <col min="3593" max="3593" width="13.83203125" style="335" customWidth="1"/>
    <col min="3594" max="3840" width="9.33203125" style="335"/>
    <col min="3841" max="3841" width="60.6640625" style="335" customWidth="1"/>
    <col min="3842" max="3842" width="15.6640625" style="335" customWidth="1"/>
    <col min="3843" max="3843" width="16.33203125" style="335" customWidth="1"/>
    <col min="3844" max="3844" width="18" style="335" customWidth="1"/>
    <col min="3845" max="3845" width="16.6640625" style="335" customWidth="1"/>
    <col min="3846" max="3846" width="18.83203125" style="335" customWidth="1"/>
    <col min="3847" max="3848" width="12.83203125" style="335" customWidth="1"/>
    <col min="3849" max="3849" width="13.83203125" style="335" customWidth="1"/>
    <col min="3850" max="4096" width="9.33203125" style="335"/>
    <col min="4097" max="4097" width="60.6640625" style="335" customWidth="1"/>
    <col min="4098" max="4098" width="15.6640625" style="335" customWidth="1"/>
    <col min="4099" max="4099" width="16.33203125" style="335" customWidth="1"/>
    <col min="4100" max="4100" width="18" style="335" customWidth="1"/>
    <col min="4101" max="4101" width="16.6640625" style="335" customWidth="1"/>
    <col min="4102" max="4102" width="18.83203125" style="335" customWidth="1"/>
    <col min="4103" max="4104" width="12.83203125" style="335" customWidth="1"/>
    <col min="4105" max="4105" width="13.83203125" style="335" customWidth="1"/>
    <col min="4106" max="4352" width="9.33203125" style="335"/>
    <col min="4353" max="4353" width="60.6640625" style="335" customWidth="1"/>
    <col min="4354" max="4354" width="15.6640625" style="335" customWidth="1"/>
    <col min="4355" max="4355" width="16.33203125" style="335" customWidth="1"/>
    <col min="4356" max="4356" width="18" style="335" customWidth="1"/>
    <col min="4357" max="4357" width="16.6640625" style="335" customWidth="1"/>
    <col min="4358" max="4358" width="18.83203125" style="335" customWidth="1"/>
    <col min="4359" max="4360" width="12.83203125" style="335" customWidth="1"/>
    <col min="4361" max="4361" width="13.83203125" style="335" customWidth="1"/>
    <col min="4362" max="4608" width="9.33203125" style="335"/>
    <col min="4609" max="4609" width="60.6640625" style="335" customWidth="1"/>
    <col min="4610" max="4610" width="15.6640625" style="335" customWidth="1"/>
    <col min="4611" max="4611" width="16.33203125" style="335" customWidth="1"/>
    <col min="4612" max="4612" width="18" style="335" customWidth="1"/>
    <col min="4613" max="4613" width="16.6640625" style="335" customWidth="1"/>
    <col min="4614" max="4614" width="18.83203125" style="335" customWidth="1"/>
    <col min="4615" max="4616" width="12.83203125" style="335" customWidth="1"/>
    <col min="4617" max="4617" width="13.83203125" style="335" customWidth="1"/>
    <col min="4618" max="4864" width="9.33203125" style="335"/>
    <col min="4865" max="4865" width="60.6640625" style="335" customWidth="1"/>
    <col min="4866" max="4866" width="15.6640625" style="335" customWidth="1"/>
    <col min="4867" max="4867" width="16.33203125" style="335" customWidth="1"/>
    <col min="4868" max="4868" width="18" style="335" customWidth="1"/>
    <col min="4869" max="4869" width="16.6640625" style="335" customWidth="1"/>
    <col min="4870" max="4870" width="18.83203125" style="335" customWidth="1"/>
    <col min="4871" max="4872" width="12.83203125" style="335" customWidth="1"/>
    <col min="4873" max="4873" width="13.83203125" style="335" customWidth="1"/>
    <col min="4874" max="5120" width="9.33203125" style="335"/>
    <col min="5121" max="5121" width="60.6640625" style="335" customWidth="1"/>
    <col min="5122" max="5122" width="15.6640625" style="335" customWidth="1"/>
    <col min="5123" max="5123" width="16.33203125" style="335" customWidth="1"/>
    <col min="5124" max="5124" width="18" style="335" customWidth="1"/>
    <col min="5125" max="5125" width="16.6640625" style="335" customWidth="1"/>
    <col min="5126" max="5126" width="18.83203125" style="335" customWidth="1"/>
    <col min="5127" max="5128" width="12.83203125" style="335" customWidth="1"/>
    <col min="5129" max="5129" width="13.83203125" style="335" customWidth="1"/>
    <col min="5130" max="5376" width="9.33203125" style="335"/>
    <col min="5377" max="5377" width="60.6640625" style="335" customWidth="1"/>
    <col min="5378" max="5378" width="15.6640625" style="335" customWidth="1"/>
    <col min="5379" max="5379" width="16.33203125" style="335" customWidth="1"/>
    <col min="5380" max="5380" width="18" style="335" customWidth="1"/>
    <col min="5381" max="5381" width="16.6640625" style="335" customWidth="1"/>
    <col min="5382" max="5382" width="18.83203125" style="335" customWidth="1"/>
    <col min="5383" max="5384" width="12.83203125" style="335" customWidth="1"/>
    <col min="5385" max="5385" width="13.83203125" style="335" customWidth="1"/>
    <col min="5386" max="5632" width="9.33203125" style="335"/>
    <col min="5633" max="5633" width="60.6640625" style="335" customWidth="1"/>
    <col min="5634" max="5634" width="15.6640625" style="335" customWidth="1"/>
    <col min="5635" max="5635" width="16.33203125" style="335" customWidth="1"/>
    <col min="5636" max="5636" width="18" style="335" customWidth="1"/>
    <col min="5637" max="5637" width="16.6640625" style="335" customWidth="1"/>
    <col min="5638" max="5638" width="18.83203125" style="335" customWidth="1"/>
    <col min="5639" max="5640" width="12.83203125" style="335" customWidth="1"/>
    <col min="5641" max="5641" width="13.83203125" style="335" customWidth="1"/>
    <col min="5642" max="5888" width="9.33203125" style="335"/>
    <col min="5889" max="5889" width="60.6640625" style="335" customWidth="1"/>
    <col min="5890" max="5890" width="15.6640625" style="335" customWidth="1"/>
    <col min="5891" max="5891" width="16.33203125" style="335" customWidth="1"/>
    <col min="5892" max="5892" width="18" style="335" customWidth="1"/>
    <col min="5893" max="5893" width="16.6640625" style="335" customWidth="1"/>
    <col min="5894" max="5894" width="18.83203125" style="335" customWidth="1"/>
    <col min="5895" max="5896" width="12.83203125" style="335" customWidth="1"/>
    <col min="5897" max="5897" width="13.83203125" style="335" customWidth="1"/>
    <col min="5898" max="6144" width="9.33203125" style="335"/>
    <col min="6145" max="6145" width="60.6640625" style="335" customWidth="1"/>
    <col min="6146" max="6146" width="15.6640625" style="335" customWidth="1"/>
    <col min="6147" max="6147" width="16.33203125" style="335" customWidth="1"/>
    <col min="6148" max="6148" width="18" style="335" customWidth="1"/>
    <col min="6149" max="6149" width="16.6640625" style="335" customWidth="1"/>
    <col min="6150" max="6150" width="18.83203125" style="335" customWidth="1"/>
    <col min="6151" max="6152" width="12.83203125" style="335" customWidth="1"/>
    <col min="6153" max="6153" width="13.83203125" style="335" customWidth="1"/>
    <col min="6154" max="6400" width="9.33203125" style="335"/>
    <col min="6401" max="6401" width="60.6640625" style="335" customWidth="1"/>
    <col min="6402" max="6402" width="15.6640625" style="335" customWidth="1"/>
    <col min="6403" max="6403" width="16.33203125" style="335" customWidth="1"/>
    <col min="6404" max="6404" width="18" style="335" customWidth="1"/>
    <col min="6405" max="6405" width="16.6640625" style="335" customWidth="1"/>
    <col min="6406" max="6406" width="18.83203125" style="335" customWidth="1"/>
    <col min="6407" max="6408" width="12.83203125" style="335" customWidth="1"/>
    <col min="6409" max="6409" width="13.83203125" style="335" customWidth="1"/>
    <col min="6410" max="6656" width="9.33203125" style="335"/>
    <col min="6657" max="6657" width="60.6640625" style="335" customWidth="1"/>
    <col min="6658" max="6658" width="15.6640625" style="335" customWidth="1"/>
    <col min="6659" max="6659" width="16.33203125" style="335" customWidth="1"/>
    <col min="6660" max="6660" width="18" style="335" customWidth="1"/>
    <col min="6661" max="6661" width="16.6640625" style="335" customWidth="1"/>
    <col min="6662" max="6662" width="18.83203125" style="335" customWidth="1"/>
    <col min="6663" max="6664" width="12.83203125" style="335" customWidth="1"/>
    <col min="6665" max="6665" width="13.83203125" style="335" customWidth="1"/>
    <col min="6666" max="6912" width="9.33203125" style="335"/>
    <col min="6913" max="6913" width="60.6640625" style="335" customWidth="1"/>
    <col min="6914" max="6914" width="15.6640625" style="335" customWidth="1"/>
    <col min="6915" max="6915" width="16.33203125" style="335" customWidth="1"/>
    <col min="6916" max="6916" width="18" style="335" customWidth="1"/>
    <col min="6917" max="6917" width="16.6640625" style="335" customWidth="1"/>
    <col min="6918" max="6918" width="18.83203125" style="335" customWidth="1"/>
    <col min="6919" max="6920" width="12.83203125" style="335" customWidth="1"/>
    <col min="6921" max="6921" width="13.83203125" style="335" customWidth="1"/>
    <col min="6922" max="7168" width="9.33203125" style="335"/>
    <col min="7169" max="7169" width="60.6640625" style="335" customWidth="1"/>
    <col min="7170" max="7170" width="15.6640625" style="335" customWidth="1"/>
    <col min="7171" max="7171" width="16.33203125" style="335" customWidth="1"/>
    <col min="7172" max="7172" width="18" style="335" customWidth="1"/>
    <col min="7173" max="7173" width="16.6640625" style="335" customWidth="1"/>
    <col min="7174" max="7174" width="18.83203125" style="335" customWidth="1"/>
    <col min="7175" max="7176" width="12.83203125" style="335" customWidth="1"/>
    <col min="7177" max="7177" width="13.83203125" style="335" customWidth="1"/>
    <col min="7178" max="7424" width="9.33203125" style="335"/>
    <col min="7425" max="7425" width="60.6640625" style="335" customWidth="1"/>
    <col min="7426" max="7426" width="15.6640625" style="335" customWidth="1"/>
    <col min="7427" max="7427" width="16.33203125" style="335" customWidth="1"/>
    <col min="7428" max="7428" width="18" style="335" customWidth="1"/>
    <col min="7429" max="7429" width="16.6640625" style="335" customWidth="1"/>
    <col min="7430" max="7430" width="18.83203125" style="335" customWidth="1"/>
    <col min="7431" max="7432" width="12.83203125" style="335" customWidth="1"/>
    <col min="7433" max="7433" width="13.83203125" style="335" customWidth="1"/>
    <col min="7434" max="7680" width="9.33203125" style="335"/>
    <col min="7681" max="7681" width="60.6640625" style="335" customWidth="1"/>
    <col min="7682" max="7682" width="15.6640625" style="335" customWidth="1"/>
    <col min="7683" max="7683" width="16.33203125" style="335" customWidth="1"/>
    <col min="7684" max="7684" width="18" style="335" customWidth="1"/>
    <col min="7685" max="7685" width="16.6640625" style="335" customWidth="1"/>
    <col min="7686" max="7686" width="18.83203125" style="335" customWidth="1"/>
    <col min="7687" max="7688" width="12.83203125" style="335" customWidth="1"/>
    <col min="7689" max="7689" width="13.83203125" style="335" customWidth="1"/>
    <col min="7690" max="7936" width="9.33203125" style="335"/>
    <col min="7937" max="7937" width="60.6640625" style="335" customWidth="1"/>
    <col min="7938" max="7938" width="15.6640625" style="335" customWidth="1"/>
    <col min="7939" max="7939" width="16.33203125" style="335" customWidth="1"/>
    <col min="7940" max="7940" width="18" style="335" customWidth="1"/>
    <col min="7941" max="7941" width="16.6640625" style="335" customWidth="1"/>
    <col min="7942" max="7942" width="18.83203125" style="335" customWidth="1"/>
    <col min="7943" max="7944" width="12.83203125" style="335" customWidth="1"/>
    <col min="7945" max="7945" width="13.83203125" style="335" customWidth="1"/>
    <col min="7946" max="8192" width="9.33203125" style="335"/>
    <col min="8193" max="8193" width="60.6640625" style="335" customWidth="1"/>
    <col min="8194" max="8194" width="15.6640625" style="335" customWidth="1"/>
    <col min="8195" max="8195" width="16.33203125" style="335" customWidth="1"/>
    <col min="8196" max="8196" width="18" style="335" customWidth="1"/>
    <col min="8197" max="8197" width="16.6640625" style="335" customWidth="1"/>
    <col min="8198" max="8198" width="18.83203125" style="335" customWidth="1"/>
    <col min="8199" max="8200" width="12.83203125" style="335" customWidth="1"/>
    <col min="8201" max="8201" width="13.83203125" style="335" customWidth="1"/>
    <col min="8202" max="8448" width="9.33203125" style="335"/>
    <col min="8449" max="8449" width="60.6640625" style="335" customWidth="1"/>
    <col min="8450" max="8450" width="15.6640625" style="335" customWidth="1"/>
    <col min="8451" max="8451" width="16.33203125" style="335" customWidth="1"/>
    <col min="8452" max="8452" width="18" style="335" customWidth="1"/>
    <col min="8453" max="8453" width="16.6640625" style="335" customWidth="1"/>
    <col min="8454" max="8454" width="18.83203125" style="335" customWidth="1"/>
    <col min="8455" max="8456" width="12.83203125" style="335" customWidth="1"/>
    <col min="8457" max="8457" width="13.83203125" style="335" customWidth="1"/>
    <col min="8458" max="8704" width="9.33203125" style="335"/>
    <col min="8705" max="8705" width="60.6640625" style="335" customWidth="1"/>
    <col min="8706" max="8706" width="15.6640625" style="335" customWidth="1"/>
    <col min="8707" max="8707" width="16.33203125" style="335" customWidth="1"/>
    <col min="8708" max="8708" width="18" style="335" customWidth="1"/>
    <col min="8709" max="8709" width="16.6640625" style="335" customWidth="1"/>
    <col min="8710" max="8710" width="18.83203125" style="335" customWidth="1"/>
    <col min="8711" max="8712" width="12.83203125" style="335" customWidth="1"/>
    <col min="8713" max="8713" width="13.83203125" style="335" customWidth="1"/>
    <col min="8714" max="8960" width="9.33203125" style="335"/>
    <col min="8961" max="8961" width="60.6640625" style="335" customWidth="1"/>
    <col min="8962" max="8962" width="15.6640625" style="335" customWidth="1"/>
    <col min="8963" max="8963" width="16.33203125" style="335" customWidth="1"/>
    <col min="8964" max="8964" width="18" style="335" customWidth="1"/>
    <col min="8965" max="8965" width="16.6640625" style="335" customWidth="1"/>
    <col min="8966" max="8966" width="18.83203125" style="335" customWidth="1"/>
    <col min="8967" max="8968" width="12.83203125" style="335" customWidth="1"/>
    <col min="8969" max="8969" width="13.83203125" style="335" customWidth="1"/>
    <col min="8970" max="9216" width="9.33203125" style="335"/>
    <col min="9217" max="9217" width="60.6640625" style="335" customWidth="1"/>
    <col min="9218" max="9218" width="15.6640625" style="335" customWidth="1"/>
    <col min="9219" max="9219" width="16.33203125" style="335" customWidth="1"/>
    <col min="9220" max="9220" width="18" style="335" customWidth="1"/>
    <col min="9221" max="9221" width="16.6640625" style="335" customWidth="1"/>
    <col min="9222" max="9222" width="18.83203125" style="335" customWidth="1"/>
    <col min="9223" max="9224" width="12.83203125" style="335" customWidth="1"/>
    <col min="9225" max="9225" width="13.83203125" style="335" customWidth="1"/>
    <col min="9226" max="9472" width="9.33203125" style="335"/>
    <col min="9473" max="9473" width="60.6640625" style="335" customWidth="1"/>
    <col min="9474" max="9474" width="15.6640625" style="335" customWidth="1"/>
    <col min="9475" max="9475" width="16.33203125" style="335" customWidth="1"/>
    <col min="9476" max="9476" width="18" style="335" customWidth="1"/>
    <col min="9477" max="9477" width="16.6640625" style="335" customWidth="1"/>
    <col min="9478" max="9478" width="18.83203125" style="335" customWidth="1"/>
    <col min="9479" max="9480" width="12.83203125" style="335" customWidth="1"/>
    <col min="9481" max="9481" width="13.83203125" style="335" customWidth="1"/>
    <col min="9482" max="9728" width="9.33203125" style="335"/>
    <col min="9729" max="9729" width="60.6640625" style="335" customWidth="1"/>
    <col min="9730" max="9730" width="15.6640625" style="335" customWidth="1"/>
    <col min="9731" max="9731" width="16.33203125" style="335" customWidth="1"/>
    <col min="9732" max="9732" width="18" style="335" customWidth="1"/>
    <col min="9733" max="9733" width="16.6640625" style="335" customWidth="1"/>
    <col min="9734" max="9734" width="18.83203125" style="335" customWidth="1"/>
    <col min="9735" max="9736" width="12.83203125" style="335" customWidth="1"/>
    <col min="9737" max="9737" width="13.83203125" style="335" customWidth="1"/>
    <col min="9738" max="9984" width="9.33203125" style="335"/>
    <col min="9985" max="9985" width="60.6640625" style="335" customWidth="1"/>
    <col min="9986" max="9986" width="15.6640625" style="335" customWidth="1"/>
    <col min="9987" max="9987" width="16.33203125" style="335" customWidth="1"/>
    <col min="9988" max="9988" width="18" style="335" customWidth="1"/>
    <col min="9989" max="9989" width="16.6640625" style="335" customWidth="1"/>
    <col min="9990" max="9990" width="18.83203125" style="335" customWidth="1"/>
    <col min="9991" max="9992" width="12.83203125" style="335" customWidth="1"/>
    <col min="9993" max="9993" width="13.83203125" style="335" customWidth="1"/>
    <col min="9994" max="10240" width="9.33203125" style="335"/>
    <col min="10241" max="10241" width="60.6640625" style="335" customWidth="1"/>
    <col min="10242" max="10242" width="15.6640625" style="335" customWidth="1"/>
    <col min="10243" max="10243" width="16.33203125" style="335" customWidth="1"/>
    <col min="10244" max="10244" width="18" style="335" customWidth="1"/>
    <col min="10245" max="10245" width="16.6640625" style="335" customWidth="1"/>
    <col min="10246" max="10246" width="18.83203125" style="335" customWidth="1"/>
    <col min="10247" max="10248" width="12.83203125" style="335" customWidth="1"/>
    <col min="10249" max="10249" width="13.83203125" style="335" customWidth="1"/>
    <col min="10250" max="10496" width="9.33203125" style="335"/>
    <col min="10497" max="10497" width="60.6640625" style="335" customWidth="1"/>
    <col min="10498" max="10498" width="15.6640625" style="335" customWidth="1"/>
    <col min="10499" max="10499" width="16.33203125" style="335" customWidth="1"/>
    <col min="10500" max="10500" width="18" style="335" customWidth="1"/>
    <col min="10501" max="10501" width="16.6640625" style="335" customWidth="1"/>
    <col min="10502" max="10502" width="18.83203125" style="335" customWidth="1"/>
    <col min="10503" max="10504" width="12.83203125" style="335" customWidth="1"/>
    <col min="10505" max="10505" width="13.83203125" style="335" customWidth="1"/>
    <col min="10506" max="10752" width="9.33203125" style="335"/>
    <col min="10753" max="10753" width="60.6640625" style="335" customWidth="1"/>
    <col min="10754" max="10754" width="15.6640625" style="335" customWidth="1"/>
    <col min="10755" max="10755" width="16.33203125" style="335" customWidth="1"/>
    <col min="10756" max="10756" width="18" style="335" customWidth="1"/>
    <col min="10757" max="10757" width="16.6640625" style="335" customWidth="1"/>
    <col min="10758" max="10758" width="18.83203125" style="335" customWidth="1"/>
    <col min="10759" max="10760" width="12.83203125" style="335" customWidth="1"/>
    <col min="10761" max="10761" width="13.83203125" style="335" customWidth="1"/>
    <col min="10762" max="11008" width="9.33203125" style="335"/>
    <col min="11009" max="11009" width="60.6640625" style="335" customWidth="1"/>
    <col min="11010" max="11010" width="15.6640625" style="335" customWidth="1"/>
    <col min="11011" max="11011" width="16.33203125" style="335" customWidth="1"/>
    <col min="11012" max="11012" width="18" style="335" customWidth="1"/>
    <col min="11013" max="11013" width="16.6640625" style="335" customWidth="1"/>
    <col min="11014" max="11014" width="18.83203125" style="335" customWidth="1"/>
    <col min="11015" max="11016" width="12.83203125" style="335" customWidth="1"/>
    <col min="11017" max="11017" width="13.83203125" style="335" customWidth="1"/>
    <col min="11018" max="11264" width="9.33203125" style="335"/>
    <col min="11265" max="11265" width="60.6640625" style="335" customWidth="1"/>
    <col min="11266" max="11266" width="15.6640625" style="335" customWidth="1"/>
    <col min="11267" max="11267" width="16.33203125" style="335" customWidth="1"/>
    <col min="11268" max="11268" width="18" style="335" customWidth="1"/>
    <col min="11269" max="11269" width="16.6640625" style="335" customWidth="1"/>
    <col min="11270" max="11270" width="18.83203125" style="335" customWidth="1"/>
    <col min="11271" max="11272" width="12.83203125" style="335" customWidth="1"/>
    <col min="11273" max="11273" width="13.83203125" style="335" customWidth="1"/>
    <col min="11274" max="11520" width="9.33203125" style="335"/>
    <col min="11521" max="11521" width="60.6640625" style="335" customWidth="1"/>
    <col min="11522" max="11522" width="15.6640625" style="335" customWidth="1"/>
    <col min="11523" max="11523" width="16.33203125" style="335" customWidth="1"/>
    <col min="11524" max="11524" width="18" style="335" customWidth="1"/>
    <col min="11525" max="11525" width="16.6640625" style="335" customWidth="1"/>
    <col min="11526" max="11526" width="18.83203125" style="335" customWidth="1"/>
    <col min="11527" max="11528" width="12.83203125" style="335" customWidth="1"/>
    <col min="11529" max="11529" width="13.83203125" style="335" customWidth="1"/>
    <col min="11530" max="11776" width="9.33203125" style="335"/>
    <col min="11777" max="11777" width="60.6640625" style="335" customWidth="1"/>
    <col min="11778" max="11778" width="15.6640625" style="335" customWidth="1"/>
    <col min="11779" max="11779" width="16.33203125" style="335" customWidth="1"/>
    <col min="11780" max="11780" width="18" style="335" customWidth="1"/>
    <col min="11781" max="11781" width="16.6640625" style="335" customWidth="1"/>
    <col min="11782" max="11782" width="18.83203125" style="335" customWidth="1"/>
    <col min="11783" max="11784" width="12.83203125" style="335" customWidth="1"/>
    <col min="11785" max="11785" width="13.83203125" style="335" customWidth="1"/>
    <col min="11786" max="12032" width="9.33203125" style="335"/>
    <col min="12033" max="12033" width="60.6640625" style="335" customWidth="1"/>
    <col min="12034" max="12034" width="15.6640625" style="335" customWidth="1"/>
    <col min="12035" max="12035" width="16.33203125" style="335" customWidth="1"/>
    <col min="12036" max="12036" width="18" style="335" customWidth="1"/>
    <col min="12037" max="12037" width="16.6640625" style="335" customWidth="1"/>
    <col min="12038" max="12038" width="18.83203125" style="335" customWidth="1"/>
    <col min="12039" max="12040" width="12.83203125" style="335" customWidth="1"/>
    <col min="12041" max="12041" width="13.83203125" style="335" customWidth="1"/>
    <col min="12042" max="12288" width="9.33203125" style="335"/>
    <col min="12289" max="12289" width="60.6640625" style="335" customWidth="1"/>
    <col min="12290" max="12290" width="15.6640625" style="335" customWidth="1"/>
    <col min="12291" max="12291" width="16.33203125" style="335" customWidth="1"/>
    <col min="12292" max="12292" width="18" style="335" customWidth="1"/>
    <col min="12293" max="12293" width="16.6640625" style="335" customWidth="1"/>
    <col min="12294" max="12294" width="18.83203125" style="335" customWidth="1"/>
    <col min="12295" max="12296" width="12.83203125" style="335" customWidth="1"/>
    <col min="12297" max="12297" width="13.83203125" style="335" customWidth="1"/>
    <col min="12298" max="12544" width="9.33203125" style="335"/>
    <col min="12545" max="12545" width="60.6640625" style="335" customWidth="1"/>
    <col min="12546" max="12546" width="15.6640625" style="335" customWidth="1"/>
    <col min="12547" max="12547" width="16.33203125" style="335" customWidth="1"/>
    <col min="12548" max="12548" width="18" style="335" customWidth="1"/>
    <col min="12549" max="12549" width="16.6640625" style="335" customWidth="1"/>
    <col min="12550" max="12550" width="18.83203125" style="335" customWidth="1"/>
    <col min="12551" max="12552" width="12.83203125" style="335" customWidth="1"/>
    <col min="12553" max="12553" width="13.83203125" style="335" customWidth="1"/>
    <col min="12554" max="12800" width="9.33203125" style="335"/>
    <col min="12801" max="12801" width="60.6640625" style="335" customWidth="1"/>
    <col min="12802" max="12802" width="15.6640625" style="335" customWidth="1"/>
    <col min="12803" max="12803" width="16.33203125" style="335" customWidth="1"/>
    <col min="12804" max="12804" width="18" style="335" customWidth="1"/>
    <col min="12805" max="12805" width="16.6640625" style="335" customWidth="1"/>
    <col min="12806" max="12806" width="18.83203125" style="335" customWidth="1"/>
    <col min="12807" max="12808" width="12.83203125" style="335" customWidth="1"/>
    <col min="12809" max="12809" width="13.83203125" style="335" customWidth="1"/>
    <col min="12810" max="13056" width="9.33203125" style="335"/>
    <col min="13057" max="13057" width="60.6640625" style="335" customWidth="1"/>
    <col min="13058" max="13058" width="15.6640625" style="335" customWidth="1"/>
    <col min="13059" max="13059" width="16.33203125" style="335" customWidth="1"/>
    <col min="13060" max="13060" width="18" style="335" customWidth="1"/>
    <col min="13061" max="13061" width="16.6640625" style="335" customWidth="1"/>
    <col min="13062" max="13062" width="18.83203125" style="335" customWidth="1"/>
    <col min="13063" max="13064" width="12.83203125" style="335" customWidth="1"/>
    <col min="13065" max="13065" width="13.83203125" style="335" customWidth="1"/>
    <col min="13066" max="13312" width="9.33203125" style="335"/>
    <col min="13313" max="13313" width="60.6640625" style="335" customWidth="1"/>
    <col min="13314" max="13314" width="15.6640625" style="335" customWidth="1"/>
    <col min="13315" max="13315" width="16.33203125" style="335" customWidth="1"/>
    <col min="13316" max="13316" width="18" style="335" customWidth="1"/>
    <col min="13317" max="13317" width="16.6640625" style="335" customWidth="1"/>
    <col min="13318" max="13318" width="18.83203125" style="335" customWidth="1"/>
    <col min="13319" max="13320" width="12.83203125" style="335" customWidth="1"/>
    <col min="13321" max="13321" width="13.83203125" style="335" customWidth="1"/>
    <col min="13322" max="13568" width="9.33203125" style="335"/>
    <col min="13569" max="13569" width="60.6640625" style="335" customWidth="1"/>
    <col min="13570" max="13570" width="15.6640625" style="335" customWidth="1"/>
    <col min="13571" max="13571" width="16.33203125" style="335" customWidth="1"/>
    <col min="13572" max="13572" width="18" style="335" customWidth="1"/>
    <col min="13573" max="13573" width="16.6640625" style="335" customWidth="1"/>
    <col min="13574" max="13574" width="18.83203125" style="335" customWidth="1"/>
    <col min="13575" max="13576" width="12.83203125" style="335" customWidth="1"/>
    <col min="13577" max="13577" width="13.83203125" style="335" customWidth="1"/>
    <col min="13578" max="13824" width="9.33203125" style="335"/>
    <col min="13825" max="13825" width="60.6640625" style="335" customWidth="1"/>
    <col min="13826" max="13826" width="15.6640625" style="335" customWidth="1"/>
    <col min="13827" max="13827" width="16.33203125" style="335" customWidth="1"/>
    <col min="13828" max="13828" width="18" style="335" customWidth="1"/>
    <col min="13829" max="13829" width="16.6640625" style="335" customWidth="1"/>
    <col min="13830" max="13830" width="18.83203125" style="335" customWidth="1"/>
    <col min="13831" max="13832" width="12.83203125" style="335" customWidth="1"/>
    <col min="13833" max="13833" width="13.83203125" style="335" customWidth="1"/>
    <col min="13834" max="14080" width="9.33203125" style="335"/>
    <col min="14081" max="14081" width="60.6640625" style="335" customWidth="1"/>
    <col min="14082" max="14082" width="15.6640625" style="335" customWidth="1"/>
    <col min="14083" max="14083" width="16.33203125" style="335" customWidth="1"/>
    <col min="14084" max="14084" width="18" style="335" customWidth="1"/>
    <col min="14085" max="14085" width="16.6640625" style="335" customWidth="1"/>
    <col min="14086" max="14086" width="18.83203125" style="335" customWidth="1"/>
    <col min="14087" max="14088" width="12.83203125" style="335" customWidth="1"/>
    <col min="14089" max="14089" width="13.83203125" style="335" customWidth="1"/>
    <col min="14090" max="14336" width="9.33203125" style="335"/>
    <col min="14337" max="14337" width="60.6640625" style="335" customWidth="1"/>
    <col min="14338" max="14338" width="15.6640625" style="335" customWidth="1"/>
    <col min="14339" max="14339" width="16.33203125" style="335" customWidth="1"/>
    <col min="14340" max="14340" width="18" style="335" customWidth="1"/>
    <col min="14341" max="14341" width="16.6640625" style="335" customWidth="1"/>
    <col min="14342" max="14342" width="18.83203125" style="335" customWidth="1"/>
    <col min="14343" max="14344" width="12.83203125" style="335" customWidth="1"/>
    <col min="14345" max="14345" width="13.83203125" style="335" customWidth="1"/>
    <col min="14346" max="14592" width="9.33203125" style="335"/>
    <col min="14593" max="14593" width="60.6640625" style="335" customWidth="1"/>
    <col min="14594" max="14594" width="15.6640625" style="335" customWidth="1"/>
    <col min="14595" max="14595" width="16.33203125" style="335" customWidth="1"/>
    <col min="14596" max="14596" width="18" style="335" customWidth="1"/>
    <col min="14597" max="14597" width="16.6640625" style="335" customWidth="1"/>
    <col min="14598" max="14598" width="18.83203125" style="335" customWidth="1"/>
    <col min="14599" max="14600" width="12.83203125" style="335" customWidth="1"/>
    <col min="14601" max="14601" width="13.83203125" style="335" customWidth="1"/>
    <col min="14602" max="14848" width="9.33203125" style="335"/>
    <col min="14849" max="14849" width="60.6640625" style="335" customWidth="1"/>
    <col min="14850" max="14850" width="15.6640625" style="335" customWidth="1"/>
    <col min="14851" max="14851" width="16.33203125" style="335" customWidth="1"/>
    <col min="14852" max="14852" width="18" style="335" customWidth="1"/>
    <col min="14853" max="14853" width="16.6640625" style="335" customWidth="1"/>
    <col min="14854" max="14854" width="18.83203125" style="335" customWidth="1"/>
    <col min="14855" max="14856" width="12.83203125" style="335" customWidth="1"/>
    <col min="14857" max="14857" width="13.83203125" style="335" customWidth="1"/>
    <col min="14858" max="15104" width="9.33203125" style="335"/>
    <col min="15105" max="15105" width="60.6640625" style="335" customWidth="1"/>
    <col min="15106" max="15106" width="15.6640625" style="335" customWidth="1"/>
    <col min="15107" max="15107" width="16.33203125" style="335" customWidth="1"/>
    <col min="15108" max="15108" width="18" style="335" customWidth="1"/>
    <col min="15109" max="15109" width="16.6640625" style="335" customWidth="1"/>
    <col min="15110" max="15110" width="18.83203125" style="335" customWidth="1"/>
    <col min="15111" max="15112" width="12.83203125" style="335" customWidth="1"/>
    <col min="15113" max="15113" width="13.83203125" style="335" customWidth="1"/>
    <col min="15114" max="15360" width="9.33203125" style="335"/>
    <col min="15361" max="15361" width="60.6640625" style="335" customWidth="1"/>
    <col min="15362" max="15362" width="15.6640625" style="335" customWidth="1"/>
    <col min="15363" max="15363" width="16.33203125" style="335" customWidth="1"/>
    <col min="15364" max="15364" width="18" style="335" customWidth="1"/>
    <col min="15365" max="15365" width="16.6640625" style="335" customWidth="1"/>
    <col min="15366" max="15366" width="18.83203125" style="335" customWidth="1"/>
    <col min="15367" max="15368" width="12.83203125" style="335" customWidth="1"/>
    <col min="15369" max="15369" width="13.83203125" style="335" customWidth="1"/>
    <col min="15370" max="15616" width="9.33203125" style="335"/>
    <col min="15617" max="15617" width="60.6640625" style="335" customWidth="1"/>
    <col min="15618" max="15618" width="15.6640625" style="335" customWidth="1"/>
    <col min="15619" max="15619" width="16.33203125" style="335" customWidth="1"/>
    <col min="15620" max="15620" width="18" style="335" customWidth="1"/>
    <col min="15621" max="15621" width="16.6640625" style="335" customWidth="1"/>
    <col min="15622" max="15622" width="18.83203125" style="335" customWidth="1"/>
    <col min="15623" max="15624" width="12.83203125" style="335" customWidth="1"/>
    <col min="15625" max="15625" width="13.83203125" style="335" customWidth="1"/>
    <col min="15626" max="15872" width="9.33203125" style="335"/>
    <col min="15873" max="15873" width="60.6640625" style="335" customWidth="1"/>
    <col min="15874" max="15874" width="15.6640625" style="335" customWidth="1"/>
    <col min="15875" max="15875" width="16.33203125" style="335" customWidth="1"/>
    <col min="15876" max="15876" width="18" style="335" customWidth="1"/>
    <col min="15877" max="15877" width="16.6640625" style="335" customWidth="1"/>
    <col min="15878" max="15878" width="18.83203125" style="335" customWidth="1"/>
    <col min="15879" max="15880" width="12.83203125" style="335" customWidth="1"/>
    <col min="15881" max="15881" width="13.83203125" style="335" customWidth="1"/>
    <col min="15882" max="16128" width="9.33203125" style="335"/>
    <col min="16129" max="16129" width="60.6640625" style="335" customWidth="1"/>
    <col min="16130" max="16130" width="15.6640625" style="335" customWidth="1"/>
    <col min="16131" max="16131" width="16.33203125" style="335" customWidth="1"/>
    <col min="16132" max="16132" width="18" style="335" customWidth="1"/>
    <col min="16133" max="16133" width="16.6640625" style="335" customWidth="1"/>
    <col min="16134" max="16134" width="18.83203125" style="335" customWidth="1"/>
    <col min="16135" max="16136" width="12.83203125" style="335" customWidth="1"/>
    <col min="16137" max="16137" width="13.83203125" style="335" customWidth="1"/>
    <col min="16138" max="16384" width="9.33203125" style="335"/>
  </cols>
  <sheetData>
    <row r="1" spans="1:11" s="340" customFormat="1" ht="25.5" customHeight="1" x14ac:dyDescent="0.2">
      <c r="A1" s="410" t="s">
        <v>446</v>
      </c>
      <c r="B1" s="410"/>
      <c r="C1" s="410"/>
      <c r="D1" s="410"/>
      <c r="E1" s="410"/>
      <c r="F1" s="410"/>
      <c r="G1" s="410"/>
      <c r="H1" s="410"/>
      <c r="I1" s="410"/>
    </row>
    <row r="2" spans="1:11" ht="22.5" customHeight="1" thickBot="1" x14ac:dyDescent="0.3">
      <c r="I2" s="337" t="s">
        <v>433</v>
      </c>
    </row>
    <row r="3" spans="1:11" ht="36.75" thickBot="1" x14ac:dyDescent="0.25">
      <c r="A3" s="338" t="s">
        <v>447</v>
      </c>
      <c r="B3" s="339" t="s">
        <v>443</v>
      </c>
      <c r="C3" s="339" t="s">
        <v>444</v>
      </c>
      <c r="D3" s="339" t="s">
        <v>483</v>
      </c>
      <c r="E3" s="339" t="s">
        <v>484</v>
      </c>
      <c r="F3" s="357" t="s">
        <v>479</v>
      </c>
      <c r="G3" s="353" t="s">
        <v>439</v>
      </c>
      <c r="H3" s="358" t="s">
        <v>485</v>
      </c>
      <c r="I3" s="359" t="s">
        <v>451</v>
      </c>
    </row>
    <row r="4" spans="1:11" ht="13.5" thickBot="1" x14ac:dyDescent="0.25">
      <c r="A4" s="341" t="s">
        <v>339</v>
      </c>
      <c r="B4" s="342" t="s">
        <v>340</v>
      </c>
      <c r="C4" s="342" t="s">
        <v>341</v>
      </c>
      <c r="D4" s="342" t="s">
        <v>343</v>
      </c>
      <c r="E4" s="342" t="s">
        <v>342</v>
      </c>
      <c r="F4" s="355" t="s">
        <v>448</v>
      </c>
      <c r="G4" s="355" t="s">
        <v>344</v>
      </c>
      <c r="H4" s="355" t="s">
        <v>449</v>
      </c>
      <c r="I4" s="356" t="s">
        <v>450</v>
      </c>
    </row>
    <row r="5" spans="1:11" ht="12" customHeight="1" thickBot="1" x14ac:dyDescent="0.25">
      <c r="A5" s="366" t="s">
        <v>482</v>
      </c>
      <c r="B5" s="367">
        <v>1015000</v>
      </c>
      <c r="C5" s="371">
        <v>2021</v>
      </c>
      <c r="D5" s="352">
        <v>542000</v>
      </c>
      <c r="E5" s="352">
        <v>473000</v>
      </c>
      <c r="F5" s="344"/>
      <c r="G5" s="368"/>
      <c r="H5" s="368">
        <f>F5+G5</f>
        <v>0</v>
      </c>
      <c r="I5" s="390">
        <f t="shared" ref="I5" si="0">E5+H5</f>
        <v>473000</v>
      </c>
      <c r="K5" s="344"/>
    </row>
    <row r="6" spans="1:11" ht="18" customHeight="1" thickBot="1" x14ac:dyDescent="0.25">
      <c r="A6" s="347" t="s">
        <v>445</v>
      </c>
      <c r="B6" s="369">
        <f>SUM(B5:B5)</f>
        <v>1015000</v>
      </c>
      <c r="C6" s="349"/>
      <c r="D6" s="348">
        <f>SUM(D5:D5)</f>
        <v>542000</v>
      </c>
      <c r="E6" s="348">
        <f>SUM(E5:E5)</f>
        <v>473000</v>
      </c>
      <c r="F6" s="348"/>
      <c r="G6" s="348"/>
      <c r="H6" s="369">
        <f>SUM(H5:H5)</f>
        <v>0</v>
      </c>
      <c r="I6" s="370">
        <f>SUM(I5:I5)</f>
        <v>473000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7"/>
  <sheetViews>
    <sheetView view="pageLayout" zoomScaleNormal="100" zoomScaleSheetLayoutView="100" workbookViewId="0">
      <selection activeCell="B2" sqref="B2:D2"/>
    </sheetView>
  </sheetViews>
  <sheetFormatPr defaultColWidth="9.33203125" defaultRowHeight="12.75" x14ac:dyDescent="0.2"/>
  <cols>
    <col min="1" max="1" width="12.5" style="106" customWidth="1"/>
    <col min="2" max="2" width="62" style="107" customWidth="1"/>
    <col min="3" max="3" width="14.83203125" style="108" customWidth="1"/>
    <col min="4" max="4" width="12.33203125" style="1" customWidth="1"/>
    <col min="5" max="6" width="11.83203125" style="1" customWidth="1"/>
    <col min="7" max="7" width="14.83203125" style="1" customWidth="1"/>
    <col min="8" max="16384" width="9.33203125" style="1"/>
  </cols>
  <sheetData>
    <row r="1" spans="1:7" s="28" customFormat="1" ht="26.25" customHeight="1" thickBot="1" x14ac:dyDescent="0.25">
      <c r="A1" s="205" t="s">
        <v>35</v>
      </c>
      <c r="B1" s="414" t="s">
        <v>106</v>
      </c>
      <c r="C1" s="415"/>
      <c r="D1" s="415"/>
      <c r="E1" s="235"/>
      <c r="F1" s="258"/>
      <c r="G1" s="306"/>
    </row>
    <row r="2" spans="1:7" s="28" customFormat="1" ht="36.75" thickBot="1" x14ac:dyDescent="0.25">
      <c r="A2" s="205" t="s">
        <v>103</v>
      </c>
      <c r="B2" s="416" t="s">
        <v>273</v>
      </c>
      <c r="C2" s="417"/>
      <c r="D2" s="417"/>
      <c r="E2" s="235"/>
      <c r="F2" s="258"/>
      <c r="G2" s="307"/>
    </row>
    <row r="3" spans="1:7" s="29" customFormat="1" ht="14.25" thickBot="1" x14ac:dyDescent="0.3">
      <c r="A3" s="49"/>
      <c r="B3" s="49"/>
      <c r="C3" s="50"/>
      <c r="G3" s="227" t="s">
        <v>422</v>
      </c>
    </row>
    <row r="4" spans="1:7" ht="69" customHeight="1" thickBot="1" x14ac:dyDescent="0.25">
      <c r="A4" s="317" t="s">
        <v>104</v>
      </c>
      <c r="B4" s="51" t="s">
        <v>421</v>
      </c>
      <c r="C4" s="296" t="s">
        <v>363</v>
      </c>
      <c r="D4" s="297" t="s">
        <v>429</v>
      </c>
      <c r="E4" s="297" t="str">
        <f>'1.mell.1.tábl.'!E5</f>
        <v xml:space="preserve">1. sz. módosítás </v>
      </c>
      <c r="F4" s="297" t="s">
        <v>428</v>
      </c>
      <c r="G4" s="298" t="str">
        <f>'1.mell.1.tábl.'!G5</f>
        <v>Módosított előirányzat</v>
      </c>
    </row>
    <row r="5" spans="1:7" s="26" customFormat="1" ht="16.5" thickBot="1" x14ac:dyDescent="0.25">
      <c r="A5" s="44" t="s">
        <v>339</v>
      </c>
      <c r="B5" s="45" t="s">
        <v>340</v>
      </c>
      <c r="C5" s="293" t="s">
        <v>341</v>
      </c>
      <c r="D5" s="294" t="s">
        <v>343</v>
      </c>
      <c r="E5" s="294" t="s">
        <v>342</v>
      </c>
      <c r="F5" s="294" t="s">
        <v>430</v>
      </c>
      <c r="G5" s="295" t="s">
        <v>431</v>
      </c>
    </row>
    <row r="6" spans="1:7" s="26" customFormat="1" ht="17.25" customHeight="1" thickBot="1" x14ac:dyDescent="0.25">
      <c r="A6" s="411" t="s">
        <v>33</v>
      </c>
      <c r="B6" s="412"/>
      <c r="C6" s="412"/>
      <c r="D6" s="412"/>
      <c r="E6" s="412"/>
      <c r="F6" s="412"/>
      <c r="G6" s="413"/>
    </row>
    <row r="7" spans="1:7" s="26" customFormat="1" ht="16.5" thickBot="1" x14ac:dyDescent="0.25">
      <c r="A7" s="22" t="s">
        <v>2</v>
      </c>
      <c r="B7" s="18" t="s">
        <v>128</v>
      </c>
      <c r="C7" s="113">
        <f>+C8+C9+C10+C11+C12+C13</f>
        <v>29006740</v>
      </c>
      <c r="D7" s="179">
        <f>+D8+D9+D10+D11+D12+D13</f>
        <v>0</v>
      </c>
      <c r="E7" s="113">
        <f>+E8+E9+E10+E11+E12+E13</f>
        <v>92646</v>
      </c>
      <c r="F7" s="113">
        <f>+F8+F9+F10+F11+F12+F13</f>
        <v>92646</v>
      </c>
      <c r="G7" s="250">
        <f>+G8+G9+G10+G11+G12+G13</f>
        <v>29099386</v>
      </c>
    </row>
    <row r="8" spans="1:7" s="30" customFormat="1" ht="15" x14ac:dyDescent="0.2">
      <c r="A8" s="142" t="s">
        <v>49</v>
      </c>
      <c r="B8" s="127" t="s">
        <v>129</v>
      </c>
      <c r="C8" s="115">
        <f>'1.mell.1.tábl.'!C8</f>
        <v>14037788</v>
      </c>
      <c r="D8" s="180">
        <f>'1.mell.1.tábl.'!D8</f>
        <v>0</v>
      </c>
      <c r="E8" s="180">
        <f>'1.mell.1.tábl.'!E8</f>
        <v>0</v>
      </c>
      <c r="F8" s="180">
        <f>'1.mell.1.tábl.'!F8</f>
        <v>0</v>
      </c>
      <c r="G8" s="251">
        <f t="shared" ref="G8:G13" si="0">C8+F8</f>
        <v>14037788</v>
      </c>
    </row>
    <row r="9" spans="1:7" s="31" customFormat="1" ht="15" x14ac:dyDescent="0.2">
      <c r="A9" s="143" t="s">
        <v>50</v>
      </c>
      <c r="B9" s="128" t="s">
        <v>130</v>
      </c>
      <c r="C9" s="115">
        <f>'1.mell.1.tábl.'!C9</f>
        <v>0</v>
      </c>
      <c r="D9" s="180">
        <f>'1.mell.1.tábl.'!D9</f>
        <v>0</v>
      </c>
      <c r="E9" s="180">
        <f>'1.mell.1.tábl.'!E9</f>
        <v>0</v>
      </c>
      <c r="F9" s="180">
        <f>'1.mell.1.tábl.'!F9</f>
        <v>0</v>
      </c>
      <c r="G9" s="251">
        <f t="shared" si="0"/>
        <v>0</v>
      </c>
    </row>
    <row r="10" spans="1:7" s="31" customFormat="1" ht="15" x14ac:dyDescent="0.2">
      <c r="A10" s="143" t="s">
        <v>51</v>
      </c>
      <c r="B10" s="128" t="s">
        <v>131</v>
      </c>
      <c r="C10" s="115">
        <f>'1.mell.1.tábl.'!C10</f>
        <v>12698952</v>
      </c>
      <c r="D10" s="180">
        <f>'1.mell.1.tábl.'!D10</f>
        <v>0</v>
      </c>
      <c r="E10" s="180">
        <f>'1.mell.1.tábl.'!E10</f>
        <v>92646</v>
      </c>
      <c r="F10" s="180">
        <f>'1.mell.1.tábl.'!F10</f>
        <v>92646</v>
      </c>
      <c r="G10" s="251">
        <f t="shared" si="0"/>
        <v>12791598</v>
      </c>
    </row>
    <row r="11" spans="1:7" s="31" customFormat="1" ht="15" x14ac:dyDescent="0.2">
      <c r="A11" s="143" t="s">
        <v>52</v>
      </c>
      <c r="B11" s="128" t="s">
        <v>132</v>
      </c>
      <c r="C11" s="115">
        <f>'1.mell.1.tábl.'!C11</f>
        <v>2270000</v>
      </c>
      <c r="D11" s="180">
        <f>'1.mell.1.tábl.'!D11</f>
        <v>0</v>
      </c>
      <c r="E11" s="180">
        <f>'1.mell.1.tábl.'!E11</f>
        <v>0</v>
      </c>
      <c r="F11" s="180">
        <f>'1.mell.1.tábl.'!F11</f>
        <v>0</v>
      </c>
      <c r="G11" s="251">
        <f t="shared" si="0"/>
        <v>2270000</v>
      </c>
    </row>
    <row r="12" spans="1:7" s="31" customFormat="1" ht="15" x14ac:dyDescent="0.2">
      <c r="A12" s="143" t="s">
        <v>69</v>
      </c>
      <c r="B12" s="128" t="s">
        <v>346</v>
      </c>
      <c r="C12" s="115">
        <f>'1.mell.1.tábl.'!C12</f>
        <v>0</v>
      </c>
      <c r="D12" s="180">
        <f>'1.mell.1.tábl.'!D12</f>
        <v>0</v>
      </c>
      <c r="E12" s="180">
        <f>'1.mell.1.tábl.'!E12</f>
        <v>0</v>
      </c>
      <c r="F12" s="180">
        <f>'1.mell.1.tábl.'!F12</f>
        <v>0</v>
      </c>
      <c r="G12" s="251">
        <f t="shared" si="0"/>
        <v>0</v>
      </c>
    </row>
    <row r="13" spans="1:7" s="30" customFormat="1" ht="15.75" thickBot="1" x14ac:dyDescent="0.25">
      <c r="A13" s="144" t="s">
        <v>53</v>
      </c>
      <c r="B13" s="129" t="s">
        <v>285</v>
      </c>
      <c r="C13" s="115">
        <f>'1.mell.1.tábl.'!C13</f>
        <v>0</v>
      </c>
      <c r="D13" s="180">
        <f>'1.mell.1.tábl.'!D13</f>
        <v>0</v>
      </c>
      <c r="E13" s="180">
        <f>'1.mell.1.tábl.'!E13</f>
        <v>0</v>
      </c>
      <c r="F13" s="180">
        <f>'1.mell.1.tábl.'!F13</f>
        <v>0</v>
      </c>
      <c r="G13" s="251">
        <f t="shared" si="0"/>
        <v>0</v>
      </c>
    </row>
    <row r="14" spans="1:7" s="30" customFormat="1" ht="21.75" thickBot="1" x14ac:dyDescent="0.25">
      <c r="A14" s="22" t="s">
        <v>3</v>
      </c>
      <c r="B14" s="58" t="s">
        <v>133</v>
      </c>
      <c r="C14" s="113">
        <f>+C15+C16+C17+C18+C19</f>
        <v>8443000</v>
      </c>
      <c r="D14" s="179">
        <f>+D15+D16+D17+D18+D19</f>
        <v>0</v>
      </c>
      <c r="E14" s="113">
        <f>+E15+E16+E17+E18+E19</f>
        <v>2200000</v>
      </c>
      <c r="F14" s="113">
        <f>+F15+F16+F17+F18+F19</f>
        <v>2200000</v>
      </c>
      <c r="G14" s="250">
        <f>+G15+G16+G17+G18+G19</f>
        <v>10643000</v>
      </c>
    </row>
    <row r="15" spans="1:7" s="30" customFormat="1" ht="15" x14ac:dyDescent="0.2">
      <c r="A15" s="142" t="s">
        <v>55</v>
      </c>
      <c r="B15" s="127" t="s">
        <v>134</v>
      </c>
      <c r="C15" s="115">
        <f>'1.mell.1.tábl.'!C15</f>
        <v>0</v>
      </c>
      <c r="D15" s="115">
        <f>'1.mell.1.tábl.'!D15</f>
        <v>0</v>
      </c>
      <c r="E15" s="115">
        <f>'1.mell.1.tábl.'!E15</f>
        <v>0</v>
      </c>
      <c r="F15" s="115">
        <f>'1.mell.1.tábl.'!F15</f>
        <v>0</v>
      </c>
      <c r="G15" s="251">
        <f t="shared" ref="G15:G20" si="1">C15+F15</f>
        <v>0</v>
      </c>
    </row>
    <row r="16" spans="1:7" s="30" customFormat="1" ht="15" x14ac:dyDescent="0.2">
      <c r="A16" s="143" t="s">
        <v>56</v>
      </c>
      <c r="B16" s="128" t="s">
        <v>135</v>
      </c>
      <c r="C16" s="115">
        <f>'1.mell.1.tábl.'!C16</f>
        <v>0</v>
      </c>
      <c r="D16" s="115">
        <f>'1.mell.1.tábl.'!D16</f>
        <v>0</v>
      </c>
      <c r="E16" s="115">
        <f>'1.mell.1.tábl.'!E16</f>
        <v>0</v>
      </c>
      <c r="F16" s="115">
        <f>'1.mell.1.tábl.'!F16</f>
        <v>0</v>
      </c>
      <c r="G16" s="252">
        <f t="shared" si="1"/>
        <v>0</v>
      </c>
    </row>
    <row r="17" spans="1:7" s="30" customFormat="1" ht="15" x14ac:dyDescent="0.2">
      <c r="A17" s="143" t="s">
        <v>57</v>
      </c>
      <c r="B17" s="128" t="s">
        <v>277</v>
      </c>
      <c r="C17" s="115">
        <f>'1.mell.1.tábl.'!C17</f>
        <v>0</v>
      </c>
      <c r="D17" s="115">
        <f>'1.mell.1.tábl.'!D17</f>
        <v>0</v>
      </c>
      <c r="E17" s="115">
        <f>'1.mell.1.tábl.'!E17</f>
        <v>0</v>
      </c>
      <c r="F17" s="115">
        <f>'1.mell.1.tábl.'!F17</f>
        <v>0</v>
      </c>
      <c r="G17" s="252">
        <f t="shared" si="1"/>
        <v>0</v>
      </c>
    </row>
    <row r="18" spans="1:7" s="30" customFormat="1" ht="15" x14ac:dyDescent="0.2">
      <c r="A18" s="143" t="s">
        <v>58</v>
      </c>
      <c r="B18" s="128" t="s">
        <v>278</v>
      </c>
      <c r="C18" s="115">
        <f>'1.mell.1.tábl.'!C18</f>
        <v>0</v>
      </c>
      <c r="D18" s="115">
        <f>'1.mell.1.tábl.'!D18</f>
        <v>0</v>
      </c>
      <c r="E18" s="115">
        <f>'1.mell.1.tábl.'!E18</f>
        <v>0</v>
      </c>
      <c r="F18" s="115">
        <f>'1.mell.1.tábl.'!F18</f>
        <v>0</v>
      </c>
      <c r="G18" s="252">
        <f t="shared" si="1"/>
        <v>0</v>
      </c>
    </row>
    <row r="19" spans="1:7" s="30" customFormat="1" ht="15" x14ac:dyDescent="0.2">
      <c r="A19" s="143" t="s">
        <v>59</v>
      </c>
      <c r="B19" s="128" t="s">
        <v>136</v>
      </c>
      <c r="C19" s="115">
        <f>'1.mell.1.tábl.'!C19</f>
        <v>8443000</v>
      </c>
      <c r="D19" s="115">
        <f>'1.mell.1.tábl.'!D19</f>
        <v>0</v>
      </c>
      <c r="E19" s="115">
        <f>'1.mell.1.tábl.'!E19</f>
        <v>2200000</v>
      </c>
      <c r="F19" s="115">
        <f>'1.mell.1.tábl.'!F19</f>
        <v>2200000</v>
      </c>
      <c r="G19" s="252">
        <f t="shared" si="1"/>
        <v>10643000</v>
      </c>
    </row>
    <row r="20" spans="1:7" s="31" customFormat="1" ht="15.75" thickBot="1" x14ac:dyDescent="0.25">
      <c r="A20" s="144" t="s">
        <v>65</v>
      </c>
      <c r="B20" s="129" t="s">
        <v>137</v>
      </c>
      <c r="C20" s="115">
        <f>'1.mell.1.tábl.'!C20</f>
        <v>0</v>
      </c>
      <c r="D20" s="115">
        <f>'1.mell.1.tábl.'!D20</f>
        <v>0</v>
      </c>
      <c r="E20" s="115">
        <f>'1.mell.1.tábl.'!E20</f>
        <v>0</v>
      </c>
      <c r="F20" s="115">
        <f>'1.mell.1.tábl.'!F20</f>
        <v>0</v>
      </c>
      <c r="G20" s="253">
        <f t="shared" si="1"/>
        <v>0</v>
      </c>
    </row>
    <row r="21" spans="1:7" s="31" customFormat="1" ht="21.75" thickBot="1" x14ac:dyDescent="0.25">
      <c r="A21" s="22" t="s">
        <v>4</v>
      </c>
      <c r="B21" s="18" t="s">
        <v>138</v>
      </c>
      <c r="C21" s="113">
        <f>+C22+C23+C24+C25+C26</f>
        <v>50710000</v>
      </c>
      <c r="D21" s="179">
        <f>+D22+D23+D24+D25+D26</f>
        <v>0</v>
      </c>
      <c r="E21" s="113">
        <f>+E22+E23+E24+E25+E26</f>
        <v>4416000</v>
      </c>
      <c r="F21" s="113">
        <f>+F22+F23+F24+F25+F26</f>
        <v>4416000</v>
      </c>
      <c r="G21" s="250">
        <f>+G22+G23+G24+G25+G26</f>
        <v>55126000</v>
      </c>
    </row>
    <row r="22" spans="1:7" s="31" customFormat="1" ht="15" x14ac:dyDescent="0.2">
      <c r="A22" s="142" t="s">
        <v>38</v>
      </c>
      <c r="B22" s="127" t="s">
        <v>139</v>
      </c>
      <c r="C22" s="115">
        <f>'1.mell.1.tábl.'!C22</f>
        <v>50710000</v>
      </c>
      <c r="D22" s="115">
        <f>'1.mell.1.tábl.'!D22</f>
        <v>0</v>
      </c>
      <c r="E22" s="115">
        <f>'1.mell.1.tábl.'!E22</f>
        <v>4416000</v>
      </c>
      <c r="F22" s="115">
        <f>'1.mell.1.tábl.'!F22</f>
        <v>4416000</v>
      </c>
      <c r="G22" s="251">
        <f t="shared" ref="G22:G27" si="2">C22+F22</f>
        <v>55126000</v>
      </c>
    </row>
    <row r="23" spans="1:7" s="30" customFormat="1" ht="15" x14ac:dyDescent="0.2">
      <c r="A23" s="143" t="s">
        <v>39</v>
      </c>
      <c r="B23" s="128" t="s">
        <v>140</v>
      </c>
      <c r="C23" s="115">
        <f>'1.mell.1.tábl.'!C23</f>
        <v>0</v>
      </c>
      <c r="D23" s="115">
        <f>'1.mell.1.tábl.'!D23</f>
        <v>0</v>
      </c>
      <c r="E23" s="115">
        <f>'1.mell.1.tábl.'!E23</f>
        <v>0</v>
      </c>
      <c r="F23" s="115">
        <f>'1.mell.1.tábl.'!F23</f>
        <v>0</v>
      </c>
      <c r="G23" s="252">
        <f t="shared" si="2"/>
        <v>0</v>
      </c>
    </row>
    <row r="24" spans="1:7" s="31" customFormat="1" ht="15" x14ac:dyDescent="0.2">
      <c r="A24" s="143" t="s">
        <v>40</v>
      </c>
      <c r="B24" s="128" t="s">
        <v>279</v>
      </c>
      <c r="C24" s="115">
        <f>'1.mell.1.tábl.'!C24</f>
        <v>0</v>
      </c>
      <c r="D24" s="115">
        <f>'1.mell.1.tábl.'!D24</f>
        <v>0</v>
      </c>
      <c r="E24" s="115">
        <f>'1.mell.1.tábl.'!E24</f>
        <v>0</v>
      </c>
      <c r="F24" s="115">
        <f>'1.mell.1.tábl.'!F24</f>
        <v>0</v>
      </c>
      <c r="G24" s="252">
        <f t="shared" si="2"/>
        <v>0</v>
      </c>
    </row>
    <row r="25" spans="1:7" s="31" customFormat="1" ht="15" x14ac:dyDescent="0.2">
      <c r="A25" s="143" t="s">
        <v>41</v>
      </c>
      <c r="B25" s="128" t="s">
        <v>280</v>
      </c>
      <c r="C25" s="115">
        <f>'1.mell.1.tábl.'!C25</f>
        <v>0</v>
      </c>
      <c r="D25" s="115">
        <f>'1.mell.1.tábl.'!D25</f>
        <v>0</v>
      </c>
      <c r="E25" s="115">
        <f>'1.mell.1.tábl.'!E25</f>
        <v>0</v>
      </c>
      <c r="F25" s="115">
        <f>'1.mell.1.tábl.'!F25</f>
        <v>0</v>
      </c>
      <c r="G25" s="252">
        <f t="shared" si="2"/>
        <v>0</v>
      </c>
    </row>
    <row r="26" spans="1:7" s="31" customFormat="1" ht="15" x14ac:dyDescent="0.2">
      <c r="A26" s="143" t="s">
        <v>78</v>
      </c>
      <c r="B26" s="128" t="s">
        <v>141</v>
      </c>
      <c r="C26" s="115">
        <f>'1.mell.1.tábl.'!C26</f>
        <v>0</v>
      </c>
      <c r="D26" s="115">
        <f>'1.mell.1.tábl.'!D26</f>
        <v>0</v>
      </c>
      <c r="E26" s="115">
        <f>'1.mell.1.tábl.'!E26</f>
        <v>0</v>
      </c>
      <c r="F26" s="115">
        <f>'1.mell.1.tábl.'!F26</f>
        <v>0</v>
      </c>
      <c r="G26" s="252">
        <f t="shared" si="2"/>
        <v>0</v>
      </c>
    </row>
    <row r="27" spans="1:7" s="31" customFormat="1" ht="15.75" thickBot="1" x14ac:dyDescent="0.25">
      <c r="A27" s="144" t="s">
        <v>79</v>
      </c>
      <c r="B27" s="129" t="s">
        <v>142</v>
      </c>
      <c r="C27" s="115">
        <f>'1.mell.1.tábl.'!C27</f>
        <v>0</v>
      </c>
      <c r="D27" s="115">
        <f>'1.mell.1.tábl.'!D27</f>
        <v>0</v>
      </c>
      <c r="E27" s="115">
        <f>'1.mell.1.tábl.'!E27</f>
        <v>0</v>
      </c>
      <c r="F27" s="115">
        <f>'1.mell.1.tábl.'!F27</f>
        <v>0</v>
      </c>
      <c r="G27" s="253">
        <f t="shared" si="2"/>
        <v>0</v>
      </c>
    </row>
    <row r="28" spans="1:7" s="31" customFormat="1" ht="15.75" thickBot="1" x14ac:dyDescent="0.25">
      <c r="A28" s="22" t="s">
        <v>80</v>
      </c>
      <c r="B28" s="18" t="s">
        <v>414</v>
      </c>
      <c r="C28" s="119">
        <f>+C29+C30+C31+C32+C33+C34+C35</f>
        <v>15070000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254">
        <f>+G29+G30+G31+G32+G33+G34+G35</f>
        <v>15070000</v>
      </c>
    </row>
    <row r="29" spans="1:7" s="31" customFormat="1" ht="15" x14ac:dyDescent="0.2">
      <c r="A29" s="142" t="s">
        <v>143</v>
      </c>
      <c r="B29" s="127" t="s">
        <v>407</v>
      </c>
      <c r="C29" s="115">
        <f>'1.mell.1.tábl.'!C29</f>
        <v>3500000</v>
      </c>
      <c r="D29" s="115">
        <f>'1.mell.1.tábl.'!D29</f>
        <v>0</v>
      </c>
      <c r="E29" s="115">
        <f>'1.mell.1.tábl.'!E29</f>
        <v>0</v>
      </c>
      <c r="F29" s="115">
        <f>'1.mell.1.tábl.'!F29</f>
        <v>0</v>
      </c>
      <c r="G29" s="251">
        <f t="shared" ref="G29:G35" si="3">C29+F29</f>
        <v>3500000</v>
      </c>
    </row>
    <row r="30" spans="1:7" s="31" customFormat="1" ht="15" x14ac:dyDescent="0.2">
      <c r="A30" s="143" t="s">
        <v>144</v>
      </c>
      <c r="B30" s="128" t="s">
        <v>408</v>
      </c>
      <c r="C30" s="115">
        <f>'1.mell.1.tábl.'!C31</f>
        <v>3500000</v>
      </c>
      <c r="D30" s="115">
        <f>'1.mell.1.tábl.'!D31</f>
        <v>0</v>
      </c>
      <c r="E30" s="115">
        <f>'1.mell.1.tábl.'!E31</f>
        <v>0</v>
      </c>
      <c r="F30" s="115">
        <f>'1.mell.1.tábl.'!F31</f>
        <v>0</v>
      </c>
      <c r="G30" s="252">
        <f t="shared" si="3"/>
        <v>3500000</v>
      </c>
    </row>
    <row r="31" spans="1:7" s="31" customFormat="1" ht="15" x14ac:dyDescent="0.2">
      <c r="A31" s="143" t="s">
        <v>145</v>
      </c>
      <c r="B31" s="128" t="s">
        <v>409</v>
      </c>
      <c r="C31" s="115">
        <f>'1.mell.1.tábl.'!C32</f>
        <v>8000000</v>
      </c>
      <c r="D31" s="115">
        <f>'1.mell.1.tábl.'!D32</f>
        <v>0</v>
      </c>
      <c r="E31" s="115">
        <f>'1.mell.1.tábl.'!E32</f>
        <v>0</v>
      </c>
      <c r="F31" s="115">
        <f>'1.mell.1.tábl.'!F32</f>
        <v>0</v>
      </c>
      <c r="G31" s="252">
        <f t="shared" si="3"/>
        <v>8000000</v>
      </c>
    </row>
    <row r="32" spans="1:7" s="31" customFormat="1" ht="15" x14ac:dyDescent="0.2">
      <c r="A32" s="143" t="s">
        <v>146</v>
      </c>
      <c r="B32" s="128" t="s">
        <v>410</v>
      </c>
      <c r="C32" s="115">
        <f>'1.mell.1.tábl.'!C33</f>
        <v>0</v>
      </c>
      <c r="D32" s="115">
        <f>'1.mell.1.tábl.'!D33</f>
        <v>0</v>
      </c>
      <c r="E32" s="115">
        <f>'1.mell.1.tábl.'!E33</f>
        <v>0</v>
      </c>
      <c r="F32" s="115">
        <f>'1.mell.1.tábl.'!F33</f>
        <v>0</v>
      </c>
      <c r="G32" s="252">
        <f t="shared" si="3"/>
        <v>0</v>
      </c>
    </row>
    <row r="33" spans="1:7" s="31" customFormat="1" ht="15" x14ac:dyDescent="0.2">
      <c r="A33" s="143" t="s">
        <v>411</v>
      </c>
      <c r="B33" s="128" t="s">
        <v>147</v>
      </c>
      <c r="C33" s="115">
        <f>'1.mell.1.tábl.'!C34</f>
        <v>0</v>
      </c>
      <c r="D33" s="115">
        <f>'1.mell.1.tábl.'!D34</f>
        <v>0</v>
      </c>
      <c r="E33" s="115">
        <f>'1.mell.1.tábl.'!E34</f>
        <v>0</v>
      </c>
      <c r="F33" s="115">
        <f>'1.mell.1.tábl.'!F34</f>
        <v>0</v>
      </c>
      <c r="G33" s="252">
        <f t="shared" si="3"/>
        <v>0</v>
      </c>
    </row>
    <row r="34" spans="1:7" s="31" customFormat="1" ht="15" x14ac:dyDescent="0.2">
      <c r="A34" s="143" t="s">
        <v>412</v>
      </c>
      <c r="B34" s="128" t="s">
        <v>148</v>
      </c>
      <c r="C34" s="115">
        <f>'1.mell.1.tábl.'!C35</f>
        <v>0</v>
      </c>
      <c r="D34" s="115">
        <f>'1.mell.1.tábl.'!D35</f>
        <v>0</v>
      </c>
      <c r="E34" s="115">
        <f>'1.mell.1.tábl.'!E35</f>
        <v>0</v>
      </c>
      <c r="F34" s="115">
        <f>'1.mell.1.tábl.'!F35</f>
        <v>0</v>
      </c>
      <c r="G34" s="252">
        <f t="shared" si="3"/>
        <v>0</v>
      </c>
    </row>
    <row r="35" spans="1:7" s="31" customFormat="1" ht="15.75" thickBot="1" x14ac:dyDescent="0.25">
      <c r="A35" s="144" t="s">
        <v>413</v>
      </c>
      <c r="B35" s="129" t="s">
        <v>149</v>
      </c>
      <c r="C35" s="115">
        <f>'1.mell.1.tábl.'!C36</f>
        <v>70000</v>
      </c>
      <c r="D35" s="115">
        <f>'1.mell.1.tábl.'!D36</f>
        <v>0</v>
      </c>
      <c r="E35" s="115">
        <f>'1.mell.1.tábl.'!E36</f>
        <v>0</v>
      </c>
      <c r="F35" s="115">
        <f>'1.mell.1.tábl.'!F36</f>
        <v>0</v>
      </c>
      <c r="G35" s="253">
        <f t="shared" si="3"/>
        <v>70000</v>
      </c>
    </row>
    <row r="36" spans="1:7" s="31" customFormat="1" ht="15.75" thickBot="1" x14ac:dyDescent="0.25">
      <c r="A36" s="22" t="s">
        <v>6</v>
      </c>
      <c r="B36" s="18" t="s">
        <v>286</v>
      </c>
      <c r="C36" s="113">
        <f>SUM(C37:C47)</f>
        <v>1235000</v>
      </c>
      <c r="D36" s="179">
        <f>SUM(D37:D47)</f>
        <v>0</v>
      </c>
      <c r="E36" s="113">
        <f>SUM(E37:E47)</f>
        <v>0</v>
      </c>
      <c r="F36" s="113">
        <f>SUM(F37:F47)</f>
        <v>0</v>
      </c>
      <c r="G36" s="250">
        <f>SUM(G37:G47)</f>
        <v>1235000</v>
      </c>
    </row>
    <row r="37" spans="1:7" s="31" customFormat="1" ht="15" x14ac:dyDescent="0.2">
      <c r="A37" s="142" t="s">
        <v>42</v>
      </c>
      <c r="B37" s="127" t="s">
        <v>152</v>
      </c>
      <c r="C37" s="115">
        <f>'1.mell.1.tábl.'!C38</f>
        <v>0</v>
      </c>
      <c r="D37" s="115">
        <f>'1.mell.1.tábl.'!D38</f>
        <v>0</v>
      </c>
      <c r="E37" s="115">
        <f>'1.mell.1.tábl.'!E38</f>
        <v>0</v>
      </c>
      <c r="F37" s="115">
        <f>'1.mell.1.tábl.'!F38</f>
        <v>0</v>
      </c>
      <c r="G37" s="251">
        <f t="shared" ref="G37:G47" si="4">C37+F37</f>
        <v>0</v>
      </c>
    </row>
    <row r="38" spans="1:7" s="31" customFormat="1" ht="15" x14ac:dyDescent="0.2">
      <c r="A38" s="143" t="s">
        <v>43</v>
      </c>
      <c r="B38" s="128" t="s">
        <v>153</v>
      </c>
      <c r="C38" s="115">
        <f>'1.mell.1.tábl.'!C39</f>
        <v>270000</v>
      </c>
      <c r="D38" s="115">
        <f>'1.mell.1.tábl.'!D39</f>
        <v>0</v>
      </c>
      <c r="E38" s="115">
        <f>'1.mell.1.tábl.'!E39</f>
        <v>0</v>
      </c>
      <c r="F38" s="115">
        <f>'1.mell.1.tábl.'!F39</f>
        <v>0</v>
      </c>
      <c r="G38" s="252">
        <f t="shared" si="4"/>
        <v>270000</v>
      </c>
    </row>
    <row r="39" spans="1:7" s="31" customFormat="1" ht="15" x14ac:dyDescent="0.2">
      <c r="A39" s="143" t="s">
        <v>44</v>
      </c>
      <c r="B39" s="128" t="s">
        <v>154</v>
      </c>
      <c r="C39" s="115">
        <f>'1.mell.1.tábl.'!C40</f>
        <v>210000</v>
      </c>
      <c r="D39" s="115">
        <f>'1.mell.1.tábl.'!D40</f>
        <v>0</v>
      </c>
      <c r="E39" s="115">
        <f>'1.mell.1.tábl.'!E40</f>
        <v>0</v>
      </c>
      <c r="F39" s="115">
        <f>'1.mell.1.tábl.'!F40</f>
        <v>0</v>
      </c>
      <c r="G39" s="252">
        <f t="shared" si="4"/>
        <v>210000</v>
      </c>
    </row>
    <row r="40" spans="1:7" s="31" customFormat="1" ht="15" x14ac:dyDescent="0.2">
      <c r="A40" s="143" t="s">
        <v>82</v>
      </c>
      <c r="B40" s="128" t="s">
        <v>155</v>
      </c>
      <c r="C40" s="115">
        <f>'1.mell.1.tábl.'!C41</f>
        <v>494000</v>
      </c>
      <c r="D40" s="115">
        <f>'1.mell.1.tábl.'!D41</f>
        <v>0</v>
      </c>
      <c r="E40" s="115">
        <f>'1.mell.1.tábl.'!E41</f>
        <v>0</v>
      </c>
      <c r="F40" s="115">
        <f>'1.mell.1.tábl.'!F41</f>
        <v>0</v>
      </c>
      <c r="G40" s="252">
        <f t="shared" si="4"/>
        <v>494000</v>
      </c>
    </row>
    <row r="41" spans="1:7" s="31" customFormat="1" ht="15" x14ac:dyDescent="0.2">
      <c r="A41" s="143" t="s">
        <v>83</v>
      </c>
      <c r="B41" s="128" t="s">
        <v>156</v>
      </c>
      <c r="C41" s="115">
        <f>'1.mell.1.tábl.'!C42</f>
        <v>0</v>
      </c>
      <c r="D41" s="115">
        <f>'1.mell.1.tábl.'!D42</f>
        <v>0</v>
      </c>
      <c r="E41" s="115">
        <f>'1.mell.1.tábl.'!E42</f>
        <v>0</v>
      </c>
      <c r="F41" s="115">
        <f>'1.mell.1.tábl.'!F42</f>
        <v>0</v>
      </c>
      <c r="G41" s="252">
        <f t="shared" si="4"/>
        <v>0</v>
      </c>
    </row>
    <row r="42" spans="1:7" s="31" customFormat="1" ht="15" x14ac:dyDescent="0.2">
      <c r="A42" s="143" t="s">
        <v>84</v>
      </c>
      <c r="B42" s="128" t="s">
        <v>157</v>
      </c>
      <c r="C42" s="115">
        <f>'1.mell.1.tábl.'!C43</f>
        <v>260000</v>
      </c>
      <c r="D42" s="115">
        <f>'1.mell.1.tábl.'!D43</f>
        <v>0</v>
      </c>
      <c r="E42" s="115">
        <f>'1.mell.1.tábl.'!E43</f>
        <v>0</v>
      </c>
      <c r="F42" s="115">
        <f>'1.mell.1.tábl.'!F43</f>
        <v>0</v>
      </c>
      <c r="G42" s="252">
        <f t="shared" si="4"/>
        <v>260000</v>
      </c>
    </row>
    <row r="43" spans="1:7" s="31" customFormat="1" ht="15" x14ac:dyDescent="0.2">
      <c r="A43" s="143" t="s">
        <v>85</v>
      </c>
      <c r="B43" s="128" t="s">
        <v>158</v>
      </c>
      <c r="C43" s="115">
        <f>'1.mell.1.tábl.'!C44</f>
        <v>0</v>
      </c>
      <c r="D43" s="115">
        <f>'1.mell.1.tábl.'!D44</f>
        <v>0</v>
      </c>
      <c r="E43" s="115">
        <f>'1.mell.1.tábl.'!E44</f>
        <v>0</v>
      </c>
      <c r="F43" s="115">
        <f>'1.mell.1.tábl.'!F44</f>
        <v>0</v>
      </c>
      <c r="G43" s="252">
        <f t="shared" si="4"/>
        <v>0</v>
      </c>
    </row>
    <row r="44" spans="1:7" s="31" customFormat="1" ht="15" x14ac:dyDescent="0.2">
      <c r="A44" s="143" t="s">
        <v>86</v>
      </c>
      <c r="B44" s="128" t="s">
        <v>159</v>
      </c>
      <c r="C44" s="115">
        <f>'1.mell.1.tábl.'!C45</f>
        <v>1000</v>
      </c>
      <c r="D44" s="115">
        <f>'1.mell.1.tábl.'!D45</f>
        <v>0</v>
      </c>
      <c r="E44" s="115">
        <f>'1.mell.1.tábl.'!E45</f>
        <v>0</v>
      </c>
      <c r="F44" s="115">
        <f>'1.mell.1.tábl.'!F45</f>
        <v>0</v>
      </c>
      <c r="G44" s="252">
        <f t="shared" si="4"/>
        <v>1000</v>
      </c>
    </row>
    <row r="45" spans="1:7" s="31" customFormat="1" ht="15" x14ac:dyDescent="0.2">
      <c r="A45" s="143" t="s">
        <v>150</v>
      </c>
      <c r="B45" s="128" t="s">
        <v>160</v>
      </c>
      <c r="C45" s="115">
        <f>'1.mell.1.tábl.'!C46</f>
        <v>0</v>
      </c>
      <c r="D45" s="115">
        <f>'1.mell.1.tábl.'!D46</f>
        <v>0</v>
      </c>
      <c r="E45" s="115">
        <f>'1.mell.1.tábl.'!E46</f>
        <v>0</v>
      </c>
      <c r="F45" s="115">
        <f>'1.mell.1.tábl.'!F46</f>
        <v>0</v>
      </c>
      <c r="G45" s="255">
        <f t="shared" si="4"/>
        <v>0</v>
      </c>
    </row>
    <row r="46" spans="1:7" s="31" customFormat="1" ht="15" x14ac:dyDescent="0.2">
      <c r="A46" s="144" t="s">
        <v>151</v>
      </c>
      <c r="B46" s="129" t="s">
        <v>288</v>
      </c>
      <c r="C46" s="115">
        <f>'1.mell.1.tábl.'!C47</f>
        <v>0</v>
      </c>
      <c r="D46" s="115">
        <f>'1.mell.1.tábl.'!D47</f>
        <v>0</v>
      </c>
      <c r="E46" s="115">
        <f>'1.mell.1.tábl.'!E47</f>
        <v>0</v>
      </c>
      <c r="F46" s="115">
        <f>'1.mell.1.tábl.'!F47</f>
        <v>0</v>
      </c>
      <c r="G46" s="256">
        <f t="shared" si="4"/>
        <v>0</v>
      </c>
    </row>
    <row r="47" spans="1:7" s="31" customFormat="1" ht="15.75" thickBot="1" x14ac:dyDescent="0.25">
      <c r="A47" s="144" t="s">
        <v>287</v>
      </c>
      <c r="B47" s="129" t="s">
        <v>161</v>
      </c>
      <c r="C47" s="115">
        <f>'1.mell.1.tábl.'!C48</f>
        <v>0</v>
      </c>
      <c r="D47" s="115">
        <f>'1.mell.1.tábl.'!D48</f>
        <v>0</v>
      </c>
      <c r="E47" s="115">
        <f>'1.mell.1.tábl.'!E48</f>
        <v>0</v>
      </c>
      <c r="F47" s="115">
        <f>'1.mell.1.tábl.'!F48</f>
        <v>0</v>
      </c>
      <c r="G47" s="256">
        <f t="shared" si="4"/>
        <v>0</v>
      </c>
    </row>
    <row r="48" spans="1:7" s="31" customFormat="1" ht="15.75" thickBot="1" x14ac:dyDescent="0.25">
      <c r="A48" s="22" t="s">
        <v>7</v>
      </c>
      <c r="B48" s="18" t="s">
        <v>162</v>
      </c>
      <c r="C48" s="113">
        <f>SUM(C49:C53)</f>
        <v>0</v>
      </c>
      <c r="D48" s="179">
        <f>SUM(D49:D53)</f>
        <v>0</v>
      </c>
      <c r="E48" s="113">
        <f>SUM(E49:E53)</f>
        <v>0</v>
      </c>
      <c r="F48" s="113">
        <f>SUM(F49:F53)</f>
        <v>0</v>
      </c>
      <c r="G48" s="250">
        <f>SUM(G49:G53)</f>
        <v>0</v>
      </c>
    </row>
    <row r="49" spans="1:7" s="31" customFormat="1" ht="15" x14ac:dyDescent="0.2">
      <c r="A49" s="142" t="s">
        <v>45</v>
      </c>
      <c r="B49" s="127" t="s">
        <v>166</v>
      </c>
      <c r="C49" s="115">
        <f>'1.mell.1.tábl.'!C50</f>
        <v>0</v>
      </c>
      <c r="D49" s="115">
        <f>'1.mell.1.tábl.'!D50</f>
        <v>0</v>
      </c>
      <c r="E49" s="115">
        <f>'1.mell.1.tábl.'!E50</f>
        <v>0</v>
      </c>
      <c r="F49" s="115">
        <f>'1.mell.1.tábl.'!F50</f>
        <v>0</v>
      </c>
      <c r="G49" s="257">
        <f>C49+F49</f>
        <v>0</v>
      </c>
    </row>
    <row r="50" spans="1:7" s="31" customFormat="1" ht="15" x14ac:dyDescent="0.2">
      <c r="A50" s="143" t="s">
        <v>46</v>
      </c>
      <c r="B50" s="128" t="s">
        <v>167</v>
      </c>
      <c r="C50" s="115">
        <f>'1.mell.1.tábl.'!C51</f>
        <v>0</v>
      </c>
      <c r="D50" s="115">
        <f>'1.mell.1.tábl.'!D51</f>
        <v>0</v>
      </c>
      <c r="E50" s="115">
        <f>'1.mell.1.tábl.'!E51</f>
        <v>0</v>
      </c>
      <c r="F50" s="115">
        <f>'1.mell.1.tábl.'!F51</f>
        <v>0</v>
      </c>
      <c r="G50" s="255">
        <f>C50+F50</f>
        <v>0</v>
      </c>
    </row>
    <row r="51" spans="1:7" s="31" customFormat="1" ht="15" x14ac:dyDescent="0.2">
      <c r="A51" s="143" t="s">
        <v>163</v>
      </c>
      <c r="B51" s="128" t="s">
        <v>168</v>
      </c>
      <c r="C51" s="115">
        <f>'1.mell.1.tábl.'!C52</f>
        <v>0</v>
      </c>
      <c r="D51" s="115">
        <f>'1.mell.1.tábl.'!D52</f>
        <v>0</v>
      </c>
      <c r="E51" s="115">
        <f>'1.mell.1.tábl.'!E52</f>
        <v>0</v>
      </c>
      <c r="F51" s="115">
        <f>'1.mell.1.tábl.'!F52</f>
        <v>0</v>
      </c>
      <c r="G51" s="255">
        <f>C51+F51</f>
        <v>0</v>
      </c>
    </row>
    <row r="52" spans="1:7" s="31" customFormat="1" ht="15" x14ac:dyDescent="0.2">
      <c r="A52" s="143" t="s">
        <v>164</v>
      </c>
      <c r="B52" s="128" t="s">
        <v>169</v>
      </c>
      <c r="C52" s="115">
        <f>'1.mell.1.tábl.'!C53</f>
        <v>0</v>
      </c>
      <c r="D52" s="115">
        <f>'1.mell.1.tábl.'!D53</f>
        <v>0</v>
      </c>
      <c r="E52" s="115">
        <f>'1.mell.1.tábl.'!E53</f>
        <v>0</v>
      </c>
      <c r="F52" s="115">
        <f>'1.mell.1.tábl.'!F53</f>
        <v>0</v>
      </c>
      <c r="G52" s="255">
        <f>C52+F52</f>
        <v>0</v>
      </c>
    </row>
    <row r="53" spans="1:7" s="31" customFormat="1" ht="15.75" thickBot="1" x14ac:dyDescent="0.25">
      <c r="A53" s="144" t="s">
        <v>165</v>
      </c>
      <c r="B53" s="129" t="s">
        <v>170</v>
      </c>
      <c r="C53" s="115">
        <f>'1.mell.1.tábl.'!C54</f>
        <v>0</v>
      </c>
      <c r="D53" s="115">
        <f>'1.mell.1.tábl.'!D54</f>
        <v>0</v>
      </c>
      <c r="E53" s="115">
        <f>'1.mell.1.tábl.'!E54</f>
        <v>0</v>
      </c>
      <c r="F53" s="115">
        <f>'1.mell.1.tábl.'!F54</f>
        <v>0</v>
      </c>
      <c r="G53" s="256">
        <f>C53+F53</f>
        <v>0</v>
      </c>
    </row>
    <row r="54" spans="1:7" s="31" customFormat="1" ht="15.75" thickBot="1" x14ac:dyDescent="0.25">
      <c r="A54" s="22" t="s">
        <v>87</v>
      </c>
      <c r="B54" s="18" t="s">
        <v>171</v>
      </c>
      <c r="C54" s="113">
        <f>SUM(C55:C57)</f>
        <v>92000</v>
      </c>
      <c r="D54" s="179">
        <f>SUM(D55:D57)</f>
        <v>0</v>
      </c>
      <c r="E54" s="113">
        <f>SUM(E55:E57)</f>
        <v>0</v>
      </c>
      <c r="F54" s="113">
        <f>SUM(F55:F57)</f>
        <v>0</v>
      </c>
      <c r="G54" s="250">
        <f>SUM(G55:G57)</f>
        <v>92000</v>
      </c>
    </row>
    <row r="55" spans="1:7" s="31" customFormat="1" ht="15" x14ac:dyDescent="0.2">
      <c r="A55" s="142" t="s">
        <v>47</v>
      </c>
      <c r="B55" s="127" t="s">
        <v>172</v>
      </c>
      <c r="C55" s="115">
        <f>'1.mell.1.tábl.'!C56</f>
        <v>0</v>
      </c>
      <c r="D55" s="115">
        <f>'1.mell.1.tábl.'!D56</f>
        <v>0</v>
      </c>
      <c r="E55" s="115">
        <f>'1.mell.1.tábl.'!E56</f>
        <v>0</v>
      </c>
      <c r="F55" s="115">
        <f>'1.mell.1.tábl.'!F56</f>
        <v>0</v>
      </c>
      <c r="G55" s="251">
        <f>C55+F55</f>
        <v>0</v>
      </c>
    </row>
    <row r="56" spans="1:7" s="31" customFormat="1" ht="22.5" x14ac:dyDescent="0.2">
      <c r="A56" s="143" t="s">
        <v>48</v>
      </c>
      <c r="B56" s="128" t="s">
        <v>281</v>
      </c>
      <c r="C56" s="115">
        <f>'1.mell.1.tábl.'!C57</f>
        <v>0</v>
      </c>
      <c r="D56" s="115">
        <f>'1.mell.1.tábl.'!D57</f>
        <v>0</v>
      </c>
      <c r="E56" s="115">
        <f>'1.mell.1.tábl.'!E57</f>
        <v>0</v>
      </c>
      <c r="F56" s="115">
        <f>'1.mell.1.tábl.'!F57</f>
        <v>0</v>
      </c>
      <c r="G56" s="252">
        <f>C56+F56</f>
        <v>0</v>
      </c>
    </row>
    <row r="57" spans="1:7" s="31" customFormat="1" ht="15" x14ac:dyDescent="0.2">
      <c r="A57" s="143" t="s">
        <v>175</v>
      </c>
      <c r="B57" s="128" t="s">
        <v>173</v>
      </c>
      <c r="C57" s="115">
        <f>'1.mell.1.tábl.'!C58</f>
        <v>92000</v>
      </c>
      <c r="D57" s="115">
        <f>'1.mell.1.tábl.'!D58</f>
        <v>0</v>
      </c>
      <c r="E57" s="115">
        <f>'1.mell.1.tábl.'!E58</f>
        <v>0</v>
      </c>
      <c r="F57" s="115">
        <f>'1.mell.1.tábl.'!F58</f>
        <v>0</v>
      </c>
      <c r="G57" s="252">
        <f>C57+F57</f>
        <v>92000</v>
      </c>
    </row>
    <row r="58" spans="1:7" s="31" customFormat="1" ht="15.75" thickBot="1" x14ac:dyDescent="0.25">
      <c r="A58" s="144" t="s">
        <v>176</v>
      </c>
      <c r="B58" s="129" t="s">
        <v>174</v>
      </c>
      <c r="C58" s="115">
        <f>'1.mell.1.tábl.'!C59</f>
        <v>0</v>
      </c>
      <c r="D58" s="115">
        <f>'1.mell.1.tábl.'!D59</f>
        <v>0</v>
      </c>
      <c r="E58" s="115">
        <f>'1.mell.1.tábl.'!E59</f>
        <v>0</v>
      </c>
      <c r="F58" s="115">
        <f>'1.mell.1.tábl.'!F59</f>
        <v>0</v>
      </c>
      <c r="G58" s="253">
        <f>C58+F58</f>
        <v>0</v>
      </c>
    </row>
    <row r="59" spans="1:7" s="31" customFormat="1" ht="15.75" thickBot="1" x14ac:dyDescent="0.25">
      <c r="A59" s="22" t="s">
        <v>9</v>
      </c>
      <c r="B59" s="58" t="s">
        <v>177</v>
      </c>
      <c r="C59" s="113">
        <f>SUM(C60:C62)</f>
        <v>0</v>
      </c>
      <c r="D59" s="179">
        <f>SUM(D60:D62)</f>
        <v>0</v>
      </c>
      <c r="E59" s="113">
        <f>SUM(E60:E62)</f>
        <v>0</v>
      </c>
      <c r="F59" s="113">
        <f>SUM(F60:F62)</f>
        <v>0</v>
      </c>
      <c r="G59" s="250">
        <f>SUM(G60:G62)</f>
        <v>0</v>
      </c>
    </row>
    <row r="60" spans="1:7" s="31" customFormat="1" ht="15" x14ac:dyDescent="0.2">
      <c r="A60" s="142" t="s">
        <v>88</v>
      </c>
      <c r="B60" s="127" t="s">
        <v>179</v>
      </c>
      <c r="C60" s="115">
        <f>'1.mell.1.tábl.'!C61</f>
        <v>0</v>
      </c>
      <c r="D60" s="115">
        <f>'1.mell.1.tábl.'!D61</f>
        <v>0</v>
      </c>
      <c r="E60" s="115">
        <f>'1.mell.1.tábl.'!E61</f>
        <v>0</v>
      </c>
      <c r="F60" s="115">
        <f>'1.mell.1.tábl.'!F61</f>
        <v>0</v>
      </c>
      <c r="G60" s="255">
        <f>C60+F60</f>
        <v>0</v>
      </c>
    </row>
    <row r="61" spans="1:7" s="31" customFormat="1" ht="22.5" x14ac:dyDescent="0.2">
      <c r="A61" s="143" t="s">
        <v>89</v>
      </c>
      <c r="B61" s="128" t="s">
        <v>282</v>
      </c>
      <c r="C61" s="115">
        <f>'1.mell.1.tábl.'!C62</f>
        <v>0</v>
      </c>
      <c r="D61" s="115">
        <f>'1.mell.1.tábl.'!D62</f>
        <v>0</v>
      </c>
      <c r="E61" s="115">
        <f>'1.mell.1.tábl.'!E62</f>
        <v>0</v>
      </c>
      <c r="F61" s="115">
        <f>'1.mell.1.tábl.'!F62</f>
        <v>0</v>
      </c>
      <c r="G61" s="255">
        <f>C61+F61</f>
        <v>0</v>
      </c>
    </row>
    <row r="62" spans="1:7" s="31" customFormat="1" ht="15" x14ac:dyDescent="0.2">
      <c r="A62" s="143" t="s">
        <v>110</v>
      </c>
      <c r="B62" s="128" t="s">
        <v>180</v>
      </c>
      <c r="C62" s="115">
        <f>'1.mell.1.tábl.'!C63</f>
        <v>0</v>
      </c>
      <c r="D62" s="115">
        <f>'1.mell.1.tábl.'!D63</f>
        <v>0</v>
      </c>
      <c r="E62" s="115">
        <f>'1.mell.1.tábl.'!E63</f>
        <v>0</v>
      </c>
      <c r="F62" s="115">
        <f>'1.mell.1.tábl.'!F63</f>
        <v>0</v>
      </c>
      <c r="G62" s="255">
        <f>C62+F62</f>
        <v>0</v>
      </c>
    </row>
    <row r="63" spans="1:7" s="31" customFormat="1" ht="15.75" thickBot="1" x14ac:dyDescent="0.25">
      <c r="A63" s="144" t="s">
        <v>178</v>
      </c>
      <c r="B63" s="129" t="s">
        <v>181</v>
      </c>
      <c r="C63" s="115">
        <f>'1.mell.1.tábl.'!C64</f>
        <v>0</v>
      </c>
      <c r="D63" s="115">
        <f>'1.mell.1.tábl.'!D64</f>
        <v>0</v>
      </c>
      <c r="E63" s="115">
        <f>'1.mell.1.tábl.'!E64</f>
        <v>0</v>
      </c>
      <c r="F63" s="115">
        <f>'1.mell.1.tábl.'!F64</f>
        <v>0</v>
      </c>
      <c r="G63" s="255">
        <f>C63+F63</f>
        <v>0</v>
      </c>
    </row>
    <row r="64" spans="1:7" s="31" customFormat="1" ht="15.75" thickBot="1" x14ac:dyDescent="0.25">
      <c r="A64" s="22" t="s">
        <v>10</v>
      </c>
      <c r="B64" s="18" t="s">
        <v>182</v>
      </c>
      <c r="C64" s="119">
        <f>+C7+C14+C21+C28+C36+C48+C54+C59</f>
        <v>104556740</v>
      </c>
      <c r="D64" s="183">
        <f>+D7+D14+D21+D28+D36+D48+D54+D59</f>
        <v>0</v>
      </c>
      <c r="E64" s="119">
        <f>+E7+E14+E21+E28+E36+E48+E54+E59</f>
        <v>6708646</v>
      </c>
      <c r="F64" s="119">
        <f>+F7+F14+F21+F28+F36+F48+F54+F59</f>
        <v>6708646</v>
      </c>
      <c r="G64" s="254">
        <f>+G7+G14+G21+G28+G36+G48+G54+G59</f>
        <v>111265386</v>
      </c>
    </row>
    <row r="65" spans="1:7" s="31" customFormat="1" ht="15.75" thickBot="1" x14ac:dyDescent="0.2">
      <c r="A65" s="145" t="s">
        <v>269</v>
      </c>
      <c r="B65" s="58" t="s">
        <v>184</v>
      </c>
      <c r="C65" s="113">
        <f>SUM(C66:C68)</f>
        <v>0</v>
      </c>
      <c r="D65" s="179">
        <f>SUM(D66:D68)</f>
        <v>0</v>
      </c>
      <c r="E65" s="113">
        <f>SUM(E66:E68)</f>
        <v>0</v>
      </c>
      <c r="F65" s="113">
        <f>SUM(F66:F68)</f>
        <v>0</v>
      </c>
      <c r="G65" s="250">
        <f>SUM(G66:G68)</f>
        <v>0</v>
      </c>
    </row>
    <row r="66" spans="1:7" s="31" customFormat="1" ht="15" x14ac:dyDescent="0.2">
      <c r="A66" s="142" t="s">
        <v>212</v>
      </c>
      <c r="B66" s="127" t="s">
        <v>185</v>
      </c>
      <c r="C66" s="115">
        <f>'1.mell.1.tábl.'!C67</f>
        <v>0</v>
      </c>
      <c r="D66" s="115">
        <f>'1.mell.1.tábl.'!D67</f>
        <v>0</v>
      </c>
      <c r="E66" s="115">
        <f>'1.mell.1.tábl.'!E67</f>
        <v>0</v>
      </c>
      <c r="F66" s="115">
        <f>'1.mell.1.tábl.'!F67</f>
        <v>0</v>
      </c>
      <c r="G66" s="255">
        <f>C66+F66</f>
        <v>0</v>
      </c>
    </row>
    <row r="67" spans="1:7" s="31" customFormat="1" ht="15" x14ac:dyDescent="0.2">
      <c r="A67" s="143" t="s">
        <v>221</v>
      </c>
      <c r="B67" s="128" t="s">
        <v>186</v>
      </c>
      <c r="C67" s="115">
        <f>'1.mell.1.tábl.'!C68</f>
        <v>0</v>
      </c>
      <c r="D67" s="115">
        <f>'1.mell.1.tábl.'!D68</f>
        <v>0</v>
      </c>
      <c r="E67" s="115">
        <f>'1.mell.1.tábl.'!E68</f>
        <v>0</v>
      </c>
      <c r="F67" s="115">
        <f>'1.mell.1.tábl.'!F68</f>
        <v>0</v>
      </c>
      <c r="G67" s="255">
        <f>C67+F67</f>
        <v>0</v>
      </c>
    </row>
    <row r="68" spans="1:7" s="31" customFormat="1" ht="15.75" thickBot="1" x14ac:dyDescent="0.25">
      <c r="A68" s="152" t="s">
        <v>222</v>
      </c>
      <c r="B68" s="271" t="s">
        <v>187</v>
      </c>
      <c r="C68" s="115">
        <f>'1.mell.1.tábl.'!C69</f>
        <v>0</v>
      </c>
      <c r="D68" s="115">
        <f>'1.mell.1.tábl.'!D69</f>
        <v>0</v>
      </c>
      <c r="E68" s="115">
        <f>'1.mell.1.tábl.'!E69</f>
        <v>0</v>
      </c>
      <c r="F68" s="115">
        <f>'1.mell.1.tábl.'!F69</f>
        <v>0</v>
      </c>
      <c r="G68" s="272">
        <f>C68+F68</f>
        <v>0</v>
      </c>
    </row>
    <row r="69" spans="1:7" s="31" customFormat="1" ht="15.75" thickBot="1" x14ac:dyDescent="0.2">
      <c r="A69" s="145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250">
        <f>SUM(G70:G73)</f>
        <v>0</v>
      </c>
    </row>
    <row r="70" spans="1:7" s="31" customFormat="1" ht="15" x14ac:dyDescent="0.2">
      <c r="A70" s="142" t="s">
        <v>70</v>
      </c>
      <c r="B70" s="232" t="s">
        <v>190</v>
      </c>
      <c r="C70" s="115">
        <f>'1.mell.1.tábl.'!C71</f>
        <v>0</v>
      </c>
      <c r="D70" s="115">
        <f>'1.mell.1.tábl.'!D71</f>
        <v>0</v>
      </c>
      <c r="E70" s="115">
        <f>'1.mell.1.tábl.'!E71</f>
        <v>0</v>
      </c>
      <c r="F70" s="115">
        <f>'1.mell.1.tábl.'!F71</f>
        <v>0</v>
      </c>
      <c r="G70" s="255">
        <f>C70+F70</f>
        <v>0</v>
      </c>
    </row>
    <row r="71" spans="1:7" s="31" customFormat="1" ht="15" x14ac:dyDescent="0.2">
      <c r="A71" s="143" t="s">
        <v>71</v>
      </c>
      <c r="B71" s="232" t="s">
        <v>425</v>
      </c>
      <c r="C71" s="115">
        <f>'1.mell.1.tábl.'!C72</f>
        <v>0</v>
      </c>
      <c r="D71" s="115">
        <f>'1.mell.1.tábl.'!D72</f>
        <v>0</v>
      </c>
      <c r="E71" s="115">
        <f>'1.mell.1.tábl.'!E72</f>
        <v>0</v>
      </c>
      <c r="F71" s="115">
        <f>'1.mell.1.tábl.'!F72</f>
        <v>0</v>
      </c>
      <c r="G71" s="255">
        <f>C71+F71</f>
        <v>0</v>
      </c>
    </row>
    <row r="72" spans="1:7" s="31" customFormat="1" ht="15" x14ac:dyDescent="0.2">
      <c r="A72" s="143" t="s">
        <v>213</v>
      </c>
      <c r="B72" s="232" t="s">
        <v>191</v>
      </c>
      <c r="C72" s="115">
        <f>'1.mell.1.tábl.'!C73</f>
        <v>0</v>
      </c>
      <c r="D72" s="115">
        <f>'1.mell.1.tábl.'!D73</f>
        <v>0</v>
      </c>
      <c r="E72" s="115">
        <f>'1.mell.1.tábl.'!E73</f>
        <v>0</v>
      </c>
      <c r="F72" s="115">
        <f>'1.mell.1.tábl.'!F73</f>
        <v>0</v>
      </c>
      <c r="G72" s="255">
        <f>C72+F72</f>
        <v>0</v>
      </c>
    </row>
    <row r="73" spans="1:7" s="31" customFormat="1" ht="15.75" thickBot="1" x14ac:dyDescent="0.25">
      <c r="A73" s="144" t="s">
        <v>214</v>
      </c>
      <c r="B73" s="233" t="s">
        <v>426</v>
      </c>
      <c r="C73" s="115">
        <f>'1.mell.1.tábl.'!C74</f>
        <v>0</v>
      </c>
      <c r="D73" s="115">
        <f>'1.mell.1.tábl.'!D74</f>
        <v>0</v>
      </c>
      <c r="E73" s="115">
        <f>'1.mell.1.tábl.'!E74</f>
        <v>0</v>
      </c>
      <c r="F73" s="115">
        <f>'1.mell.1.tábl.'!F74</f>
        <v>0</v>
      </c>
      <c r="G73" s="255">
        <f>C73+F73</f>
        <v>0</v>
      </c>
    </row>
    <row r="74" spans="1:7" s="31" customFormat="1" ht="15.75" thickBot="1" x14ac:dyDescent="0.2">
      <c r="A74" s="145" t="s">
        <v>192</v>
      </c>
      <c r="B74" s="58" t="s">
        <v>193</v>
      </c>
      <c r="C74" s="113">
        <f>SUM(C75:C76)</f>
        <v>37978757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250">
        <f>SUM(G75:G76)</f>
        <v>37978757</v>
      </c>
    </row>
    <row r="75" spans="1:7" s="31" customFormat="1" ht="15" x14ac:dyDescent="0.2">
      <c r="A75" s="142" t="s">
        <v>215</v>
      </c>
      <c r="B75" s="127" t="s">
        <v>194</v>
      </c>
      <c r="C75" s="115">
        <f>'1.mell.1.tábl.'!C76</f>
        <v>37978757</v>
      </c>
      <c r="D75" s="115">
        <f>'1.mell.1.tábl.'!D76</f>
        <v>0</v>
      </c>
      <c r="E75" s="115">
        <f>'1.mell.1.tábl.'!E76</f>
        <v>0</v>
      </c>
      <c r="F75" s="115">
        <f>'1.mell.1.tábl.'!F76</f>
        <v>0</v>
      </c>
      <c r="G75" s="255">
        <f>C75+F75</f>
        <v>37978757</v>
      </c>
    </row>
    <row r="76" spans="1:7" s="31" customFormat="1" ht="15.75" thickBot="1" x14ac:dyDescent="0.25">
      <c r="A76" s="144" t="s">
        <v>216</v>
      </c>
      <c r="B76" s="129" t="s">
        <v>195</v>
      </c>
      <c r="C76" s="115">
        <f>'1.mell.1.tábl.'!C77</f>
        <v>0</v>
      </c>
      <c r="D76" s="115">
        <f>'1.mell.1.tábl.'!D77</f>
        <v>0</v>
      </c>
      <c r="E76" s="115">
        <f>'1.mell.1.tábl.'!E77</f>
        <v>0</v>
      </c>
      <c r="F76" s="115">
        <f>'1.mell.1.tábl.'!F77</f>
        <v>0</v>
      </c>
      <c r="G76" s="255">
        <f>C76+F76</f>
        <v>0</v>
      </c>
    </row>
    <row r="77" spans="1:7" s="30" customFormat="1" ht="15.75" thickBot="1" x14ac:dyDescent="0.2">
      <c r="A77" s="145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250">
        <f>SUM(G78:G80)</f>
        <v>0</v>
      </c>
    </row>
    <row r="78" spans="1:7" s="31" customFormat="1" ht="15" x14ac:dyDescent="0.2">
      <c r="A78" s="142" t="s">
        <v>217</v>
      </c>
      <c r="B78" s="127" t="s">
        <v>198</v>
      </c>
      <c r="C78" s="115">
        <f>'1.mell.1.tábl.'!C79</f>
        <v>0</v>
      </c>
      <c r="D78" s="115">
        <f>'1.mell.1.tábl.'!D79</f>
        <v>0</v>
      </c>
      <c r="E78" s="115">
        <f>'1.mell.1.tábl.'!E79</f>
        <v>0</v>
      </c>
      <c r="F78" s="115">
        <f>'1.mell.1.tábl.'!F79</f>
        <v>0</v>
      </c>
      <c r="G78" s="255">
        <f>C78+F78</f>
        <v>0</v>
      </c>
    </row>
    <row r="79" spans="1:7" s="31" customFormat="1" ht="15" x14ac:dyDescent="0.2">
      <c r="A79" s="143" t="s">
        <v>218</v>
      </c>
      <c r="B79" s="128" t="s">
        <v>199</v>
      </c>
      <c r="C79" s="115">
        <f>'1.mell.1.tábl.'!C80</f>
        <v>0</v>
      </c>
      <c r="D79" s="115">
        <f>'1.mell.1.tábl.'!D80</f>
        <v>0</v>
      </c>
      <c r="E79" s="115">
        <f>'1.mell.1.tábl.'!E80</f>
        <v>0</v>
      </c>
      <c r="F79" s="115">
        <f>'1.mell.1.tábl.'!F80</f>
        <v>0</v>
      </c>
      <c r="G79" s="255">
        <f>C79+F79</f>
        <v>0</v>
      </c>
    </row>
    <row r="80" spans="1:7" s="31" customFormat="1" ht="15.75" thickBot="1" x14ac:dyDescent="0.25">
      <c r="A80" s="144" t="s">
        <v>219</v>
      </c>
      <c r="B80" s="234" t="s">
        <v>427</v>
      </c>
      <c r="C80" s="115">
        <f>'1.mell.1.tábl.'!C81</f>
        <v>0</v>
      </c>
      <c r="D80" s="115">
        <f>'1.mell.1.tábl.'!D81</f>
        <v>0</v>
      </c>
      <c r="E80" s="115">
        <f>'1.mell.1.tábl.'!E81</f>
        <v>0</v>
      </c>
      <c r="F80" s="115">
        <f>'1.mell.1.tábl.'!F81</f>
        <v>0</v>
      </c>
      <c r="G80" s="255">
        <f>C80+F80</f>
        <v>0</v>
      </c>
    </row>
    <row r="81" spans="1:7" s="31" customFormat="1" ht="15.75" thickBot="1" x14ac:dyDescent="0.2">
      <c r="A81" s="145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250">
        <f>SUM(G82:G85)</f>
        <v>0</v>
      </c>
    </row>
    <row r="82" spans="1:7" s="31" customFormat="1" ht="15" x14ac:dyDescent="0.2">
      <c r="A82" s="146" t="s">
        <v>201</v>
      </c>
      <c r="B82" s="127" t="s">
        <v>202</v>
      </c>
      <c r="C82" s="115">
        <f>'1.mell.1.tábl.'!C83</f>
        <v>0</v>
      </c>
      <c r="D82" s="115">
        <f>'1.mell.1.tábl.'!D83</f>
        <v>0</v>
      </c>
      <c r="E82" s="115">
        <f>'1.mell.1.tábl.'!E83</f>
        <v>0</v>
      </c>
      <c r="F82" s="115">
        <f>'1.mell.1.tábl.'!F83</f>
        <v>0</v>
      </c>
      <c r="G82" s="255">
        <f t="shared" ref="G82:G87" si="5">C82+F82</f>
        <v>0</v>
      </c>
    </row>
    <row r="83" spans="1:7" s="31" customFormat="1" ht="15" x14ac:dyDescent="0.2">
      <c r="A83" s="147" t="s">
        <v>203</v>
      </c>
      <c r="B83" s="128" t="s">
        <v>204</v>
      </c>
      <c r="C83" s="115">
        <f>'1.mell.1.tábl.'!C84</f>
        <v>0</v>
      </c>
      <c r="D83" s="115">
        <f>'1.mell.1.tábl.'!D84</f>
        <v>0</v>
      </c>
      <c r="E83" s="115">
        <f>'1.mell.1.tábl.'!E84</f>
        <v>0</v>
      </c>
      <c r="F83" s="115">
        <f>'1.mell.1.tábl.'!F84</f>
        <v>0</v>
      </c>
      <c r="G83" s="255">
        <f t="shared" si="5"/>
        <v>0</v>
      </c>
    </row>
    <row r="84" spans="1:7" s="31" customFormat="1" ht="15" x14ac:dyDescent="0.2">
      <c r="A84" s="147" t="s">
        <v>205</v>
      </c>
      <c r="B84" s="128" t="s">
        <v>206</v>
      </c>
      <c r="C84" s="115">
        <f>'1.mell.1.tábl.'!C85</f>
        <v>0</v>
      </c>
      <c r="D84" s="115">
        <f>'1.mell.1.tábl.'!D85</f>
        <v>0</v>
      </c>
      <c r="E84" s="115">
        <f>'1.mell.1.tábl.'!E85</f>
        <v>0</v>
      </c>
      <c r="F84" s="115">
        <f>'1.mell.1.tábl.'!F85</f>
        <v>0</v>
      </c>
      <c r="G84" s="255">
        <f t="shared" si="5"/>
        <v>0</v>
      </c>
    </row>
    <row r="85" spans="1:7" s="30" customFormat="1" ht="15.75" thickBot="1" x14ac:dyDescent="0.25">
      <c r="A85" s="148" t="s">
        <v>207</v>
      </c>
      <c r="B85" s="129" t="s">
        <v>208</v>
      </c>
      <c r="C85" s="115">
        <f>'1.mell.1.tábl.'!C86</f>
        <v>0</v>
      </c>
      <c r="D85" s="115">
        <f>'1.mell.1.tábl.'!D86</f>
        <v>0</v>
      </c>
      <c r="E85" s="115">
        <f>'1.mell.1.tábl.'!E86</f>
        <v>0</v>
      </c>
      <c r="F85" s="115">
        <f>'1.mell.1.tábl.'!F86</f>
        <v>0</v>
      </c>
      <c r="G85" s="255">
        <f t="shared" si="5"/>
        <v>0</v>
      </c>
    </row>
    <row r="86" spans="1:7" s="30" customFormat="1" ht="15.75" thickBot="1" x14ac:dyDescent="0.2">
      <c r="A86" s="145" t="s">
        <v>209</v>
      </c>
      <c r="B86" s="58" t="s">
        <v>327</v>
      </c>
      <c r="C86" s="160"/>
      <c r="D86" s="160"/>
      <c r="E86" s="160"/>
      <c r="F86" s="113">
        <f>D86+E86</f>
        <v>0</v>
      </c>
      <c r="G86" s="250">
        <f t="shared" si="5"/>
        <v>0</v>
      </c>
    </row>
    <row r="87" spans="1:7" s="30" customFormat="1" ht="15.75" thickBot="1" x14ac:dyDescent="0.2">
      <c r="A87" s="145" t="s">
        <v>347</v>
      </c>
      <c r="B87" s="58" t="s">
        <v>210</v>
      </c>
      <c r="C87" s="160"/>
      <c r="D87" s="160"/>
      <c r="E87" s="160"/>
      <c r="F87" s="113">
        <f>D87+E87</f>
        <v>0</v>
      </c>
      <c r="G87" s="250">
        <f t="shared" si="5"/>
        <v>0</v>
      </c>
    </row>
    <row r="88" spans="1:7" s="30" customFormat="1" ht="15.75" thickBot="1" x14ac:dyDescent="0.2">
      <c r="A88" s="145" t="s">
        <v>348</v>
      </c>
      <c r="B88" s="133" t="s">
        <v>330</v>
      </c>
      <c r="C88" s="119">
        <f>+C65+C69+C74+C77+C81+C87+C86</f>
        <v>37978757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254">
        <f>+G65+G69+G74+G77+G81+G87+G86</f>
        <v>37978757</v>
      </c>
    </row>
    <row r="89" spans="1:7" s="30" customFormat="1" ht="15.75" thickBot="1" x14ac:dyDescent="0.2">
      <c r="A89" s="149" t="s">
        <v>349</v>
      </c>
      <c r="B89" s="134" t="s">
        <v>350</v>
      </c>
      <c r="C89" s="119">
        <f>+C64+C88</f>
        <v>142535497</v>
      </c>
      <c r="D89" s="119">
        <f>+D64+D88</f>
        <v>0</v>
      </c>
      <c r="E89" s="119">
        <f>+E64+E88</f>
        <v>6708646</v>
      </c>
      <c r="F89" s="119">
        <f>+F64+F88</f>
        <v>6708646</v>
      </c>
      <c r="G89" s="254">
        <f>+G64+G88</f>
        <v>149244143</v>
      </c>
    </row>
    <row r="90" spans="1:7" s="31" customFormat="1" ht="15.75" thickBot="1" x14ac:dyDescent="0.25">
      <c r="A90" s="52"/>
      <c r="B90" s="53"/>
      <c r="C90" s="99"/>
    </row>
    <row r="91" spans="1:7" s="26" customFormat="1" ht="16.5" customHeight="1" thickBot="1" x14ac:dyDescent="0.25">
      <c r="A91" s="411" t="s">
        <v>34</v>
      </c>
      <c r="B91" s="412"/>
      <c r="C91" s="412"/>
      <c r="D91" s="412"/>
      <c r="E91" s="412"/>
      <c r="F91" s="412"/>
      <c r="G91" s="413"/>
    </row>
    <row r="92" spans="1:7" s="32" customFormat="1" ht="13.5" thickBot="1" x14ac:dyDescent="0.25">
      <c r="A92" s="121" t="s">
        <v>2</v>
      </c>
      <c r="B92" s="21" t="s">
        <v>354</v>
      </c>
      <c r="C92" s="112">
        <f>+C93+C94+C95+C96+C97+C110</f>
        <v>69666177</v>
      </c>
      <c r="D92" s="259">
        <f>+D93+D94+D95+D96+D97+D110</f>
        <v>0</v>
      </c>
      <c r="E92" s="112">
        <f>+E93+E94+E95+E96+E97+E110</f>
        <v>10188646</v>
      </c>
      <c r="F92" s="112">
        <f>+F93+F94+F95+F96+F97+F110</f>
        <v>10188646</v>
      </c>
      <c r="G92" s="263">
        <f>+G93+G94+G95+G96+G97+G110</f>
        <v>79854823</v>
      </c>
    </row>
    <row r="93" spans="1:7" ht="13.5" thickBot="1" x14ac:dyDescent="0.25">
      <c r="A93" s="150" t="s">
        <v>49</v>
      </c>
      <c r="B93" s="7" t="s">
        <v>30</v>
      </c>
      <c r="C93" s="171">
        <f>'1.mell.1.tábl.'!C98</f>
        <v>13825000</v>
      </c>
      <c r="D93" s="171">
        <f>'1.mell.1.tábl.'!D98</f>
        <v>0</v>
      </c>
      <c r="E93" s="171">
        <f>'1.mell.1.tábl.'!E98</f>
        <v>2040000</v>
      </c>
      <c r="F93" s="171">
        <f>'1.mell.1.tábl.'!F98</f>
        <v>2040000</v>
      </c>
      <c r="G93" s="264">
        <f t="shared" ref="G93:G112" si="6">C93+F93</f>
        <v>15865000</v>
      </c>
    </row>
    <row r="94" spans="1:7" ht="13.5" thickBot="1" x14ac:dyDescent="0.25">
      <c r="A94" s="143" t="s">
        <v>50</v>
      </c>
      <c r="B94" s="5" t="s">
        <v>90</v>
      </c>
      <c r="C94" s="171">
        <f>'1.mell.1.tábl.'!C99</f>
        <v>2211000</v>
      </c>
      <c r="D94" s="171">
        <f>'1.mell.1.tábl.'!D99</f>
        <v>0</v>
      </c>
      <c r="E94" s="171">
        <f>'1.mell.1.tábl.'!E99</f>
        <v>165000</v>
      </c>
      <c r="F94" s="171">
        <f>'1.mell.1.tábl.'!F99</f>
        <v>165000</v>
      </c>
      <c r="G94" s="252">
        <f t="shared" si="6"/>
        <v>2376000</v>
      </c>
    </row>
    <row r="95" spans="1:7" ht="13.5" thickBot="1" x14ac:dyDescent="0.25">
      <c r="A95" s="143" t="s">
        <v>51</v>
      </c>
      <c r="B95" s="5" t="s">
        <v>68</v>
      </c>
      <c r="C95" s="171">
        <f>'1.mell.1.tábl.'!C100</f>
        <v>15704000</v>
      </c>
      <c r="D95" s="171">
        <f>'1.mell.1.tábl.'!D100</f>
        <v>0</v>
      </c>
      <c r="E95" s="171">
        <f>'1.mell.1.tábl.'!E100</f>
        <v>6143000</v>
      </c>
      <c r="F95" s="171">
        <f>'1.mell.1.tábl.'!F100</f>
        <v>6143000</v>
      </c>
      <c r="G95" s="253">
        <f t="shared" si="6"/>
        <v>21847000</v>
      </c>
    </row>
    <row r="96" spans="1:7" ht="13.5" thickBot="1" x14ac:dyDescent="0.25">
      <c r="A96" s="143" t="s">
        <v>52</v>
      </c>
      <c r="B96" s="8" t="s">
        <v>91</v>
      </c>
      <c r="C96" s="171">
        <f>'1.mell.1.tábl.'!C101</f>
        <v>7656000</v>
      </c>
      <c r="D96" s="171">
        <f>'1.mell.1.tábl.'!D101</f>
        <v>0</v>
      </c>
      <c r="E96" s="171">
        <f>'1.mell.1.tábl.'!E101</f>
        <v>0</v>
      </c>
      <c r="F96" s="171">
        <f>'1.mell.1.tábl.'!F101</f>
        <v>0</v>
      </c>
      <c r="G96" s="253">
        <f t="shared" si="6"/>
        <v>7656000</v>
      </c>
    </row>
    <row r="97" spans="1:7" ht="13.5" thickBot="1" x14ac:dyDescent="0.25">
      <c r="A97" s="143" t="s">
        <v>60</v>
      </c>
      <c r="B97" s="16" t="s">
        <v>92</v>
      </c>
      <c r="C97" s="171">
        <f>'1.mell.1.tábl.'!C102</f>
        <v>18653000</v>
      </c>
      <c r="D97" s="171">
        <f>'1.mell.1.tábl.'!D102</f>
        <v>0</v>
      </c>
      <c r="E97" s="171">
        <f>'1.mell.1.tábl.'!E102</f>
        <v>49000</v>
      </c>
      <c r="F97" s="171">
        <f>'1.mell.1.tábl.'!F102</f>
        <v>49000</v>
      </c>
      <c r="G97" s="253">
        <f t="shared" si="6"/>
        <v>18702000</v>
      </c>
    </row>
    <row r="98" spans="1:7" ht="13.5" thickBot="1" x14ac:dyDescent="0.25">
      <c r="A98" s="143" t="s">
        <v>53</v>
      </c>
      <c r="B98" s="5" t="s">
        <v>351</v>
      </c>
      <c r="C98" s="171">
        <f>'1.mell.1.tábl.'!C103</f>
        <v>91000</v>
      </c>
      <c r="D98" s="171">
        <f>'1.mell.1.tábl.'!D103</f>
        <v>0</v>
      </c>
      <c r="E98" s="171">
        <f>'1.mell.1.tábl.'!E103</f>
        <v>0</v>
      </c>
      <c r="F98" s="171">
        <f>'1.mell.1.tábl.'!F103</f>
        <v>0</v>
      </c>
      <c r="G98" s="253">
        <f t="shared" si="6"/>
        <v>91000</v>
      </c>
    </row>
    <row r="99" spans="1:7" ht="13.5" thickBot="1" x14ac:dyDescent="0.25">
      <c r="A99" s="143" t="s">
        <v>54</v>
      </c>
      <c r="B99" s="37" t="s">
        <v>293</v>
      </c>
      <c r="C99" s="171">
        <f>'1.mell.1.tábl.'!C104</f>
        <v>0</v>
      </c>
      <c r="D99" s="171">
        <f>'1.mell.1.tábl.'!D104</f>
        <v>0</v>
      </c>
      <c r="E99" s="171">
        <f>'1.mell.1.tábl.'!E104</f>
        <v>0</v>
      </c>
      <c r="F99" s="171">
        <f>'1.mell.1.tábl.'!F104</f>
        <v>0</v>
      </c>
      <c r="G99" s="253">
        <f t="shared" si="6"/>
        <v>0</v>
      </c>
    </row>
    <row r="100" spans="1:7" ht="13.5" thickBot="1" x14ac:dyDescent="0.25">
      <c r="A100" s="143" t="s">
        <v>61</v>
      </c>
      <c r="B100" s="37" t="s">
        <v>292</v>
      </c>
      <c r="C100" s="171">
        <f>'1.mell.1.tábl.'!C105</f>
        <v>0</v>
      </c>
      <c r="D100" s="171">
        <f>'1.mell.1.tábl.'!D105</f>
        <v>0</v>
      </c>
      <c r="E100" s="171">
        <f>'1.mell.1.tábl.'!E105</f>
        <v>0</v>
      </c>
      <c r="F100" s="171">
        <f>'1.mell.1.tábl.'!F105</f>
        <v>0</v>
      </c>
      <c r="G100" s="253">
        <f t="shared" si="6"/>
        <v>0</v>
      </c>
    </row>
    <row r="101" spans="1:7" ht="13.5" thickBot="1" x14ac:dyDescent="0.25">
      <c r="A101" s="143" t="s">
        <v>62</v>
      </c>
      <c r="B101" s="37" t="s">
        <v>226</v>
      </c>
      <c r="C101" s="171">
        <f>'1.mell.1.tábl.'!C106</f>
        <v>0</v>
      </c>
      <c r="D101" s="171">
        <f>'1.mell.1.tábl.'!D106</f>
        <v>0</v>
      </c>
      <c r="E101" s="171">
        <f>'1.mell.1.tábl.'!E106</f>
        <v>0</v>
      </c>
      <c r="F101" s="171">
        <f>'1.mell.1.tábl.'!F106</f>
        <v>0</v>
      </c>
      <c r="G101" s="253">
        <f t="shared" si="6"/>
        <v>0</v>
      </c>
    </row>
    <row r="102" spans="1:7" ht="23.25" thickBot="1" x14ac:dyDescent="0.25">
      <c r="A102" s="143" t="s">
        <v>63</v>
      </c>
      <c r="B102" s="38" t="s">
        <v>227</v>
      </c>
      <c r="C102" s="171">
        <f>'1.mell.1.tábl.'!C107</f>
        <v>0</v>
      </c>
      <c r="D102" s="171">
        <f>'1.mell.1.tábl.'!D107</f>
        <v>0</v>
      </c>
      <c r="E102" s="171">
        <f>'1.mell.1.tábl.'!E107</f>
        <v>0</v>
      </c>
      <c r="F102" s="171">
        <f>'1.mell.1.tábl.'!F107</f>
        <v>0</v>
      </c>
      <c r="G102" s="253">
        <f t="shared" si="6"/>
        <v>0</v>
      </c>
    </row>
    <row r="103" spans="1:7" ht="23.25" thickBot="1" x14ac:dyDescent="0.25">
      <c r="A103" s="143" t="s">
        <v>64</v>
      </c>
      <c r="B103" s="38" t="s">
        <v>228</v>
      </c>
      <c r="C103" s="171">
        <f>'1.mell.1.tábl.'!C108</f>
        <v>100000</v>
      </c>
      <c r="D103" s="171">
        <f>'1.mell.1.tábl.'!D108</f>
        <v>0</v>
      </c>
      <c r="E103" s="171">
        <f>'1.mell.1.tábl.'!E108</f>
        <v>0</v>
      </c>
      <c r="F103" s="171">
        <f>'1.mell.1.tábl.'!F108</f>
        <v>0</v>
      </c>
      <c r="G103" s="253">
        <f t="shared" si="6"/>
        <v>100000</v>
      </c>
    </row>
    <row r="104" spans="1:7" ht="13.5" thickBot="1" x14ac:dyDescent="0.25">
      <c r="A104" s="143" t="s">
        <v>66</v>
      </c>
      <c r="B104" s="37" t="s">
        <v>229</v>
      </c>
      <c r="C104" s="171">
        <f>'1.mell.1.tábl.'!C109</f>
        <v>17542000</v>
      </c>
      <c r="D104" s="171">
        <f>'1.mell.1.tábl.'!D109</f>
        <v>0</v>
      </c>
      <c r="E104" s="171">
        <f>'1.mell.1.tábl.'!E109</f>
        <v>49000</v>
      </c>
      <c r="F104" s="171">
        <f>'1.mell.1.tábl.'!F109</f>
        <v>49000</v>
      </c>
      <c r="G104" s="253">
        <f t="shared" si="6"/>
        <v>17591000</v>
      </c>
    </row>
    <row r="105" spans="1:7" ht="13.5" thickBot="1" x14ac:dyDescent="0.25">
      <c r="A105" s="143" t="s">
        <v>93</v>
      </c>
      <c r="B105" s="37" t="s">
        <v>230</v>
      </c>
      <c r="C105" s="171">
        <f>'1.mell.1.tábl.'!C110</f>
        <v>0</v>
      </c>
      <c r="D105" s="171">
        <f>'1.mell.1.tábl.'!D110</f>
        <v>0</v>
      </c>
      <c r="E105" s="171">
        <f>'1.mell.1.tábl.'!E110</f>
        <v>0</v>
      </c>
      <c r="F105" s="171">
        <f>'1.mell.1.tábl.'!F110</f>
        <v>0</v>
      </c>
      <c r="G105" s="253">
        <f t="shared" si="6"/>
        <v>0</v>
      </c>
    </row>
    <row r="106" spans="1:7" ht="23.25" thickBot="1" x14ac:dyDescent="0.25">
      <c r="A106" s="143" t="s">
        <v>224</v>
      </c>
      <c r="B106" s="38" t="s">
        <v>231</v>
      </c>
      <c r="C106" s="171">
        <f>'1.mell.1.tábl.'!C111</f>
        <v>0</v>
      </c>
      <c r="D106" s="171">
        <f>'1.mell.1.tábl.'!D111</f>
        <v>0</v>
      </c>
      <c r="E106" s="171">
        <f>'1.mell.1.tábl.'!E111</f>
        <v>0</v>
      </c>
      <c r="F106" s="171">
        <f>'1.mell.1.tábl.'!F111</f>
        <v>0</v>
      </c>
      <c r="G106" s="253">
        <f t="shared" si="6"/>
        <v>0</v>
      </c>
    </row>
    <row r="107" spans="1:7" ht="13.5" thickBot="1" x14ac:dyDescent="0.25">
      <c r="A107" s="151" t="s">
        <v>225</v>
      </c>
      <c r="B107" s="39" t="s">
        <v>232</v>
      </c>
      <c r="C107" s="171">
        <f>'1.mell.1.tábl.'!C112</f>
        <v>0</v>
      </c>
      <c r="D107" s="171">
        <f>'1.mell.1.tábl.'!D112</f>
        <v>0</v>
      </c>
      <c r="E107" s="171">
        <f>'1.mell.1.tábl.'!E112</f>
        <v>0</v>
      </c>
      <c r="F107" s="171">
        <f>'1.mell.1.tábl.'!F112</f>
        <v>0</v>
      </c>
      <c r="G107" s="253">
        <f t="shared" si="6"/>
        <v>0</v>
      </c>
    </row>
    <row r="108" spans="1:7" ht="13.5" thickBot="1" x14ac:dyDescent="0.25">
      <c r="A108" s="143" t="s">
        <v>290</v>
      </c>
      <c r="B108" s="39" t="s">
        <v>233</v>
      </c>
      <c r="C108" s="171">
        <f>'1.mell.1.tábl.'!C113</f>
        <v>0</v>
      </c>
      <c r="D108" s="171">
        <f>'1.mell.1.tábl.'!D113</f>
        <v>0</v>
      </c>
      <c r="E108" s="171">
        <f>'1.mell.1.tábl.'!E113</f>
        <v>0</v>
      </c>
      <c r="F108" s="171">
        <f>'1.mell.1.tábl.'!F113</f>
        <v>0</v>
      </c>
      <c r="G108" s="253">
        <f t="shared" si="6"/>
        <v>0</v>
      </c>
    </row>
    <row r="109" spans="1:7" ht="13.5" thickBot="1" x14ac:dyDescent="0.25">
      <c r="A109" s="143" t="s">
        <v>291</v>
      </c>
      <c r="B109" s="38" t="s">
        <v>234</v>
      </c>
      <c r="C109" s="171">
        <f>'1.mell.1.tábl.'!C114</f>
        <v>920000</v>
      </c>
      <c r="D109" s="171">
        <f>'1.mell.1.tábl.'!D114</f>
        <v>0</v>
      </c>
      <c r="E109" s="171">
        <f>'1.mell.1.tábl.'!E114</f>
        <v>0</v>
      </c>
      <c r="F109" s="171">
        <f>'1.mell.1.tábl.'!F114</f>
        <v>0</v>
      </c>
      <c r="G109" s="252">
        <f t="shared" si="6"/>
        <v>920000</v>
      </c>
    </row>
    <row r="110" spans="1:7" ht="13.5" thickBot="1" x14ac:dyDescent="0.25">
      <c r="A110" s="143" t="s">
        <v>295</v>
      </c>
      <c r="B110" s="8" t="s">
        <v>31</v>
      </c>
      <c r="C110" s="171">
        <f>'1.mell.1.tábl.'!C115</f>
        <v>11617177</v>
      </c>
      <c r="D110" s="171">
        <f>'1.mell.1.tábl.'!D115</f>
        <v>0</v>
      </c>
      <c r="E110" s="171">
        <f>'1.mell.1.tábl.'!E115</f>
        <v>1791646</v>
      </c>
      <c r="F110" s="171">
        <f>'1.mell.1.tábl.'!F115</f>
        <v>1791646</v>
      </c>
      <c r="G110" s="252">
        <f t="shared" si="6"/>
        <v>13408823</v>
      </c>
    </row>
    <row r="111" spans="1:7" ht="13.5" thickBot="1" x14ac:dyDescent="0.25">
      <c r="A111" s="144" t="s">
        <v>296</v>
      </c>
      <c r="B111" s="5" t="s">
        <v>352</v>
      </c>
      <c r="C111" s="171">
        <f>'1.mell.1.tábl.'!C116</f>
        <v>7112468</v>
      </c>
      <c r="D111" s="171">
        <f>'1.mell.1.tábl.'!D116</f>
        <v>0</v>
      </c>
      <c r="E111" s="171">
        <f>'1.mell.1.tábl.'!E116</f>
        <v>1791646</v>
      </c>
      <c r="F111" s="171">
        <f>'1.mell.1.tábl.'!F116</f>
        <v>1791646</v>
      </c>
      <c r="G111" s="253">
        <f t="shared" si="6"/>
        <v>8904114</v>
      </c>
    </row>
    <row r="112" spans="1:7" ht="13.5" thickBot="1" x14ac:dyDescent="0.25">
      <c r="A112" s="152" t="s">
        <v>297</v>
      </c>
      <c r="B112" s="40" t="s">
        <v>353</v>
      </c>
      <c r="C112" s="171">
        <f>'1.mell.1.tábl.'!C117</f>
        <v>4504709</v>
      </c>
      <c r="D112" s="171">
        <f>'1.mell.1.tábl.'!D117</f>
        <v>0</v>
      </c>
      <c r="E112" s="171">
        <f>'1.mell.1.tábl.'!E117</f>
        <v>0</v>
      </c>
      <c r="F112" s="171">
        <f>'1.mell.1.tábl.'!F117</f>
        <v>0</v>
      </c>
      <c r="G112" s="265">
        <f t="shared" si="6"/>
        <v>4504709</v>
      </c>
    </row>
    <row r="113" spans="1:7" ht="13.5" thickBot="1" x14ac:dyDescent="0.25">
      <c r="A113" s="22" t="s">
        <v>3</v>
      </c>
      <c r="B113" s="20" t="s">
        <v>235</v>
      </c>
      <c r="C113" s="113">
        <f>+C114+C116+C118</f>
        <v>20229000</v>
      </c>
      <c r="D113" s="236">
        <f>+D114+D116+D118</f>
        <v>0</v>
      </c>
      <c r="E113" s="113">
        <f>+E114+E116+E118</f>
        <v>0</v>
      </c>
      <c r="F113" s="113">
        <f>+F114+F116+F118</f>
        <v>0</v>
      </c>
      <c r="G113" s="250">
        <f>+G114+G116+G118</f>
        <v>20229000</v>
      </c>
    </row>
    <row r="114" spans="1:7" ht="13.5" thickBot="1" x14ac:dyDescent="0.25">
      <c r="A114" s="142" t="s">
        <v>55</v>
      </c>
      <c r="B114" s="5" t="s">
        <v>109</v>
      </c>
      <c r="C114" s="171">
        <f>'1.mell.1.tábl.'!C119</f>
        <v>19756000</v>
      </c>
      <c r="D114" s="171">
        <f>'1.mell.1.tábl.'!D119</f>
        <v>0</v>
      </c>
      <c r="E114" s="171">
        <f>'1.mell.1.tábl.'!E119</f>
        <v>0</v>
      </c>
      <c r="F114" s="171">
        <f>'1.mell.1.tábl.'!F119</f>
        <v>0</v>
      </c>
      <c r="G114" s="251">
        <f t="shared" ref="G114:G126" si="7">C114+F114</f>
        <v>19756000</v>
      </c>
    </row>
    <row r="115" spans="1:7" ht="13.5" thickBot="1" x14ac:dyDescent="0.25">
      <c r="A115" s="142" t="s">
        <v>56</v>
      </c>
      <c r="B115" s="9" t="s">
        <v>239</v>
      </c>
      <c r="C115" s="171">
        <f>'1.mell.1.tábl.'!C120</f>
        <v>0</v>
      </c>
      <c r="D115" s="171">
        <f>'1.mell.1.tábl.'!D120</f>
        <v>0</v>
      </c>
      <c r="E115" s="171">
        <f>'1.mell.1.tábl.'!E120</f>
        <v>0</v>
      </c>
      <c r="F115" s="171">
        <f>'1.mell.1.tábl.'!F120</f>
        <v>0</v>
      </c>
      <c r="G115" s="251">
        <f t="shared" si="7"/>
        <v>0</v>
      </c>
    </row>
    <row r="116" spans="1:7" ht="13.5" thickBot="1" x14ac:dyDescent="0.25">
      <c r="A116" s="142" t="s">
        <v>57</v>
      </c>
      <c r="B116" s="9" t="s">
        <v>94</v>
      </c>
      <c r="C116" s="171">
        <f>'1.mell.1.tábl.'!C121</f>
        <v>473000</v>
      </c>
      <c r="D116" s="171">
        <f>'1.mell.1.tábl.'!D121</f>
        <v>0</v>
      </c>
      <c r="E116" s="171">
        <f>'1.mell.1.tábl.'!E121</f>
        <v>0</v>
      </c>
      <c r="F116" s="171">
        <f>'1.mell.1.tábl.'!F121</f>
        <v>0</v>
      </c>
      <c r="G116" s="252">
        <f t="shared" si="7"/>
        <v>473000</v>
      </c>
    </row>
    <row r="117" spans="1:7" ht="13.5" thickBot="1" x14ac:dyDescent="0.25">
      <c r="A117" s="142" t="s">
        <v>58</v>
      </c>
      <c r="B117" s="9" t="s">
        <v>240</v>
      </c>
      <c r="C117" s="171">
        <f>'1.mell.1.tábl.'!C122</f>
        <v>0</v>
      </c>
      <c r="D117" s="171">
        <f>'1.mell.1.tábl.'!D122</f>
        <v>0</v>
      </c>
      <c r="E117" s="171">
        <f>'1.mell.1.tábl.'!E122</f>
        <v>0</v>
      </c>
      <c r="F117" s="171">
        <f>'1.mell.1.tábl.'!F122</f>
        <v>0</v>
      </c>
      <c r="G117" s="252">
        <f t="shared" si="7"/>
        <v>0</v>
      </c>
    </row>
    <row r="118" spans="1:7" ht="13.5" thickBot="1" x14ac:dyDescent="0.25">
      <c r="A118" s="142" t="s">
        <v>59</v>
      </c>
      <c r="B118" s="60" t="s">
        <v>111</v>
      </c>
      <c r="C118" s="171">
        <f>'1.mell.1.tábl.'!C123</f>
        <v>0</v>
      </c>
      <c r="D118" s="171">
        <f>'1.mell.1.tábl.'!D123</f>
        <v>0</v>
      </c>
      <c r="E118" s="171">
        <f>'1.mell.1.tábl.'!E123</f>
        <v>0</v>
      </c>
      <c r="F118" s="171">
        <f>'1.mell.1.tábl.'!F123</f>
        <v>0</v>
      </c>
      <c r="G118" s="252">
        <f t="shared" si="7"/>
        <v>0</v>
      </c>
    </row>
    <row r="119" spans="1:7" ht="13.5" thickBot="1" x14ac:dyDescent="0.25">
      <c r="A119" s="142" t="s">
        <v>65</v>
      </c>
      <c r="B119" s="59" t="s">
        <v>283</v>
      </c>
      <c r="C119" s="171">
        <f>'1.mell.1.tábl.'!C124</f>
        <v>0</v>
      </c>
      <c r="D119" s="171">
        <f>'1.mell.1.tábl.'!D124</f>
        <v>0</v>
      </c>
      <c r="E119" s="171">
        <f>'1.mell.1.tábl.'!E124</f>
        <v>0</v>
      </c>
      <c r="F119" s="171">
        <f>'1.mell.1.tábl.'!F124</f>
        <v>0</v>
      </c>
      <c r="G119" s="252">
        <f t="shared" si="7"/>
        <v>0</v>
      </c>
    </row>
    <row r="120" spans="1:7" ht="23.25" thickBot="1" x14ac:dyDescent="0.25">
      <c r="A120" s="142" t="s">
        <v>67</v>
      </c>
      <c r="B120" s="123" t="s">
        <v>245</v>
      </c>
      <c r="C120" s="171">
        <f>'1.mell.1.tábl.'!C125</f>
        <v>0</v>
      </c>
      <c r="D120" s="171">
        <f>'1.mell.1.tábl.'!D125</f>
        <v>0</v>
      </c>
      <c r="E120" s="171">
        <f>'1.mell.1.tábl.'!E125</f>
        <v>0</v>
      </c>
      <c r="F120" s="171">
        <f>'1.mell.1.tábl.'!F125</f>
        <v>0</v>
      </c>
      <c r="G120" s="252">
        <f t="shared" si="7"/>
        <v>0</v>
      </c>
    </row>
    <row r="121" spans="1:7" ht="23.25" thickBot="1" x14ac:dyDescent="0.25">
      <c r="A121" s="142" t="s">
        <v>95</v>
      </c>
      <c r="B121" s="38" t="s">
        <v>228</v>
      </c>
      <c r="C121" s="171">
        <f>'1.mell.1.tábl.'!C126</f>
        <v>0</v>
      </c>
      <c r="D121" s="171">
        <f>'1.mell.1.tábl.'!D126</f>
        <v>0</v>
      </c>
      <c r="E121" s="171">
        <f>'1.mell.1.tábl.'!E126</f>
        <v>0</v>
      </c>
      <c r="F121" s="171">
        <f>'1.mell.1.tábl.'!F126</f>
        <v>0</v>
      </c>
      <c r="G121" s="252">
        <f t="shared" si="7"/>
        <v>0</v>
      </c>
    </row>
    <row r="122" spans="1:7" ht="13.5" thickBot="1" x14ac:dyDescent="0.25">
      <c r="A122" s="142" t="s">
        <v>96</v>
      </c>
      <c r="B122" s="38" t="s">
        <v>244</v>
      </c>
      <c r="C122" s="171">
        <f>'1.mell.1.tábl.'!C127</f>
        <v>0</v>
      </c>
      <c r="D122" s="171">
        <f>'1.mell.1.tábl.'!D127</f>
        <v>0</v>
      </c>
      <c r="E122" s="171">
        <f>'1.mell.1.tábl.'!E127</f>
        <v>0</v>
      </c>
      <c r="F122" s="171">
        <f>'1.mell.1.tábl.'!F127</f>
        <v>0</v>
      </c>
      <c r="G122" s="252">
        <f t="shared" si="7"/>
        <v>0</v>
      </c>
    </row>
    <row r="123" spans="1:7" ht="13.5" thickBot="1" x14ac:dyDescent="0.25">
      <c r="A123" s="142" t="s">
        <v>97</v>
      </c>
      <c r="B123" s="38" t="s">
        <v>243</v>
      </c>
      <c r="C123" s="171">
        <f>'1.mell.1.tábl.'!C128</f>
        <v>0</v>
      </c>
      <c r="D123" s="171">
        <f>'1.mell.1.tábl.'!D128</f>
        <v>0</v>
      </c>
      <c r="E123" s="171">
        <f>'1.mell.1.tábl.'!E128</f>
        <v>0</v>
      </c>
      <c r="F123" s="171">
        <f>'1.mell.1.tábl.'!F128</f>
        <v>0</v>
      </c>
      <c r="G123" s="252">
        <f t="shared" si="7"/>
        <v>0</v>
      </c>
    </row>
    <row r="124" spans="1:7" ht="23.25" thickBot="1" x14ac:dyDescent="0.25">
      <c r="A124" s="142" t="s">
        <v>236</v>
      </c>
      <c r="B124" s="38" t="s">
        <v>231</v>
      </c>
      <c r="C124" s="171">
        <f>'1.mell.1.tábl.'!C129</f>
        <v>0</v>
      </c>
      <c r="D124" s="171">
        <f>'1.mell.1.tábl.'!D129</f>
        <v>0</v>
      </c>
      <c r="E124" s="171">
        <f>'1.mell.1.tábl.'!E129</f>
        <v>0</v>
      </c>
      <c r="F124" s="171">
        <f>'1.mell.1.tábl.'!F129</f>
        <v>0</v>
      </c>
      <c r="G124" s="252">
        <f t="shared" si="7"/>
        <v>0</v>
      </c>
    </row>
    <row r="125" spans="1:7" ht="13.5" thickBot="1" x14ac:dyDescent="0.25">
      <c r="A125" s="142" t="s">
        <v>237</v>
      </c>
      <c r="B125" s="38" t="s">
        <v>242</v>
      </c>
      <c r="C125" s="171">
        <f>'1.mell.1.tábl.'!C130</f>
        <v>0</v>
      </c>
      <c r="D125" s="171">
        <f>'1.mell.1.tábl.'!D130</f>
        <v>0</v>
      </c>
      <c r="E125" s="171">
        <f>'1.mell.1.tábl.'!E130</f>
        <v>0</v>
      </c>
      <c r="F125" s="171">
        <f>'1.mell.1.tábl.'!F130</f>
        <v>0</v>
      </c>
      <c r="G125" s="252">
        <f t="shared" si="7"/>
        <v>0</v>
      </c>
    </row>
    <row r="126" spans="1:7" ht="23.25" thickBot="1" x14ac:dyDescent="0.25">
      <c r="A126" s="151" t="s">
        <v>238</v>
      </c>
      <c r="B126" s="38" t="s">
        <v>241</v>
      </c>
      <c r="C126" s="171">
        <f>'1.mell.1.tábl.'!C131</f>
        <v>0</v>
      </c>
      <c r="D126" s="171">
        <f>'1.mell.1.tábl.'!D131</f>
        <v>0</v>
      </c>
      <c r="E126" s="171">
        <f>'1.mell.1.tábl.'!E131</f>
        <v>0</v>
      </c>
      <c r="F126" s="171">
        <f>'1.mell.1.tábl.'!F131</f>
        <v>0</v>
      </c>
      <c r="G126" s="253">
        <f t="shared" si="7"/>
        <v>0</v>
      </c>
    </row>
    <row r="127" spans="1:7" ht="13.5" thickBot="1" x14ac:dyDescent="0.25">
      <c r="A127" s="22" t="s">
        <v>4</v>
      </c>
      <c r="B127" s="34" t="s">
        <v>300</v>
      </c>
      <c r="C127" s="113">
        <f>+C92+C113</f>
        <v>89895177</v>
      </c>
      <c r="D127" s="236">
        <f>+D92+D113</f>
        <v>0</v>
      </c>
      <c r="E127" s="113">
        <f>+E92+E113</f>
        <v>10188646</v>
      </c>
      <c r="F127" s="113">
        <f>+F92+F113</f>
        <v>10188646</v>
      </c>
      <c r="G127" s="250">
        <f>+G92+G113</f>
        <v>100083823</v>
      </c>
    </row>
    <row r="128" spans="1:7" ht="21.75" thickBot="1" x14ac:dyDescent="0.25">
      <c r="A128" s="22" t="s">
        <v>5</v>
      </c>
      <c r="B128" s="34" t="s">
        <v>301</v>
      </c>
      <c r="C128" s="113">
        <f>+C129+C130+C131</f>
        <v>57980000</v>
      </c>
      <c r="D128" s="236">
        <f>+D129+D130+D131</f>
        <v>0</v>
      </c>
      <c r="E128" s="113">
        <f>+E129+E130+E131</f>
        <v>-3480000</v>
      </c>
      <c r="F128" s="113">
        <f>+F129+F130+F131</f>
        <v>-3480000</v>
      </c>
      <c r="G128" s="250">
        <f>+G129+G130+G131</f>
        <v>54500000</v>
      </c>
    </row>
    <row r="129" spans="1:13" s="32" customFormat="1" ht="13.5" thickBot="1" x14ac:dyDescent="0.25">
      <c r="A129" s="142" t="s">
        <v>143</v>
      </c>
      <c r="B129" s="6" t="s">
        <v>357</v>
      </c>
      <c r="C129" s="171">
        <f>'1.mell.1.tábl.'!C134</f>
        <v>57980000</v>
      </c>
      <c r="D129" s="171">
        <f>'1.mell.1.tábl.'!D134</f>
        <v>0</v>
      </c>
      <c r="E129" s="171">
        <f>'1.mell.1.tábl.'!E134</f>
        <v>-3480000</v>
      </c>
      <c r="F129" s="171">
        <f>'1.mell.1.tábl.'!F134</f>
        <v>-3480000</v>
      </c>
      <c r="G129" s="252">
        <f>C129+F129</f>
        <v>54500000</v>
      </c>
    </row>
    <row r="130" spans="1:13" ht="13.5" thickBot="1" x14ac:dyDescent="0.25">
      <c r="A130" s="142" t="s">
        <v>144</v>
      </c>
      <c r="B130" s="6" t="s">
        <v>309</v>
      </c>
      <c r="C130" s="171">
        <f>'1.mell.1.tábl.'!C135</f>
        <v>0</v>
      </c>
      <c r="D130" s="171">
        <f>'1.mell.1.tábl.'!D135</f>
        <v>0</v>
      </c>
      <c r="E130" s="171">
        <f>'1.mell.1.tábl.'!E135</f>
        <v>0</v>
      </c>
      <c r="F130" s="171">
        <f>'1.mell.1.tábl.'!F135</f>
        <v>0</v>
      </c>
      <c r="G130" s="252">
        <f>C130+F130</f>
        <v>0</v>
      </c>
    </row>
    <row r="131" spans="1:13" ht="13.5" thickBot="1" x14ac:dyDescent="0.25">
      <c r="A131" s="151" t="s">
        <v>145</v>
      </c>
      <c r="B131" s="4" t="s">
        <v>356</v>
      </c>
      <c r="C131" s="171">
        <f>'1.mell.1.tábl.'!C136</f>
        <v>0</v>
      </c>
      <c r="D131" s="171">
        <f>'1.mell.1.tábl.'!D136</f>
        <v>0</v>
      </c>
      <c r="E131" s="171">
        <f>'1.mell.1.tábl.'!E136</f>
        <v>0</v>
      </c>
      <c r="F131" s="171">
        <f>'1.mell.1.tábl.'!F136</f>
        <v>0</v>
      </c>
      <c r="G131" s="252">
        <f>C131+F131</f>
        <v>0</v>
      </c>
    </row>
    <row r="132" spans="1:13" ht="13.5" thickBot="1" x14ac:dyDescent="0.25">
      <c r="A132" s="22" t="s">
        <v>6</v>
      </c>
      <c r="B132" s="34" t="s">
        <v>302</v>
      </c>
      <c r="C132" s="113">
        <f>+C133+C134+C135+C136+C137+C138</f>
        <v>0</v>
      </c>
      <c r="D132" s="236">
        <f>+D133+D134+D135+D136+D137+D138</f>
        <v>0</v>
      </c>
      <c r="E132" s="113">
        <f>+E133+E134+E135+E136+E137+E138</f>
        <v>0</v>
      </c>
      <c r="F132" s="113">
        <f>+F133+F134+F135+F136+F137+F138</f>
        <v>0</v>
      </c>
      <c r="G132" s="250">
        <f>+G133+G134+G135+G136+G137+G138</f>
        <v>0</v>
      </c>
    </row>
    <row r="133" spans="1:13" ht="13.5" thickBot="1" x14ac:dyDescent="0.25">
      <c r="A133" s="142" t="s">
        <v>42</v>
      </c>
      <c r="B133" s="6" t="s">
        <v>311</v>
      </c>
      <c r="C133" s="171">
        <f>'1.mell.1.tábl.'!C138</f>
        <v>0</v>
      </c>
      <c r="D133" s="171">
        <f>'1.mell.1.tábl.'!D138</f>
        <v>0</v>
      </c>
      <c r="E133" s="171">
        <f>'1.mell.1.tábl.'!E138</f>
        <v>0</v>
      </c>
      <c r="F133" s="171">
        <f>'1.mell.1.tábl.'!F138</f>
        <v>0</v>
      </c>
      <c r="G133" s="252">
        <f t="shared" ref="G133:G138" si="8">C133+F133</f>
        <v>0</v>
      </c>
    </row>
    <row r="134" spans="1:13" ht="13.5" thickBot="1" x14ac:dyDescent="0.25">
      <c r="A134" s="142" t="s">
        <v>43</v>
      </c>
      <c r="B134" s="6" t="s">
        <v>303</v>
      </c>
      <c r="C134" s="171">
        <f>'1.mell.1.tábl.'!C139</f>
        <v>0</v>
      </c>
      <c r="D134" s="171">
        <f>'1.mell.1.tábl.'!D139</f>
        <v>0</v>
      </c>
      <c r="E134" s="171">
        <f>'1.mell.1.tábl.'!E139</f>
        <v>0</v>
      </c>
      <c r="F134" s="171">
        <f>'1.mell.1.tábl.'!F139</f>
        <v>0</v>
      </c>
      <c r="G134" s="252">
        <f t="shared" si="8"/>
        <v>0</v>
      </c>
    </row>
    <row r="135" spans="1:13" ht="13.5" thickBot="1" x14ac:dyDescent="0.25">
      <c r="A135" s="142" t="s">
        <v>44</v>
      </c>
      <c r="B135" s="6" t="s">
        <v>304</v>
      </c>
      <c r="C135" s="171">
        <f>'1.mell.1.tábl.'!C140</f>
        <v>0</v>
      </c>
      <c r="D135" s="171">
        <f>'1.mell.1.tábl.'!D140</f>
        <v>0</v>
      </c>
      <c r="E135" s="171">
        <f>'1.mell.1.tábl.'!E140</f>
        <v>0</v>
      </c>
      <c r="F135" s="171">
        <f>'1.mell.1.tábl.'!F140</f>
        <v>0</v>
      </c>
      <c r="G135" s="252">
        <f t="shared" si="8"/>
        <v>0</v>
      </c>
    </row>
    <row r="136" spans="1:13" ht="13.5" thickBot="1" x14ac:dyDescent="0.25">
      <c r="A136" s="142" t="s">
        <v>82</v>
      </c>
      <c r="B136" s="6" t="s">
        <v>355</v>
      </c>
      <c r="C136" s="171">
        <f>'1.mell.1.tábl.'!C141</f>
        <v>0</v>
      </c>
      <c r="D136" s="171">
        <f>'1.mell.1.tábl.'!D141</f>
        <v>0</v>
      </c>
      <c r="E136" s="171">
        <f>'1.mell.1.tábl.'!E141</f>
        <v>0</v>
      </c>
      <c r="F136" s="171">
        <f>'1.mell.1.tábl.'!F141</f>
        <v>0</v>
      </c>
      <c r="G136" s="252">
        <f t="shared" si="8"/>
        <v>0</v>
      </c>
    </row>
    <row r="137" spans="1:13" ht="13.5" thickBot="1" x14ac:dyDescent="0.25">
      <c r="A137" s="142" t="s">
        <v>83</v>
      </c>
      <c r="B137" s="6" t="s">
        <v>306</v>
      </c>
      <c r="C137" s="171">
        <f>'1.mell.1.tábl.'!C142</f>
        <v>0</v>
      </c>
      <c r="D137" s="171">
        <f>'1.mell.1.tábl.'!D142</f>
        <v>0</v>
      </c>
      <c r="E137" s="171">
        <f>'1.mell.1.tábl.'!E142</f>
        <v>0</v>
      </c>
      <c r="F137" s="171">
        <f>'1.mell.1.tábl.'!F142</f>
        <v>0</v>
      </c>
      <c r="G137" s="252">
        <f t="shared" si="8"/>
        <v>0</v>
      </c>
    </row>
    <row r="138" spans="1:13" s="32" customFormat="1" ht="13.5" thickBot="1" x14ac:dyDescent="0.25">
      <c r="A138" s="151" t="s">
        <v>84</v>
      </c>
      <c r="B138" s="4" t="s">
        <v>307</v>
      </c>
      <c r="C138" s="171">
        <f>'1.mell.1.tábl.'!C143</f>
        <v>0</v>
      </c>
      <c r="D138" s="171">
        <f>'1.mell.1.tábl.'!D143</f>
        <v>0</v>
      </c>
      <c r="E138" s="171">
        <f>'1.mell.1.tábl.'!E143</f>
        <v>0</v>
      </c>
      <c r="F138" s="171">
        <f>'1.mell.1.tábl.'!F143</f>
        <v>0</v>
      </c>
      <c r="G138" s="252">
        <f t="shared" si="8"/>
        <v>0</v>
      </c>
    </row>
    <row r="139" spans="1:13" ht="13.5" thickBot="1" x14ac:dyDescent="0.25">
      <c r="A139" s="22" t="s">
        <v>7</v>
      </c>
      <c r="B139" s="34" t="s">
        <v>362</v>
      </c>
      <c r="C139" s="119">
        <f>+C140+C141+C143+C144+C142</f>
        <v>1160270</v>
      </c>
      <c r="D139" s="238">
        <f>+D140+D141+D143+D144+D142</f>
        <v>0</v>
      </c>
      <c r="E139" s="119">
        <f>+E140+E141+E143+E144+E142</f>
        <v>0</v>
      </c>
      <c r="F139" s="119">
        <f>+F140+F141+F143+F144+F142</f>
        <v>0</v>
      </c>
      <c r="G139" s="254">
        <f>+G140+G141+G143+G144+G142</f>
        <v>1160270</v>
      </c>
      <c r="M139" s="56"/>
    </row>
    <row r="140" spans="1:13" ht="13.5" thickBot="1" x14ac:dyDescent="0.25">
      <c r="A140" s="142" t="s">
        <v>45</v>
      </c>
      <c r="B140" s="6" t="s">
        <v>246</v>
      </c>
      <c r="C140" s="171">
        <f>'1.mell.1.tábl.'!C145</f>
        <v>0</v>
      </c>
      <c r="D140" s="171">
        <f>'1.mell.1.tábl.'!D145</f>
        <v>0</v>
      </c>
      <c r="E140" s="171">
        <f>'1.mell.1.tábl.'!E145</f>
        <v>0</v>
      </c>
      <c r="F140" s="171">
        <f>'1.mell.1.tábl.'!F145</f>
        <v>0</v>
      </c>
      <c r="G140" s="252">
        <f>C140+F140</f>
        <v>0</v>
      </c>
    </row>
    <row r="141" spans="1:13" ht="13.5" thickBot="1" x14ac:dyDescent="0.25">
      <c r="A141" s="142" t="s">
        <v>46</v>
      </c>
      <c r="B141" s="6" t="s">
        <v>247</v>
      </c>
      <c r="C141" s="171">
        <f>'1.mell.1.tábl.'!C146</f>
        <v>1160270</v>
      </c>
      <c r="D141" s="171">
        <f>'1.mell.1.tábl.'!D146</f>
        <v>0</v>
      </c>
      <c r="E141" s="171">
        <f>'1.mell.1.tábl.'!E146</f>
        <v>0</v>
      </c>
      <c r="F141" s="171">
        <f>'1.mell.1.tábl.'!F146</f>
        <v>0</v>
      </c>
      <c r="G141" s="252">
        <f>C141+F141</f>
        <v>1160270</v>
      </c>
    </row>
    <row r="142" spans="1:13" ht="13.5" thickBot="1" x14ac:dyDescent="0.25">
      <c r="A142" s="142" t="s">
        <v>163</v>
      </c>
      <c r="B142" s="6" t="s">
        <v>361</v>
      </c>
      <c r="C142" s="171">
        <f>'1.mell.1.tábl.'!C147</f>
        <v>0</v>
      </c>
      <c r="D142" s="171">
        <f>'1.mell.1.tábl.'!D147</f>
        <v>0</v>
      </c>
      <c r="E142" s="171">
        <f>'1.mell.1.tábl.'!E147</f>
        <v>0</v>
      </c>
      <c r="F142" s="171">
        <f>'1.mell.1.tábl.'!F147</f>
        <v>0</v>
      </c>
      <c r="G142" s="252">
        <f>C142+F142</f>
        <v>0</v>
      </c>
    </row>
    <row r="143" spans="1:13" s="32" customFormat="1" ht="13.5" thickBot="1" x14ac:dyDescent="0.25">
      <c r="A143" s="142" t="s">
        <v>164</v>
      </c>
      <c r="B143" s="6" t="s">
        <v>316</v>
      </c>
      <c r="C143" s="171">
        <f>'1.mell.1.tábl.'!C148</f>
        <v>0</v>
      </c>
      <c r="D143" s="171">
        <f>'1.mell.1.tábl.'!D148</f>
        <v>0</v>
      </c>
      <c r="E143" s="171">
        <f>'1.mell.1.tábl.'!E148</f>
        <v>0</v>
      </c>
      <c r="F143" s="171">
        <f>'1.mell.1.tábl.'!F148</f>
        <v>0</v>
      </c>
      <c r="G143" s="252">
        <f>C143+F143</f>
        <v>0</v>
      </c>
    </row>
    <row r="144" spans="1:13" s="32" customFormat="1" ht="13.5" thickBot="1" x14ac:dyDescent="0.25">
      <c r="A144" s="151" t="s">
        <v>165</v>
      </c>
      <c r="B144" s="4" t="s">
        <v>265</v>
      </c>
      <c r="C144" s="171">
        <f>'1.mell.1.tábl.'!C149</f>
        <v>0</v>
      </c>
      <c r="D144" s="171">
        <f>'1.mell.1.tábl.'!D149</f>
        <v>0</v>
      </c>
      <c r="E144" s="171">
        <f>'1.mell.1.tábl.'!E149</f>
        <v>0</v>
      </c>
      <c r="F144" s="171">
        <f>'1.mell.1.tábl.'!F149</f>
        <v>0</v>
      </c>
      <c r="G144" s="252">
        <f>C144+F144</f>
        <v>0</v>
      </c>
    </row>
    <row r="145" spans="1:7" s="32" customFormat="1" ht="13.5" thickBot="1" x14ac:dyDescent="0.25">
      <c r="A145" s="22" t="s">
        <v>8</v>
      </c>
      <c r="B145" s="34" t="s">
        <v>317</v>
      </c>
      <c r="C145" s="174">
        <f>+C146+C147+C148+C149+C150</f>
        <v>0</v>
      </c>
      <c r="D145" s="242">
        <f>+D146+D147+D148+D149+D150</f>
        <v>0</v>
      </c>
      <c r="E145" s="174">
        <f>+E146+E147+E148+E149+E150</f>
        <v>0</v>
      </c>
      <c r="F145" s="174">
        <f>+F146+F147+F148+F149+F150</f>
        <v>0</v>
      </c>
      <c r="G145" s="266">
        <f>+G146+G147+G148+G149+G150</f>
        <v>0</v>
      </c>
    </row>
    <row r="146" spans="1:7" s="32" customFormat="1" ht="13.5" thickBot="1" x14ac:dyDescent="0.25">
      <c r="A146" s="142" t="s">
        <v>47</v>
      </c>
      <c r="B146" s="6" t="s">
        <v>312</v>
      </c>
      <c r="C146" s="171">
        <f>'1.mell.1.tábl.'!C151</f>
        <v>0</v>
      </c>
      <c r="D146" s="171">
        <f>'1.mell.1.tábl.'!D151</f>
        <v>0</v>
      </c>
      <c r="E146" s="171">
        <f>'1.mell.1.tábl.'!E151</f>
        <v>0</v>
      </c>
      <c r="F146" s="171">
        <f>'1.mell.1.tábl.'!F151</f>
        <v>0</v>
      </c>
      <c r="G146" s="252">
        <f t="shared" ref="G146:G152" si="9">C146+F146</f>
        <v>0</v>
      </c>
    </row>
    <row r="147" spans="1:7" s="32" customFormat="1" ht="13.5" thickBot="1" x14ac:dyDescent="0.25">
      <c r="A147" s="142" t="s">
        <v>48</v>
      </c>
      <c r="B147" s="6" t="s">
        <v>319</v>
      </c>
      <c r="C147" s="171">
        <f>'1.mell.1.tábl.'!C152</f>
        <v>0</v>
      </c>
      <c r="D147" s="171">
        <f>'1.mell.1.tábl.'!D152</f>
        <v>0</v>
      </c>
      <c r="E147" s="171">
        <f>'1.mell.1.tábl.'!E152</f>
        <v>0</v>
      </c>
      <c r="F147" s="171">
        <f>'1.mell.1.tábl.'!F152</f>
        <v>0</v>
      </c>
      <c r="G147" s="252">
        <f t="shared" si="9"/>
        <v>0</v>
      </c>
    </row>
    <row r="148" spans="1:7" s="32" customFormat="1" ht="13.5" thickBot="1" x14ac:dyDescent="0.25">
      <c r="A148" s="142" t="s">
        <v>175</v>
      </c>
      <c r="B148" s="6" t="s">
        <v>314</v>
      </c>
      <c r="C148" s="171">
        <f>'1.mell.1.tábl.'!C153</f>
        <v>0</v>
      </c>
      <c r="D148" s="171">
        <f>'1.mell.1.tábl.'!D153</f>
        <v>0</v>
      </c>
      <c r="E148" s="171">
        <f>'1.mell.1.tábl.'!E153</f>
        <v>0</v>
      </c>
      <c r="F148" s="171">
        <f>'1.mell.1.tábl.'!F153</f>
        <v>0</v>
      </c>
      <c r="G148" s="252">
        <f t="shared" si="9"/>
        <v>0</v>
      </c>
    </row>
    <row r="149" spans="1:7" s="32" customFormat="1" ht="23.25" thickBot="1" x14ac:dyDescent="0.25">
      <c r="A149" s="142" t="s">
        <v>176</v>
      </c>
      <c r="B149" s="6" t="s">
        <v>358</v>
      </c>
      <c r="C149" s="171">
        <f>'1.mell.1.tábl.'!C154</f>
        <v>0</v>
      </c>
      <c r="D149" s="171">
        <f>'1.mell.1.tábl.'!D154</f>
        <v>0</v>
      </c>
      <c r="E149" s="171">
        <f>'1.mell.1.tábl.'!E154</f>
        <v>0</v>
      </c>
      <c r="F149" s="171">
        <f>'1.mell.1.tábl.'!F154</f>
        <v>0</v>
      </c>
      <c r="G149" s="252">
        <f t="shared" si="9"/>
        <v>0</v>
      </c>
    </row>
    <row r="150" spans="1:7" ht="13.5" thickBot="1" x14ac:dyDescent="0.25">
      <c r="A150" s="151" t="s">
        <v>318</v>
      </c>
      <c r="B150" s="4" t="s">
        <v>321</v>
      </c>
      <c r="C150" s="171">
        <f>'1.mell.1.tábl.'!C155</f>
        <v>0</v>
      </c>
      <c r="D150" s="171">
        <f>'1.mell.1.tábl.'!D155</f>
        <v>0</v>
      </c>
      <c r="E150" s="171">
        <f>'1.mell.1.tábl.'!E155</f>
        <v>0</v>
      </c>
      <c r="F150" s="171">
        <f>'1.mell.1.tábl.'!F155</f>
        <v>0</v>
      </c>
      <c r="G150" s="253">
        <f t="shared" si="9"/>
        <v>0</v>
      </c>
    </row>
    <row r="151" spans="1:7" ht="13.5" thickBot="1" x14ac:dyDescent="0.25">
      <c r="A151" s="166" t="s">
        <v>9</v>
      </c>
      <c r="B151" s="34" t="s">
        <v>322</v>
      </c>
      <c r="C151" s="175"/>
      <c r="D151" s="243"/>
      <c r="E151" s="175"/>
      <c r="F151" s="174">
        <f>D151+E151</f>
        <v>0</v>
      </c>
      <c r="G151" s="266">
        <f t="shared" si="9"/>
        <v>0</v>
      </c>
    </row>
    <row r="152" spans="1:7" ht="13.5" thickBot="1" x14ac:dyDescent="0.25">
      <c r="A152" s="166" t="s">
        <v>10</v>
      </c>
      <c r="B152" s="34" t="s">
        <v>323</v>
      </c>
      <c r="C152" s="175"/>
      <c r="D152" s="243"/>
      <c r="E152" s="175"/>
      <c r="F152" s="174">
        <f>D152+E152</f>
        <v>0</v>
      </c>
      <c r="G152" s="266">
        <f t="shared" si="9"/>
        <v>0</v>
      </c>
    </row>
    <row r="153" spans="1:7" ht="13.5" thickBot="1" x14ac:dyDescent="0.25">
      <c r="A153" s="22" t="s">
        <v>11</v>
      </c>
      <c r="B153" s="34" t="s">
        <v>325</v>
      </c>
      <c r="C153" s="176">
        <f>+C128+C132+C139+C145+C151+C152</f>
        <v>59140270</v>
      </c>
      <c r="D153" s="244">
        <f>+D128+D132+D139+D145+D151+D152</f>
        <v>0</v>
      </c>
      <c r="E153" s="176"/>
      <c r="F153" s="176"/>
      <c r="G153" s="267">
        <f>+G128+G132+G139+G145+G151+G152</f>
        <v>55660270</v>
      </c>
    </row>
    <row r="154" spans="1:7" ht="13.5" thickBot="1" x14ac:dyDescent="0.25">
      <c r="A154" s="153" t="s">
        <v>12</v>
      </c>
      <c r="B154" s="100" t="s">
        <v>324</v>
      </c>
      <c r="C154" s="176">
        <f>+C127+C153</f>
        <v>149035447</v>
      </c>
      <c r="D154" s="244">
        <f>+D127+D153</f>
        <v>0</v>
      </c>
      <c r="E154" s="176">
        <f>+E127+E153</f>
        <v>10188646</v>
      </c>
      <c r="F154" s="176">
        <f>+F127+F153</f>
        <v>10188646</v>
      </c>
      <c r="G154" s="267">
        <f>+G127+G153</f>
        <v>155744093</v>
      </c>
    </row>
    <row r="155" spans="1:7" ht="13.5" thickBot="1" x14ac:dyDescent="0.25">
      <c r="A155" s="103"/>
      <c r="B155" s="104"/>
      <c r="C155" s="105"/>
      <c r="D155" s="105"/>
      <c r="E155" s="269"/>
      <c r="F155" s="269"/>
      <c r="G155" s="268"/>
    </row>
    <row r="156" spans="1:7" ht="13.5" thickBot="1" x14ac:dyDescent="0.25">
      <c r="A156" s="54" t="s">
        <v>359</v>
      </c>
      <c r="B156" s="55"/>
      <c r="C156" s="210">
        <f>'9.mell.2.tábl.'!C156+'9.mell.3.tábl.'!C156+'9.mell.4.tábl.'!C156</f>
        <v>7</v>
      </c>
      <c r="D156" s="210">
        <f>'9.mell.2.tábl.'!D156+'9.mell.3.tábl.'!D156+'9.mell.4.tábl.'!D156</f>
        <v>0</v>
      </c>
      <c r="E156" s="210">
        <f>'9.mell.2.tábl.'!E156+'9.mell.3.tábl.'!E156+'9.mell.4.tábl.'!E156</f>
        <v>0</v>
      </c>
      <c r="F156" s="299">
        <f>D156+E156</f>
        <v>0</v>
      </c>
      <c r="G156" s="210">
        <f t="shared" ref="G156:G157" si="10">C156+F156</f>
        <v>7</v>
      </c>
    </row>
    <row r="157" spans="1:7" ht="13.5" thickBot="1" x14ac:dyDescent="0.25">
      <c r="A157" s="54" t="s">
        <v>105</v>
      </c>
      <c r="B157" s="55"/>
      <c r="C157" s="210">
        <f>'9.mell.2.tábl.'!C157+'9.mell.3.tábl.'!C157+'9.mell.4.tábl.'!C157</f>
        <v>3</v>
      </c>
      <c r="D157" s="210">
        <f>'9.mell.2.tábl.'!D157+'9.mell.3.tábl.'!D157+'9.mell.4.tábl.'!D157</f>
        <v>0</v>
      </c>
      <c r="E157" s="210">
        <f>'9.mell.2.tábl.'!E157+'9.mell.3.tábl.'!E157+'9.mell.4.tábl.'!E157</f>
        <v>0</v>
      </c>
      <c r="F157" s="299">
        <f>D157+E157</f>
        <v>0</v>
      </c>
      <c r="G157" s="210">
        <f t="shared" si="10"/>
        <v>3</v>
      </c>
    </row>
  </sheetData>
  <sheetProtection formatCells="0"/>
  <mergeCells count="4">
    <mergeCell ref="A6:G6"/>
    <mergeCell ref="B1:D1"/>
    <mergeCell ref="B2:D2"/>
    <mergeCell ref="A91:G91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57"/>
  <sheetViews>
    <sheetView view="pageLayout" zoomScaleNormal="100" zoomScaleSheetLayoutView="100" workbookViewId="0">
      <selection activeCell="B2" sqref="B2:D2"/>
    </sheetView>
  </sheetViews>
  <sheetFormatPr defaultColWidth="9.33203125" defaultRowHeight="12.75" x14ac:dyDescent="0.2"/>
  <cols>
    <col min="1" max="1" width="12.5" style="106" customWidth="1"/>
    <col min="2" max="2" width="62" style="107" customWidth="1"/>
    <col min="3" max="3" width="14.83203125" style="108" customWidth="1"/>
    <col min="4" max="4" width="12" style="1" bestFit="1" customWidth="1"/>
    <col min="5" max="6" width="11.83203125" style="1" customWidth="1"/>
    <col min="7" max="7" width="14.83203125" style="1" customWidth="1"/>
    <col min="8" max="16384" width="9.33203125" style="1"/>
  </cols>
  <sheetData>
    <row r="1" spans="1:7" s="28" customFormat="1" ht="12" customHeight="1" thickBot="1" x14ac:dyDescent="0.25">
      <c r="A1" s="205" t="s">
        <v>35</v>
      </c>
      <c r="B1" s="414" t="s">
        <v>106</v>
      </c>
      <c r="C1" s="415"/>
      <c r="D1" s="415"/>
      <c r="E1" s="235"/>
      <c r="F1" s="258"/>
      <c r="G1" s="306"/>
    </row>
    <row r="2" spans="1:7" s="28" customFormat="1" ht="36.75" thickBot="1" x14ac:dyDescent="0.25">
      <c r="A2" s="205" t="s">
        <v>103</v>
      </c>
      <c r="B2" s="416" t="s">
        <v>274</v>
      </c>
      <c r="C2" s="417"/>
      <c r="D2" s="417"/>
      <c r="E2" s="235"/>
      <c r="F2" s="258"/>
      <c r="G2" s="307"/>
    </row>
    <row r="3" spans="1:7" s="29" customFormat="1" ht="15.95" customHeight="1" thickBot="1" x14ac:dyDescent="0.3">
      <c r="A3" s="49"/>
      <c r="B3" s="49"/>
      <c r="C3" s="50"/>
      <c r="G3" s="227" t="s">
        <v>422</v>
      </c>
    </row>
    <row r="4" spans="1:7" ht="26.25" customHeight="1" thickBot="1" x14ac:dyDescent="0.25">
      <c r="A4" s="317" t="s">
        <v>104</v>
      </c>
      <c r="B4" s="51" t="s">
        <v>421</v>
      </c>
      <c r="C4" s="296" t="s">
        <v>363</v>
      </c>
      <c r="D4" s="297" t="s">
        <v>429</v>
      </c>
      <c r="E4" s="297" t="str">
        <f>'1.mell.1.tábl.'!E5</f>
        <v xml:space="preserve">1. sz. módosítás </v>
      </c>
      <c r="F4" s="297" t="s">
        <v>428</v>
      </c>
      <c r="G4" s="298" t="str">
        <f>'1.mell.1.tábl.'!G5</f>
        <v>Módosított előirányzat</v>
      </c>
    </row>
    <row r="5" spans="1:7" s="26" customFormat="1" ht="16.5" thickBot="1" x14ac:dyDescent="0.25">
      <c r="A5" s="44" t="s">
        <v>339</v>
      </c>
      <c r="B5" s="45" t="s">
        <v>340</v>
      </c>
      <c r="C5" s="293" t="s">
        <v>341</v>
      </c>
      <c r="D5" s="294" t="s">
        <v>343</v>
      </c>
      <c r="E5" s="294" t="s">
        <v>342</v>
      </c>
      <c r="F5" s="294" t="s">
        <v>430</v>
      </c>
      <c r="G5" s="295" t="s">
        <v>431</v>
      </c>
    </row>
    <row r="6" spans="1:7" s="26" customFormat="1" ht="15.95" customHeight="1" thickBot="1" x14ac:dyDescent="0.25">
      <c r="A6" s="411" t="s">
        <v>33</v>
      </c>
      <c r="B6" s="412"/>
      <c r="C6" s="412"/>
      <c r="D6" s="412"/>
      <c r="E6" s="412"/>
      <c r="F6" s="412"/>
      <c r="G6" s="413"/>
    </row>
    <row r="7" spans="1:7" s="26" customFormat="1" ht="15.95" customHeight="1" thickBot="1" x14ac:dyDescent="0.25">
      <c r="A7" s="22" t="s">
        <v>2</v>
      </c>
      <c r="B7" s="18" t="s">
        <v>128</v>
      </c>
      <c r="C7" s="113">
        <f>+C8+C9+C10+C11+C12+C13</f>
        <v>29006740</v>
      </c>
      <c r="D7" s="179">
        <f>+D8+D9+D10+D11+D12+D13</f>
        <v>0</v>
      </c>
      <c r="E7" s="113">
        <f>+E8+E9+E10+E11+E12+E13</f>
        <v>92646</v>
      </c>
      <c r="F7" s="113">
        <f>+F8+F9+F10+F11+F12+F13</f>
        <v>92646</v>
      </c>
      <c r="G7" s="250">
        <f>+G8+G9+G10+G11+G12+G13</f>
        <v>29099386</v>
      </c>
    </row>
    <row r="8" spans="1:7" s="30" customFormat="1" ht="15.95" customHeight="1" x14ac:dyDescent="0.2">
      <c r="A8" s="142" t="s">
        <v>49</v>
      </c>
      <c r="B8" s="127" t="s">
        <v>129</v>
      </c>
      <c r="C8" s="115">
        <f>'1.mell.1.tábl.'!C8</f>
        <v>14037788</v>
      </c>
      <c r="D8" s="115">
        <f>'1.mell.1.tábl.'!D8</f>
        <v>0</v>
      </c>
      <c r="E8" s="115">
        <f>'1.mell.1.tábl.'!E8</f>
        <v>0</v>
      </c>
      <c r="F8" s="115">
        <f>'1.mell.1.tábl.'!F8</f>
        <v>0</v>
      </c>
      <c r="G8" s="251">
        <f t="shared" ref="G8:G13" si="0">C8+F8</f>
        <v>14037788</v>
      </c>
    </row>
    <row r="9" spans="1:7" s="31" customFormat="1" ht="15.95" customHeight="1" x14ac:dyDescent="0.2">
      <c r="A9" s="143" t="s">
        <v>50</v>
      </c>
      <c r="B9" s="128" t="s">
        <v>130</v>
      </c>
      <c r="C9" s="115">
        <f>'1.mell.1.tábl.'!C9</f>
        <v>0</v>
      </c>
      <c r="D9" s="115">
        <f>'1.mell.1.tábl.'!D9</f>
        <v>0</v>
      </c>
      <c r="E9" s="115">
        <f>'1.mell.1.tábl.'!E9</f>
        <v>0</v>
      </c>
      <c r="F9" s="115">
        <f>'1.mell.1.tábl.'!F9</f>
        <v>0</v>
      </c>
      <c r="G9" s="251">
        <f t="shared" si="0"/>
        <v>0</v>
      </c>
    </row>
    <row r="10" spans="1:7" s="31" customFormat="1" ht="15.95" customHeight="1" x14ac:dyDescent="0.2">
      <c r="A10" s="143" t="s">
        <v>51</v>
      </c>
      <c r="B10" s="128" t="s">
        <v>131</v>
      </c>
      <c r="C10" s="115">
        <f>'1.mell.1.tábl.'!C10</f>
        <v>12698952</v>
      </c>
      <c r="D10" s="115">
        <f>'1.mell.1.tábl.'!D10</f>
        <v>0</v>
      </c>
      <c r="E10" s="115">
        <f>'1.mell.1.tábl.'!E10</f>
        <v>92646</v>
      </c>
      <c r="F10" s="115">
        <f>'1.mell.1.tábl.'!F10</f>
        <v>92646</v>
      </c>
      <c r="G10" s="251">
        <f t="shared" si="0"/>
        <v>12791598</v>
      </c>
    </row>
    <row r="11" spans="1:7" s="31" customFormat="1" ht="15.95" customHeight="1" x14ac:dyDescent="0.2">
      <c r="A11" s="143" t="s">
        <v>52</v>
      </c>
      <c r="B11" s="128" t="s">
        <v>132</v>
      </c>
      <c r="C11" s="115">
        <f>'1.mell.1.tábl.'!C11</f>
        <v>2270000</v>
      </c>
      <c r="D11" s="115">
        <f>'1.mell.1.tábl.'!D11</f>
        <v>0</v>
      </c>
      <c r="E11" s="115">
        <f>'1.mell.1.tábl.'!E11</f>
        <v>0</v>
      </c>
      <c r="F11" s="115">
        <f>'1.mell.1.tábl.'!F11</f>
        <v>0</v>
      </c>
      <c r="G11" s="251">
        <f t="shared" si="0"/>
        <v>2270000</v>
      </c>
    </row>
    <row r="12" spans="1:7" s="31" customFormat="1" ht="15.95" customHeight="1" x14ac:dyDescent="0.2">
      <c r="A12" s="143" t="s">
        <v>69</v>
      </c>
      <c r="B12" s="128" t="s">
        <v>346</v>
      </c>
      <c r="C12" s="115">
        <f>'1.mell.1.tábl.'!C12</f>
        <v>0</v>
      </c>
      <c r="D12" s="115">
        <f>'1.mell.1.tábl.'!D12</f>
        <v>0</v>
      </c>
      <c r="E12" s="115">
        <f>'1.mell.1.tábl.'!E12</f>
        <v>0</v>
      </c>
      <c r="F12" s="115">
        <f>'1.mell.1.tábl.'!F12</f>
        <v>0</v>
      </c>
      <c r="G12" s="251">
        <f t="shared" si="0"/>
        <v>0</v>
      </c>
    </row>
    <row r="13" spans="1:7" s="30" customFormat="1" ht="15.95" customHeight="1" thickBot="1" x14ac:dyDescent="0.25">
      <c r="A13" s="144" t="s">
        <v>53</v>
      </c>
      <c r="B13" s="129" t="s">
        <v>285</v>
      </c>
      <c r="C13" s="115">
        <f>'1.mell.1.tábl.'!C13</f>
        <v>0</v>
      </c>
      <c r="D13" s="115">
        <f>'1.mell.1.tábl.'!D13</f>
        <v>0</v>
      </c>
      <c r="E13" s="115">
        <f>'1.mell.1.tábl.'!E13</f>
        <v>0</v>
      </c>
      <c r="F13" s="115">
        <f>'1.mell.1.tábl.'!F13</f>
        <v>0</v>
      </c>
      <c r="G13" s="251">
        <f t="shared" si="0"/>
        <v>0</v>
      </c>
    </row>
    <row r="14" spans="1:7" s="30" customFormat="1" ht="15.95" customHeight="1" thickBot="1" x14ac:dyDescent="0.25">
      <c r="A14" s="22" t="s">
        <v>3</v>
      </c>
      <c r="B14" s="58" t="s">
        <v>133</v>
      </c>
      <c r="C14" s="113">
        <f>+C15+C16+C17+C18+C19</f>
        <v>8443000</v>
      </c>
      <c r="D14" s="179">
        <f>+D15+D16+D17+D18+D19</f>
        <v>0</v>
      </c>
      <c r="E14" s="113">
        <f>+E15+E16+E17+E18+E19</f>
        <v>2200000</v>
      </c>
      <c r="F14" s="113">
        <f>+F15+F16+F17+F18+F19</f>
        <v>2200000</v>
      </c>
      <c r="G14" s="250">
        <f>+G15+G16+G17+G18+G19</f>
        <v>10643000</v>
      </c>
    </row>
    <row r="15" spans="1:7" s="30" customFormat="1" ht="15.95" customHeight="1" x14ac:dyDescent="0.2">
      <c r="A15" s="142" t="s">
        <v>55</v>
      </c>
      <c r="B15" s="127" t="s">
        <v>134</v>
      </c>
      <c r="C15" s="115">
        <f>'1.mell.1.tábl.'!C15</f>
        <v>0</v>
      </c>
      <c r="D15" s="115">
        <f>'1.mell.1.tábl.'!D15</f>
        <v>0</v>
      </c>
      <c r="E15" s="115">
        <f>'1.mell.1.tábl.'!E15</f>
        <v>0</v>
      </c>
      <c r="F15" s="115">
        <f>'1.mell.1.tábl.'!F15</f>
        <v>0</v>
      </c>
      <c r="G15" s="251">
        <f t="shared" ref="G15:G20" si="1">C15+F15</f>
        <v>0</v>
      </c>
    </row>
    <row r="16" spans="1:7" s="30" customFormat="1" ht="15.95" customHeight="1" x14ac:dyDescent="0.2">
      <c r="A16" s="143" t="s">
        <v>56</v>
      </c>
      <c r="B16" s="128" t="s">
        <v>135</v>
      </c>
      <c r="C16" s="115">
        <f>'1.mell.1.tábl.'!C16</f>
        <v>0</v>
      </c>
      <c r="D16" s="115">
        <f>'1.mell.1.tábl.'!D16</f>
        <v>0</v>
      </c>
      <c r="E16" s="115">
        <f>'1.mell.1.tábl.'!E16</f>
        <v>0</v>
      </c>
      <c r="F16" s="115">
        <f>'1.mell.1.tábl.'!F16</f>
        <v>0</v>
      </c>
      <c r="G16" s="252">
        <f t="shared" si="1"/>
        <v>0</v>
      </c>
    </row>
    <row r="17" spans="1:7" s="30" customFormat="1" ht="15.95" customHeight="1" x14ac:dyDescent="0.2">
      <c r="A17" s="143" t="s">
        <v>57</v>
      </c>
      <c r="B17" s="128" t="s">
        <v>277</v>
      </c>
      <c r="C17" s="115">
        <f>'1.mell.1.tábl.'!C17</f>
        <v>0</v>
      </c>
      <c r="D17" s="115">
        <f>'1.mell.1.tábl.'!D17</f>
        <v>0</v>
      </c>
      <c r="E17" s="115">
        <f>'1.mell.1.tábl.'!E17</f>
        <v>0</v>
      </c>
      <c r="F17" s="115">
        <f>'1.mell.1.tábl.'!F17</f>
        <v>0</v>
      </c>
      <c r="G17" s="252">
        <f t="shared" si="1"/>
        <v>0</v>
      </c>
    </row>
    <row r="18" spans="1:7" s="30" customFormat="1" ht="15.95" customHeight="1" x14ac:dyDescent="0.2">
      <c r="A18" s="143" t="s">
        <v>58</v>
      </c>
      <c r="B18" s="128" t="s">
        <v>278</v>
      </c>
      <c r="C18" s="115">
        <f>'1.mell.1.tábl.'!C18</f>
        <v>0</v>
      </c>
      <c r="D18" s="115">
        <f>'1.mell.1.tábl.'!D18</f>
        <v>0</v>
      </c>
      <c r="E18" s="115">
        <f>'1.mell.1.tábl.'!E18</f>
        <v>0</v>
      </c>
      <c r="F18" s="115">
        <f>'1.mell.1.tábl.'!F18</f>
        <v>0</v>
      </c>
      <c r="G18" s="252">
        <f t="shared" si="1"/>
        <v>0</v>
      </c>
    </row>
    <row r="19" spans="1:7" s="30" customFormat="1" ht="15.95" customHeight="1" x14ac:dyDescent="0.2">
      <c r="A19" s="143" t="s">
        <v>59</v>
      </c>
      <c r="B19" s="128" t="s">
        <v>136</v>
      </c>
      <c r="C19" s="115">
        <f>'1.mell.1.tábl.'!C19</f>
        <v>8443000</v>
      </c>
      <c r="D19" s="115">
        <f>'1.mell.1.tábl.'!D19</f>
        <v>0</v>
      </c>
      <c r="E19" s="115">
        <f>'1.mell.1.tábl.'!E19</f>
        <v>2200000</v>
      </c>
      <c r="F19" s="115">
        <f>'1.mell.1.tábl.'!F19</f>
        <v>2200000</v>
      </c>
      <c r="G19" s="252">
        <f t="shared" si="1"/>
        <v>10643000</v>
      </c>
    </row>
    <row r="20" spans="1:7" s="31" customFormat="1" ht="18" customHeight="1" thickBot="1" x14ac:dyDescent="0.25">
      <c r="A20" s="144" t="s">
        <v>65</v>
      </c>
      <c r="B20" s="129" t="s">
        <v>137</v>
      </c>
      <c r="C20" s="115">
        <f>'1.mell.1.tábl.'!C20</f>
        <v>0</v>
      </c>
      <c r="D20" s="115">
        <f>'1.mell.1.tábl.'!D20</f>
        <v>0</v>
      </c>
      <c r="E20" s="115">
        <f>'1.mell.1.tábl.'!E20</f>
        <v>0</v>
      </c>
      <c r="F20" s="115">
        <f>'1.mell.1.tábl.'!F20</f>
        <v>0</v>
      </c>
      <c r="G20" s="253">
        <f t="shared" si="1"/>
        <v>0</v>
      </c>
    </row>
    <row r="21" spans="1:7" s="31" customFormat="1" ht="21.75" thickBot="1" x14ac:dyDescent="0.25">
      <c r="A21" s="22" t="s">
        <v>4</v>
      </c>
      <c r="B21" s="18" t="s">
        <v>138</v>
      </c>
      <c r="C21" s="113">
        <f>+C22+C23+C24+C25+C26</f>
        <v>50710000</v>
      </c>
      <c r="D21" s="179">
        <f>+D22+D23+D24+D25+D26</f>
        <v>0</v>
      </c>
      <c r="E21" s="113">
        <f>+E22+E23+E24+E25+E26</f>
        <v>4416000</v>
      </c>
      <c r="F21" s="113">
        <f>+F22+F23+F24+F25+F26</f>
        <v>4416000</v>
      </c>
      <c r="G21" s="250">
        <f>+G22+G23+G24+G25+G26</f>
        <v>55126000</v>
      </c>
    </row>
    <row r="22" spans="1:7" s="31" customFormat="1" ht="15" x14ac:dyDescent="0.2">
      <c r="A22" s="142" t="s">
        <v>38</v>
      </c>
      <c r="B22" s="127" t="s">
        <v>139</v>
      </c>
      <c r="C22" s="115">
        <f>'1.mell.1.tábl.'!C22</f>
        <v>50710000</v>
      </c>
      <c r="D22" s="115">
        <f>'1.mell.1.tábl.'!D22</f>
        <v>0</v>
      </c>
      <c r="E22" s="115">
        <f>'1.mell.1.tábl.'!E22</f>
        <v>4416000</v>
      </c>
      <c r="F22" s="115">
        <f>'1.mell.1.tábl.'!F22</f>
        <v>4416000</v>
      </c>
      <c r="G22" s="251">
        <f t="shared" ref="G22:G27" si="2">C22+F22</f>
        <v>55126000</v>
      </c>
    </row>
    <row r="23" spans="1:7" s="30" customFormat="1" ht="15" x14ac:dyDescent="0.2">
      <c r="A23" s="143" t="s">
        <v>39</v>
      </c>
      <c r="B23" s="128" t="s">
        <v>140</v>
      </c>
      <c r="C23" s="115">
        <f>'1.mell.1.tábl.'!C23</f>
        <v>0</v>
      </c>
      <c r="D23" s="115">
        <f>'1.mell.1.tábl.'!D23</f>
        <v>0</v>
      </c>
      <c r="E23" s="115">
        <f>'1.mell.1.tábl.'!E23</f>
        <v>0</v>
      </c>
      <c r="F23" s="115">
        <f>'1.mell.1.tábl.'!F23</f>
        <v>0</v>
      </c>
      <c r="G23" s="252">
        <f t="shared" si="2"/>
        <v>0</v>
      </c>
    </row>
    <row r="24" spans="1:7" s="31" customFormat="1" ht="15" x14ac:dyDescent="0.2">
      <c r="A24" s="143" t="s">
        <v>40</v>
      </c>
      <c r="B24" s="128" t="s">
        <v>279</v>
      </c>
      <c r="C24" s="115">
        <f>'1.mell.1.tábl.'!C24</f>
        <v>0</v>
      </c>
      <c r="D24" s="115">
        <f>'1.mell.1.tábl.'!D24</f>
        <v>0</v>
      </c>
      <c r="E24" s="115">
        <f>'1.mell.1.tábl.'!E24</f>
        <v>0</v>
      </c>
      <c r="F24" s="115">
        <f>'1.mell.1.tábl.'!F24</f>
        <v>0</v>
      </c>
      <c r="G24" s="252">
        <f t="shared" si="2"/>
        <v>0</v>
      </c>
    </row>
    <row r="25" spans="1:7" s="31" customFormat="1" ht="15" x14ac:dyDescent="0.2">
      <c r="A25" s="143" t="s">
        <v>41</v>
      </c>
      <c r="B25" s="128" t="s">
        <v>280</v>
      </c>
      <c r="C25" s="115">
        <f>'1.mell.1.tábl.'!C25</f>
        <v>0</v>
      </c>
      <c r="D25" s="115">
        <f>'1.mell.1.tábl.'!D25</f>
        <v>0</v>
      </c>
      <c r="E25" s="115">
        <f>'1.mell.1.tábl.'!E25</f>
        <v>0</v>
      </c>
      <c r="F25" s="115">
        <f>'1.mell.1.tábl.'!F25</f>
        <v>0</v>
      </c>
      <c r="G25" s="252">
        <f t="shared" si="2"/>
        <v>0</v>
      </c>
    </row>
    <row r="26" spans="1:7" s="31" customFormat="1" ht="15" x14ac:dyDescent="0.2">
      <c r="A26" s="143" t="s">
        <v>78</v>
      </c>
      <c r="B26" s="128" t="s">
        <v>141</v>
      </c>
      <c r="C26" s="115">
        <f>'1.mell.1.tábl.'!C26</f>
        <v>0</v>
      </c>
      <c r="D26" s="115">
        <f>'1.mell.1.tábl.'!D26</f>
        <v>0</v>
      </c>
      <c r="E26" s="115">
        <f>'1.mell.1.tábl.'!E26</f>
        <v>0</v>
      </c>
      <c r="F26" s="115">
        <f>'1.mell.1.tábl.'!F26</f>
        <v>0</v>
      </c>
      <c r="G26" s="252">
        <f t="shared" si="2"/>
        <v>0</v>
      </c>
    </row>
    <row r="27" spans="1:7" s="31" customFormat="1" ht="15.75" thickBot="1" x14ac:dyDescent="0.25">
      <c r="A27" s="144" t="s">
        <v>79</v>
      </c>
      <c r="B27" s="129" t="s">
        <v>142</v>
      </c>
      <c r="C27" s="115">
        <f>'1.mell.1.tábl.'!C27</f>
        <v>0</v>
      </c>
      <c r="D27" s="115">
        <f>'1.mell.1.tábl.'!D27</f>
        <v>0</v>
      </c>
      <c r="E27" s="115">
        <f>'1.mell.1.tábl.'!E27</f>
        <v>0</v>
      </c>
      <c r="F27" s="115">
        <f>'1.mell.1.tábl.'!F27</f>
        <v>0</v>
      </c>
      <c r="G27" s="253">
        <f t="shared" si="2"/>
        <v>0</v>
      </c>
    </row>
    <row r="28" spans="1:7" s="31" customFormat="1" ht="15.75" thickBot="1" x14ac:dyDescent="0.25">
      <c r="A28" s="22" t="s">
        <v>80</v>
      </c>
      <c r="B28" s="18" t="s">
        <v>414</v>
      </c>
      <c r="C28" s="119">
        <f>+C29+C30+C31+C32+C33+C34+C35</f>
        <v>15070000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254">
        <f>+G29+G30+G31+G32+G33+G34+G35</f>
        <v>15070000</v>
      </c>
    </row>
    <row r="29" spans="1:7" s="31" customFormat="1" ht="15" x14ac:dyDescent="0.2">
      <c r="A29" s="142" t="s">
        <v>143</v>
      </c>
      <c r="B29" s="127" t="s">
        <v>407</v>
      </c>
      <c r="C29" s="115">
        <f>'1.mell.1.tábl.'!C29</f>
        <v>3500000</v>
      </c>
      <c r="D29" s="115">
        <f>'1.mell.1.tábl.'!D29</f>
        <v>0</v>
      </c>
      <c r="E29" s="115">
        <f>'1.mell.1.tábl.'!E29</f>
        <v>0</v>
      </c>
      <c r="F29" s="115">
        <f>'1.mell.1.tábl.'!F29</f>
        <v>0</v>
      </c>
      <c r="G29" s="251">
        <f t="shared" ref="G29:G35" si="3">C29+F29</f>
        <v>3500000</v>
      </c>
    </row>
    <row r="30" spans="1:7" s="31" customFormat="1" ht="15" x14ac:dyDescent="0.2">
      <c r="A30" s="143" t="s">
        <v>144</v>
      </c>
      <c r="B30" s="128" t="s">
        <v>408</v>
      </c>
      <c r="C30" s="115">
        <f>'1.mell.1.tábl.'!C31</f>
        <v>3500000</v>
      </c>
      <c r="D30" s="115">
        <f>'1.mell.1.tábl.'!D31</f>
        <v>0</v>
      </c>
      <c r="E30" s="115">
        <f>'1.mell.1.tábl.'!E31</f>
        <v>0</v>
      </c>
      <c r="F30" s="115">
        <f>'1.mell.1.tábl.'!F31</f>
        <v>0</v>
      </c>
      <c r="G30" s="252">
        <f t="shared" si="3"/>
        <v>3500000</v>
      </c>
    </row>
    <row r="31" spans="1:7" s="31" customFormat="1" ht="15" x14ac:dyDescent="0.2">
      <c r="A31" s="143" t="s">
        <v>145</v>
      </c>
      <c r="B31" s="128" t="s">
        <v>409</v>
      </c>
      <c r="C31" s="115">
        <f>'1.mell.1.tábl.'!C32</f>
        <v>8000000</v>
      </c>
      <c r="D31" s="115">
        <f>'1.mell.1.tábl.'!D32</f>
        <v>0</v>
      </c>
      <c r="E31" s="115">
        <f>'1.mell.1.tábl.'!E32</f>
        <v>0</v>
      </c>
      <c r="F31" s="115">
        <f>'1.mell.1.tábl.'!F32</f>
        <v>0</v>
      </c>
      <c r="G31" s="252">
        <f t="shared" si="3"/>
        <v>8000000</v>
      </c>
    </row>
    <row r="32" spans="1:7" s="31" customFormat="1" ht="15" x14ac:dyDescent="0.2">
      <c r="A32" s="143" t="s">
        <v>146</v>
      </c>
      <c r="B32" s="128" t="s">
        <v>410</v>
      </c>
      <c r="C32" s="115">
        <f>'1.mell.1.tábl.'!C33</f>
        <v>0</v>
      </c>
      <c r="D32" s="115">
        <f>'1.mell.1.tábl.'!D33</f>
        <v>0</v>
      </c>
      <c r="E32" s="115">
        <f>'1.mell.1.tábl.'!E33</f>
        <v>0</v>
      </c>
      <c r="F32" s="115">
        <f>'1.mell.1.tábl.'!F33</f>
        <v>0</v>
      </c>
      <c r="G32" s="252">
        <f t="shared" si="3"/>
        <v>0</v>
      </c>
    </row>
    <row r="33" spans="1:7" s="31" customFormat="1" ht="15" x14ac:dyDescent="0.2">
      <c r="A33" s="143" t="s">
        <v>411</v>
      </c>
      <c r="B33" s="128" t="s">
        <v>147</v>
      </c>
      <c r="C33" s="115">
        <f>'1.mell.1.tábl.'!C34</f>
        <v>0</v>
      </c>
      <c r="D33" s="115">
        <f>'1.mell.1.tábl.'!D34</f>
        <v>0</v>
      </c>
      <c r="E33" s="115">
        <f>'1.mell.1.tábl.'!E34</f>
        <v>0</v>
      </c>
      <c r="F33" s="115">
        <f>'1.mell.1.tábl.'!F34</f>
        <v>0</v>
      </c>
      <c r="G33" s="252">
        <f t="shared" si="3"/>
        <v>0</v>
      </c>
    </row>
    <row r="34" spans="1:7" s="31" customFormat="1" ht="15" x14ac:dyDescent="0.2">
      <c r="A34" s="143" t="s">
        <v>412</v>
      </c>
      <c r="B34" s="128" t="s">
        <v>148</v>
      </c>
      <c r="C34" s="115">
        <f>'1.mell.1.tábl.'!C35</f>
        <v>0</v>
      </c>
      <c r="D34" s="115">
        <f>'1.mell.1.tábl.'!D35</f>
        <v>0</v>
      </c>
      <c r="E34" s="115">
        <f>'1.mell.1.tábl.'!E35</f>
        <v>0</v>
      </c>
      <c r="F34" s="115">
        <f>'1.mell.1.tábl.'!F35</f>
        <v>0</v>
      </c>
      <c r="G34" s="252">
        <f t="shared" si="3"/>
        <v>0</v>
      </c>
    </row>
    <row r="35" spans="1:7" s="31" customFormat="1" ht="15.75" thickBot="1" x14ac:dyDescent="0.25">
      <c r="A35" s="144" t="s">
        <v>413</v>
      </c>
      <c r="B35" s="129" t="s">
        <v>149</v>
      </c>
      <c r="C35" s="115">
        <f>'1.mell.1.tábl.'!C36</f>
        <v>70000</v>
      </c>
      <c r="D35" s="115">
        <f>'1.mell.1.tábl.'!D36</f>
        <v>0</v>
      </c>
      <c r="E35" s="115">
        <f>'1.mell.1.tábl.'!E36</f>
        <v>0</v>
      </c>
      <c r="F35" s="115">
        <f>'1.mell.1.tábl.'!F36</f>
        <v>0</v>
      </c>
      <c r="G35" s="253">
        <f t="shared" si="3"/>
        <v>70000</v>
      </c>
    </row>
    <row r="36" spans="1:7" s="31" customFormat="1" ht="15.75" thickBot="1" x14ac:dyDescent="0.25">
      <c r="A36" s="22" t="s">
        <v>6</v>
      </c>
      <c r="B36" s="18" t="s">
        <v>286</v>
      </c>
      <c r="C36" s="113">
        <f>SUM(C37:C47)</f>
        <v>1235000</v>
      </c>
      <c r="D36" s="179">
        <f>SUM(D37:D47)</f>
        <v>0</v>
      </c>
      <c r="E36" s="113">
        <f>SUM(E37:E47)</f>
        <v>0</v>
      </c>
      <c r="F36" s="113">
        <f>SUM(F37:F47)</f>
        <v>0</v>
      </c>
      <c r="G36" s="250">
        <f>SUM(G37:G47)</f>
        <v>1235000</v>
      </c>
    </row>
    <row r="37" spans="1:7" s="31" customFormat="1" ht="15" x14ac:dyDescent="0.2">
      <c r="A37" s="142" t="s">
        <v>42</v>
      </c>
      <c r="B37" s="127" t="s">
        <v>152</v>
      </c>
      <c r="C37" s="115">
        <f>'1.mell.1.tábl.'!C38</f>
        <v>0</v>
      </c>
      <c r="D37" s="115">
        <f>'1.mell.1.tábl.'!D38</f>
        <v>0</v>
      </c>
      <c r="E37" s="115">
        <f>'1.mell.1.tábl.'!E38</f>
        <v>0</v>
      </c>
      <c r="F37" s="115">
        <f>'1.mell.1.tábl.'!F38</f>
        <v>0</v>
      </c>
      <c r="G37" s="251">
        <f t="shared" ref="G37:G47" si="4">C37+F37</f>
        <v>0</v>
      </c>
    </row>
    <row r="38" spans="1:7" s="31" customFormat="1" ht="15" x14ac:dyDescent="0.2">
      <c r="A38" s="143" t="s">
        <v>43</v>
      </c>
      <c r="B38" s="128" t="s">
        <v>153</v>
      </c>
      <c r="C38" s="115">
        <f>'1.mell.1.tábl.'!C39</f>
        <v>270000</v>
      </c>
      <c r="D38" s="115">
        <f>'1.mell.1.tábl.'!D39</f>
        <v>0</v>
      </c>
      <c r="E38" s="115">
        <f>'1.mell.1.tábl.'!E39</f>
        <v>0</v>
      </c>
      <c r="F38" s="115">
        <f>'1.mell.1.tábl.'!F39</f>
        <v>0</v>
      </c>
      <c r="G38" s="252">
        <f t="shared" si="4"/>
        <v>270000</v>
      </c>
    </row>
    <row r="39" spans="1:7" s="31" customFormat="1" ht="15" x14ac:dyDescent="0.2">
      <c r="A39" s="143" t="s">
        <v>44</v>
      </c>
      <c r="B39" s="128" t="s">
        <v>154</v>
      </c>
      <c r="C39" s="115">
        <f>'1.mell.1.tábl.'!C40</f>
        <v>210000</v>
      </c>
      <c r="D39" s="115">
        <f>'1.mell.1.tábl.'!D40</f>
        <v>0</v>
      </c>
      <c r="E39" s="115">
        <f>'1.mell.1.tábl.'!E40</f>
        <v>0</v>
      </c>
      <c r="F39" s="115">
        <f>'1.mell.1.tábl.'!F40</f>
        <v>0</v>
      </c>
      <c r="G39" s="252">
        <f t="shared" si="4"/>
        <v>210000</v>
      </c>
    </row>
    <row r="40" spans="1:7" s="31" customFormat="1" ht="15" x14ac:dyDescent="0.2">
      <c r="A40" s="143" t="s">
        <v>82</v>
      </c>
      <c r="B40" s="128" t="s">
        <v>155</v>
      </c>
      <c r="C40" s="115">
        <f>'1.mell.1.tábl.'!C41</f>
        <v>494000</v>
      </c>
      <c r="D40" s="115">
        <f>'1.mell.1.tábl.'!D41</f>
        <v>0</v>
      </c>
      <c r="E40" s="115">
        <f>'1.mell.1.tábl.'!E41</f>
        <v>0</v>
      </c>
      <c r="F40" s="115">
        <f>'1.mell.1.tábl.'!F41</f>
        <v>0</v>
      </c>
      <c r="G40" s="252">
        <f t="shared" si="4"/>
        <v>494000</v>
      </c>
    </row>
    <row r="41" spans="1:7" s="31" customFormat="1" ht="15" x14ac:dyDescent="0.2">
      <c r="A41" s="143" t="s">
        <v>83</v>
      </c>
      <c r="B41" s="128" t="s">
        <v>156</v>
      </c>
      <c r="C41" s="115">
        <f>'1.mell.1.tábl.'!C42</f>
        <v>0</v>
      </c>
      <c r="D41" s="115">
        <f>'1.mell.1.tábl.'!D42</f>
        <v>0</v>
      </c>
      <c r="E41" s="115">
        <f>'1.mell.1.tábl.'!E42</f>
        <v>0</v>
      </c>
      <c r="F41" s="115">
        <f>'1.mell.1.tábl.'!F42</f>
        <v>0</v>
      </c>
      <c r="G41" s="252">
        <f t="shared" si="4"/>
        <v>0</v>
      </c>
    </row>
    <row r="42" spans="1:7" s="31" customFormat="1" ht="15" x14ac:dyDescent="0.2">
      <c r="A42" s="143" t="s">
        <v>84</v>
      </c>
      <c r="B42" s="128" t="s">
        <v>157</v>
      </c>
      <c r="C42" s="115">
        <f>'1.mell.1.tábl.'!C43</f>
        <v>260000</v>
      </c>
      <c r="D42" s="115">
        <f>'1.mell.1.tábl.'!D43</f>
        <v>0</v>
      </c>
      <c r="E42" s="115">
        <f>'1.mell.1.tábl.'!E43</f>
        <v>0</v>
      </c>
      <c r="F42" s="115">
        <f>'1.mell.1.tábl.'!F43</f>
        <v>0</v>
      </c>
      <c r="G42" s="252">
        <f t="shared" si="4"/>
        <v>260000</v>
      </c>
    </row>
    <row r="43" spans="1:7" s="31" customFormat="1" ht="15" x14ac:dyDescent="0.2">
      <c r="A43" s="143" t="s">
        <v>85</v>
      </c>
      <c r="B43" s="128" t="s">
        <v>158</v>
      </c>
      <c r="C43" s="115">
        <f>'1.mell.1.tábl.'!C44</f>
        <v>0</v>
      </c>
      <c r="D43" s="115">
        <f>'1.mell.1.tábl.'!D44</f>
        <v>0</v>
      </c>
      <c r="E43" s="115">
        <f>'1.mell.1.tábl.'!E44</f>
        <v>0</v>
      </c>
      <c r="F43" s="115">
        <f>'1.mell.1.tábl.'!F44</f>
        <v>0</v>
      </c>
      <c r="G43" s="252">
        <f t="shared" si="4"/>
        <v>0</v>
      </c>
    </row>
    <row r="44" spans="1:7" s="31" customFormat="1" ht="15" x14ac:dyDescent="0.2">
      <c r="A44" s="143" t="s">
        <v>86</v>
      </c>
      <c r="B44" s="128" t="s">
        <v>159</v>
      </c>
      <c r="C44" s="115">
        <f>'1.mell.1.tábl.'!C45</f>
        <v>1000</v>
      </c>
      <c r="D44" s="115">
        <f>'1.mell.1.tábl.'!D45</f>
        <v>0</v>
      </c>
      <c r="E44" s="115">
        <f>'1.mell.1.tábl.'!E45</f>
        <v>0</v>
      </c>
      <c r="F44" s="115">
        <f>'1.mell.1.tábl.'!F45</f>
        <v>0</v>
      </c>
      <c r="G44" s="252">
        <f t="shared" si="4"/>
        <v>1000</v>
      </c>
    </row>
    <row r="45" spans="1:7" s="31" customFormat="1" ht="15" x14ac:dyDescent="0.2">
      <c r="A45" s="143" t="s">
        <v>150</v>
      </c>
      <c r="B45" s="128" t="s">
        <v>160</v>
      </c>
      <c r="C45" s="115">
        <f>'1.mell.1.tábl.'!C46</f>
        <v>0</v>
      </c>
      <c r="D45" s="115">
        <f>'1.mell.1.tábl.'!D46</f>
        <v>0</v>
      </c>
      <c r="E45" s="115">
        <f>'1.mell.1.tábl.'!E46</f>
        <v>0</v>
      </c>
      <c r="F45" s="115">
        <f>'1.mell.1.tábl.'!F46</f>
        <v>0</v>
      </c>
      <c r="G45" s="255">
        <f t="shared" si="4"/>
        <v>0</v>
      </c>
    </row>
    <row r="46" spans="1:7" s="31" customFormat="1" ht="15" x14ac:dyDescent="0.2">
      <c r="A46" s="144" t="s">
        <v>151</v>
      </c>
      <c r="B46" s="129" t="s">
        <v>288</v>
      </c>
      <c r="C46" s="115">
        <f>'1.mell.1.tábl.'!C47</f>
        <v>0</v>
      </c>
      <c r="D46" s="115">
        <f>'1.mell.1.tábl.'!D47</f>
        <v>0</v>
      </c>
      <c r="E46" s="115">
        <f>'1.mell.1.tábl.'!E47</f>
        <v>0</v>
      </c>
      <c r="F46" s="115">
        <f>'1.mell.1.tábl.'!F47</f>
        <v>0</v>
      </c>
      <c r="G46" s="256">
        <f t="shared" si="4"/>
        <v>0</v>
      </c>
    </row>
    <row r="47" spans="1:7" s="31" customFormat="1" ht="15.75" thickBot="1" x14ac:dyDescent="0.25">
      <c r="A47" s="144" t="s">
        <v>287</v>
      </c>
      <c r="B47" s="129" t="s">
        <v>161</v>
      </c>
      <c r="C47" s="115">
        <f>'1.mell.1.tábl.'!C48</f>
        <v>0</v>
      </c>
      <c r="D47" s="115">
        <f>'1.mell.1.tábl.'!D48</f>
        <v>0</v>
      </c>
      <c r="E47" s="115">
        <f>'1.mell.1.tábl.'!E48</f>
        <v>0</v>
      </c>
      <c r="F47" s="115">
        <f>'1.mell.1.tábl.'!F48</f>
        <v>0</v>
      </c>
      <c r="G47" s="256">
        <f t="shared" si="4"/>
        <v>0</v>
      </c>
    </row>
    <row r="48" spans="1:7" s="31" customFormat="1" ht="15.75" thickBot="1" x14ac:dyDescent="0.25">
      <c r="A48" s="22" t="s">
        <v>7</v>
      </c>
      <c r="B48" s="18" t="s">
        <v>162</v>
      </c>
      <c r="C48" s="113">
        <f>SUM(C49:C53)</f>
        <v>0</v>
      </c>
      <c r="D48" s="179">
        <f>SUM(D49:D53)</f>
        <v>0</v>
      </c>
      <c r="E48" s="113">
        <f>SUM(E49:E53)</f>
        <v>0</v>
      </c>
      <c r="F48" s="113">
        <f>SUM(F49:F53)</f>
        <v>0</v>
      </c>
      <c r="G48" s="250">
        <f>SUM(G49:G53)</f>
        <v>0</v>
      </c>
    </row>
    <row r="49" spans="1:7" s="31" customFormat="1" ht="15" x14ac:dyDescent="0.2">
      <c r="A49" s="142" t="s">
        <v>45</v>
      </c>
      <c r="B49" s="127" t="s">
        <v>166</v>
      </c>
      <c r="C49" s="115">
        <f>'1.mell.1.tábl.'!C50</f>
        <v>0</v>
      </c>
      <c r="D49" s="115">
        <f>'1.mell.1.tábl.'!D50</f>
        <v>0</v>
      </c>
      <c r="E49" s="115">
        <f>'1.mell.1.tábl.'!E50</f>
        <v>0</v>
      </c>
      <c r="F49" s="115">
        <f>'1.mell.1.tábl.'!F50</f>
        <v>0</v>
      </c>
      <c r="G49" s="257">
        <f>C49+F49</f>
        <v>0</v>
      </c>
    </row>
    <row r="50" spans="1:7" s="31" customFormat="1" ht="15" x14ac:dyDescent="0.2">
      <c r="A50" s="143" t="s">
        <v>46</v>
      </c>
      <c r="B50" s="128" t="s">
        <v>167</v>
      </c>
      <c r="C50" s="115">
        <f>'1.mell.1.tábl.'!C51</f>
        <v>0</v>
      </c>
      <c r="D50" s="115">
        <f>'1.mell.1.tábl.'!D51</f>
        <v>0</v>
      </c>
      <c r="E50" s="115">
        <f>'1.mell.1.tábl.'!E51</f>
        <v>0</v>
      </c>
      <c r="F50" s="115">
        <f>'1.mell.1.tábl.'!F51</f>
        <v>0</v>
      </c>
      <c r="G50" s="255">
        <f>C50+F50</f>
        <v>0</v>
      </c>
    </row>
    <row r="51" spans="1:7" s="31" customFormat="1" ht="15" x14ac:dyDescent="0.2">
      <c r="A51" s="143" t="s">
        <v>163</v>
      </c>
      <c r="B51" s="128" t="s">
        <v>168</v>
      </c>
      <c r="C51" s="115">
        <f>'1.mell.1.tábl.'!C52</f>
        <v>0</v>
      </c>
      <c r="D51" s="115">
        <f>'1.mell.1.tábl.'!D52</f>
        <v>0</v>
      </c>
      <c r="E51" s="115">
        <f>'1.mell.1.tábl.'!E52</f>
        <v>0</v>
      </c>
      <c r="F51" s="115">
        <f>'1.mell.1.tábl.'!F52</f>
        <v>0</v>
      </c>
      <c r="G51" s="255">
        <f>C51+F51</f>
        <v>0</v>
      </c>
    </row>
    <row r="52" spans="1:7" s="31" customFormat="1" ht="15" x14ac:dyDescent="0.2">
      <c r="A52" s="143" t="s">
        <v>164</v>
      </c>
      <c r="B52" s="128" t="s">
        <v>169</v>
      </c>
      <c r="C52" s="115">
        <f>'1.mell.1.tábl.'!C53</f>
        <v>0</v>
      </c>
      <c r="D52" s="115">
        <f>'1.mell.1.tábl.'!D53</f>
        <v>0</v>
      </c>
      <c r="E52" s="115">
        <f>'1.mell.1.tábl.'!E53</f>
        <v>0</v>
      </c>
      <c r="F52" s="115">
        <f>'1.mell.1.tábl.'!F53</f>
        <v>0</v>
      </c>
      <c r="G52" s="255">
        <f>C52+F52</f>
        <v>0</v>
      </c>
    </row>
    <row r="53" spans="1:7" s="31" customFormat="1" ht="15.75" thickBot="1" x14ac:dyDescent="0.25">
      <c r="A53" s="144" t="s">
        <v>165</v>
      </c>
      <c r="B53" s="129" t="s">
        <v>170</v>
      </c>
      <c r="C53" s="115">
        <f>'1.mell.1.tábl.'!C54</f>
        <v>0</v>
      </c>
      <c r="D53" s="115">
        <f>'1.mell.1.tábl.'!D54</f>
        <v>0</v>
      </c>
      <c r="E53" s="115">
        <f>'1.mell.1.tábl.'!E54</f>
        <v>0</v>
      </c>
      <c r="F53" s="115">
        <f>'1.mell.1.tábl.'!F54</f>
        <v>0</v>
      </c>
      <c r="G53" s="256">
        <f>C53+F53</f>
        <v>0</v>
      </c>
    </row>
    <row r="54" spans="1:7" s="31" customFormat="1" ht="15.75" thickBot="1" x14ac:dyDescent="0.25">
      <c r="A54" s="22" t="s">
        <v>87</v>
      </c>
      <c r="B54" s="18" t="s">
        <v>171</v>
      </c>
      <c r="C54" s="113">
        <f>SUM(C55:C57)</f>
        <v>92000</v>
      </c>
      <c r="D54" s="179">
        <f>SUM(D55:D57)</f>
        <v>0</v>
      </c>
      <c r="E54" s="113">
        <f>SUM(E55:E57)</f>
        <v>0</v>
      </c>
      <c r="F54" s="113">
        <f>SUM(F55:F57)</f>
        <v>0</v>
      </c>
      <c r="G54" s="250">
        <f>SUM(G55:G57)</f>
        <v>92000</v>
      </c>
    </row>
    <row r="55" spans="1:7" s="31" customFormat="1" ht="15" x14ac:dyDescent="0.2">
      <c r="A55" s="142" t="s">
        <v>47</v>
      </c>
      <c r="B55" s="127" t="s">
        <v>172</v>
      </c>
      <c r="C55" s="115">
        <f>'1.mell.2.tábl.'!C56</f>
        <v>0</v>
      </c>
      <c r="D55" s="115">
        <f>'1.mell.2.tábl.'!D56</f>
        <v>0</v>
      </c>
      <c r="E55" s="115">
        <f>'1.mell.2.tábl.'!E56</f>
        <v>0</v>
      </c>
      <c r="F55" s="115">
        <f>'1.mell.2.tábl.'!F56</f>
        <v>0</v>
      </c>
      <c r="G55" s="251">
        <f>C55+F55</f>
        <v>0</v>
      </c>
    </row>
    <row r="56" spans="1:7" s="31" customFormat="1" ht="22.5" x14ac:dyDescent="0.2">
      <c r="A56" s="143" t="s">
        <v>48</v>
      </c>
      <c r="B56" s="128" t="s">
        <v>281</v>
      </c>
      <c r="C56" s="115">
        <f>'1.mell.2.tábl.'!C57</f>
        <v>0</v>
      </c>
      <c r="D56" s="115">
        <f>'1.mell.2.tábl.'!D57</f>
        <v>0</v>
      </c>
      <c r="E56" s="115">
        <f>'1.mell.2.tábl.'!E57</f>
        <v>0</v>
      </c>
      <c r="F56" s="115">
        <f>'1.mell.2.tábl.'!F57</f>
        <v>0</v>
      </c>
      <c r="G56" s="252">
        <f>C56+F56</f>
        <v>0</v>
      </c>
    </row>
    <row r="57" spans="1:7" s="31" customFormat="1" ht="15" x14ac:dyDescent="0.2">
      <c r="A57" s="143" t="s">
        <v>175</v>
      </c>
      <c r="B57" s="128" t="s">
        <v>173</v>
      </c>
      <c r="C57" s="115">
        <f>'1.mell.2.tábl.'!C58</f>
        <v>92000</v>
      </c>
      <c r="D57" s="115">
        <f>'1.mell.2.tábl.'!D58</f>
        <v>0</v>
      </c>
      <c r="E57" s="115">
        <f>'1.mell.2.tábl.'!E58</f>
        <v>0</v>
      </c>
      <c r="F57" s="115">
        <f>'1.mell.2.tábl.'!F58</f>
        <v>0</v>
      </c>
      <c r="G57" s="252">
        <f>C57+F57</f>
        <v>92000</v>
      </c>
    </row>
    <row r="58" spans="1:7" s="31" customFormat="1" ht="15.75" thickBot="1" x14ac:dyDescent="0.25">
      <c r="A58" s="144" t="s">
        <v>176</v>
      </c>
      <c r="B58" s="129" t="s">
        <v>174</v>
      </c>
      <c r="C58" s="115">
        <f>'1.mell.2.tábl.'!C59</f>
        <v>0</v>
      </c>
      <c r="D58" s="115">
        <f>'1.mell.2.tábl.'!D59</f>
        <v>0</v>
      </c>
      <c r="E58" s="115">
        <f>'1.mell.2.tábl.'!E59</f>
        <v>0</v>
      </c>
      <c r="F58" s="115">
        <f>'1.mell.2.tábl.'!F59</f>
        <v>0</v>
      </c>
      <c r="G58" s="253">
        <f>C58+F58</f>
        <v>0</v>
      </c>
    </row>
    <row r="59" spans="1:7" s="31" customFormat="1" ht="15.75" thickBot="1" x14ac:dyDescent="0.25">
      <c r="A59" s="22" t="s">
        <v>9</v>
      </c>
      <c r="B59" s="58" t="s">
        <v>177</v>
      </c>
      <c r="C59" s="113">
        <f>SUM(C60:C62)</f>
        <v>0</v>
      </c>
      <c r="D59" s="179">
        <f>SUM(D60:D62)</f>
        <v>0</v>
      </c>
      <c r="E59" s="113">
        <f>SUM(E60:E62)</f>
        <v>0</v>
      </c>
      <c r="F59" s="113">
        <f>SUM(F60:F62)</f>
        <v>0</v>
      </c>
      <c r="G59" s="250">
        <f>SUM(G60:G62)</f>
        <v>0</v>
      </c>
    </row>
    <row r="60" spans="1:7" s="31" customFormat="1" ht="15" x14ac:dyDescent="0.2">
      <c r="A60" s="142" t="s">
        <v>88</v>
      </c>
      <c r="B60" s="127" t="s">
        <v>179</v>
      </c>
      <c r="C60" s="115">
        <f>'1.mell.1.tábl.'!C61</f>
        <v>0</v>
      </c>
      <c r="D60" s="115">
        <f>'1.mell.1.tábl.'!D61</f>
        <v>0</v>
      </c>
      <c r="E60" s="115">
        <f>'1.mell.1.tábl.'!E61</f>
        <v>0</v>
      </c>
      <c r="F60" s="115">
        <f>'1.mell.1.tábl.'!F61</f>
        <v>0</v>
      </c>
      <c r="G60" s="255">
        <f>C60+F60</f>
        <v>0</v>
      </c>
    </row>
    <row r="61" spans="1:7" s="31" customFormat="1" ht="22.5" x14ac:dyDescent="0.2">
      <c r="A61" s="143" t="s">
        <v>89</v>
      </c>
      <c r="B61" s="128" t="s">
        <v>282</v>
      </c>
      <c r="C61" s="115">
        <f>'1.mell.1.tábl.'!C62</f>
        <v>0</v>
      </c>
      <c r="D61" s="115">
        <f>'1.mell.1.tábl.'!D62</f>
        <v>0</v>
      </c>
      <c r="E61" s="115">
        <f>'1.mell.1.tábl.'!E62</f>
        <v>0</v>
      </c>
      <c r="F61" s="115">
        <f>'1.mell.1.tábl.'!F62</f>
        <v>0</v>
      </c>
      <c r="G61" s="255">
        <f>C61+F61</f>
        <v>0</v>
      </c>
    </row>
    <row r="62" spans="1:7" s="31" customFormat="1" ht="15" x14ac:dyDescent="0.2">
      <c r="A62" s="143" t="s">
        <v>110</v>
      </c>
      <c r="B62" s="128" t="s">
        <v>180</v>
      </c>
      <c r="C62" s="115">
        <f>'1.mell.1.tábl.'!C63</f>
        <v>0</v>
      </c>
      <c r="D62" s="115">
        <f>'1.mell.1.tábl.'!D63</f>
        <v>0</v>
      </c>
      <c r="E62" s="115">
        <f>'1.mell.1.tábl.'!E63</f>
        <v>0</v>
      </c>
      <c r="F62" s="115">
        <f>'1.mell.1.tábl.'!F63</f>
        <v>0</v>
      </c>
      <c r="G62" s="255">
        <f>C62+F62</f>
        <v>0</v>
      </c>
    </row>
    <row r="63" spans="1:7" s="31" customFormat="1" ht="15.75" thickBot="1" x14ac:dyDescent="0.25">
      <c r="A63" s="144" t="s">
        <v>178</v>
      </c>
      <c r="B63" s="129" t="s">
        <v>181</v>
      </c>
      <c r="C63" s="115">
        <f>'1.mell.1.tábl.'!C64</f>
        <v>0</v>
      </c>
      <c r="D63" s="115">
        <f>'1.mell.1.tábl.'!D64</f>
        <v>0</v>
      </c>
      <c r="E63" s="115">
        <f>'1.mell.1.tábl.'!E64</f>
        <v>0</v>
      </c>
      <c r="F63" s="115">
        <f>'1.mell.1.tábl.'!F64</f>
        <v>0</v>
      </c>
      <c r="G63" s="255">
        <f>C63+F63</f>
        <v>0</v>
      </c>
    </row>
    <row r="64" spans="1:7" s="31" customFormat="1" ht="15.75" thickBot="1" x14ac:dyDescent="0.25">
      <c r="A64" s="22" t="s">
        <v>10</v>
      </c>
      <c r="B64" s="18" t="s">
        <v>182</v>
      </c>
      <c r="C64" s="119">
        <f>+C7+C14+C21+C28+C36+C48+C54+C59</f>
        <v>104556740</v>
      </c>
      <c r="D64" s="183">
        <f>+D7+D14+D21+D28+D36+D48+D54+D59</f>
        <v>0</v>
      </c>
      <c r="E64" s="119">
        <f>+E7+E14+E21+E28+E36+E48+E54+E59</f>
        <v>6708646</v>
      </c>
      <c r="F64" s="119">
        <f>+F7+F14+F21+F28+F36+F48+F54+F59</f>
        <v>6708646</v>
      </c>
      <c r="G64" s="254">
        <f>+G7+G14+G21+G28+G36+G48+G54+G59</f>
        <v>111265386</v>
      </c>
    </row>
    <row r="65" spans="1:7" s="31" customFormat="1" ht="15.75" thickBot="1" x14ac:dyDescent="0.2">
      <c r="A65" s="145" t="s">
        <v>269</v>
      </c>
      <c r="B65" s="58" t="s">
        <v>184</v>
      </c>
      <c r="C65" s="113">
        <f>SUM(C66:C68)</f>
        <v>0</v>
      </c>
      <c r="D65" s="179">
        <f>SUM(D66:D68)</f>
        <v>0</v>
      </c>
      <c r="E65" s="113">
        <f>SUM(E66:E68)</f>
        <v>0</v>
      </c>
      <c r="F65" s="113">
        <f>SUM(F66:F68)</f>
        <v>0</v>
      </c>
      <c r="G65" s="250">
        <f>SUM(G66:G68)</f>
        <v>0</v>
      </c>
    </row>
    <row r="66" spans="1:7" s="31" customFormat="1" ht="15" x14ac:dyDescent="0.2">
      <c r="A66" s="142" t="s">
        <v>212</v>
      </c>
      <c r="B66" s="127" t="s">
        <v>185</v>
      </c>
      <c r="C66" s="115">
        <f>'1.mell.1.tábl.'!C67</f>
        <v>0</v>
      </c>
      <c r="D66" s="115">
        <f>'1.mell.1.tábl.'!D67</f>
        <v>0</v>
      </c>
      <c r="E66" s="115">
        <f>'1.mell.1.tábl.'!E67</f>
        <v>0</v>
      </c>
      <c r="F66" s="115">
        <f>'1.mell.1.tábl.'!F67</f>
        <v>0</v>
      </c>
      <c r="G66" s="255">
        <f>C66+F66</f>
        <v>0</v>
      </c>
    </row>
    <row r="67" spans="1:7" s="31" customFormat="1" ht="15" x14ac:dyDescent="0.2">
      <c r="A67" s="143" t="s">
        <v>221</v>
      </c>
      <c r="B67" s="128" t="s">
        <v>186</v>
      </c>
      <c r="C67" s="115">
        <f>'1.mell.1.tábl.'!C68</f>
        <v>0</v>
      </c>
      <c r="D67" s="115">
        <f>'1.mell.1.tábl.'!D68</f>
        <v>0</v>
      </c>
      <c r="E67" s="115">
        <f>'1.mell.1.tábl.'!E68</f>
        <v>0</v>
      </c>
      <c r="F67" s="115">
        <f>'1.mell.1.tábl.'!F68</f>
        <v>0</v>
      </c>
      <c r="G67" s="255">
        <f>C67+F67</f>
        <v>0</v>
      </c>
    </row>
    <row r="68" spans="1:7" s="31" customFormat="1" ht="15.75" thickBot="1" x14ac:dyDescent="0.25">
      <c r="A68" s="152" t="s">
        <v>222</v>
      </c>
      <c r="B68" s="271" t="s">
        <v>187</v>
      </c>
      <c r="C68" s="115">
        <f>'1.mell.1.tábl.'!C69</f>
        <v>0</v>
      </c>
      <c r="D68" s="115">
        <f>'1.mell.1.tábl.'!D69</f>
        <v>0</v>
      </c>
      <c r="E68" s="115">
        <f>'1.mell.1.tábl.'!E69</f>
        <v>0</v>
      </c>
      <c r="F68" s="115">
        <f>'1.mell.1.tábl.'!F69</f>
        <v>0</v>
      </c>
      <c r="G68" s="272">
        <f>C68+F68</f>
        <v>0</v>
      </c>
    </row>
    <row r="69" spans="1:7" s="31" customFormat="1" ht="15.75" thickBot="1" x14ac:dyDescent="0.2">
      <c r="A69" s="145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250">
        <f>SUM(G70:G73)</f>
        <v>0</v>
      </c>
    </row>
    <row r="70" spans="1:7" s="31" customFormat="1" ht="15" x14ac:dyDescent="0.2">
      <c r="A70" s="142" t="s">
        <v>70</v>
      </c>
      <c r="B70" s="232" t="s">
        <v>190</v>
      </c>
      <c r="C70" s="115">
        <f>'1.mell.1.tábl.'!C71</f>
        <v>0</v>
      </c>
      <c r="D70" s="115">
        <f>'1.mell.1.tábl.'!D71</f>
        <v>0</v>
      </c>
      <c r="E70" s="115">
        <f>'1.mell.1.tábl.'!E71</f>
        <v>0</v>
      </c>
      <c r="F70" s="115">
        <f>'1.mell.1.tábl.'!F71</f>
        <v>0</v>
      </c>
      <c r="G70" s="255">
        <f>C70+F70</f>
        <v>0</v>
      </c>
    </row>
    <row r="71" spans="1:7" s="31" customFormat="1" ht="15" x14ac:dyDescent="0.2">
      <c r="A71" s="143" t="s">
        <v>71</v>
      </c>
      <c r="B71" s="232" t="s">
        <v>425</v>
      </c>
      <c r="C71" s="115">
        <f>'1.mell.1.tábl.'!C72</f>
        <v>0</v>
      </c>
      <c r="D71" s="115">
        <f>'1.mell.1.tábl.'!D72</f>
        <v>0</v>
      </c>
      <c r="E71" s="115">
        <f>'1.mell.1.tábl.'!E72</f>
        <v>0</v>
      </c>
      <c r="F71" s="115">
        <f>'1.mell.1.tábl.'!F72</f>
        <v>0</v>
      </c>
      <c r="G71" s="255">
        <f>C71+F71</f>
        <v>0</v>
      </c>
    </row>
    <row r="72" spans="1:7" s="31" customFormat="1" ht="15" x14ac:dyDescent="0.2">
      <c r="A72" s="143" t="s">
        <v>213</v>
      </c>
      <c r="B72" s="232" t="s">
        <v>191</v>
      </c>
      <c r="C72" s="115">
        <f>'1.mell.1.tábl.'!C73</f>
        <v>0</v>
      </c>
      <c r="D72" s="115">
        <f>'1.mell.1.tábl.'!D73</f>
        <v>0</v>
      </c>
      <c r="E72" s="115">
        <f>'1.mell.1.tábl.'!E73</f>
        <v>0</v>
      </c>
      <c r="F72" s="115">
        <f>'1.mell.1.tábl.'!F73</f>
        <v>0</v>
      </c>
      <c r="G72" s="255">
        <f>C72+F72</f>
        <v>0</v>
      </c>
    </row>
    <row r="73" spans="1:7" s="31" customFormat="1" ht="15.75" thickBot="1" x14ac:dyDescent="0.25">
      <c r="A73" s="144" t="s">
        <v>214</v>
      </c>
      <c r="B73" s="233" t="s">
        <v>426</v>
      </c>
      <c r="C73" s="115">
        <f>'1.mell.1.tábl.'!C74</f>
        <v>0</v>
      </c>
      <c r="D73" s="115">
        <f>'1.mell.1.tábl.'!D74</f>
        <v>0</v>
      </c>
      <c r="E73" s="115">
        <f>'1.mell.1.tábl.'!E74</f>
        <v>0</v>
      </c>
      <c r="F73" s="115">
        <f>'1.mell.1.tábl.'!F74</f>
        <v>0</v>
      </c>
      <c r="G73" s="255">
        <f>C73+F73</f>
        <v>0</v>
      </c>
    </row>
    <row r="74" spans="1:7" s="31" customFormat="1" ht="15.75" thickBot="1" x14ac:dyDescent="0.2">
      <c r="A74" s="145" t="s">
        <v>192</v>
      </c>
      <c r="B74" s="58" t="s">
        <v>193</v>
      </c>
      <c r="C74" s="113">
        <f>SUM(C75:C76)</f>
        <v>37978757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250">
        <f>SUM(G75:G76)</f>
        <v>37978757</v>
      </c>
    </row>
    <row r="75" spans="1:7" s="31" customFormat="1" ht="15" x14ac:dyDescent="0.2">
      <c r="A75" s="142" t="s">
        <v>215</v>
      </c>
      <c r="B75" s="127" t="s">
        <v>194</v>
      </c>
      <c r="C75" s="115">
        <f>'1.mell.1.tábl.'!C76</f>
        <v>37978757</v>
      </c>
      <c r="D75" s="115">
        <f>'1.mell.1.tábl.'!D76</f>
        <v>0</v>
      </c>
      <c r="E75" s="115">
        <f>'1.mell.1.tábl.'!E76</f>
        <v>0</v>
      </c>
      <c r="F75" s="115">
        <f>'1.mell.1.tábl.'!F76</f>
        <v>0</v>
      </c>
      <c r="G75" s="255">
        <f>C75+F75</f>
        <v>37978757</v>
      </c>
    </row>
    <row r="76" spans="1:7" s="31" customFormat="1" ht="15.75" thickBot="1" x14ac:dyDescent="0.25">
      <c r="A76" s="144" t="s">
        <v>216</v>
      </c>
      <c r="B76" s="129" t="s">
        <v>195</v>
      </c>
      <c r="C76" s="115">
        <f>'1.mell.1.tábl.'!C77</f>
        <v>0</v>
      </c>
      <c r="D76" s="115">
        <f>'1.mell.1.tábl.'!D77</f>
        <v>0</v>
      </c>
      <c r="E76" s="115">
        <f>'1.mell.1.tábl.'!E77</f>
        <v>0</v>
      </c>
      <c r="F76" s="115">
        <f>'1.mell.1.tábl.'!F77</f>
        <v>0</v>
      </c>
      <c r="G76" s="255">
        <f>C76+F76</f>
        <v>0</v>
      </c>
    </row>
    <row r="77" spans="1:7" s="30" customFormat="1" ht="15.75" thickBot="1" x14ac:dyDescent="0.2">
      <c r="A77" s="145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250">
        <f>SUM(G78:G80)</f>
        <v>0</v>
      </c>
    </row>
    <row r="78" spans="1:7" s="31" customFormat="1" ht="15" x14ac:dyDescent="0.2">
      <c r="A78" s="142" t="s">
        <v>217</v>
      </c>
      <c r="B78" s="127" t="s">
        <v>198</v>
      </c>
      <c r="C78" s="115">
        <f>'1.mell.1.tábl.'!C79</f>
        <v>0</v>
      </c>
      <c r="D78" s="115">
        <f>'1.mell.1.tábl.'!D79</f>
        <v>0</v>
      </c>
      <c r="E78" s="115">
        <f>'1.mell.1.tábl.'!E79</f>
        <v>0</v>
      </c>
      <c r="F78" s="115">
        <f>'1.mell.1.tábl.'!F79</f>
        <v>0</v>
      </c>
      <c r="G78" s="255">
        <f>C78+F78</f>
        <v>0</v>
      </c>
    </row>
    <row r="79" spans="1:7" s="31" customFormat="1" ht="15" x14ac:dyDescent="0.2">
      <c r="A79" s="143" t="s">
        <v>218</v>
      </c>
      <c r="B79" s="128" t="s">
        <v>199</v>
      </c>
      <c r="C79" s="115">
        <f>'1.mell.1.tábl.'!C80</f>
        <v>0</v>
      </c>
      <c r="D79" s="115">
        <f>'1.mell.1.tábl.'!D80</f>
        <v>0</v>
      </c>
      <c r="E79" s="115">
        <f>'1.mell.1.tábl.'!E80</f>
        <v>0</v>
      </c>
      <c r="F79" s="115">
        <f>'1.mell.1.tábl.'!F80</f>
        <v>0</v>
      </c>
      <c r="G79" s="255">
        <f>C79+F79</f>
        <v>0</v>
      </c>
    </row>
    <row r="80" spans="1:7" s="31" customFormat="1" ht="15.75" thickBot="1" x14ac:dyDescent="0.25">
      <c r="A80" s="144" t="s">
        <v>219</v>
      </c>
      <c r="B80" s="234" t="s">
        <v>427</v>
      </c>
      <c r="C80" s="115">
        <f>'1.mell.1.tábl.'!C81</f>
        <v>0</v>
      </c>
      <c r="D80" s="115">
        <f>'1.mell.1.tábl.'!D81</f>
        <v>0</v>
      </c>
      <c r="E80" s="115">
        <f>'1.mell.1.tábl.'!E81</f>
        <v>0</v>
      </c>
      <c r="F80" s="115">
        <f>'1.mell.1.tábl.'!F81</f>
        <v>0</v>
      </c>
      <c r="G80" s="255">
        <f>C80+F80</f>
        <v>0</v>
      </c>
    </row>
    <row r="81" spans="1:7" s="31" customFormat="1" ht="15.75" thickBot="1" x14ac:dyDescent="0.2">
      <c r="A81" s="145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250">
        <f>SUM(G82:G85)</f>
        <v>0</v>
      </c>
    </row>
    <row r="82" spans="1:7" s="31" customFormat="1" ht="15" x14ac:dyDescent="0.2">
      <c r="A82" s="146" t="s">
        <v>201</v>
      </c>
      <c r="B82" s="127" t="s">
        <v>202</v>
      </c>
      <c r="C82" s="115">
        <f>'1.mell.1.tábl.'!C83</f>
        <v>0</v>
      </c>
      <c r="D82" s="115">
        <f>'1.mell.1.tábl.'!D83</f>
        <v>0</v>
      </c>
      <c r="E82" s="115">
        <f>'1.mell.1.tábl.'!E83</f>
        <v>0</v>
      </c>
      <c r="F82" s="115">
        <f>'1.mell.1.tábl.'!F83</f>
        <v>0</v>
      </c>
      <c r="G82" s="255">
        <f t="shared" ref="G82:G87" si="5">C82+F82</f>
        <v>0</v>
      </c>
    </row>
    <row r="83" spans="1:7" s="31" customFormat="1" ht="15" x14ac:dyDescent="0.2">
      <c r="A83" s="147" t="s">
        <v>203</v>
      </c>
      <c r="B83" s="128" t="s">
        <v>204</v>
      </c>
      <c r="C83" s="115">
        <f>'1.mell.1.tábl.'!C84</f>
        <v>0</v>
      </c>
      <c r="D83" s="115">
        <f>'1.mell.1.tábl.'!D84</f>
        <v>0</v>
      </c>
      <c r="E83" s="115">
        <f>'1.mell.1.tábl.'!E84</f>
        <v>0</v>
      </c>
      <c r="F83" s="115">
        <f>'1.mell.1.tábl.'!F84</f>
        <v>0</v>
      </c>
      <c r="G83" s="255">
        <f t="shared" si="5"/>
        <v>0</v>
      </c>
    </row>
    <row r="84" spans="1:7" s="31" customFormat="1" ht="15" x14ac:dyDescent="0.2">
      <c r="A84" s="147" t="s">
        <v>205</v>
      </c>
      <c r="B84" s="128" t="s">
        <v>206</v>
      </c>
      <c r="C84" s="115">
        <f>'1.mell.1.tábl.'!C85</f>
        <v>0</v>
      </c>
      <c r="D84" s="115">
        <f>'1.mell.1.tábl.'!D85</f>
        <v>0</v>
      </c>
      <c r="E84" s="115">
        <f>'1.mell.1.tábl.'!E85</f>
        <v>0</v>
      </c>
      <c r="F84" s="115">
        <f>'1.mell.1.tábl.'!F85</f>
        <v>0</v>
      </c>
      <c r="G84" s="255">
        <f t="shared" si="5"/>
        <v>0</v>
      </c>
    </row>
    <row r="85" spans="1:7" s="30" customFormat="1" ht="15.75" thickBot="1" x14ac:dyDescent="0.25">
      <c r="A85" s="148" t="s">
        <v>207</v>
      </c>
      <c r="B85" s="129" t="s">
        <v>208</v>
      </c>
      <c r="C85" s="115">
        <f>'1.mell.1.tábl.'!C86</f>
        <v>0</v>
      </c>
      <c r="D85" s="115">
        <f>'1.mell.1.tábl.'!D86</f>
        <v>0</v>
      </c>
      <c r="E85" s="115">
        <f>'1.mell.1.tábl.'!E86</f>
        <v>0</v>
      </c>
      <c r="F85" s="115">
        <f>'1.mell.1.tábl.'!F86</f>
        <v>0</v>
      </c>
      <c r="G85" s="255">
        <f t="shared" si="5"/>
        <v>0</v>
      </c>
    </row>
    <row r="86" spans="1:7" s="30" customFormat="1" ht="15.75" thickBot="1" x14ac:dyDescent="0.2">
      <c r="A86" s="145" t="s">
        <v>209</v>
      </c>
      <c r="B86" s="58" t="s">
        <v>327</v>
      </c>
      <c r="C86" s="160"/>
      <c r="D86" s="160"/>
      <c r="E86" s="160"/>
      <c r="F86" s="113">
        <f t="shared" ref="F86:F87" si="6">D86+E86</f>
        <v>0</v>
      </c>
      <c r="G86" s="250">
        <f t="shared" si="5"/>
        <v>0</v>
      </c>
    </row>
    <row r="87" spans="1:7" s="30" customFormat="1" ht="15.75" thickBot="1" x14ac:dyDescent="0.2">
      <c r="A87" s="145" t="s">
        <v>347</v>
      </c>
      <c r="B87" s="58" t="s">
        <v>210</v>
      </c>
      <c r="C87" s="160"/>
      <c r="D87" s="160"/>
      <c r="E87" s="160"/>
      <c r="F87" s="113">
        <f t="shared" si="6"/>
        <v>0</v>
      </c>
      <c r="G87" s="250">
        <f t="shared" si="5"/>
        <v>0</v>
      </c>
    </row>
    <row r="88" spans="1:7" s="30" customFormat="1" ht="15.75" thickBot="1" x14ac:dyDescent="0.2">
      <c r="A88" s="145" t="s">
        <v>348</v>
      </c>
      <c r="B88" s="133" t="s">
        <v>330</v>
      </c>
      <c r="C88" s="119">
        <f>+C65+C69+C74+C77+C81+C87+C86</f>
        <v>37978757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254">
        <f>+G65+G69+G74+G77+G81+G87+G86</f>
        <v>37978757</v>
      </c>
    </row>
    <row r="89" spans="1:7" s="30" customFormat="1" ht="15.75" thickBot="1" x14ac:dyDescent="0.2">
      <c r="A89" s="149" t="s">
        <v>349</v>
      </c>
      <c r="B89" s="134" t="s">
        <v>350</v>
      </c>
      <c r="C89" s="119">
        <f>+C64+C88</f>
        <v>142535497</v>
      </c>
      <c r="D89" s="119">
        <f>+D64+D88</f>
        <v>0</v>
      </c>
      <c r="E89" s="119">
        <f>+E64+E88</f>
        <v>6708646</v>
      </c>
      <c r="F89" s="119">
        <f>+F64+F88</f>
        <v>6708646</v>
      </c>
      <c r="G89" s="254">
        <f>+G64+G88</f>
        <v>149244143</v>
      </c>
    </row>
    <row r="90" spans="1:7" s="31" customFormat="1" ht="15.75" thickBot="1" x14ac:dyDescent="0.25">
      <c r="A90" s="52"/>
      <c r="B90" s="53"/>
      <c r="C90" s="99"/>
    </row>
    <row r="91" spans="1:7" s="26" customFormat="1" ht="16.5" customHeight="1" thickBot="1" x14ac:dyDescent="0.25">
      <c r="A91" s="411" t="s">
        <v>34</v>
      </c>
      <c r="B91" s="412"/>
      <c r="C91" s="412"/>
      <c r="D91" s="412"/>
      <c r="E91" s="412"/>
      <c r="F91" s="412"/>
      <c r="G91" s="413"/>
    </row>
    <row r="92" spans="1:7" s="32" customFormat="1" ht="13.5" thickBot="1" x14ac:dyDescent="0.25">
      <c r="A92" s="121" t="s">
        <v>2</v>
      </c>
      <c r="B92" s="21" t="s">
        <v>354</v>
      </c>
      <c r="C92" s="112">
        <f>+C93+C94+C95+C96+C97+C110</f>
        <v>67446177</v>
      </c>
      <c r="D92" s="259">
        <f>+D93+D94+D95+D96+D97+D110</f>
        <v>0</v>
      </c>
      <c r="E92" s="112">
        <f>+E93+E94+E95+E96+E97+E110</f>
        <v>10188646</v>
      </c>
      <c r="F92" s="112">
        <f>+F93+F94+F95+F96+F97+F110</f>
        <v>10188646</v>
      </c>
      <c r="G92" s="263">
        <f>+G93+G94+G95+G96+G97+G110</f>
        <v>77634823</v>
      </c>
    </row>
    <row r="93" spans="1:7" ht="13.5" thickBot="1" x14ac:dyDescent="0.25">
      <c r="A93" s="150" t="s">
        <v>49</v>
      </c>
      <c r="B93" s="7" t="s">
        <v>30</v>
      </c>
      <c r="C93" s="171">
        <f>'1.mell.2.tábl.'!C98</f>
        <v>13825000</v>
      </c>
      <c r="D93" s="171">
        <f>'1.mell.2.tábl.'!D98</f>
        <v>0</v>
      </c>
      <c r="E93" s="171">
        <f>'1.mell.2.tábl.'!E98</f>
        <v>2040000</v>
      </c>
      <c r="F93" s="171">
        <f>'1.mell.2.tábl.'!F98</f>
        <v>2040000</v>
      </c>
      <c r="G93" s="264">
        <f t="shared" ref="G93:G112" si="7">C93+F93</f>
        <v>15865000</v>
      </c>
    </row>
    <row r="94" spans="1:7" ht="13.5" thickBot="1" x14ac:dyDescent="0.25">
      <c r="A94" s="143" t="s">
        <v>50</v>
      </c>
      <c r="B94" s="5" t="s">
        <v>90</v>
      </c>
      <c r="C94" s="171">
        <f>'1.mell.2.tábl.'!C99</f>
        <v>2111000</v>
      </c>
      <c r="D94" s="171">
        <f>'1.mell.2.tábl.'!D99</f>
        <v>0</v>
      </c>
      <c r="E94" s="171">
        <f>'1.mell.2.tábl.'!E99</f>
        <v>165000</v>
      </c>
      <c r="F94" s="171">
        <f>'1.mell.2.tábl.'!F99</f>
        <v>165000</v>
      </c>
      <c r="G94" s="252">
        <f t="shared" si="7"/>
        <v>2276000</v>
      </c>
    </row>
    <row r="95" spans="1:7" ht="13.5" thickBot="1" x14ac:dyDescent="0.25">
      <c r="A95" s="143" t="s">
        <v>51</v>
      </c>
      <c r="B95" s="5" t="s">
        <v>68</v>
      </c>
      <c r="C95" s="171">
        <f>'1.mell.2.tábl.'!C100</f>
        <v>14604000</v>
      </c>
      <c r="D95" s="171">
        <f>'1.mell.2.tábl.'!D100</f>
        <v>0</v>
      </c>
      <c r="E95" s="171">
        <f>'1.mell.2.tábl.'!E100</f>
        <v>6143000</v>
      </c>
      <c r="F95" s="171">
        <f>'1.mell.2.tábl.'!F100</f>
        <v>6143000</v>
      </c>
      <c r="G95" s="253">
        <f t="shared" si="7"/>
        <v>20747000</v>
      </c>
    </row>
    <row r="96" spans="1:7" ht="13.5" thickBot="1" x14ac:dyDescent="0.25">
      <c r="A96" s="143" t="s">
        <v>52</v>
      </c>
      <c r="B96" s="8" t="s">
        <v>91</v>
      </c>
      <c r="C96" s="171">
        <f>'1.mell.2.tábl.'!C101</f>
        <v>7656000</v>
      </c>
      <c r="D96" s="171">
        <f>'1.mell.2.tábl.'!D101</f>
        <v>0</v>
      </c>
      <c r="E96" s="171">
        <f>'1.mell.2.tábl.'!E101</f>
        <v>0</v>
      </c>
      <c r="F96" s="171">
        <f>'1.mell.2.tábl.'!F101</f>
        <v>0</v>
      </c>
      <c r="G96" s="253">
        <f t="shared" si="7"/>
        <v>7656000</v>
      </c>
    </row>
    <row r="97" spans="1:7" ht="13.5" thickBot="1" x14ac:dyDescent="0.25">
      <c r="A97" s="143" t="s">
        <v>60</v>
      </c>
      <c r="B97" s="16" t="s">
        <v>92</v>
      </c>
      <c r="C97" s="171">
        <f>'1.mell.2.tábl.'!C102</f>
        <v>17633000</v>
      </c>
      <c r="D97" s="171">
        <f>'1.mell.2.tábl.'!D102</f>
        <v>0</v>
      </c>
      <c r="E97" s="171">
        <f>'1.mell.2.tábl.'!E102</f>
        <v>49000</v>
      </c>
      <c r="F97" s="171">
        <f>'1.mell.2.tábl.'!F102</f>
        <v>49000</v>
      </c>
      <c r="G97" s="253">
        <f t="shared" si="7"/>
        <v>17682000</v>
      </c>
    </row>
    <row r="98" spans="1:7" ht="13.5" thickBot="1" x14ac:dyDescent="0.25">
      <c r="A98" s="143" t="s">
        <v>53</v>
      </c>
      <c r="B98" s="5" t="s">
        <v>351</v>
      </c>
      <c r="C98" s="171">
        <f>'1.mell.2.tábl.'!C103</f>
        <v>91000</v>
      </c>
      <c r="D98" s="171">
        <f>'1.mell.2.tábl.'!D103</f>
        <v>0</v>
      </c>
      <c r="E98" s="171">
        <f>'1.mell.2.tábl.'!E103</f>
        <v>0</v>
      </c>
      <c r="F98" s="171">
        <f>'1.mell.2.tábl.'!F103</f>
        <v>0</v>
      </c>
      <c r="G98" s="253">
        <f t="shared" si="7"/>
        <v>91000</v>
      </c>
    </row>
    <row r="99" spans="1:7" ht="13.5" thickBot="1" x14ac:dyDescent="0.25">
      <c r="A99" s="143" t="s">
        <v>54</v>
      </c>
      <c r="B99" s="37" t="s">
        <v>293</v>
      </c>
      <c r="C99" s="171">
        <f>'1.mell.2.tábl.'!C104</f>
        <v>0</v>
      </c>
      <c r="D99" s="171">
        <f>'1.mell.2.tábl.'!D104</f>
        <v>0</v>
      </c>
      <c r="E99" s="171">
        <f>'1.mell.2.tábl.'!E104</f>
        <v>0</v>
      </c>
      <c r="F99" s="171">
        <f>'1.mell.2.tábl.'!F104</f>
        <v>0</v>
      </c>
      <c r="G99" s="253">
        <f t="shared" si="7"/>
        <v>0</v>
      </c>
    </row>
    <row r="100" spans="1:7" ht="13.5" thickBot="1" x14ac:dyDescent="0.25">
      <c r="A100" s="143" t="s">
        <v>61</v>
      </c>
      <c r="B100" s="37" t="s">
        <v>292</v>
      </c>
      <c r="C100" s="171">
        <f>'1.mell.2.tábl.'!C105</f>
        <v>0</v>
      </c>
      <c r="D100" s="171">
        <f>'1.mell.2.tábl.'!D105</f>
        <v>0</v>
      </c>
      <c r="E100" s="171">
        <f>'1.mell.2.tábl.'!E105</f>
        <v>0</v>
      </c>
      <c r="F100" s="171">
        <f>'1.mell.2.tábl.'!F105</f>
        <v>0</v>
      </c>
      <c r="G100" s="253">
        <f t="shared" si="7"/>
        <v>0</v>
      </c>
    </row>
    <row r="101" spans="1:7" ht="13.5" thickBot="1" x14ac:dyDescent="0.25">
      <c r="A101" s="143" t="s">
        <v>62</v>
      </c>
      <c r="B101" s="37" t="s">
        <v>226</v>
      </c>
      <c r="C101" s="171">
        <f>'1.mell.2.tábl.'!C106</f>
        <v>0</v>
      </c>
      <c r="D101" s="171">
        <f>'1.mell.2.tábl.'!D106</f>
        <v>0</v>
      </c>
      <c r="E101" s="171">
        <f>'1.mell.2.tábl.'!E106</f>
        <v>0</v>
      </c>
      <c r="F101" s="171">
        <f>'1.mell.2.tábl.'!F106</f>
        <v>0</v>
      </c>
      <c r="G101" s="253">
        <f t="shared" si="7"/>
        <v>0</v>
      </c>
    </row>
    <row r="102" spans="1:7" ht="23.25" thickBot="1" x14ac:dyDescent="0.25">
      <c r="A102" s="143" t="s">
        <v>63</v>
      </c>
      <c r="B102" s="38" t="s">
        <v>227</v>
      </c>
      <c r="C102" s="171">
        <f>'1.mell.2.tábl.'!C107</f>
        <v>0</v>
      </c>
      <c r="D102" s="171">
        <f>'1.mell.2.tábl.'!D107</f>
        <v>0</v>
      </c>
      <c r="E102" s="171">
        <f>'1.mell.2.tábl.'!E107</f>
        <v>0</v>
      </c>
      <c r="F102" s="171">
        <f>'1.mell.2.tábl.'!F107</f>
        <v>0</v>
      </c>
      <c r="G102" s="253">
        <f t="shared" si="7"/>
        <v>0</v>
      </c>
    </row>
    <row r="103" spans="1:7" ht="23.25" thickBot="1" x14ac:dyDescent="0.25">
      <c r="A103" s="143" t="s">
        <v>64</v>
      </c>
      <c r="B103" s="38" t="s">
        <v>228</v>
      </c>
      <c r="C103" s="171">
        <f>'1.mell.2.tábl.'!C108</f>
        <v>0</v>
      </c>
      <c r="D103" s="171">
        <f>'1.mell.2.tábl.'!D108</f>
        <v>0</v>
      </c>
      <c r="E103" s="171">
        <f>'1.mell.2.tábl.'!E108</f>
        <v>0</v>
      </c>
      <c r="F103" s="171">
        <f>'1.mell.2.tábl.'!F108</f>
        <v>0</v>
      </c>
      <c r="G103" s="253">
        <f t="shared" si="7"/>
        <v>0</v>
      </c>
    </row>
    <row r="104" spans="1:7" ht="13.5" thickBot="1" x14ac:dyDescent="0.25">
      <c r="A104" s="143" t="s">
        <v>66</v>
      </c>
      <c r="B104" s="37" t="s">
        <v>229</v>
      </c>
      <c r="C104" s="171">
        <f>'1.mell.2.tábl.'!C109</f>
        <v>17542000</v>
      </c>
      <c r="D104" s="171">
        <f>'1.mell.2.tábl.'!D109</f>
        <v>0</v>
      </c>
      <c r="E104" s="171">
        <f>'1.mell.2.tábl.'!E109</f>
        <v>49000</v>
      </c>
      <c r="F104" s="171">
        <f>'1.mell.2.tábl.'!F109</f>
        <v>49000</v>
      </c>
      <c r="G104" s="253">
        <f t="shared" si="7"/>
        <v>17591000</v>
      </c>
    </row>
    <row r="105" spans="1:7" ht="13.5" thickBot="1" x14ac:dyDescent="0.25">
      <c r="A105" s="143" t="s">
        <v>93</v>
      </c>
      <c r="B105" s="37" t="s">
        <v>230</v>
      </c>
      <c r="C105" s="171">
        <f>'1.mell.2.tábl.'!C110</f>
        <v>0</v>
      </c>
      <c r="D105" s="171">
        <f>'1.mell.2.tábl.'!D110</f>
        <v>0</v>
      </c>
      <c r="E105" s="171">
        <f>'1.mell.2.tábl.'!E110</f>
        <v>0</v>
      </c>
      <c r="F105" s="171">
        <f>'1.mell.2.tábl.'!F110</f>
        <v>0</v>
      </c>
      <c r="G105" s="253">
        <f t="shared" si="7"/>
        <v>0</v>
      </c>
    </row>
    <row r="106" spans="1:7" ht="23.25" thickBot="1" x14ac:dyDescent="0.25">
      <c r="A106" s="143" t="s">
        <v>224</v>
      </c>
      <c r="B106" s="38" t="s">
        <v>231</v>
      </c>
      <c r="C106" s="171">
        <f>'1.mell.2.tábl.'!C111</f>
        <v>0</v>
      </c>
      <c r="D106" s="171">
        <f>'1.mell.2.tábl.'!D111</f>
        <v>0</v>
      </c>
      <c r="E106" s="171">
        <f>'1.mell.2.tábl.'!E111</f>
        <v>0</v>
      </c>
      <c r="F106" s="171">
        <f>'1.mell.2.tábl.'!F111</f>
        <v>0</v>
      </c>
      <c r="G106" s="253">
        <f t="shared" si="7"/>
        <v>0</v>
      </c>
    </row>
    <row r="107" spans="1:7" ht="13.5" thickBot="1" x14ac:dyDescent="0.25">
      <c r="A107" s="151" t="s">
        <v>225</v>
      </c>
      <c r="B107" s="39" t="s">
        <v>232</v>
      </c>
      <c r="C107" s="171">
        <f>'1.mell.2.tábl.'!C112</f>
        <v>0</v>
      </c>
      <c r="D107" s="171">
        <f>'1.mell.2.tábl.'!D112</f>
        <v>0</v>
      </c>
      <c r="E107" s="171">
        <f>'1.mell.2.tábl.'!E112</f>
        <v>0</v>
      </c>
      <c r="F107" s="171">
        <f>'1.mell.2.tábl.'!F112</f>
        <v>0</v>
      </c>
      <c r="G107" s="253">
        <f t="shared" si="7"/>
        <v>0</v>
      </c>
    </row>
    <row r="108" spans="1:7" ht="13.5" thickBot="1" x14ac:dyDescent="0.25">
      <c r="A108" s="143" t="s">
        <v>290</v>
      </c>
      <c r="B108" s="39" t="s">
        <v>233</v>
      </c>
      <c r="C108" s="171">
        <f>'1.mell.2.tábl.'!C113</f>
        <v>0</v>
      </c>
      <c r="D108" s="171">
        <f>'1.mell.2.tábl.'!D113</f>
        <v>0</v>
      </c>
      <c r="E108" s="171">
        <f>'1.mell.2.tábl.'!E113</f>
        <v>0</v>
      </c>
      <c r="F108" s="171">
        <f>'1.mell.2.tábl.'!F113</f>
        <v>0</v>
      </c>
      <c r="G108" s="253">
        <f t="shared" si="7"/>
        <v>0</v>
      </c>
    </row>
    <row r="109" spans="1:7" ht="13.5" thickBot="1" x14ac:dyDescent="0.25">
      <c r="A109" s="143" t="s">
        <v>291</v>
      </c>
      <c r="B109" s="38" t="s">
        <v>234</v>
      </c>
      <c r="C109" s="171">
        <f>'1.mell.2.tábl.'!C114</f>
        <v>0</v>
      </c>
      <c r="D109" s="171">
        <f>'1.mell.2.tábl.'!D114</f>
        <v>0</v>
      </c>
      <c r="E109" s="171">
        <f>'1.mell.2.tábl.'!E114</f>
        <v>0</v>
      </c>
      <c r="F109" s="171">
        <f>'1.mell.2.tábl.'!F114</f>
        <v>0</v>
      </c>
      <c r="G109" s="252">
        <f t="shared" si="7"/>
        <v>0</v>
      </c>
    </row>
    <row r="110" spans="1:7" ht="13.5" thickBot="1" x14ac:dyDescent="0.25">
      <c r="A110" s="143" t="s">
        <v>295</v>
      </c>
      <c r="B110" s="8" t="s">
        <v>31</v>
      </c>
      <c r="C110" s="171">
        <f>'1.mell.2.tábl.'!C115</f>
        <v>11617177</v>
      </c>
      <c r="D110" s="171">
        <f>'1.mell.2.tábl.'!D115</f>
        <v>0</v>
      </c>
      <c r="E110" s="171">
        <f>'1.mell.2.tábl.'!E115</f>
        <v>1791646</v>
      </c>
      <c r="F110" s="171">
        <f>'1.mell.2.tábl.'!F115</f>
        <v>1791646</v>
      </c>
      <c r="G110" s="252">
        <f t="shared" si="7"/>
        <v>13408823</v>
      </c>
    </row>
    <row r="111" spans="1:7" ht="13.5" thickBot="1" x14ac:dyDescent="0.25">
      <c r="A111" s="144" t="s">
        <v>296</v>
      </c>
      <c r="B111" s="5" t="s">
        <v>352</v>
      </c>
      <c r="C111" s="171">
        <f>'1.mell.2.tábl.'!C116</f>
        <v>7112468</v>
      </c>
      <c r="D111" s="171">
        <f>'1.mell.2.tábl.'!D116</f>
        <v>0</v>
      </c>
      <c r="E111" s="171">
        <f>'1.mell.2.tábl.'!E116</f>
        <v>1791646</v>
      </c>
      <c r="F111" s="171">
        <f>'1.mell.2.tábl.'!F116</f>
        <v>1791646</v>
      </c>
      <c r="G111" s="253">
        <f t="shared" si="7"/>
        <v>8904114</v>
      </c>
    </row>
    <row r="112" spans="1:7" ht="13.5" thickBot="1" x14ac:dyDescent="0.25">
      <c r="A112" s="152" t="s">
        <v>297</v>
      </c>
      <c r="B112" s="40" t="s">
        <v>353</v>
      </c>
      <c r="C112" s="171">
        <f>'1.mell.2.tábl.'!C117</f>
        <v>4504709</v>
      </c>
      <c r="D112" s="171">
        <f>'1.mell.2.tábl.'!D117</f>
        <v>0</v>
      </c>
      <c r="E112" s="171">
        <f>'1.mell.2.tábl.'!E117</f>
        <v>0</v>
      </c>
      <c r="F112" s="171">
        <f>'1.mell.2.tábl.'!F117</f>
        <v>0</v>
      </c>
      <c r="G112" s="265">
        <f t="shared" si="7"/>
        <v>4504709</v>
      </c>
    </row>
    <row r="113" spans="1:7" ht="13.5" thickBot="1" x14ac:dyDescent="0.25">
      <c r="A113" s="22" t="s">
        <v>3</v>
      </c>
      <c r="B113" s="20" t="s">
        <v>235</v>
      </c>
      <c r="C113" s="113">
        <f>+C114+C116+C118</f>
        <v>20229000</v>
      </c>
      <c r="D113" s="236">
        <f>+D114+D116+D118</f>
        <v>0</v>
      </c>
      <c r="E113" s="113">
        <f>+E114+E116+E118</f>
        <v>0</v>
      </c>
      <c r="F113" s="113">
        <f>+F114+F116+F118</f>
        <v>0</v>
      </c>
      <c r="G113" s="250">
        <f>+G114+G116+G118</f>
        <v>20229000</v>
      </c>
    </row>
    <row r="114" spans="1:7" ht="13.5" thickBot="1" x14ac:dyDescent="0.25">
      <c r="A114" s="142" t="s">
        <v>55</v>
      </c>
      <c r="B114" s="5" t="s">
        <v>109</v>
      </c>
      <c r="C114" s="171">
        <f>'1.mell.2.tábl.'!C119</f>
        <v>19756000</v>
      </c>
      <c r="D114" s="171">
        <f>'1.mell.2.tábl.'!D119</f>
        <v>0</v>
      </c>
      <c r="E114" s="171">
        <f>'1.mell.2.tábl.'!E119</f>
        <v>0</v>
      </c>
      <c r="F114" s="171">
        <f>'1.mell.2.tábl.'!F119</f>
        <v>0</v>
      </c>
      <c r="G114" s="251">
        <f t="shared" ref="G114:G126" si="8">C114+F114</f>
        <v>19756000</v>
      </c>
    </row>
    <row r="115" spans="1:7" ht="13.5" thickBot="1" x14ac:dyDescent="0.25">
      <c r="A115" s="142" t="s">
        <v>56</v>
      </c>
      <c r="B115" s="9" t="s">
        <v>239</v>
      </c>
      <c r="C115" s="171">
        <f>'1.mell.2.tábl.'!C120</f>
        <v>0</v>
      </c>
      <c r="D115" s="171">
        <f>'1.mell.2.tábl.'!D120</f>
        <v>0</v>
      </c>
      <c r="E115" s="171">
        <f>'1.mell.2.tábl.'!E120</f>
        <v>0</v>
      </c>
      <c r="F115" s="171">
        <f>'1.mell.2.tábl.'!F120</f>
        <v>0</v>
      </c>
      <c r="G115" s="251">
        <f t="shared" si="8"/>
        <v>0</v>
      </c>
    </row>
    <row r="116" spans="1:7" ht="13.5" thickBot="1" x14ac:dyDescent="0.25">
      <c r="A116" s="142" t="s">
        <v>57</v>
      </c>
      <c r="B116" s="9" t="s">
        <v>94</v>
      </c>
      <c r="C116" s="171">
        <f>'1.mell.2.tábl.'!C121</f>
        <v>473000</v>
      </c>
      <c r="D116" s="171">
        <f>'1.mell.2.tábl.'!D121</f>
        <v>0</v>
      </c>
      <c r="E116" s="171">
        <f>'1.mell.2.tábl.'!E121</f>
        <v>0</v>
      </c>
      <c r="F116" s="171">
        <f>'1.mell.2.tábl.'!F121</f>
        <v>0</v>
      </c>
      <c r="G116" s="252">
        <f t="shared" si="8"/>
        <v>473000</v>
      </c>
    </row>
    <row r="117" spans="1:7" ht="13.5" thickBot="1" x14ac:dyDescent="0.25">
      <c r="A117" s="142" t="s">
        <v>58</v>
      </c>
      <c r="B117" s="9" t="s">
        <v>240</v>
      </c>
      <c r="C117" s="171">
        <f>'1.mell.2.tábl.'!C122</f>
        <v>0</v>
      </c>
      <c r="D117" s="171">
        <f>'1.mell.2.tábl.'!D122</f>
        <v>0</v>
      </c>
      <c r="E117" s="171">
        <f>'1.mell.2.tábl.'!E122</f>
        <v>0</v>
      </c>
      <c r="F117" s="171">
        <f>'1.mell.2.tábl.'!F122</f>
        <v>0</v>
      </c>
      <c r="G117" s="252">
        <f t="shared" si="8"/>
        <v>0</v>
      </c>
    </row>
    <row r="118" spans="1:7" ht="13.5" thickBot="1" x14ac:dyDescent="0.25">
      <c r="A118" s="142" t="s">
        <v>59</v>
      </c>
      <c r="B118" s="60" t="s">
        <v>111</v>
      </c>
      <c r="C118" s="171">
        <f>'1.mell.2.tábl.'!C123</f>
        <v>0</v>
      </c>
      <c r="D118" s="171">
        <f>'1.mell.2.tábl.'!D123</f>
        <v>0</v>
      </c>
      <c r="E118" s="171">
        <f>'1.mell.2.tábl.'!E123</f>
        <v>0</v>
      </c>
      <c r="F118" s="171">
        <f>'1.mell.2.tábl.'!F123</f>
        <v>0</v>
      </c>
      <c r="G118" s="252">
        <f t="shared" si="8"/>
        <v>0</v>
      </c>
    </row>
    <row r="119" spans="1:7" ht="13.5" thickBot="1" x14ac:dyDescent="0.25">
      <c r="A119" s="142" t="s">
        <v>65</v>
      </c>
      <c r="B119" s="59" t="s">
        <v>283</v>
      </c>
      <c r="C119" s="171">
        <f>'1.mell.2.tábl.'!C124</f>
        <v>0</v>
      </c>
      <c r="D119" s="171">
        <f>'1.mell.2.tábl.'!D124</f>
        <v>0</v>
      </c>
      <c r="E119" s="171">
        <f>'1.mell.2.tábl.'!E124</f>
        <v>0</v>
      </c>
      <c r="F119" s="171">
        <f>'1.mell.2.tábl.'!F124</f>
        <v>0</v>
      </c>
      <c r="G119" s="252">
        <f t="shared" si="8"/>
        <v>0</v>
      </c>
    </row>
    <row r="120" spans="1:7" ht="23.25" thickBot="1" x14ac:dyDescent="0.25">
      <c r="A120" s="142" t="s">
        <v>67</v>
      </c>
      <c r="B120" s="123" t="s">
        <v>245</v>
      </c>
      <c r="C120" s="171">
        <f>'1.mell.2.tábl.'!C125</f>
        <v>0</v>
      </c>
      <c r="D120" s="171">
        <f>'1.mell.2.tábl.'!D125</f>
        <v>0</v>
      </c>
      <c r="E120" s="171">
        <f>'1.mell.2.tábl.'!E125</f>
        <v>0</v>
      </c>
      <c r="F120" s="171">
        <f>'1.mell.2.tábl.'!F125</f>
        <v>0</v>
      </c>
      <c r="G120" s="252">
        <f t="shared" si="8"/>
        <v>0</v>
      </c>
    </row>
    <row r="121" spans="1:7" ht="23.25" thickBot="1" x14ac:dyDescent="0.25">
      <c r="A121" s="142" t="s">
        <v>95</v>
      </c>
      <c r="B121" s="38" t="s">
        <v>228</v>
      </c>
      <c r="C121" s="171">
        <f>'1.mell.2.tábl.'!C126</f>
        <v>0</v>
      </c>
      <c r="D121" s="171">
        <f>'1.mell.2.tábl.'!D126</f>
        <v>0</v>
      </c>
      <c r="E121" s="171">
        <f>'1.mell.2.tábl.'!E126</f>
        <v>0</v>
      </c>
      <c r="F121" s="171">
        <f>'1.mell.2.tábl.'!F126</f>
        <v>0</v>
      </c>
      <c r="G121" s="252">
        <f t="shared" si="8"/>
        <v>0</v>
      </c>
    </row>
    <row r="122" spans="1:7" ht="13.5" thickBot="1" x14ac:dyDescent="0.25">
      <c r="A122" s="142" t="s">
        <v>96</v>
      </c>
      <c r="B122" s="38" t="s">
        <v>244</v>
      </c>
      <c r="C122" s="171">
        <f>'1.mell.2.tábl.'!C127</f>
        <v>0</v>
      </c>
      <c r="D122" s="171">
        <f>'1.mell.2.tábl.'!D127</f>
        <v>0</v>
      </c>
      <c r="E122" s="171">
        <f>'1.mell.2.tábl.'!E127</f>
        <v>0</v>
      </c>
      <c r="F122" s="171">
        <f>'1.mell.2.tábl.'!F127</f>
        <v>0</v>
      </c>
      <c r="G122" s="252">
        <f t="shared" si="8"/>
        <v>0</v>
      </c>
    </row>
    <row r="123" spans="1:7" ht="13.5" thickBot="1" x14ac:dyDescent="0.25">
      <c r="A123" s="142" t="s">
        <v>97</v>
      </c>
      <c r="B123" s="38" t="s">
        <v>243</v>
      </c>
      <c r="C123" s="171">
        <f>'1.mell.2.tábl.'!C128</f>
        <v>0</v>
      </c>
      <c r="D123" s="171">
        <f>'1.mell.2.tábl.'!D128</f>
        <v>0</v>
      </c>
      <c r="E123" s="171">
        <f>'1.mell.2.tábl.'!E128</f>
        <v>0</v>
      </c>
      <c r="F123" s="171">
        <f>'1.mell.2.tábl.'!F128</f>
        <v>0</v>
      </c>
      <c r="G123" s="252">
        <f t="shared" si="8"/>
        <v>0</v>
      </c>
    </row>
    <row r="124" spans="1:7" ht="23.25" thickBot="1" x14ac:dyDescent="0.25">
      <c r="A124" s="142" t="s">
        <v>236</v>
      </c>
      <c r="B124" s="38" t="s">
        <v>231</v>
      </c>
      <c r="C124" s="171">
        <f>'1.mell.2.tábl.'!C129</f>
        <v>0</v>
      </c>
      <c r="D124" s="171">
        <f>'1.mell.2.tábl.'!D129</f>
        <v>0</v>
      </c>
      <c r="E124" s="171">
        <f>'1.mell.2.tábl.'!E129</f>
        <v>0</v>
      </c>
      <c r="F124" s="171">
        <f>'1.mell.2.tábl.'!F129</f>
        <v>0</v>
      </c>
      <c r="G124" s="252">
        <f t="shared" si="8"/>
        <v>0</v>
      </c>
    </row>
    <row r="125" spans="1:7" ht="13.5" thickBot="1" x14ac:dyDescent="0.25">
      <c r="A125" s="142" t="s">
        <v>237</v>
      </c>
      <c r="B125" s="38" t="s">
        <v>242</v>
      </c>
      <c r="C125" s="171">
        <f>'1.mell.2.tábl.'!C130</f>
        <v>0</v>
      </c>
      <c r="D125" s="171">
        <f>'1.mell.2.tábl.'!D130</f>
        <v>0</v>
      </c>
      <c r="E125" s="171">
        <f>'1.mell.2.tábl.'!E130</f>
        <v>0</v>
      </c>
      <c r="F125" s="171">
        <f>'1.mell.2.tábl.'!F130</f>
        <v>0</v>
      </c>
      <c r="G125" s="252">
        <f t="shared" si="8"/>
        <v>0</v>
      </c>
    </row>
    <row r="126" spans="1:7" ht="23.25" thickBot="1" x14ac:dyDescent="0.25">
      <c r="A126" s="151" t="s">
        <v>238</v>
      </c>
      <c r="B126" s="38" t="s">
        <v>241</v>
      </c>
      <c r="C126" s="171">
        <f>'1.mell.2.tábl.'!C131</f>
        <v>0</v>
      </c>
      <c r="D126" s="171">
        <f>'1.mell.2.tábl.'!D131</f>
        <v>0</v>
      </c>
      <c r="E126" s="171">
        <f>'1.mell.2.tábl.'!E131</f>
        <v>0</v>
      </c>
      <c r="F126" s="171">
        <f>'1.mell.2.tábl.'!F131</f>
        <v>0</v>
      </c>
      <c r="G126" s="253">
        <f t="shared" si="8"/>
        <v>0</v>
      </c>
    </row>
    <row r="127" spans="1:7" ht="13.5" thickBot="1" x14ac:dyDescent="0.25">
      <c r="A127" s="22" t="s">
        <v>4</v>
      </c>
      <c r="B127" s="34" t="s">
        <v>300</v>
      </c>
      <c r="C127" s="113">
        <f>+C92+C113</f>
        <v>87675177</v>
      </c>
      <c r="D127" s="236">
        <f>+D92+D113</f>
        <v>0</v>
      </c>
      <c r="E127" s="113">
        <f>+E92+E113</f>
        <v>10188646</v>
      </c>
      <c r="F127" s="113">
        <f>+F92+F113</f>
        <v>10188646</v>
      </c>
      <c r="G127" s="250">
        <f>+G92+G113</f>
        <v>97863823</v>
      </c>
    </row>
    <row r="128" spans="1:7" ht="21.75" thickBot="1" x14ac:dyDescent="0.25">
      <c r="A128" s="22" t="s">
        <v>5</v>
      </c>
      <c r="B128" s="34" t="s">
        <v>301</v>
      </c>
      <c r="C128" s="113">
        <f>+C129+C130+C131</f>
        <v>57980000</v>
      </c>
      <c r="D128" s="236">
        <f>+D129+D130+D131</f>
        <v>0</v>
      </c>
      <c r="E128" s="113">
        <f>+E129+E130+E131</f>
        <v>-3480000</v>
      </c>
      <c r="F128" s="113">
        <f>+F129+F130+F131</f>
        <v>-3480000</v>
      </c>
      <c r="G128" s="250">
        <f>+G129+G130+G131</f>
        <v>54500000</v>
      </c>
    </row>
    <row r="129" spans="1:13" s="32" customFormat="1" ht="13.5" thickBot="1" x14ac:dyDescent="0.25">
      <c r="A129" s="142" t="s">
        <v>143</v>
      </c>
      <c r="B129" s="6" t="s">
        <v>357</v>
      </c>
      <c r="C129" s="171">
        <f>'1.mell.2.tábl.'!C134</f>
        <v>57980000</v>
      </c>
      <c r="D129" s="171">
        <f>'1.mell.2.tábl.'!D134</f>
        <v>0</v>
      </c>
      <c r="E129" s="171">
        <f>'1.mell.2.tábl.'!E134</f>
        <v>-3480000</v>
      </c>
      <c r="F129" s="171">
        <f>'1.mell.2.tábl.'!F134</f>
        <v>-3480000</v>
      </c>
      <c r="G129" s="252">
        <f>C129+F129</f>
        <v>54500000</v>
      </c>
    </row>
    <row r="130" spans="1:13" ht="13.5" thickBot="1" x14ac:dyDescent="0.25">
      <c r="A130" s="142" t="s">
        <v>144</v>
      </c>
      <c r="B130" s="6" t="s">
        <v>309</v>
      </c>
      <c r="C130" s="171">
        <f>'1.mell.2.tábl.'!C135</f>
        <v>0</v>
      </c>
      <c r="D130" s="171">
        <f>'1.mell.2.tábl.'!D135</f>
        <v>0</v>
      </c>
      <c r="E130" s="171">
        <f>'1.mell.2.tábl.'!E135</f>
        <v>0</v>
      </c>
      <c r="F130" s="171">
        <f>'1.mell.2.tábl.'!F135</f>
        <v>0</v>
      </c>
      <c r="G130" s="252">
        <f>C130+F130</f>
        <v>0</v>
      </c>
    </row>
    <row r="131" spans="1:13" ht="13.5" thickBot="1" x14ac:dyDescent="0.25">
      <c r="A131" s="151" t="s">
        <v>145</v>
      </c>
      <c r="B131" s="4" t="s">
        <v>356</v>
      </c>
      <c r="C131" s="171">
        <f>'1.mell.2.tábl.'!C136</f>
        <v>0</v>
      </c>
      <c r="D131" s="171">
        <f>'1.mell.2.tábl.'!D136</f>
        <v>0</v>
      </c>
      <c r="E131" s="171">
        <f>'1.mell.2.tábl.'!E136</f>
        <v>0</v>
      </c>
      <c r="F131" s="171">
        <f>'1.mell.2.tábl.'!F136</f>
        <v>0</v>
      </c>
      <c r="G131" s="252">
        <f>C131+F131</f>
        <v>0</v>
      </c>
    </row>
    <row r="132" spans="1:13" ht="13.5" thickBot="1" x14ac:dyDescent="0.25">
      <c r="A132" s="22" t="s">
        <v>6</v>
      </c>
      <c r="B132" s="34" t="s">
        <v>302</v>
      </c>
      <c r="C132" s="113">
        <f>+C133+C134+C135+C136+C137+C138</f>
        <v>0</v>
      </c>
      <c r="D132" s="236">
        <f>+D133+D134+D135+D136+D137+D138</f>
        <v>0</v>
      </c>
      <c r="E132" s="113">
        <f>+E133+E134+E135+E136+E137+E138</f>
        <v>0</v>
      </c>
      <c r="F132" s="113">
        <f>+F133+F134+F135+F136+F137+F138</f>
        <v>0</v>
      </c>
      <c r="G132" s="250">
        <f>+G133+G134+G135+G136+G137+G138</f>
        <v>0</v>
      </c>
    </row>
    <row r="133" spans="1:13" ht="13.5" thickBot="1" x14ac:dyDescent="0.25">
      <c r="A133" s="142" t="s">
        <v>42</v>
      </c>
      <c r="B133" s="6" t="s">
        <v>311</v>
      </c>
      <c r="C133" s="171">
        <f>'1.mell.2.tábl.'!C138</f>
        <v>0</v>
      </c>
      <c r="D133" s="171">
        <f>'1.mell.2.tábl.'!D138</f>
        <v>0</v>
      </c>
      <c r="E133" s="171">
        <f>'1.mell.2.tábl.'!E138</f>
        <v>0</v>
      </c>
      <c r="F133" s="171">
        <f>'1.mell.2.tábl.'!F138</f>
        <v>0</v>
      </c>
      <c r="G133" s="252">
        <f t="shared" ref="G133:G138" si="9">C133+F133</f>
        <v>0</v>
      </c>
    </row>
    <row r="134" spans="1:13" ht="13.5" thickBot="1" x14ac:dyDescent="0.25">
      <c r="A134" s="142" t="s">
        <v>43</v>
      </c>
      <c r="B134" s="6" t="s">
        <v>303</v>
      </c>
      <c r="C134" s="171">
        <f>'1.mell.2.tábl.'!C139</f>
        <v>0</v>
      </c>
      <c r="D134" s="171">
        <f>'1.mell.2.tábl.'!D139</f>
        <v>0</v>
      </c>
      <c r="E134" s="171">
        <f>'1.mell.2.tábl.'!E139</f>
        <v>0</v>
      </c>
      <c r="F134" s="171">
        <f>'1.mell.2.tábl.'!F139</f>
        <v>0</v>
      </c>
      <c r="G134" s="252">
        <f t="shared" si="9"/>
        <v>0</v>
      </c>
    </row>
    <row r="135" spans="1:13" ht="13.5" thickBot="1" x14ac:dyDescent="0.25">
      <c r="A135" s="142" t="s">
        <v>44</v>
      </c>
      <c r="B135" s="6" t="s">
        <v>304</v>
      </c>
      <c r="C135" s="171">
        <f>'1.mell.2.tábl.'!C140</f>
        <v>0</v>
      </c>
      <c r="D135" s="171">
        <f>'1.mell.2.tábl.'!D140</f>
        <v>0</v>
      </c>
      <c r="E135" s="171">
        <f>'1.mell.2.tábl.'!E140</f>
        <v>0</v>
      </c>
      <c r="F135" s="171">
        <f>'1.mell.2.tábl.'!F140</f>
        <v>0</v>
      </c>
      <c r="G135" s="252">
        <f t="shared" si="9"/>
        <v>0</v>
      </c>
    </row>
    <row r="136" spans="1:13" ht="13.5" thickBot="1" x14ac:dyDescent="0.25">
      <c r="A136" s="142" t="s">
        <v>82</v>
      </c>
      <c r="B136" s="6" t="s">
        <v>355</v>
      </c>
      <c r="C136" s="171">
        <f>'1.mell.2.tábl.'!C141</f>
        <v>0</v>
      </c>
      <c r="D136" s="171">
        <f>'1.mell.2.tábl.'!D141</f>
        <v>0</v>
      </c>
      <c r="E136" s="171">
        <f>'1.mell.2.tábl.'!E141</f>
        <v>0</v>
      </c>
      <c r="F136" s="171">
        <f>'1.mell.2.tábl.'!F141</f>
        <v>0</v>
      </c>
      <c r="G136" s="252">
        <f t="shared" si="9"/>
        <v>0</v>
      </c>
    </row>
    <row r="137" spans="1:13" ht="13.5" thickBot="1" x14ac:dyDescent="0.25">
      <c r="A137" s="142" t="s">
        <v>83</v>
      </c>
      <c r="B137" s="6" t="s">
        <v>306</v>
      </c>
      <c r="C137" s="171">
        <f>'1.mell.2.tábl.'!C142</f>
        <v>0</v>
      </c>
      <c r="D137" s="171">
        <f>'1.mell.2.tábl.'!D142</f>
        <v>0</v>
      </c>
      <c r="E137" s="171">
        <f>'1.mell.2.tábl.'!E142</f>
        <v>0</v>
      </c>
      <c r="F137" s="171">
        <f>'1.mell.2.tábl.'!F142</f>
        <v>0</v>
      </c>
      <c r="G137" s="252">
        <f t="shared" si="9"/>
        <v>0</v>
      </c>
    </row>
    <row r="138" spans="1:13" s="32" customFormat="1" ht="13.5" thickBot="1" x14ac:dyDescent="0.25">
      <c r="A138" s="151" t="s">
        <v>84</v>
      </c>
      <c r="B138" s="4" t="s">
        <v>307</v>
      </c>
      <c r="C138" s="171">
        <f>'1.mell.2.tábl.'!C143</f>
        <v>0</v>
      </c>
      <c r="D138" s="171">
        <f>'1.mell.2.tábl.'!D143</f>
        <v>0</v>
      </c>
      <c r="E138" s="171">
        <f>'1.mell.2.tábl.'!E143</f>
        <v>0</v>
      </c>
      <c r="F138" s="171">
        <f>'1.mell.2.tábl.'!F143</f>
        <v>0</v>
      </c>
      <c r="G138" s="252">
        <f t="shared" si="9"/>
        <v>0</v>
      </c>
    </row>
    <row r="139" spans="1:13" ht="13.5" thickBot="1" x14ac:dyDescent="0.25">
      <c r="A139" s="22" t="s">
        <v>7</v>
      </c>
      <c r="B139" s="34" t="s">
        <v>362</v>
      </c>
      <c r="C139" s="119">
        <f>+C140+C141+C143+C144+C142</f>
        <v>1160270</v>
      </c>
      <c r="D139" s="238">
        <f>+D140+D141+D143+D144+D142</f>
        <v>0</v>
      </c>
      <c r="E139" s="119">
        <f>+E140+E141+E143+E144+E142</f>
        <v>0</v>
      </c>
      <c r="F139" s="119">
        <f>+F140+F141+F143+F144+F142</f>
        <v>0</v>
      </c>
      <c r="G139" s="254">
        <f>+G140+G141+G143+G144+G142</f>
        <v>1160270</v>
      </c>
      <c r="M139" s="56"/>
    </row>
    <row r="140" spans="1:13" ht="13.5" thickBot="1" x14ac:dyDescent="0.25">
      <c r="A140" s="142" t="s">
        <v>45</v>
      </c>
      <c r="B140" s="6" t="s">
        <v>246</v>
      </c>
      <c r="C140" s="171">
        <f>'1.mell.2.tábl.'!C145</f>
        <v>0</v>
      </c>
      <c r="D140" s="171">
        <f>'1.mell.2.tábl.'!D145</f>
        <v>0</v>
      </c>
      <c r="E140" s="171">
        <f>'1.mell.2.tábl.'!E145</f>
        <v>0</v>
      </c>
      <c r="F140" s="171">
        <f>'1.mell.2.tábl.'!F145</f>
        <v>0</v>
      </c>
      <c r="G140" s="252">
        <f>C140+F140</f>
        <v>0</v>
      </c>
    </row>
    <row r="141" spans="1:13" ht="13.5" thickBot="1" x14ac:dyDescent="0.25">
      <c r="A141" s="142" t="s">
        <v>46</v>
      </c>
      <c r="B141" s="6" t="s">
        <v>247</v>
      </c>
      <c r="C141" s="171">
        <f>'1.mell.2.tábl.'!C146</f>
        <v>1160270</v>
      </c>
      <c r="D141" s="171">
        <f>'1.mell.2.tábl.'!D146</f>
        <v>0</v>
      </c>
      <c r="E141" s="171">
        <f>'1.mell.2.tábl.'!E146</f>
        <v>0</v>
      </c>
      <c r="F141" s="171">
        <f>'1.mell.2.tábl.'!F146</f>
        <v>0</v>
      </c>
      <c r="G141" s="252">
        <f>C141+F141</f>
        <v>1160270</v>
      </c>
    </row>
    <row r="142" spans="1:13" ht="13.5" thickBot="1" x14ac:dyDescent="0.25">
      <c r="A142" s="142" t="s">
        <v>163</v>
      </c>
      <c r="B142" s="6" t="s">
        <v>361</v>
      </c>
      <c r="C142" s="171">
        <f>'1.mell.2.tábl.'!C147</f>
        <v>0</v>
      </c>
      <c r="D142" s="171">
        <f>'1.mell.2.tábl.'!D147</f>
        <v>0</v>
      </c>
      <c r="E142" s="171">
        <f>'1.mell.2.tábl.'!E147</f>
        <v>0</v>
      </c>
      <c r="F142" s="171">
        <f>'1.mell.2.tábl.'!F147</f>
        <v>0</v>
      </c>
      <c r="G142" s="252">
        <f>C142+F142</f>
        <v>0</v>
      </c>
    </row>
    <row r="143" spans="1:13" s="32" customFormat="1" ht="13.5" thickBot="1" x14ac:dyDescent="0.25">
      <c r="A143" s="142" t="s">
        <v>164</v>
      </c>
      <c r="B143" s="6" t="s">
        <v>316</v>
      </c>
      <c r="C143" s="171">
        <f>'1.mell.2.tábl.'!C148</f>
        <v>0</v>
      </c>
      <c r="D143" s="171">
        <f>'1.mell.2.tábl.'!D148</f>
        <v>0</v>
      </c>
      <c r="E143" s="171">
        <f>'1.mell.2.tábl.'!E148</f>
        <v>0</v>
      </c>
      <c r="F143" s="171">
        <f>'1.mell.2.tábl.'!F148</f>
        <v>0</v>
      </c>
      <c r="G143" s="252">
        <f>C143+F143</f>
        <v>0</v>
      </c>
    </row>
    <row r="144" spans="1:13" s="32" customFormat="1" ht="13.5" thickBot="1" x14ac:dyDescent="0.25">
      <c r="A144" s="151" t="s">
        <v>165</v>
      </c>
      <c r="B144" s="4" t="s">
        <v>265</v>
      </c>
      <c r="C144" s="171">
        <f>'1.mell.2.tábl.'!C149</f>
        <v>0</v>
      </c>
      <c r="D144" s="171">
        <f>'1.mell.2.tábl.'!D149</f>
        <v>0</v>
      </c>
      <c r="E144" s="171">
        <f>'1.mell.2.tábl.'!E149</f>
        <v>0</v>
      </c>
      <c r="F144" s="171">
        <f>'1.mell.2.tábl.'!F149</f>
        <v>0</v>
      </c>
      <c r="G144" s="252">
        <f>C144+F144</f>
        <v>0</v>
      </c>
    </row>
    <row r="145" spans="1:7" s="32" customFormat="1" ht="13.5" thickBot="1" x14ac:dyDescent="0.25">
      <c r="A145" s="22" t="s">
        <v>8</v>
      </c>
      <c r="B145" s="34" t="s">
        <v>317</v>
      </c>
      <c r="C145" s="174">
        <f>+C146+C147+C148+C149+C150</f>
        <v>0</v>
      </c>
      <c r="D145" s="242">
        <f>+D146+D147+D148+D149+D150</f>
        <v>0</v>
      </c>
      <c r="E145" s="174">
        <f>+E146+E147+E148+E149+E150</f>
        <v>0</v>
      </c>
      <c r="F145" s="174">
        <f>+F146+F147+F148+F149+F150</f>
        <v>0</v>
      </c>
      <c r="G145" s="266">
        <f>+G146+G147+G148+G149+G150</f>
        <v>0</v>
      </c>
    </row>
    <row r="146" spans="1:7" s="32" customFormat="1" ht="13.5" thickBot="1" x14ac:dyDescent="0.25">
      <c r="A146" s="142" t="s">
        <v>47</v>
      </c>
      <c r="B146" s="6" t="s">
        <v>312</v>
      </c>
      <c r="C146" s="171">
        <f>'1.mell.2.tábl.'!C151</f>
        <v>0</v>
      </c>
      <c r="D146" s="171">
        <f>'1.mell.2.tábl.'!D151</f>
        <v>0</v>
      </c>
      <c r="E146" s="171">
        <f>'1.mell.2.tábl.'!E151</f>
        <v>0</v>
      </c>
      <c r="F146" s="171">
        <f>'1.mell.2.tábl.'!F151</f>
        <v>0</v>
      </c>
      <c r="G146" s="252">
        <f t="shared" ref="G146:G152" si="10">C146+F146</f>
        <v>0</v>
      </c>
    </row>
    <row r="147" spans="1:7" s="32" customFormat="1" ht="13.5" thickBot="1" x14ac:dyDescent="0.25">
      <c r="A147" s="142" t="s">
        <v>48</v>
      </c>
      <c r="B147" s="6" t="s">
        <v>319</v>
      </c>
      <c r="C147" s="171">
        <f>'1.mell.2.tábl.'!C152</f>
        <v>0</v>
      </c>
      <c r="D147" s="171">
        <f>'1.mell.2.tábl.'!D152</f>
        <v>0</v>
      </c>
      <c r="E147" s="171">
        <f>'1.mell.2.tábl.'!E152</f>
        <v>0</v>
      </c>
      <c r="F147" s="171">
        <f>'1.mell.2.tábl.'!F152</f>
        <v>0</v>
      </c>
      <c r="G147" s="252">
        <f t="shared" si="10"/>
        <v>0</v>
      </c>
    </row>
    <row r="148" spans="1:7" s="32" customFormat="1" ht="13.5" thickBot="1" x14ac:dyDescent="0.25">
      <c r="A148" s="142" t="s">
        <v>175</v>
      </c>
      <c r="B148" s="6" t="s">
        <v>314</v>
      </c>
      <c r="C148" s="171">
        <f>'1.mell.2.tábl.'!C153</f>
        <v>0</v>
      </c>
      <c r="D148" s="171">
        <f>'1.mell.2.tábl.'!D153</f>
        <v>0</v>
      </c>
      <c r="E148" s="171">
        <f>'1.mell.2.tábl.'!E153</f>
        <v>0</v>
      </c>
      <c r="F148" s="171">
        <f>'1.mell.2.tábl.'!F153</f>
        <v>0</v>
      </c>
      <c r="G148" s="252">
        <f t="shared" si="10"/>
        <v>0</v>
      </c>
    </row>
    <row r="149" spans="1:7" s="32" customFormat="1" ht="23.25" thickBot="1" x14ac:dyDescent="0.25">
      <c r="A149" s="142" t="s">
        <v>176</v>
      </c>
      <c r="B149" s="6" t="s">
        <v>358</v>
      </c>
      <c r="C149" s="171">
        <f>'1.mell.2.tábl.'!C154</f>
        <v>0</v>
      </c>
      <c r="D149" s="171">
        <f>'1.mell.2.tábl.'!D154</f>
        <v>0</v>
      </c>
      <c r="E149" s="171">
        <f>'1.mell.2.tábl.'!E154</f>
        <v>0</v>
      </c>
      <c r="F149" s="171">
        <f>'1.mell.2.tábl.'!F154</f>
        <v>0</v>
      </c>
      <c r="G149" s="252">
        <f t="shared" si="10"/>
        <v>0</v>
      </c>
    </row>
    <row r="150" spans="1:7" ht="13.5" thickBot="1" x14ac:dyDescent="0.25">
      <c r="A150" s="151" t="s">
        <v>318</v>
      </c>
      <c r="B150" s="4" t="s">
        <v>321</v>
      </c>
      <c r="C150" s="171">
        <f>'1.mell.2.tábl.'!C155</f>
        <v>0</v>
      </c>
      <c r="D150" s="171">
        <f>'1.mell.2.tábl.'!D155</f>
        <v>0</v>
      </c>
      <c r="E150" s="171">
        <f>'1.mell.2.tábl.'!E155</f>
        <v>0</v>
      </c>
      <c r="F150" s="171">
        <f>'1.mell.2.tábl.'!F155</f>
        <v>0</v>
      </c>
      <c r="G150" s="253">
        <f t="shared" si="10"/>
        <v>0</v>
      </c>
    </row>
    <row r="151" spans="1:7" ht="13.5" thickBot="1" x14ac:dyDescent="0.25">
      <c r="A151" s="166" t="s">
        <v>9</v>
      </c>
      <c r="B151" s="34" t="s">
        <v>322</v>
      </c>
      <c r="C151" s="175"/>
      <c r="D151" s="243"/>
      <c r="E151" s="175"/>
      <c r="F151" s="174">
        <f t="shared" ref="F151:F152" si="11">D151+E151</f>
        <v>0</v>
      </c>
      <c r="G151" s="266">
        <f t="shared" si="10"/>
        <v>0</v>
      </c>
    </row>
    <row r="152" spans="1:7" ht="13.5" thickBot="1" x14ac:dyDescent="0.25">
      <c r="A152" s="166" t="s">
        <v>10</v>
      </c>
      <c r="B152" s="34" t="s">
        <v>323</v>
      </c>
      <c r="C152" s="175"/>
      <c r="D152" s="243"/>
      <c r="E152" s="175"/>
      <c r="F152" s="174">
        <f t="shared" si="11"/>
        <v>0</v>
      </c>
      <c r="G152" s="266">
        <f t="shared" si="10"/>
        <v>0</v>
      </c>
    </row>
    <row r="153" spans="1:7" ht="13.5" thickBot="1" x14ac:dyDescent="0.25">
      <c r="A153" s="22" t="s">
        <v>11</v>
      </c>
      <c r="B153" s="34" t="s">
        <v>325</v>
      </c>
      <c r="C153" s="176">
        <f>+C128+C132+C139+C145+C151+C152</f>
        <v>59140270</v>
      </c>
      <c r="D153" s="244">
        <f>+D128+D132+D139+D145+D151+D152</f>
        <v>0</v>
      </c>
      <c r="E153" s="176"/>
      <c r="F153" s="176"/>
      <c r="G153" s="267">
        <f>+G128+G132+G139+G145+G151+G152</f>
        <v>55660270</v>
      </c>
    </row>
    <row r="154" spans="1:7" ht="13.5" thickBot="1" x14ac:dyDescent="0.25">
      <c r="A154" s="153" t="s">
        <v>12</v>
      </c>
      <c r="B154" s="100" t="s">
        <v>324</v>
      </c>
      <c r="C154" s="176">
        <f>+C127+C153</f>
        <v>146815447</v>
      </c>
      <c r="D154" s="244">
        <f>+D127+D153</f>
        <v>0</v>
      </c>
      <c r="E154" s="176">
        <f>+E127+E153</f>
        <v>10188646</v>
      </c>
      <c r="F154" s="176">
        <f>+F127+F153</f>
        <v>10188646</v>
      </c>
      <c r="G154" s="267">
        <f>+G127+G153</f>
        <v>153524093</v>
      </c>
    </row>
    <row r="155" spans="1:7" ht="13.5" thickBot="1" x14ac:dyDescent="0.25">
      <c r="A155" s="103"/>
      <c r="B155" s="104"/>
      <c r="C155" s="105"/>
      <c r="D155" s="105"/>
      <c r="E155" s="269"/>
      <c r="F155" s="269"/>
      <c r="G155" s="268"/>
    </row>
    <row r="156" spans="1:7" ht="13.5" thickBot="1" x14ac:dyDescent="0.25">
      <c r="A156" s="54" t="s">
        <v>359</v>
      </c>
      <c r="B156" s="55"/>
      <c r="C156" s="210">
        <v>7</v>
      </c>
      <c r="D156" s="262"/>
      <c r="E156" s="210"/>
      <c r="F156" s="299">
        <f>D156+E156</f>
        <v>0</v>
      </c>
      <c r="G156" s="300">
        <f>C156+F156</f>
        <v>7</v>
      </c>
    </row>
    <row r="157" spans="1:7" ht="13.5" thickBot="1" x14ac:dyDescent="0.25">
      <c r="A157" s="54" t="s">
        <v>105</v>
      </c>
      <c r="B157" s="55"/>
      <c r="C157" s="210">
        <v>3</v>
      </c>
      <c r="D157" s="262"/>
      <c r="E157" s="210"/>
      <c r="F157" s="299">
        <f>D157+E157</f>
        <v>0</v>
      </c>
      <c r="G157" s="300">
        <f>C157+F157</f>
        <v>3</v>
      </c>
    </row>
  </sheetData>
  <sheetProtection formatCells="0"/>
  <mergeCells count="4">
    <mergeCell ref="B1:D1"/>
    <mergeCell ref="B2:D2"/>
    <mergeCell ref="A6:G6"/>
    <mergeCell ref="A91:G91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68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7"/>
  <sheetViews>
    <sheetView view="pageLayout" zoomScaleNormal="100" zoomScaleSheetLayoutView="100" workbookViewId="0">
      <selection sqref="A1:XFD2"/>
    </sheetView>
  </sheetViews>
  <sheetFormatPr defaultColWidth="9.33203125" defaultRowHeight="12.75" x14ac:dyDescent="0.2"/>
  <cols>
    <col min="1" max="1" width="12.5" style="106" customWidth="1"/>
    <col min="2" max="2" width="62" style="107" customWidth="1"/>
    <col min="3" max="3" width="14.83203125" style="108" customWidth="1"/>
    <col min="4" max="4" width="11.83203125" style="1" customWidth="1"/>
    <col min="5" max="5" width="11" style="1" customWidth="1"/>
    <col min="6" max="6" width="11.83203125" style="1" customWidth="1"/>
    <col min="7" max="7" width="14.83203125" style="1" customWidth="1"/>
    <col min="8" max="16384" width="9.33203125" style="1"/>
  </cols>
  <sheetData>
    <row r="1" spans="1:7" s="28" customFormat="1" ht="48.75" customHeight="1" thickBot="1" x14ac:dyDescent="0.25">
      <c r="A1" s="205" t="s">
        <v>35</v>
      </c>
      <c r="B1" s="414" t="s">
        <v>106</v>
      </c>
      <c r="C1" s="415"/>
      <c r="D1" s="415"/>
      <c r="E1" s="235"/>
      <c r="F1" s="258"/>
      <c r="G1" s="306"/>
    </row>
    <row r="2" spans="1:7" s="28" customFormat="1" ht="36.75" thickBot="1" x14ac:dyDescent="0.25">
      <c r="A2" s="205" t="s">
        <v>103</v>
      </c>
      <c r="B2" s="416" t="s">
        <v>275</v>
      </c>
      <c r="C2" s="417"/>
      <c r="D2" s="417"/>
      <c r="E2" s="235"/>
      <c r="F2" s="258"/>
      <c r="G2" s="307"/>
    </row>
    <row r="3" spans="1:7" s="29" customFormat="1" ht="15.95" customHeight="1" thickBot="1" x14ac:dyDescent="0.3">
      <c r="A3" s="49"/>
      <c r="B3" s="49"/>
      <c r="C3" s="50"/>
      <c r="G3" s="227" t="s">
        <v>422</v>
      </c>
    </row>
    <row r="4" spans="1:7" ht="36.75" thickBot="1" x14ac:dyDescent="0.25">
      <c r="A4" s="317" t="s">
        <v>104</v>
      </c>
      <c r="B4" s="51" t="s">
        <v>421</v>
      </c>
      <c r="C4" s="296" t="s">
        <v>363</v>
      </c>
      <c r="D4" s="297" t="s">
        <v>429</v>
      </c>
      <c r="E4" s="297" t="str">
        <f>'1.mell.1.tábl.'!E5</f>
        <v xml:space="preserve">1. sz. módosítás </v>
      </c>
      <c r="F4" s="297" t="s">
        <v>428</v>
      </c>
      <c r="G4" s="298" t="str">
        <f>'1.mell.1.tábl.'!G5</f>
        <v>Módosított előirányzat</v>
      </c>
    </row>
    <row r="5" spans="1:7" s="26" customFormat="1" ht="15.95" customHeight="1" thickBot="1" x14ac:dyDescent="0.25">
      <c r="A5" s="44" t="s">
        <v>339</v>
      </c>
      <c r="B5" s="45" t="s">
        <v>340</v>
      </c>
      <c r="C5" s="293" t="s">
        <v>341</v>
      </c>
      <c r="D5" s="294" t="s">
        <v>343</v>
      </c>
      <c r="E5" s="294" t="s">
        <v>342</v>
      </c>
      <c r="F5" s="294" t="s">
        <v>430</v>
      </c>
      <c r="G5" s="295" t="s">
        <v>431</v>
      </c>
    </row>
    <row r="6" spans="1:7" s="26" customFormat="1" ht="15.95" customHeight="1" thickBot="1" x14ac:dyDescent="0.25">
      <c r="A6" s="411" t="s">
        <v>33</v>
      </c>
      <c r="B6" s="412"/>
      <c r="C6" s="412"/>
      <c r="D6" s="412"/>
      <c r="E6" s="412"/>
      <c r="F6" s="412"/>
      <c r="G6" s="413"/>
    </row>
    <row r="7" spans="1:7" s="26" customFormat="1" ht="15.95" customHeight="1" thickBot="1" x14ac:dyDescent="0.25">
      <c r="A7" s="22" t="s">
        <v>2</v>
      </c>
      <c r="B7" s="18" t="s">
        <v>128</v>
      </c>
      <c r="C7" s="113">
        <f>+C8+C9+C10+C11+C12+C13</f>
        <v>0</v>
      </c>
      <c r="D7" s="179">
        <f>+D8+D9+D10+D11+D12+D13</f>
        <v>0</v>
      </c>
      <c r="E7" s="113">
        <f>+E8+E9+E10+E11+E12+E13</f>
        <v>0</v>
      </c>
      <c r="F7" s="113">
        <f>+F8+F9+F10+F11+F12+F13</f>
        <v>0</v>
      </c>
      <c r="G7" s="250">
        <f>+G8+G9+G10+G11+G12+G13</f>
        <v>0</v>
      </c>
    </row>
    <row r="8" spans="1:7" s="30" customFormat="1" ht="15.95" customHeight="1" x14ac:dyDescent="0.2">
      <c r="A8" s="142" t="s">
        <v>49</v>
      </c>
      <c r="B8" s="127" t="s">
        <v>129</v>
      </c>
      <c r="C8" s="115">
        <f>'1.mell.3.tábl.'!C8</f>
        <v>0</v>
      </c>
      <c r="D8" s="115">
        <f>'1.mell.3.tábl.'!D8</f>
        <v>0</v>
      </c>
      <c r="E8" s="115">
        <f>'1.mell.3.tábl.'!E8</f>
        <v>0</v>
      </c>
      <c r="F8" s="115">
        <f>'1.mell.3.tábl.'!F8</f>
        <v>0</v>
      </c>
      <c r="G8" s="251">
        <f t="shared" ref="G8:G13" si="0">C8+F8</f>
        <v>0</v>
      </c>
    </row>
    <row r="9" spans="1:7" s="31" customFormat="1" ht="15.95" customHeight="1" x14ac:dyDescent="0.2">
      <c r="A9" s="143" t="s">
        <v>50</v>
      </c>
      <c r="B9" s="128" t="s">
        <v>130</v>
      </c>
      <c r="C9" s="115">
        <f>'1.mell.3.tábl.'!C9</f>
        <v>0</v>
      </c>
      <c r="D9" s="115">
        <f>'1.mell.3.tábl.'!D9</f>
        <v>0</v>
      </c>
      <c r="E9" s="115">
        <f>'1.mell.3.tábl.'!E9</f>
        <v>0</v>
      </c>
      <c r="F9" s="115">
        <f>'1.mell.3.tábl.'!F9</f>
        <v>0</v>
      </c>
      <c r="G9" s="251">
        <f t="shared" si="0"/>
        <v>0</v>
      </c>
    </row>
    <row r="10" spans="1:7" s="31" customFormat="1" ht="15.95" customHeight="1" x14ac:dyDescent="0.2">
      <c r="A10" s="143" t="s">
        <v>51</v>
      </c>
      <c r="B10" s="128" t="s">
        <v>131</v>
      </c>
      <c r="C10" s="115">
        <f>'1.mell.3.tábl.'!C10</f>
        <v>0</v>
      </c>
      <c r="D10" s="115">
        <f>'1.mell.3.tábl.'!D10</f>
        <v>0</v>
      </c>
      <c r="E10" s="115">
        <f>'1.mell.3.tábl.'!E10</f>
        <v>0</v>
      </c>
      <c r="F10" s="115">
        <f>'1.mell.3.tábl.'!F10</f>
        <v>0</v>
      </c>
      <c r="G10" s="251">
        <f t="shared" si="0"/>
        <v>0</v>
      </c>
    </row>
    <row r="11" spans="1:7" s="31" customFormat="1" ht="15.95" customHeight="1" x14ac:dyDescent="0.2">
      <c r="A11" s="143" t="s">
        <v>52</v>
      </c>
      <c r="B11" s="128" t="s">
        <v>132</v>
      </c>
      <c r="C11" s="115">
        <f>'1.mell.3.tábl.'!C11</f>
        <v>0</v>
      </c>
      <c r="D11" s="115">
        <f>'1.mell.3.tábl.'!D11</f>
        <v>0</v>
      </c>
      <c r="E11" s="115">
        <f>'1.mell.3.tábl.'!E11</f>
        <v>0</v>
      </c>
      <c r="F11" s="115">
        <f>'1.mell.3.tábl.'!F11</f>
        <v>0</v>
      </c>
      <c r="G11" s="251">
        <f t="shared" si="0"/>
        <v>0</v>
      </c>
    </row>
    <row r="12" spans="1:7" s="31" customFormat="1" ht="15.95" customHeight="1" x14ac:dyDescent="0.2">
      <c r="A12" s="143" t="s">
        <v>69</v>
      </c>
      <c r="B12" s="128" t="s">
        <v>346</v>
      </c>
      <c r="C12" s="115">
        <f>'1.mell.3.tábl.'!C12</f>
        <v>0</v>
      </c>
      <c r="D12" s="115">
        <f>'1.mell.3.tábl.'!D12</f>
        <v>0</v>
      </c>
      <c r="E12" s="115">
        <f>'1.mell.3.tábl.'!E12</f>
        <v>0</v>
      </c>
      <c r="F12" s="115">
        <f>'1.mell.3.tábl.'!F12</f>
        <v>0</v>
      </c>
      <c r="G12" s="251">
        <f t="shared" si="0"/>
        <v>0</v>
      </c>
    </row>
    <row r="13" spans="1:7" s="30" customFormat="1" ht="15.95" customHeight="1" thickBot="1" x14ac:dyDescent="0.25">
      <c r="A13" s="144" t="s">
        <v>53</v>
      </c>
      <c r="B13" s="129" t="s">
        <v>285</v>
      </c>
      <c r="C13" s="115">
        <f>'1.mell.3.tábl.'!C13</f>
        <v>0</v>
      </c>
      <c r="D13" s="115">
        <f>'1.mell.3.tábl.'!D13</f>
        <v>0</v>
      </c>
      <c r="E13" s="115">
        <f>'1.mell.3.tábl.'!E13</f>
        <v>0</v>
      </c>
      <c r="F13" s="115">
        <f>'1.mell.3.tábl.'!F13</f>
        <v>0</v>
      </c>
      <c r="G13" s="251">
        <f t="shared" si="0"/>
        <v>0</v>
      </c>
    </row>
    <row r="14" spans="1:7" s="30" customFormat="1" ht="15.95" customHeight="1" thickBot="1" x14ac:dyDescent="0.25">
      <c r="A14" s="22" t="s">
        <v>3</v>
      </c>
      <c r="B14" s="58" t="s">
        <v>133</v>
      </c>
      <c r="C14" s="113">
        <f>+C15+C16+C17+C18+C19</f>
        <v>0</v>
      </c>
      <c r="D14" s="179">
        <f>+D15+D16+D17+D18+D19</f>
        <v>0</v>
      </c>
      <c r="E14" s="113">
        <f>+E15+E16+E17+E18+E19</f>
        <v>0</v>
      </c>
      <c r="F14" s="113">
        <f>+F15+F16+F17+F18+F19</f>
        <v>0</v>
      </c>
      <c r="G14" s="250">
        <f>+G15+G16+G17+G18+G19</f>
        <v>0</v>
      </c>
    </row>
    <row r="15" spans="1:7" s="30" customFormat="1" ht="15.95" customHeight="1" x14ac:dyDescent="0.2">
      <c r="A15" s="142" t="s">
        <v>55</v>
      </c>
      <c r="B15" s="127" t="s">
        <v>134</v>
      </c>
      <c r="C15" s="115">
        <f>'1.mell.3.tábl.'!C15</f>
        <v>0</v>
      </c>
      <c r="D15" s="115">
        <f>'1.mell.3.tábl.'!D15</f>
        <v>0</v>
      </c>
      <c r="E15" s="115">
        <f>'1.mell.3.tábl.'!E15</f>
        <v>0</v>
      </c>
      <c r="F15" s="115">
        <f>'1.mell.3.tábl.'!F15</f>
        <v>0</v>
      </c>
      <c r="G15" s="251">
        <f t="shared" ref="G15:G20" si="1">C15+F15</f>
        <v>0</v>
      </c>
    </row>
    <row r="16" spans="1:7" s="30" customFormat="1" ht="15.95" customHeight="1" x14ac:dyDescent="0.2">
      <c r="A16" s="143" t="s">
        <v>56</v>
      </c>
      <c r="B16" s="128" t="s">
        <v>135</v>
      </c>
      <c r="C16" s="115">
        <f>'1.mell.3.tábl.'!C16</f>
        <v>0</v>
      </c>
      <c r="D16" s="115">
        <f>'1.mell.3.tábl.'!D16</f>
        <v>0</v>
      </c>
      <c r="E16" s="115">
        <f>'1.mell.3.tábl.'!E16</f>
        <v>0</v>
      </c>
      <c r="F16" s="115">
        <f>'1.mell.3.tábl.'!F16</f>
        <v>0</v>
      </c>
      <c r="G16" s="252">
        <f t="shared" si="1"/>
        <v>0</v>
      </c>
    </row>
    <row r="17" spans="1:7" s="30" customFormat="1" ht="15.95" customHeight="1" x14ac:dyDescent="0.2">
      <c r="A17" s="143" t="s">
        <v>57</v>
      </c>
      <c r="B17" s="128" t="s">
        <v>277</v>
      </c>
      <c r="C17" s="115">
        <f>'1.mell.3.tábl.'!C17</f>
        <v>0</v>
      </c>
      <c r="D17" s="115">
        <f>'1.mell.3.tábl.'!D17</f>
        <v>0</v>
      </c>
      <c r="E17" s="115">
        <f>'1.mell.3.tábl.'!E17</f>
        <v>0</v>
      </c>
      <c r="F17" s="115">
        <f>'1.mell.3.tábl.'!F17</f>
        <v>0</v>
      </c>
      <c r="G17" s="252">
        <f t="shared" si="1"/>
        <v>0</v>
      </c>
    </row>
    <row r="18" spans="1:7" s="30" customFormat="1" ht="15.95" customHeight="1" x14ac:dyDescent="0.2">
      <c r="A18" s="143" t="s">
        <v>58</v>
      </c>
      <c r="B18" s="128" t="s">
        <v>278</v>
      </c>
      <c r="C18" s="115">
        <f>'1.mell.3.tábl.'!C18</f>
        <v>0</v>
      </c>
      <c r="D18" s="115">
        <f>'1.mell.3.tábl.'!D18</f>
        <v>0</v>
      </c>
      <c r="E18" s="115">
        <f>'1.mell.3.tábl.'!E18</f>
        <v>0</v>
      </c>
      <c r="F18" s="115">
        <f>'1.mell.3.tábl.'!F18</f>
        <v>0</v>
      </c>
      <c r="G18" s="252">
        <f t="shared" si="1"/>
        <v>0</v>
      </c>
    </row>
    <row r="19" spans="1:7" s="30" customFormat="1" ht="15.95" customHeight="1" x14ac:dyDescent="0.2">
      <c r="A19" s="143" t="s">
        <v>59</v>
      </c>
      <c r="B19" s="128" t="s">
        <v>136</v>
      </c>
      <c r="C19" s="115">
        <f>'1.mell.3.tábl.'!C19</f>
        <v>0</v>
      </c>
      <c r="D19" s="115">
        <f>'1.mell.3.tábl.'!D19</f>
        <v>0</v>
      </c>
      <c r="E19" s="115">
        <f>'1.mell.3.tábl.'!E19</f>
        <v>0</v>
      </c>
      <c r="F19" s="115">
        <f>'1.mell.3.tábl.'!F19</f>
        <v>0</v>
      </c>
      <c r="G19" s="252">
        <f t="shared" si="1"/>
        <v>0</v>
      </c>
    </row>
    <row r="20" spans="1:7" s="31" customFormat="1" ht="15.95" customHeight="1" thickBot="1" x14ac:dyDescent="0.25">
      <c r="A20" s="144" t="s">
        <v>65</v>
      </c>
      <c r="B20" s="129" t="s">
        <v>137</v>
      </c>
      <c r="C20" s="115">
        <f>'1.mell.3.tábl.'!C20</f>
        <v>0</v>
      </c>
      <c r="D20" s="115">
        <f>'1.mell.3.tábl.'!D20</f>
        <v>0</v>
      </c>
      <c r="E20" s="115">
        <f>'1.mell.3.tábl.'!E20</f>
        <v>0</v>
      </c>
      <c r="F20" s="115">
        <f>'1.mell.3.tábl.'!F20</f>
        <v>0</v>
      </c>
      <c r="G20" s="253">
        <f t="shared" si="1"/>
        <v>0</v>
      </c>
    </row>
    <row r="21" spans="1:7" s="31" customFormat="1" ht="15.95" customHeight="1" thickBot="1" x14ac:dyDescent="0.25">
      <c r="A21" s="22" t="s">
        <v>4</v>
      </c>
      <c r="B21" s="18" t="s">
        <v>138</v>
      </c>
      <c r="C21" s="113">
        <f>+C22+C23+C24+C25+C26</f>
        <v>0</v>
      </c>
      <c r="D21" s="179">
        <f>+D22+D23+D24+D25+D26</f>
        <v>0</v>
      </c>
      <c r="E21" s="113">
        <f>+E22+E23+E24+E25+E26</f>
        <v>0</v>
      </c>
      <c r="F21" s="113">
        <f>+F22+F23+F24+F25+F26</f>
        <v>0</v>
      </c>
      <c r="G21" s="250">
        <f>+G22+G23+G24+G25+G26</f>
        <v>0</v>
      </c>
    </row>
    <row r="22" spans="1:7" s="31" customFormat="1" ht="18" customHeight="1" x14ac:dyDescent="0.2">
      <c r="A22" s="142" t="s">
        <v>38</v>
      </c>
      <c r="B22" s="127" t="s">
        <v>139</v>
      </c>
      <c r="C22" s="115">
        <f>'1.mell.3.tábl.'!C22</f>
        <v>0</v>
      </c>
      <c r="D22" s="115">
        <f>'1.mell.3.tábl.'!D22</f>
        <v>0</v>
      </c>
      <c r="E22" s="115">
        <f>'1.mell.3.tábl.'!E22</f>
        <v>0</v>
      </c>
      <c r="F22" s="115">
        <f>'1.mell.3.tábl.'!F22</f>
        <v>0</v>
      </c>
      <c r="G22" s="251">
        <f t="shared" ref="G22:G27" si="2">C22+F22</f>
        <v>0</v>
      </c>
    </row>
    <row r="23" spans="1:7" s="30" customFormat="1" ht="15" x14ac:dyDescent="0.2">
      <c r="A23" s="143" t="s">
        <v>39</v>
      </c>
      <c r="B23" s="128" t="s">
        <v>140</v>
      </c>
      <c r="C23" s="115">
        <f>'1.mell.3.tábl.'!C23</f>
        <v>0</v>
      </c>
      <c r="D23" s="115">
        <f>'1.mell.3.tábl.'!D23</f>
        <v>0</v>
      </c>
      <c r="E23" s="115">
        <f>'1.mell.3.tábl.'!E23</f>
        <v>0</v>
      </c>
      <c r="F23" s="115">
        <f>'1.mell.3.tábl.'!F23</f>
        <v>0</v>
      </c>
      <c r="G23" s="252">
        <f t="shared" si="2"/>
        <v>0</v>
      </c>
    </row>
    <row r="24" spans="1:7" s="31" customFormat="1" ht="15" x14ac:dyDescent="0.2">
      <c r="A24" s="143" t="s">
        <v>40</v>
      </c>
      <c r="B24" s="128" t="s">
        <v>279</v>
      </c>
      <c r="C24" s="115">
        <f>'1.mell.3.tábl.'!C24</f>
        <v>0</v>
      </c>
      <c r="D24" s="115">
        <f>'1.mell.3.tábl.'!D24</f>
        <v>0</v>
      </c>
      <c r="E24" s="115">
        <f>'1.mell.3.tábl.'!E24</f>
        <v>0</v>
      </c>
      <c r="F24" s="115">
        <f>'1.mell.3.tábl.'!F24</f>
        <v>0</v>
      </c>
      <c r="G24" s="252">
        <f t="shared" si="2"/>
        <v>0</v>
      </c>
    </row>
    <row r="25" spans="1:7" s="31" customFormat="1" ht="15" x14ac:dyDescent="0.2">
      <c r="A25" s="143" t="s">
        <v>41</v>
      </c>
      <c r="B25" s="128" t="s">
        <v>280</v>
      </c>
      <c r="C25" s="115">
        <f>'1.mell.3.tábl.'!C25</f>
        <v>0</v>
      </c>
      <c r="D25" s="115">
        <f>'1.mell.3.tábl.'!D25</f>
        <v>0</v>
      </c>
      <c r="E25" s="115">
        <f>'1.mell.3.tábl.'!E25</f>
        <v>0</v>
      </c>
      <c r="F25" s="115">
        <f>'1.mell.3.tábl.'!F25</f>
        <v>0</v>
      </c>
      <c r="G25" s="252">
        <f t="shared" si="2"/>
        <v>0</v>
      </c>
    </row>
    <row r="26" spans="1:7" s="31" customFormat="1" ht="15" x14ac:dyDescent="0.2">
      <c r="A26" s="143" t="s">
        <v>78</v>
      </c>
      <c r="B26" s="128" t="s">
        <v>141</v>
      </c>
      <c r="C26" s="115">
        <f>'1.mell.3.tábl.'!C26</f>
        <v>0</v>
      </c>
      <c r="D26" s="115">
        <f>'1.mell.3.tábl.'!D26</f>
        <v>0</v>
      </c>
      <c r="E26" s="115">
        <f>'1.mell.3.tábl.'!E26</f>
        <v>0</v>
      </c>
      <c r="F26" s="115">
        <f>'1.mell.3.tábl.'!F26</f>
        <v>0</v>
      </c>
      <c r="G26" s="252">
        <f t="shared" si="2"/>
        <v>0</v>
      </c>
    </row>
    <row r="27" spans="1:7" s="31" customFormat="1" ht="15.75" thickBot="1" x14ac:dyDescent="0.25">
      <c r="A27" s="144" t="s">
        <v>79</v>
      </c>
      <c r="B27" s="129" t="s">
        <v>142</v>
      </c>
      <c r="C27" s="115">
        <f>'1.mell.3.tábl.'!C27</f>
        <v>0</v>
      </c>
      <c r="D27" s="115">
        <f>'1.mell.3.tábl.'!D27</f>
        <v>0</v>
      </c>
      <c r="E27" s="115">
        <f>'1.mell.3.tábl.'!E27</f>
        <v>0</v>
      </c>
      <c r="F27" s="115">
        <f>'1.mell.3.tábl.'!F27</f>
        <v>0</v>
      </c>
      <c r="G27" s="253">
        <f t="shared" si="2"/>
        <v>0</v>
      </c>
    </row>
    <row r="28" spans="1:7" s="31" customFormat="1" ht="15.75" thickBot="1" x14ac:dyDescent="0.25">
      <c r="A28" s="22" t="s">
        <v>80</v>
      </c>
      <c r="B28" s="18" t="s">
        <v>414</v>
      </c>
      <c r="C28" s="119">
        <f>+C29+C30+C31+C32+C33+C34+C35</f>
        <v>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254">
        <f>+G29+G30+G31+G32+G33+G34+G35</f>
        <v>0</v>
      </c>
    </row>
    <row r="29" spans="1:7" s="31" customFormat="1" ht="15" x14ac:dyDescent="0.2">
      <c r="A29" s="142" t="s">
        <v>143</v>
      </c>
      <c r="B29" s="127" t="s">
        <v>407</v>
      </c>
      <c r="C29" s="115">
        <f>'1.mell.3.tábl.'!C29</f>
        <v>0</v>
      </c>
      <c r="D29" s="115">
        <f>'1.mell.3.tábl.'!D29</f>
        <v>0</v>
      </c>
      <c r="E29" s="115">
        <f>'1.mell.3.tábl.'!E29</f>
        <v>0</v>
      </c>
      <c r="F29" s="115">
        <f>'1.mell.3.tábl.'!F29</f>
        <v>0</v>
      </c>
      <c r="G29" s="251">
        <f t="shared" ref="G29:G35" si="3">C29+F29</f>
        <v>0</v>
      </c>
    </row>
    <row r="30" spans="1:7" s="31" customFormat="1" ht="15" x14ac:dyDescent="0.2">
      <c r="A30" s="143" t="s">
        <v>144</v>
      </c>
      <c r="B30" s="128" t="s">
        <v>408</v>
      </c>
      <c r="C30" s="115">
        <f>'1.mell.3.tábl.'!C30</f>
        <v>0</v>
      </c>
      <c r="D30" s="115">
        <f>'1.mell.3.tábl.'!D30</f>
        <v>0</v>
      </c>
      <c r="E30" s="115">
        <f>'1.mell.3.tábl.'!E30</f>
        <v>0</v>
      </c>
      <c r="F30" s="115">
        <f>'1.mell.3.tábl.'!F30</f>
        <v>0</v>
      </c>
      <c r="G30" s="252">
        <f t="shared" si="3"/>
        <v>0</v>
      </c>
    </row>
    <row r="31" spans="1:7" s="31" customFormat="1" ht="15" x14ac:dyDescent="0.2">
      <c r="A31" s="143" t="s">
        <v>145</v>
      </c>
      <c r="B31" s="128" t="s">
        <v>409</v>
      </c>
      <c r="C31" s="115">
        <f>'1.mell.3.tábl.'!C31</f>
        <v>0</v>
      </c>
      <c r="D31" s="115">
        <f>'1.mell.3.tábl.'!D31</f>
        <v>0</v>
      </c>
      <c r="E31" s="115">
        <f>'1.mell.3.tábl.'!E31</f>
        <v>0</v>
      </c>
      <c r="F31" s="115">
        <f>'1.mell.3.tábl.'!F31</f>
        <v>0</v>
      </c>
      <c r="G31" s="252">
        <f t="shared" si="3"/>
        <v>0</v>
      </c>
    </row>
    <row r="32" spans="1:7" s="31" customFormat="1" ht="15" x14ac:dyDescent="0.2">
      <c r="A32" s="143" t="s">
        <v>146</v>
      </c>
      <c r="B32" s="128" t="s">
        <v>410</v>
      </c>
      <c r="C32" s="115">
        <f>'1.mell.3.tábl.'!C32</f>
        <v>0</v>
      </c>
      <c r="D32" s="115">
        <f>'1.mell.3.tábl.'!D32</f>
        <v>0</v>
      </c>
      <c r="E32" s="115">
        <f>'1.mell.3.tábl.'!E32</f>
        <v>0</v>
      </c>
      <c r="F32" s="115">
        <f>'1.mell.3.tábl.'!F32</f>
        <v>0</v>
      </c>
      <c r="G32" s="252">
        <f t="shared" si="3"/>
        <v>0</v>
      </c>
    </row>
    <row r="33" spans="1:7" s="31" customFormat="1" ht="15" x14ac:dyDescent="0.2">
      <c r="A33" s="143" t="s">
        <v>411</v>
      </c>
      <c r="B33" s="128" t="s">
        <v>147</v>
      </c>
      <c r="C33" s="115">
        <f>'1.mell.3.tábl.'!C33</f>
        <v>0</v>
      </c>
      <c r="D33" s="115">
        <f>'1.mell.3.tábl.'!D33</f>
        <v>0</v>
      </c>
      <c r="E33" s="115">
        <f>'1.mell.3.tábl.'!E33</f>
        <v>0</v>
      </c>
      <c r="F33" s="115">
        <f>'1.mell.3.tábl.'!F33</f>
        <v>0</v>
      </c>
      <c r="G33" s="252">
        <f t="shared" si="3"/>
        <v>0</v>
      </c>
    </row>
    <row r="34" spans="1:7" s="31" customFormat="1" ht="15" x14ac:dyDescent="0.2">
      <c r="A34" s="143" t="s">
        <v>412</v>
      </c>
      <c r="B34" s="128" t="s">
        <v>148</v>
      </c>
      <c r="C34" s="115">
        <f>'1.mell.3.tábl.'!C34</f>
        <v>0</v>
      </c>
      <c r="D34" s="115">
        <f>'1.mell.3.tábl.'!D34</f>
        <v>0</v>
      </c>
      <c r="E34" s="115">
        <f>'1.mell.3.tábl.'!E34</f>
        <v>0</v>
      </c>
      <c r="F34" s="115">
        <f>'1.mell.3.tábl.'!F34</f>
        <v>0</v>
      </c>
      <c r="G34" s="252">
        <f t="shared" si="3"/>
        <v>0</v>
      </c>
    </row>
    <row r="35" spans="1:7" s="31" customFormat="1" ht="15.75" thickBot="1" x14ac:dyDescent="0.25">
      <c r="A35" s="144" t="s">
        <v>413</v>
      </c>
      <c r="B35" s="129" t="s">
        <v>149</v>
      </c>
      <c r="C35" s="115">
        <f>'1.mell.3.tábl.'!C35</f>
        <v>0</v>
      </c>
      <c r="D35" s="115">
        <f>'1.mell.3.tábl.'!D35</f>
        <v>0</v>
      </c>
      <c r="E35" s="115">
        <f>'1.mell.3.tábl.'!E35</f>
        <v>0</v>
      </c>
      <c r="F35" s="115">
        <f>'1.mell.3.tábl.'!F35</f>
        <v>0</v>
      </c>
      <c r="G35" s="253">
        <f t="shared" si="3"/>
        <v>0</v>
      </c>
    </row>
    <row r="36" spans="1:7" s="31" customFormat="1" ht="15.75" thickBot="1" x14ac:dyDescent="0.25">
      <c r="A36" s="22" t="s">
        <v>6</v>
      </c>
      <c r="B36" s="18" t="s">
        <v>286</v>
      </c>
      <c r="C36" s="113">
        <f>SUM(C37:C47)</f>
        <v>0</v>
      </c>
      <c r="D36" s="179">
        <f>SUM(D37:D47)</f>
        <v>0</v>
      </c>
      <c r="E36" s="113">
        <f>SUM(E37:E47)</f>
        <v>0</v>
      </c>
      <c r="F36" s="113">
        <f>SUM(F37:F47)</f>
        <v>0</v>
      </c>
      <c r="G36" s="250">
        <f>SUM(G37:G47)</f>
        <v>0</v>
      </c>
    </row>
    <row r="37" spans="1:7" s="31" customFormat="1" ht="15" x14ac:dyDescent="0.2">
      <c r="A37" s="142" t="s">
        <v>42</v>
      </c>
      <c r="B37" s="127" t="s">
        <v>152</v>
      </c>
      <c r="C37" s="115">
        <f>'1.mell.3.tábl.'!C37</f>
        <v>0</v>
      </c>
      <c r="D37" s="115">
        <f>'1.mell.3.tábl.'!D37</f>
        <v>0</v>
      </c>
      <c r="E37" s="115">
        <f>'1.mell.3.tábl.'!E37</f>
        <v>0</v>
      </c>
      <c r="F37" s="115">
        <f>'1.mell.3.tábl.'!F37</f>
        <v>0</v>
      </c>
      <c r="G37" s="251">
        <f t="shared" ref="G37:G47" si="4">C37+F37</f>
        <v>0</v>
      </c>
    </row>
    <row r="38" spans="1:7" s="31" customFormat="1" ht="15" x14ac:dyDescent="0.2">
      <c r="A38" s="143" t="s">
        <v>43</v>
      </c>
      <c r="B38" s="128" t="s">
        <v>153</v>
      </c>
      <c r="C38" s="115">
        <f>'1.mell.3.tábl.'!C38</f>
        <v>0</v>
      </c>
      <c r="D38" s="115">
        <f>'1.mell.3.tábl.'!D38</f>
        <v>0</v>
      </c>
      <c r="E38" s="115">
        <f>'1.mell.3.tábl.'!E38</f>
        <v>0</v>
      </c>
      <c r="F38" s="115">
        <f>'1.mell.3.tábl.'!F38</f>
        <v>0</v>
      </c>
      <c r="G38" s="252">
        <f t="shared" si="4"/>
        <v>0</v>
      </c>
    </row>
    <row r="39" spans="1:7" s="31" customFormat="1" ht="15" x14ac:dyDescent="0.2">
      <c r="A39" s="143" t="s">
        <v>44</v>
      </c>
      <c r="B39" s="128" t="s">
        <v>154</v>
      </c>
      <c r="C39" s="115">
        <f>'1.mell.3.tábl.'!C39</f>
        <v>0</v>
      </c>
      <c r="D39" s="115">
        <f>'1.mell.3.tábl.'!D39</f>
        <v>0</v>
      </c>
      <c r="E39" s="115">
        <f>'1.mell.3.tábl.'!E39</f>
        <v>0</v>
      </c>
      <c r="F39" s="115">
        <f>'1.mell.3.tábl.'!F39</f>
        <v>0</v>
      </c>
      <c r="G39" s="252">
        <f t="shared" si="4"/>
        <v>0</v>
      </c>
    </row>
    <row r="40" spans="1:7" s="31" customFormat="1" ht="15" x14ac:dyDescent="0.2">
      <c r="A40" s="143" t="s">
        <v>82</v>
      </c>
      <c r="B40" s="128" t="s">
        <v>155</v>
      </c>
      <c r="C40" s="115">
        <f>'1.mell.3.tábl.'!C40</f>
        <v>0</v>
      </c>
      <c r="D40" s="115">
        <f>'1.mell.3.tábl.'!D40</f>
        <v>0</v>
      </c>
      <c r="E40" s="115">
        <f>'1.mell.3.tábl.'!E40</f>
        <v>0</v>
      </c>
      <c r="F40" s="115">
        <f>'1.mell.3.tábl.'!F40</f>
        <v>0</v>
      </c>
      <c r="G40" s="252">
        <f t="shared" si="4"/>
        <v>0</v>
      </c>
    </row>
    <row r="41" spans="1:7" s="31" customFormat="1" ht="15" x14ac:dyDescent="0.2">
      <c r="A41" s="143" t="s">
        <v>83</v>
      </c>
      <c r="B41" s="128" t="s">
        <v>156</v>
      </c>
      <c r="C41" s="115">
        <f>'1.mell.3.tábl.'!C41</f>
        <v>0</v>
      </c>
      <c r="D41" s="115">
        <f>'1.mell.3.tábl.'!D41</f>
        <v>0</v>
      </c>
      <c r="E41" s="115">
        <f>'1.mell.3.tábl.'!E41</f>
        <v>0</v>
      </c>
      <c r="F41" s="115">
        <f>'1.mell.3.tábl.'!F41</f>
        <v>0</v>
      </c>
      <c r="G41" s="252">
        <f t="shared" si="4"/>
        <v>0</v>
      </c>
    </row>
    <row r="42" spans="1:7" s="31" customFormat="1" ht="15" x14ac:dyDescent="0.2">
      <c r="A42" s="143" t="s">
        <v>84</v>
      </c>
      <c r="B42" s="128" t="s">
        <v>157</v>
      </c>
      <c r="C42" s="115">
        <f>'1.mell.3.tábl.'!C42</f>
        <v>0</v>
      </c>
      <c r="D42" s="115">
        <f>'1.mell.3.tábl.'!D42</f>
        <v>0</v>
      </c>
      <c r="E42" s="115">
        <f>'1.mell.3.tábl.'!E42</f>
        <v>0</v>
      </c>
      <c r="F42" s="115">
        <f>'1.mell.3.tábl.'!F42</f>
        <v>0</v>
      </c>
      <c r="G42" s="252">
        <f t="shared" si="4"/>
        <v>0</v>
      </c>
    </row>
    <row r="43" spans="1:7" s="31" customFormat="1" ht="15" x14ac:dyDescent="0.2">
      <c r="A43" s="143" t="s">
        <v>85</v>
      </c>
      <c r="B43" s="128" t="s">
        <v>158</v>
      </c>
      <c r="C43" s="115">
        <f>'1.mell.3.tábl.'!C43</f>
        <v>0</v>
      </c>
      <c r="D43" s="115">
        <f>'1.mell.3.tábl.'!D43</f>
        <v>0</v>
      </c>
      <c r="E43" s="115">
        <f>'1.mell.3.tábl.'!E43</f>
        <v>0</v>
      </c>
      <c r="F43" s="115">
        <f>'1.mell.3.tábl.'!F43</f>
        <v>0</v>
      </c>
      <c r="G43" s="252">
        <f t="shared" si="4"/>
        <v>0</v>
      </c>
    </row>
    <row r="44" spans="1:7" s="31" customFormat="1" ht="15" x14ac:dyDescent="0.2">
      <c r="A44" s="143" t="s">
        <v>86</v>
      </c>
      <c r="B44" s="128" t="s">
        <v>159</v>
      </c>
      <c r="C44" s="115">
        <f>'1.mell.3.tábl.'!C44</f>
        <v>0</v>
      </c>
      <c r="D44" s="115">
        <f>'1.mell.3.tábl.'!D44</f>
        <v>0</v>
      </c>
      <c r="E44" s="115">
        <f>'1.mell.3.tábl.'!E44</f>
        <v>0</v>
      </c>
      <c r="F44" s="115">
        <f>'1.mell.3.tábl.'!F44</f>
        <v>0</v>
      </c>
      <c r="G44" s="252">
        <f t="shared" si="4"/>
        <v>0</v>
      </c>
    </row>
    <row r="45" spans="1:7" s="31" customFormat="1" ht="15" x14ac:dyDescent="0.2">
      <c r="A45" s="143" t="s">
        <v>150</v>
      </c>
      <c r="B45" s="128" t="s">
        <v>160</v>
      </c>
      <c r="C45" s="115">
        <f>'1.mell.3.tábl.'!C45</f>
        <v>0</v>
      </c>
      <c r="D45" s="115">
        <f>'1.mell.3.tábl.'!D45</f>
        <v>0</v>
      </c>
      <c r="E45" s="115">
        <f>'1.mell.3.tábl.'!E45</f>
        <v>0</v>
      </c>
      <c r="F45" s="115">
        <f>'1.mell.3.tábl.'!F45</f>
        <v>0</v>
      </c>
      <c r="G45" s="255">
        <f t="shared" si="4"/>
        <v>0</v>
      </c>
    </row>
    <row r="46" spans="1:7" s="31" customFormat="1" ht="15" x14ac:dyDescent="0.2">
      <c r="A46" s="144" t="s">
        <v>151</v>
      </c>
      <c r="B46" s="129" t="s">
        <v>288</v>
      </c>
      <c r="C46" s="115">
        <f>'1.mell.3.tábl.'!C46</f>
        <v>0</v>
      </c>
      <c r="D46" s="115">
        <f>'1.mell.3.tábl.'!D46</f>
        <v>0</v>
      </c>
      <c r="E46" s="115">
        <f>'1.mell.3.tábl.'!E46</f>
        <v>0</v>
      </c>
      <c r="F46" s="115">
        <f>'1.mell.3.tábl.'!F46</f>
        <v>0</v>
      </c>
      <c r="G46" s="256">
        <f t="shared" si="4"/>
        <v>0</v>
      </c>
    </row>
    <row r="47" spans="1:7" s="31" customFormat="1" ht="15.75" thickBot="1" x14ac:dyDescent="0.25">
      <c r="A47" s="144" t="s">
        <v>287</v>
      </c>
      <c r="B47" s="129" t="s">
        <v>161</v>
      </c>
      <c r="C47" s="115">
        <f>'1.mell.3.tábl.'!C47</f>
        <v>0</v>
      </c>
      <c r="D47" s="115">
        <f>'1.mell.3.tábl.'!D47</f>
        <v>0</v>
      </c>
      <c r="E47" s="115">
        <f>'1.mell.3.tábl.'!E47</f>
        <v>0</v>
      </c>
      <c r="F47" s="115">
        <f>'1.mell.3.tábl.'!F47</f>
        <v>0</v>
      </c>
      <c r="G47" s="256">
        <f t="shared" si="4"/>
        <v>0</v>
      </c>
    </row>
    <row r="48" spans="1:7" s="31" customFormat="1" ht="15.75" thickBot="1" x14ac:dyDescent="0.25">
      <c r="A48" s="22" t="s">
        <v>7</v>
      </c>
      <c r="B48" s="18" t="s">
        <v>162</v>
      </c>
      <c r="C48" s="113">
        <f>SUM(C49:C53)</f>
        <v>0</v>
      </c>
      <c r="D48" s="179">
        <f>SUM(D49:D53)</f>
        <v>0</v>
      </c>
      <c r="E48" s="113">
        <f>SUM(E49:E53)</f>
        <v>0</v>
      </c>
      <c r="F48" s="113">
        <f>SUM(F49:F53)</f>
        <v>0</v>
      </c>
      <c r="G48" s="250">
        <f>SUM(G49:G53)</f>
        <v>0</v>
      </c>
    </row>
    <row r="49" spans="1:7" s="31" customFormat="1" ht="15" x14ac:dyDescent="0.2">
      <c r="A49" s="142" t="s">
        <v>45</v>
      </c>
      <c r="B49" s="127" t="s">
        <v>166</v>
      </c>
      <c r="C49" s="115">
        <f>'1.mell.3.tábl.'!C49</f>
        <v>0</v>
      </c>
      <c r="D49" s="115">
        <f>'1.mell.3.tábl.'!D49</f>
        <v>0</v>
      </c>
      <c r="E49" s="115">
        <f>'1.mell.3.tábl.'!E49</f>
        <v>0</v>
      </c>
      <c r="F49" s="115">
        <f>'1.mell.3.tábl.'!F49</f>
        <v>0</v>
      </c>
      <c r="G49" s="257">
        <f>C49+F49</f>
        <v>0</v>
      </c>
    </row>
    <row r="50" spans="1:7" s="31" customFormat="1" ht="15" x14ac:dyDescent="0.2">
      <c r="A50" s="143" t="s">
        <v>46</v>
      </c>
      <c r="B50" s="128" t="s">
        <v>167</v>
      </c>
      <c r="C50" s="115">
        <f>'1.mell.3.tábl.'!C50</f>
        <v>0</v>
      </c>
      <c r="D50" s="115">
        <f>'1.mell.3.tábl.'!D50</f>
        <v>0</v>
      </c>
      <c r="E50" s="115">
        <f>'1.mell.3.tábl.'!E50</f>
        <v>0</v>
      </c>
      <c r="F50" s="115">
        <f>'1.mell.3.tábl.'!F50</f>
        <v>0</v>
      </c>
      <c r="G50" s="255">
        <f>C50+F50</f>
        <v>0</v>
      </c>
    </row>
    <row r="51" spans="1:7" s="31" customFormat="1" ht="15" x14ac:dyDescent="0.2">
      <c r="A51" s="143" t="s">
        <v>163</v>
      </c>
      <c r="B51" s="128" t="s">
        <v>168</v>
      </c>
      <c r="C51" s="115">
        <f>'1.mell.3.tábl.'!C51</f>
        <v>0</v>
      </c>
      <c r="D51" s="115">
        <f>'1.mell.3.tábl.'!D51</f>
        <v>0</v>
      </c>
      <c r="E51" s="115">
        <f>'1.mell.3.tábl.'!E51</f>
        <v>0</v>
      </c>
      <c r="F51" s="115">
        <f>'1.mell.3.tábl.'!F51</f>
        <v>0</v>
      </c>
      <c r="G51" s="255">
        <f>C51+F51</f>
        <v>0</v>
      </c>
    </row>
    <row r="52" spans="1:7" s="31" customFormat="1" ht="15" x14ac:dyDescent="0.2">
      <c r="A52" s="143" t="s">
        <v>164</v>
      </c>
      <c r="B52" s="128" t="s">
        <v>169</v>
      </c>
      <c r="C52" s="115">
        <f>'1.mell.3.tábl.'!C52</f>
        <v>0</v>
      </c>
      <c r="D52" s="115">
        <f>'1.mell.3.tábl.'!D52</f>
        <v>0</v>
      </c>
      <c r="E52" s="115">
        <f>'1.mell.3.tábl.'!E52</f>
        <v>0</v>
      </c>
      <c r="F52" s="115">
        <f>'1.mell.3.tábl.'!F52</f>
        <v>0</v>
      </c>
      <c r="G52" s="255">
        <f>C52+F52</f>
        <v>0</v>
      </c>
    </row>
    <row r="53" spans="1:7" s="31" customFormat="1" ht="15.75" thickBot="1" x14ac:dyDescent="0.25">
      <c r="A53" s="144" t="s">
        <v>165</v>
      </c>
      <c r="B53" s="129" t="s">
        <v>170</v>
      </c>
      <c r="C53" s="115">
        <f>'1.mell.3.tábl.'!C53</f>
        <v>0</v>
      </c>
      <c r="D53" s="115">
        <f>'1.mell.3.tábl.'!D53</f>
        <v>0</v>
      </c>
      <c r="E53" s="115">
        <f>'1.mell.3.tábl.'!E53</f>
        <v>0</v>
      </c>
      <c r="F53" s="115">
        <f>'1.mell.3.tábl.'!F53</f>
        <v>0</v>
      </c>
      <c r="G53" s="256">
        <f>C53+F53</f>
        <v>0</v>
      </c>
    </row>
    <row r="54" spans="1:7" s="31" customFormat="1" ht="15.75" thickBot="1" x14ac:dyDescent="0.25">
      <c r="A54" s="22" t="s">
        <v>87</v>
      </c>
      <c r="B54" s="18" t="s">
        <v>171</v>
      </c>
      <c r="C54" s="113">
        <f>SUM(C55:C57)</f>
        <v>0</v>
      </c>
      <c r="D54" s="179">
        <f>SUM(D55:D57)</f>
        <v>0</v>
      </c>
      <c r="E54" s="113">
        <f>SUM(E55:E57)</f>
        <v>0</v>
      </c>
      <c r="F54" s="113">
        <f>SUM(F55:F57)</f>
        <v>0</v>
      </c>
      <c r="G54" s="250">
        <f>SUM(G55:G57)</f>
        <v>0</v>
      </c>
    </row>
    <row r="55" spans="1:7" s="31" customFormat="1" ht="15" x14ac:dyDescent="0.2">
      <c r="A55" s="142" t="s">
        <v>47</v>
      </c>
      <c r="B55" s="127" t="s">
        <v>172</v>
      </c>
      <c r="C55" s="115">
        <f>'1.mell.3.tábl.'!C55</f>
        <v>0</v>
      </c>
      <c r="D55" s="115">
        <f>'1.mell.3.tábl.'!D55</f>
        <v>0</v>
      </c>
      <c r="E55" s="115">
        <f>'1.mell.3.tábl.'!E55</f>
        <v>0</v>
      </c>
      <c r="F55" s="115">
        <f>'1.mell.3.tábl.'!F55</f>
        <v>0</v>
      </c>
      <c r="G55" s="251">
        <f>C55+F55</f>
        <v>0</v>
      </c>
    </row>
    <row r="56" spans="1:7" s="31" customFormat="1" ht="22.5" x14ac:dyDescent="0.2">
      <c r="A56" s="143" t="s">
        <v>48</v>
      </c>
      <c r="B56" s="128" t="s">
        <v>281</v>
      </c>
      <c r="C56" s="115">
        <f>'1.mell.3.tábl.'!C56</f>
        <v>0</v>
      </c>
      <c r="D56" s="115">
        <f>'1.mell.3.tábl.'!D56</f>
        <v>0</v>
      </c>
      <c r="E56" s="115">
        <f>'1.mell.3.tábl.'!E56</f>
        <v>0</v>
      </c>
      <c r="F56" s="115">
        <f>'1.mell.3.tábl.'!F56</f>
        <v>0</v>
      </c>
      <c r="G56" s="252">
        <f>C56+F56</f>
        <v>0</v>
      </c>
    </row>
    <row r="57" spans="1:7" s="31" customFormat="1" ht="15" x14ac:dyDescent="0.2">
      <c r="A57" s="143" t="s">
        <v>175</v>
      </c>
      <c r="B57" s="128" t="s">
        <v>173</v>
      </c>
      <c r="C57" s="115">
        <f>'1.mell.3.tábl.'!C57</f>
        <v>0</v>
      </c>
      <c r="D57" s="115">
        <f>'1.mell.3.tábl.'!D57</f>
        <v>0</v>
      </c>
      <c r="E57" s="115">
        <f>'1.mell.3.tábl.'!E57</f>
        <v>0</v>
      </c>
      <c r="F57" s="115">
        <f>'1.mell.3.tábl.'!F57</f>
        <v>0</v>
      </c>
      <c r="G57" s="252">
        <f>C57+F57</f>
        <v>0</v>
      </c>
    </row>
    <row r="58" spans="1:7" s="31" customFormat="1" ht="15.75" thickBot="1" x14ac:dyDescent="0.25">
      <c r="A58" s="144" t="s">
        <v>176</v>
      </c>
      <c r="B58" s="129" t="s">
        <v>174</v>
      </c>
      <c r="C58" s="115">
        <f>'1.mell.3.tábl.'!C58</f>
        <v>0</v>
      </c>
      <c r="D58" s="115">
        <f>'1.mell.3.tábl.'!D58</f>
        <v>0</v>
      </c>
      <c r="E58" s="115">
        <f>'1.mell.3.tábl.'!E58</f>
        <v>0</v>
      </c>
      <c r="F58" s="115">
        <f>'1.mell.3.tábl.'!F58</f>
        <v>0</v>
      </c>
      <c r="G58" s="253">
        <f>C58+F58</f>
        <v>0</v>
      </c>
    </row>
    <row r="59" spans="1:7" s="31" customFormat="1" ht="15.75" thickBot="1" x14ac:dyDescent="0.25">
      <c r="A59" s="22" t="s">
        <v>9</v>
      </c>
      <c r="B59" s="58" t="s">
        <v>177</v>
      </c>
      <c r="C59" s="113">
        <f>SUM(C60:C62)</f>
        <v>0</v>
      </c>
      <c r="D59" s="179">
        <f>SUM(D60:D62)</f>
        <v>0</v>
      </c>
      <c r="E59" s="113">
        <f>SUM(E60:E62)</f>
        <v>0</v>
      </c>
      <c r="F59" s="113">
        <f>SUM(F60:F62)</f>
        <v>0</v>
      </c>
      <c r="G59" s="250">
        <f>SUM(G60:G62)</f>
        <v>0</v>
      </c>
    </row>
    <row r="60" spans="1:7" s="31" customFormat="1" ht="15" x14ac:dyDescent="0.2">
      <c r="A60" s="142" t="s">
        <v>88</v>
      </c>
      <c r="B60" s="127" t="s">
        <v>179</v>
      </c>
      <c r="C60" s="115">
        <f>'1.mell.3.tábl.'!C60</f>
        <v>0</v>
      </c>
      <c r="D60" s="115">
        <f>'1.mell.3.tábl.'!D60</f>
        <v>0</v>
      </c>
      <c r="E60" s="115">
        <f>'1.mell.3.tábl.'!E60</f>
        <v>0</v>
      </c>
      <c r="F60" s="115">
        <f>'1.mell.3.tábl.'!F60</f>
        <v>0</v>
      </c>
      <c r="G60" s="255">
        <f>C60+F60</f>
        <v>0</v>
      </c>
    </row>
    <row r="61" spans="1:7" s="31" customFormat="1" ht="22.5" x14ac:dyDescent="0.2">
      <c r="A61" s="143" t="s">
        <v>89</v>
      </c>
      <c r="B61" s="128" t="s">
        <v>282</v>
      </c>
      <c r="C61" s="115">
        <f>'1.mell.3.tábl.'!C61</f>
        <v>0</v>
      </c>
      <c r="D61" s="115">
        <f>'1.mell.3.tábl.'!D61</f>
        <v>0</v>
      </c>
      <c r="E61" s="115">
        <f>'1.mell.3.tábl.'!E61</f>
        <v>0</v>
      </c>
      <c r="F61" s="115">
        <f>'1.mell.3.tábl.'!F61</f>
        <v>0</v>
      </c>
      <c r="G61" s="255">
        <f>C61+F61</f>
        <v>0</v>
      </c>
    </row>
    <row r="62" spans="1:7" s="31" customFormat="1" ht="15" x14ac:dyDescent="0.2">
      <c r="A62" s="143" t="s">
        <v>110</v>
      </c>
      <c r="B62" s="128" t="s">
        <v>180</v>
      </c>
      <c r="C62" s="115">
        <f>'1.mell.3.tábl.'!C62</f>
        <v>0</v>
      </c>
      <c r="D62" s="115">
        <f>'1.mell.3.tábl.'!D62</f>
        <v>0</v>
      </c>
      <c r="E62" s="115">
        <f>'1.mell.3.tábl.'!E62</f>
        <v>0</v>
      </c>
      <c r="F62" s="115">
        <f>'1.mell.3.tábl.'!F62</f>
        <v>0</v>
      </c>
      <c r="G62" s="255">
        <f>C62+F62</f>
        <v>0</v>
      </c>
    </row>
    <row r="63" spans="1:7" s="31" customFormat="1" ht="15.75" thickBot="1" x14ac:dyDescent="0.25">
      <c r="A63" s="144" t="s">
        <v>178</v>
      </c>
      <c r="B63" s="129" t="s">
        <v>181</v>
      </c>
      <c r="C63" s="115">
        <f>'1.mell.3.tábl.'!C63</f>
        <v>0</v>
      </c>
      <c r="D63" s="115">
        <f>'1.mell.3.tábl.'!D63</f>
        <v>0</v>
      </c>
      <c r="E63" s="115">
        <f>'1.mell.3.tábl.'!E63</f>
        <v>0</v>
      </c>
      <c r="F63" s="115">
        <f>'1.mell.3.tábl.'!F63</f>
        <v>0</v>
      </c>
      <c r="G63" s="255">
        <f>C63+F63</f>
        <v>0</v>
      </c>
    </row>
    <row r="64" spans="1:7" s="31" customFormat="1" ht="15.75" thickBot="1" x14ac:dyDescent="0.25">
      <c r="A64" s="22" t="s">
        <v>10</v>
      </c>
      <c r="B64" s="18" t="s">
        <v>182</v>
      </c>
      <c r="C64" s="119">
        <f>+C7+C14+C21+C28+C36+C48+C54+C59</f>
        <v>0</v>
      </c>
      <c r="D64" s="183">
        <f>+D7+D14+D21+D28+D36+D48+D54+D59</f>
        <v>0</v>
      </c>
      <c r="E64" s="119">
        <f>+E7+E14+E21+E28+E36+E48+E54+E59</f>
        <v>0</v>
      </c>
      <c r="F64" s="119">
        <f>+F7+F14+F21+F28+F36+F48+F54+F59</f>
        <v>0</v>
      </c>
      <c r="G64" s="254">
        <f>+G7+G14+G21+G28+G36+G48+G54+G59</f>
        <v>0</v>
      </c>
    </row>
    <row r="65" spans="1:7" s="31" customFormat="1" ht="15.75" thickBot="1" x14ac:dyDescent="0.2">
      <c r="A65" s="145" t="s">
        <v>269</v>
      </c>
      <c r="B65" s="58" t="s">
        <v>184</v>
      </c>
      <c r="C65" s="113">
        <f>SUM(C66:C68)</f>
        <v>0</v>
      </c>
      <c r="D65" s="179">
        <f>SUM(D66:D68)</f>
        <v>0</v>
      </c>
      <c r="E65" s="113">
        <f>SUM(E66:E68)</f>
        <v>0</v>
      </c>
      <c r="F65" s="113">
        <f>SUM(F66:F68)</f>
        <v>0</v>
      </c>
      <c r="G65" s="250">
        <f>SUM(G66:G68)</f>
        <v>0</v>
      </c>
    </row>
    <row r="66" spans="1:7" s="31" customFormat="1" ht="15" x14ac:dyDescent="0.2">
      <c r="A66" s="142" t="s">
        <v>212</v>
      </c>
      <c r="B66" s="127" t="s">
        <v>185</v>
      </c>
      <c r="C66" s="115">
        <f>'1.mell.3.tábl.'!C66</f>
        <v>0</v>
      </c>
      <c r="D66" s="115">
        <f>'1.mell.3.tábl.'!D66</f>
        <v>0</v>
      </c>
      <c r="E66" s="115">
        <f>'1.mell.3.tábl.'!E66</f>
        <v>0</v>
      </c>
      <c r="F66" s="115">
        <f>'1.mell.3.tábl.'!F66</f>
        <v>0</v>
      </c>
      <c r="G66" s="255">
        <f>C66+F66</f>
        <v>0</v>
      </c>
    </row>
    <row r="67" spans="1:7" s="31" customFormat="1" ht="15" x14ac:dyDescent="0.2">
      <c r="A67" s="143" t="s">
        <v>221</v>
      </c>
      <c r="B67" s="128" t="s">
        <v>186</v>
      </c>
      <c r="C67" s="115">
        <f>'1.mell.3.tábl.'!C67</f>
        <v>0</v>
      </c>
      <c r="D67" s="115">
        <f>'1.mell.3.tábl.'!D67</f>
        <v>0</v>
      </c>
      <c r="E67" s="115">
        <f>'1.mell.3.tábl.'!E67</f>
        <v>0</v>
      </c>
      <c r="F67" s="115">
        <f>'1.mell.3.tábl.'!F67</f>
        <v>0</v>
      </c>
      <c r="G67" s="255">
        <f>C67+F67</f>
        <v>0</v>
      </c>
    </row>
    <row r="68" spans="1:7" s="31" customFormat="1" ht="15.75" thickBot="1" x14ac:dyDescent="0.25">
      <c r="A68" s="152" t="s">
        <v>222</v>
      </c>
      <c r="B68" s="271" t="s">
        <v>187</v>
      </c>
      <c r="C68" s="115">
        <f>'1.mell.3.tábl.'!C68</f>
        <v>0</v>
      </c>
      <c r="D68" s="115">
        <f>'1.mell.3.tábl.'!D68</f>
        <v>0</v>
      </c>
      <c r="E68" s="115">
        <f>'1.mell.3.tábl.'!E68</f>
        <v>0</v>
      </c>
      <c r="F68" s="115">
        <f>'1.mell.3.tábl.'!F68</f>
        <v>0</v>
      </c>
      <c r="G68" s="272">
        <f>C68+F68</f>
        <v>0</v>
      </c>
    </row>
    <row r="69" spans="1:7" s="31" customFormat="1" ht="15.75" thickBot="1" x14ac:dyDescent="0.2">
      <c r="A69" s="145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250">
        <f>SUM(G70:G73)</f>
        <v>0</v>
      </c>
    </row>
    <row r="70" spans="1:7" s="31" customFormat="1" ht="15" x14ac:dyDescent="0.2">
      <c r="A70" s="142" t="s">
        <v>70</v>
      </c>
      <c r="B70" s="232" t="s">
        <v>190</v>
      </c>
      <c r="C70" s="115">
        <f>'1.mell.3.tábl.'!C70</f>
        <v>0</v>
      </c>
      <c r="D70" s="115">
        <f>'1.mell.3.tábl.'!D70</f>
        <v>0</v>
      </c>
      <c r="E70" s="115">
        <f>'1.mell.3.tábl.'!E70</f>
        <v>0</v>
      </c>
      <c r="F70" s="115">
        <f>'1.mell.3.tábl.'!F70</f>
        <v>0</v>
      </c>
      <c r="G70" s="255">
        <f>C70+F70</f>
        <v>0</v>
      </c>
    </row>
    <row r="71" spans="1:7" s="31" customFormat="1" ht="15" x14ac:dyDescent="0.2">
      <c r="A71" s="143" t="s">
        <v>71</v>
      </c>
      <c r="B71" s="232" t="s">
        <v>425</v>
      </c>
      <c r="C71" s="115">
        <f>'1.mell.3.tábl.'!C71</f>
        <v>0</v>
      </c>
      <c r="D71" s="115">
        <f>'1.mell.3.tábl.'!D71</f>
        <v>0</v>
      </c>
      <c r="E71" s="115">
        <f>'1.mell.3.tábl.'!E71</f>
        <v>0</v>
      </c>
      <c r="F71" s="115">
        <f>'1.mell.3.tábl.'!F71</f>
        <v>0</v>
      </c>
      <c r="G71" s="255">
        <f>C71+F71</f>
        <v>0</v>
      </c>
    </row>
    <row r="72" spans="1:7" s="31" customFormat="1" ht="15" x14ac:dyDescent="0.2">
      <c r="A72" s="143" t="s">
        <v>213</v>
      </c>
      <c r="B72" s="232" t="s">
        <v>191</v>
      </c>
      <c r="C72" s="115">
        <f>'1.mell.3.tábl.'!C72</f>
        <v>0</v>
      </c>
      <c r="D72" s="115">
        <f>'1.mell.3.tábl.'!D72</f>
        <v>0</v>
      </c>
      <c r="E72" s="115">
        <f>'1.mell.3.tábl.'!E72</f>
        <v>0</v>
      </c>
      <c r="F72" s="115">
        <f>'1.mell.3.tábl.'!F72</f>
        <v>0</v>
      </c>
      <c r="G72" s="255">
        <f>C72+F72</f>
        <v>0</v>
      </c>
    </row>
    <row r="73" spans="1:7" s="31" customFormat="1" ht="15.75" thickBot="1" x14ac:dyDescent="0.25">
      <c r="A73" s="144" t="s">
        <v>214</v>
      </c>
      <c r="B73" s="233" t="s">
        <v>426</v>
      </c>
      <c r="C73" s="115">
        <f>'1.mell.3.tábl.'!C73</f>
        <v>0</v>
      </c>
      <c r="D73" s="115">
        <f>'1.mell.3.tábl.'!D73</f>
        <v>0</v>
      </c>
      <c r="E73" s="115">
        <f>'1.mell.3.tábl.'!E73</f>
        <v>0</v>
      </c>
      <c r="F73" s="115">
        <f>'1.mell.3.tábl.'!F73</f>
        <v>0</v>
      </c>
      <c r="G73" s="255">
        <f>C73+F73</f>
        <v>0</v>
      </c>
    </row>
    <row r="74" spans="1:7" s="31" customFormat="1" ht="15.75" thickBot="1" x14ac:dyDescent="0.2">
      <c r="A74" s="145" t="s">
        <v>192</v>
      </c>
      <c r="B74" s="58" t="s">
        <v>193</v>
      </c>
      <c r="C74" s="113">
        <f>SUM(C75:C76)</f>
        <v>0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250">
        <f>SUM(G75:G76)</f>
        <v>0</v>
      </c>
    </row>
    <row r="75" spans="1:7" s="31" customFormat="1" ht="15" x14ac:dyDescent="0.2">
      <c r="A75" s="142" t="s">
        <v>215</v>
      </c>
      <c r="B75" s="127" t="s">
        <v>194</v>
      </c>
      <c r="C75" s="115">
        <f>'1.mell.3.tábl.'!C75</f>
        <v>0</v>
      </c>
      <c r="D75" s="115">
        <f>'1.mell.3.tábl.'!D75</f>
        <v>0</v>
      </c>
      <c r="E75" s="115">
        <f>'1.mell.3.tábl.'!E75</f>
        <v>0</v>
      </c>
      <c r="F75" s="115">
        <f>'1.mell.3.tábl.'!F75</f>
        <v>0</v>
      </c>
      <c r="G75" s="255">
        <f>C75+F75</f>
        <v>0</v>
      </c>
    </row>
    <row r="76" spans="1:7" s="31" customFormat="1" ht="15.75" thickBot="1" x14ac:dyDescent="0.25">
      <c r="A76" s="144" t="s">
        <v>216</v>
      </c>
      <c r="B76" s="129" t="s">
        <v>195</v>
      </c>
      <c r="C76" s="115">
        <f>'1.mell.3.tábl.'!C76</f>
        <v>0</v>
      </c>
      <c r="D76" s="115">
        <f>'1.mell.3.tábl.'!D76</f>
        <v>0</v>
      </c>
      <c r="E76" s="115">
        <f>'1.mell.3.tábl.'!E76</f>
        <v>0</v>
      </c>
      <c r="F76" s="115">
        <f>'1.mell.3.tábl.'!F76</f>
        <v>0</v>
      </c>
      <c r="G76" s="255">
        <f>C76+F76</f>
        <v>0</v>
      </c>
    </row>
    <row r="77" spans="1:7" s="30" customFormat="1" ht="15.75" thickBot="1" x14ac:dyDescent="0.2">
      <c r="A77" s="145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250">
        <f>SUM(G78:G80)</f>
        <v>0</v>
      </c>
    </row>
    <row r="78" spans="1:7" s="31" customFormat="1" ht="15" x14ac:dyDescent="0.2">
      <c r="A78" s="142" t="s">
        <v>217</v>
      </c>
      <c r="B78" s="127" t="s">
        <v>198</v>
      </c>
      <c r="C78" s="115">
        <f>'1.mell.3.tábl.'!C78</f>
        <v>0</v>
      </c>
      <c r="D78" s="115">
        <f>'1.mell.3.tábl.'!D78</f>
        <v>0</v>
      </c>
      <c r="E78" s="115">
        <f>'1.mell.3.tábl.'!E78</f>
        <v>0</v>
      </c>
      <c r="F78" s="115">
        <f>'1.mell.3.tábl.'!F78</f>
        <v>0</v>
      </c>
      <c r="G78" s="255">
        <f>C78+F78</f>
        <v>0</v>
      </c>
    </row>
    <row r="79" spans="1:7" s="31" customFormat="1" ht="15" x14ac:dyDescent="0.2">
      <c r="A79" s="143" t="s">
        <v>218</v>
      </c>
      <c r="B79" s="128" t="s">
        <v>199</v>
      </c>
      <c r="C79" s="115">
        <f>'1.mell.3.tábl.'!C79</f>
        <v>0</v>
      </c>
      <c r="D79" s="115">
        <f>'1.mell.3.tábl.'!D79</f>
        <v>0</v>
      </c>
      <c r="E79" s="115">
        <f>'1.mell.3.tábl.'!E79</f>
        <v>0</v>
      </c>
      <c r="F79" s="115">
        <f>'1.mell.3.tábl.'!F79</f>
        <v>0</v>
      </c>
      <c r="G79" s="255">
        <f>C79+F79</f>
        <v>0</v>
      </c>
    </row>
    <row r="80" spans="1:7" s="31" customFormat="1" ht="15.75" thickBot="1" x14ac:dyDescent="0.25">
      <c r="A80" s="144" t="s">
        <v>219</v>
      </c>
      <c r="B80" s="234" t="s">
        <v>427</v>
      </c>
      <c r="C80" s="115">
        <f>'1.mell.3.tábl.'!C80</f>
        <v>0</v>
      </c>
      <c r="D80" s="115">
        <f>'1.mell.3.tábl.'!D80</f>
        <v>0</v>
      </c>
      <c r="E80" s="115">
        <f>'1.mell.3.tábl.'!E80</f>
        <v>0</v>
      </c>
      <c r="F80" s="115">
        <f>'1.mell.3.tábl.'!F80</f>
        <v>0</v>
      </c>
      <c r="G80" s="255">
        <f>C80+F80</f>
        <v>0</v>
      </c>
    </row>
    <row r="81" spans="1:7" s="31" customFormat="1" ht="15.75" thickBot="1" x14ac:dyDescent="0.2">
      <c r="A81" s="145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250">
        <f>SUM(G82:G85)</f>
        <v>0</v>
      </c>
    </row>
    <row r="82" spans="1:7" s="31" customFormat="1" ht="15" x14ac:dyDescent="0.2">
      <c r="A82" s="146" t="s">
        <v>201</v>
      </c>
      <c r="B82" s="127" t="s">
        <v>202</v>
      </c>
      <c r="C82" s="115">
        <f>'1.mell.3.tábl.'!C82</f>
        <v>0</v>
      </c>
      <c r="D82" s="115">
        <f>'1.mell.3.tábl.'!D82</f>
        <v>0</v>
      </c>
      <c r="E82" s="115">
        <f>'1.mell.3.tábl.'!E82</f>
        <v>0</v>
      </c>
      <c r="F82" s="115">
        <f>'1.mell.3.tábl.'!F82</f>
        <v>0</v>
      </c>
      <c r="G82" s="255">
        <f t="shared" ref="G82:G87" si="5">C82+F82</f>
        <v>0</v>
      </c>
    </row>
    <row r="83" spans="1:7" s="31" customFormat="1" ht="15" x14ac:dyDescent="0.2">
      <c r="A83" s="147" t="s">
        <v>203</v>
      </c>
      <c r="B83" s="128" t="s">
        <v>204</v>
      </c>
      <c r="C83" s="115">
        <f>'1.mell.3.tábl.'!C83</f>
        <v>0</v>
      </c>
      <c r="D83" s="115">
        <f>'1.mell.3.tábl.'!D83</f>
        <v>0</v>
      </c>
      <c r="E83" s="115">
        <f>'1.mell.3.tábl.'!E83</f>
        <v>0</v>
      </c>
      <c r="F83" s="115">
        <f>'1.mell.3.tábl.'!F83</f>
        <v>0</v>
      </c>
      <c r="G83" s="255">
        <f t="shared" si="5"/>
        <v>0</v>
      </c>
    </row>
    <row r="84" spans="1:7" s="31" customFormat="1" ht="15" x14ac:dyDescent="0.2">
      <c r="A84" s="147" t="s">
        <v>205</v>
      </c>
      <c r="B84" s="128" t="s">
        <v>206</v>
      </c>
      <c r="C84" s="115">
        <f>'1.mell.3.tábl.'!C84</f>
        <v>0</v>
      </c>
      <c r="D84" s="115">
        <f>'1.mell.3.tábl.'!D84</f>
        <v>0</v>
      </c>
      <c r="E84" s="115">
        <f>'1.mell.3.tábl.'!E84</f>
        <v>0</v>
      </c>
      <c r="F84" s="115">
        <f>'1.mell.3.tábl.'!F84</f>
        <v>0</v>
      </c>
      <c r="G84" s="255">
        <f t="shared" si="5"/>
        <v>0</v>
      </c>
    </row>
    <row r="85" spans="1:7" s="30" customFormat="1" ht="15.75" thickBot="1" x14ac:dyDescent="0.25">
      <c r="A85" s="148" t="s">
        <v>207</v>
      </c>
      <c r="B85" s="129" t="s">
        <v>208</v>
      </c>
      <c r="C85" s="115">
        <f>'1.mell.3.tábl.'!C85</f>
        <v>0</v>
      </c>
      <c r="D85" s="115">
        <f>'1.mell.3.tábl.'!D85</f>
        <v>0</v>
      </c>
      <c r="E85" s="115">
        <f>'1.mell.3.tábl.'!E85</f>
        <v>0</v>
      </c>
      <c r="F85" s="115">
        <f>'1.mell.3.tábl.'!F85</f>
        <v>0</v>
      </c>
      <c r="G85" s="255">
        <f t="shared" si="5"/>
        <v>0</v>
      </c>
    </row>
    <row r="86" spans="1:7" s="30" customFormat="1" ht="15.75" thickBot="1" x14ac:dyDescent="0.2">
      <c r="A86" s="145" t="s">
        <v>209</v>
      </c>
      <c r="B86" s="58" t="s">
        <v>327</v>
      </c>
      <c r="C86" s="160"/>
      <c r="D86" s="160"/>
      <c r="E86" s="160"/>
      <c r="F86" s="113">
        <f t="shared" ref="F86:F87" si="6">D86+E86</f>
        <v>0</v>
      </c>
      <c r="G86" s="250">
        <f t="shared" si="5"/>
        <v>0</v>
      </c>
    </row>
    <row r="87" spans="1:7" s="30" customFormat="1" ht="15.75" thickBot="1" x14ac:dyDescent="0.2">
      <c r="A87" s="145" t="s">
        <v>347</v>
      </c>
      <c r="B87" s="58" t="s">
        <v>210</v>
      </c>
      <c r="C87" s="160"/>
      <c r="D87" s="160"/>
      <c r="E87" s="160"/>
      <c r="F87" s="113">
        <f t="shared" si="6"/>
        <v>0</v>
      </c>
      <c r="G87" s="250">
        <f t="shared" si="5"/>
        <v>0</v>
      </c>
    </row>
    <row r="88" spans="1:7" s="30" customFormat="1" ht="15.75" thickBot="1" x14ac:dyDescent="0.2">
      <c r="A88" s="145" t="s">
        <v>348</v>
      </c>
      <c r="B88" s="133" t="s">
        <v>330</v>
      </c>
      <c r="C88" s="119">
        <f>+C65+C69+C74+C77+C81+C87+C86</f>
        <v>0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254">
        <f>+G65+G69+G74+G77+G81+G87+G86</f>
        <v>0</v>
      </c>
    </row>
    <row r="89" spans="1:7" s="30" customFormat="1" ht="15.75" thickBot="1" x14ac:dyDescent="0.2">
      <c r="A89" s="149" t="s">
        <v>349</v>
      </c>
      <c r="B89" s="134" t="s">
        <v>350</v>
      </c>
      <c r="C89" s="119">
        <f>+C64+C88</f>
        <v>0</v>
      </c>
      <c r="D89" s="119">
        <f>+D64+D88</f>
        <v>0</v>
      </c>
      <c r="E89" s="119">
        <f>+E64+E88</f>
        <v>0</v>
      </c>
      <c r="F89" s="119">
        <f>+F64+F88</f>
        <v>0</v>
      </c>
      <c r="G89" s="254">
        <f>+G64+G88</f>
        <v>0</v>
      </c>
    </row>
    <row r="90" spans="1:7" s="31" customFormat="1" ht="15.75" thickBot="1" x14ac:dyDescent="0.25">
      <c r="A90" s="52"/>
      <c r="B90" s="53"/>
      <c r="C90" s="99"/>
    </row>
    <row r="91" spans="1:7" s="26" customFormat="1" ht="16.5" customHeight="1" thickBot="1" x14ac:dyDescent="0.25">
      <c r="A91" s="411" t="s">
        <v>34</v>
      </c>
      <c r="B91" s="412"/>
      <c r="C91" s="412"/>
      <c r="D91" s="412"/>
      <c r="E91" s="412"/>
      <c r="F91" s="412"/>
      <c r="G91" s="413"/>
    </row>
    <row r="92" spans="1:7" s="32" customFormat="1" ht="13.5" thickBot="1" x14ac:dyDescent="0.25">
      <c r="A92" s="121" t="s">
        <v>2</v>
      </c>
      <c r="B92" s="21" t="s">
        <v>354</v>
      </c>
      <c r="C92" s="112">
        <f>+C93+C94+C95+C96+C97+C110</f>
        <v>2220000</v>
      </c>
      <c r="D92" s="259">
        <f>+D93+D94+D95+D96+D97+D110</f>
        <v>0</v>
      </c>
      <c r="E92" s="112">
        <f>+E93+E94+E95+E96+E97+E110</f>
        <v>0</v>
      </c>
      <c r="F92" s="112">
        <f>+F93+F94+F95+F96+F97+F110</f>
        <v>0</v>
      </c>
      <c r="G92" s="263">
        <f>+G93+G94+G95+G96+G97+G110</f>
        <v>2220000</v>
      </c>
    </row>
    <row r="93" spans="1:7" ht="13.5" thickBot="1" x14ac:dyDescent="0.25">
      <c r="A93" s="150" t="s">
        <v>49</v>
      </c>
      <c r="B93" s="7" t="s">
        <v>30</v>
      </c>
      <c r="C93" s="171">
        <f>'1.mell.3.tábl.'!C97</f>
        <v>0</v>
      </c>
      <c r="D93" s="171">
        <f>'1.mell.3.tábl.'!D97</f>
        <v>0</v>
      </c>
      <c r="E93" s="171">
        <f>'1.mell.3.tábl.'!E97</f>
        <v>0</v>
      </c>
      <c r="F93" s="171">
        <f>'1.mell.3.tábl.'!F97</f>
        <v>0</v>
      </c>
      <c r="G93" s="264">
        <f t="shared" ref="G93:G112" si="7">C93+F93</f>
        <v>0</v>
      </c>
    </row>
    <row r="94" spans="1:7" ht="13.5" thickBot="1" x14ac:dyDescent="0.25">
      <c r="A94" s="143" t="s">
        <v>50</v>
      </c>
      <c r="B94" s="5" t="s">
        <v>90</v>
      </c>
      <c r="C94" s="171">
        <f>'1.mell.3.tábl.'!C98</f>
        <v>100000</v>
      </c>
      <c r="D94" s="171">
        <f>'1.mell.3.tábl.'!D98</f>
        <v>0</v>
      </c>
      <c r="E94" s="171">
        <f>'1.mell.3.tábl.'!E98</f>
        <v>0</v>
      </c>
      <c r="F94" s="171">
        <f>'1.mell.3.tábl.'!F98</f>
        <v>0</v>
      </c>
      <c r="G94" s="252">
        <f t="shared" si="7"/>
        <v>100000</v>
      </c>
    </row>
    <row r="95" spans="1:7" ht="13.5" thickBot="1" x14ac:dyDescent="0.25">
      <c r="A95" s="143" t="s">
        <v>51</v>
      </c>
      <c r="B95" s="5" t="s">
        <v>68</v>
      </c>
      <c r="C95" s="171">
        <f>'1.mell.3.tábl.'!C99</f>
        <v>1100000</v>
      </c>
      <c r="D95" s="171">
        <f>'1.mell.3.tábl.'!D99</f>
        <v>0</v>
      </c>
      <c r="E95" s="171">
        <f>'1.mell.3.tábl.'!E99</f>
        <v>0</v>
      </c>
      <c r="F95" s="171">
        <f>'1.mell.3.tábl.'!F99</f>
        <v>0</v>
      </c>
      <c r="G95" s="253">
        <f t="shared" si="7"/>
        <v>1100000</v>
      </c>
    </row>
    <row r="96" spans="1:7" ht="13.5" thickBot="1" x14ac:dyDescent="0.25">
      <c r="A96" s="143" t="s">
        <v>52</v>
      </c>
      <c r="B96" s="8" t="s">
        <v>91</v>
      </c>
      <c r="C96" s="171">
        <f>'1.mell.3.tábl.'!C100</f>
        <v>0</v>
      </c>
      <c r="D96" s="171">
        <f>'1.mell.3.tábl.'!D100</f>
        <v>0</v>
      </c>
      <c r="E96" s="171">
        <f>'1.mell.3.tábl.'!E100</f>
        <v>0</v>
      </c>
      <c r="F96" s="171">
        <f>'1.mell.3.tábl.'!F100</f>
        <v>0</v>
      </c>
      <c r="G96" s="253">
        <f t="shared" si="7"/>
        <v>0</v>
      </c>
    </row>
    <row r="97" spans="1:7" ht="13.5" thickBot="1" x14ac:dyDescent="0.25">
      <c r="A97" s="143" t="s">
        <v>60</v>
      </c>
      <c r="B97" s="16" t="s">
        <v>92</v>
      </c>
      <c r="C97" s="171">
        <f>'1.mell.3.tábl.'!C101</f>
        <v>1020000</v>
      </c>
      <c r="D97" s="171">
        <f>'1.mell.3.tábl.'!D101</f>
        <v>0</v>
      </c>
      <c r="E97" s="171">
        <f>'1.mell.3.tábl.'!E101</f>
        <v>0</v>
      </c>
      <c r="F97" s="171">
        <f>'1.mell.3.tábl.'!F101</f>
        <v>0</v>
      </c>
      <c r="G97" s="253">
        <f t="shared" si="7"/>
        <v>1020000</v>
      </c>
    </row>
    <row r="98" spans="1:7" ht="13.5" thickBot="1" x14ac:dyDescent="0.25">
      <c r="A98" s="143" t="s">
        <v>53</v>
      </c>
      <c r="B98" s="5" t="s">
        <v>351</v>
      </c>
      <c r="C98" s="171">
        <f>'1.mell.3.tábl.'!C102</f>
        <v>0</v>
      </c>
      <c r="D98" s="171">
        <f>'1.mell.3.tábl.'!D102</f>
        <v>0</v>
      </c>
      <c r="E98" s="171">
        <f>'1.mell.3.tábl.'!E102</f>
        <v>0</v>
      </c>
      <c r="F98" s="171">
        <f>'1.mell.3.tábl.'!F102</f>
        <v>0</v>
      </c>
      <c r="G98" s="253">
        <f t="shared" si="7"/>
        <v>0</v>
      </c>
    </row>
    <row r="99" spans="1:7" ht="13.5" thickBot="1" x14ac:dyDescent="0.25">
      <c r="A99" s="143" t="s">
        <v>54</v>
      </c>
      <c r="B99" s="37" t="s">
        <v>293</v>
      </c>
      <c r="C99" s="171">
        <f>'1.mell.3.tábl.'!C103</f>
        <v>0</v>
      </c>
      <c r="D99" s="171">
        <f>'1.mell.3.tábl.'!D103</f>
        <v>0</v>
      </c>
      <c r="E99" s="171">
        <f>'1.mell.3.tábl.'!E103</f>
        <v>0</v>
      </c>
      <c r="F99" s="171">
        <f>'1.mell.3.tábl.'!F103</f>
        <v>0</v>
      </c>
      <c r="G99" s="253">
        <f t="shared" si="7"/>
        <v>0</v>
      </c>
    </row>
    <row r="100" spans="1:7" ht="13.5" thickBot="1" x14ac:dyDescent="0.25">
      <c r="A100" s="143" t="s">
        <v>61</v>
      </c>
      <c r="B100" s="37" t="s">
        <v>292</v>
      </c>
      <c r="C100" s="171">
        <f>'1.mell.3.tábl.'!C104</f>
        <v>0</v>
      </c>
      <c r="D100" s="171">
        <f>'1.mell.3.tábl.'!D104</f>
        <v>0</v>
      </c>
      <c r="E100" s="171">
        <f>'1.mell.3.tábl.'!E104</f>
        <v>0</v>
      </c>
      <c r="F100" s="171">
        <f>'1.mell.3.tábl.'!F104</f>
        <v>0</v>
      </c>
      <c r="G100" s="253">
        <f t="shared" si="7"/>
        <v>0</v>
      </c>
    </row>
    <row r="101" spans="1:7" ht="13.5" thickBot="1" x14ac:dyDescent="0.25">
      <c r="A101" s="143" t="s">
        <v>62</v>
      </c>
      <c r="B101" s="37" t="s">
        <v>226</v>
      </c>
      <c r="C101" s="171">
        <f>'1.mell.3.tábl.'!C105</f>
        <v>0</v>
      </c>
      <c r="D101" s="171">
        <f>'1.mell.3.tábl.'!D105</f>
        <v>0</v>
      </c>
      <c r="E101" s="171">
        <f>'1.mell.3.tábl.'!E105</f>
        <v>0</v>
      </c>
      <c r="F101" s="171">
        <f>'1.mell.3.tábl.'!F105</f>
        <v>0</v>
      </c>
      <c r="G101" s="253">
        <f t="shared" si="7"/>
        <v>0</v>
      </c>
    </row>
    <row r="102" spans="1:7" ht="23.25" thickBot="1" x14ac:dyDescent="0.25">
      <c r="A102" s="143" t="s">
        <v>63</v>
      </c>
      <c r="B102" s="38" t="s">
        <v>227</v>
      </c>
      <c r="C102" s="171">
        <f>'1.mell.3.tábl.'!C106</f>
        <v>0</v>
      </c>
      <c r="D102" s="171">
        <f>'1.mell.3.tábl.'!D106</f>
        <v>0</v>
      </c>
      <c r="E102" s="171">
        <f>'1.mell.3.tábl.'!E106</f>
        <v>0</v>
      </c>
      <c r="F102" s="171">
        <f>'1.mell.3.tábl.'!F106</f>
        <v>0</v>
      </c>
      <c r="G102" s="253">
        <f t="shared" si="7"/>
        <v>0</v>
      </c>
    </row>
    <row r="103" spans="1:7" ht="23.25" thickBot="1" x14ac:dyDescent="0.25">
      <c r="A103" s="143" t="s">
        <v>64</v>
      </c>
      <c r="B103" s="38" t="s">
        <v>228</v>
      </c>
      <c r="C103" s="171">
        <f>'1.mell.3.tábl.'!C107</f>
        <v>100000</v>
      </c>
      <c r="D103" s="171">
        <f>'1.mell.3.tábl.'!D107</f>
        <v>0</v>
      </c>
      <c r="E103" s="171">
        <f>'1.mell.3.tábl.'!E107</f>
        <v>0</v>
      </c>
      <c r="F103" s="171">
        <f>'1.mell.3.tábl.'!F107</f>
        <v>0</v>
      </c>
      <c r="G103" s="253">
        <f t="shared" si="7"/>
        <v>100000</v>
      </c>
    </row>
    <row r="104" spans="1:7" ht="13.5" thickBot="1" x14ac:dyDescent="0.25">
      <c r="A104" s="143" t="s">
        <v>66</v>
      </c>
      <c r="B104" s="37" t="s">
        <v>229</v>
      </c>
      <c r="C104" s="171">
        <f>'1.mell.3.tábl.'!C108</f>
        <v>0</v>
      </c>
      <c r="D104" s="171">
        <f>'1.mell.3.tábl.'!D108</f>
        <v>0</v>
      </c>
      <c r="E104" s="171">
        <f>'1.mell.3.tábl.'!E108</f>
        <v>0</v>
      </c>
      <c r="F104" s="171">
        <f>'1.mell.3.tábl.'!F108</f>
        <v>0</v>
      </c>
      <c r="G104" s="253">
        <f t="shared" si="7"/>
        <v>0</v>
      </c>
    </row>
    <row r="105" spans="1:7" ht="13.5" thickBot="1" x14ac:dyDescent="0.25">
      <c r="A105" s="143" t="s">
        <v>93</v>
      </c>
      <c r="B105" s="37" t="s">
        <v>230</v>
      </c>
      <c r="C105" s="171">
        <f>'1.mell.3.tábl.'!C109</f>
        <v>0</v>
      </c>
      <c r="D105" s="171">
        <f>'1.mell.3.tábl.'!D109</f>
        <v>0</v>
      </c>
      <c r="E105" s="171">
        <f>'1.mell.3.tábl.'!E109</f>
        <v>0</v>
      </c>
      <c r="F105" s="171">
        <f>'1.mell.3.tábl.'!F109</f>
        <v>0</v>
      </c>
      <c r="G105" s="253">
        <f t="shared" si="7"/>
        <v>0</v>
      </c>
    </row>
    <row r="106" spans="1:7" ht="23.25" thickBot="1" x14ac:dyDescent="0.25">
      <c r="A106" s="143" t="s">
        <v>224</v>
      </c>
      <c r="B106" s="38" t="s">
        <v>231</v>
      </c>
      <c r="C106" s="171">
        <f>'1.mell.3.tábl.'!C110</f>
        <v>0</v>
      </c>
      <c r="D106" s="171">
        <f>'1.mell.3.tábl.'!D110</f>
        <v>0</v>
      </c>
      <c r="E106" s="171">
        <f>'1.mell.3.tábl.'!E110</f>
        <v>0</v>
      </c>
      <c r="F106" s="171">
        <f>'1.mell.3.tábl.'!F110</f>
        <v>0</v>
      </c>
      <c r="G106" s="253">
        <f t="shared" si="7"/>
        <v>0</v>
      </c>
    </row>
    <row r="107" spans="1:7" ht="13.5" thickBot="1" x14ac:dyDescent="0.25">
      <c r="A107" s="151" t="s">
        <v>225</v>
      </c>
      <c r="B107" s="39" t="s">
        <v>232</v>
      </c>
      <c r="C107" s="171">
        <f>'1.mell.3.tábl.'!C111</f>
        <v>0</v>
      </c>
      <c r="D107" s="171">
        <f>'1.mell.3.tábl.'!D111</f>
        <v>0</v>
      </c>
      <c r="E107" s="171">
        <f>'1.mell.3.tábl.'!E111</f>
        <v>0</v>
      </c>
      <c r="F107" s="171">
        <f>'1.mell.3.tábl.'!F111</f>
        <v>0</v>
      </c>
      <c r="G107" s="253">
        <f t="shared" si="7"/>
        <v>0</v>
      </c>
    </row>
    <row r="108" spans="1:7" ht="13.5" thickBot="1" x14ac:dyDescent="0.25">
      <c r="A108" s="143" t="s">
        <v>290</v>
      </c>
      <c r="B108" s="39" t="s">
        <v>233</v>
      </c>
      <c r="C108" s="171">
        <f>'1.mell.3.tábl.'!C112</f>
        <v>0</v>
      </c>
      <c r="D108" s="171">
        <f>'1.mell.3.tábl.'!D112</f>
        <v>0</v>
      </c>
      <c r="E108" s="171">
        <f>'1.mell.3.tábl.'!E112</f>
        <v>0</v>
      </c>
      <c r="F108" s="171">
        <f>'1.mell.3.tábl.'!F112</f>
        <v>0</v>
      </c>
      <c r="G108" s="253">
        <f t="shared" si="7"/>
        <v>0</v>
      </c>
    </row>
    <row r="109" spans="1:7" ht="13.5" thickBot="1" x14ac:dyDescent="0.25">
      <c r="A109" s="143" t="s">
        <v>291</v>
      </c>
      <c r="B109" s="38" t="s">
        <v>234</v>
      </c>
      <c r="C109" s="171">
        <f>'1.mell.3.tábl.'!C113</f>
        <v>920000</v>
      </c>
      <c r="D109" s="171">
        <f>'1.mell.3.tábl.'!D113</f>
        <v>0</v>
      </c>
      <c r="E109" s="171">
        <f>'1.mell.3.tábl.'!E113</f>
        <v>0</v>
      </c>
      <c r="F109" s="171">
        <f>'1.mell.3.tábl.'!F113</f>
        <v>0</v>
      </c>
      <c r="G109" s="252">
        <f t="shared" si="7"/>
        <v>920000</v>
      </c>
    </row>
    <row r="110" spans="1:7" ht="13.5" thickBot="1" x14ac:dyDescent="0.25">
      <c r="A110" s="143" t="s">
        <v>295</v>
      </c>
      <c r="B110" s="8" t="s">
        <v>31</v>
      </c>
      <c r="C110" s="171">
        <f>'1.mell.3.tábl.'!C114</f>
        <v>0</v>
      </c>
      <c r="D110" s="171">
        <f>'1.mell.3.tábl.'!D114</f>
        <v>0</v>
      </c>
      <c r="E110" s="171">
        <f>'1.mell.3.tábl.'!E114</f>
        <v>0</v>
      </c>
      <c r="F110" s="171">
        <f>'1.mell.3.tábl.'!F114</f>
        <v>0</v>
      </c>
      <c r="G110" s="252">
        <f t="shared" si="7"/>
        <v>0</v>
      </c>
    </row>
    <row r="111" spans="1:7" ht="13.5" thickBot="1" x14ac:dyDescent="0.25">
      <c r="A111" s="144" t="s">
        <v>296</v>
      </c>
      <c r="B111" s="5" t="s">
        <v>352</v>
      </c>
      <c r="C111" s="171">
        <f>'1.mell.3.tábl.'!C115</f>
        <v>0</v>
      </c>
      <c r="D111" s="171">
        <f>'1.mell.3.tábl.'!D115</f>
        <v>0</v>
      </c>
      <c r="E111" s="171">
        <f>'1.mell.3.tábl.'!E115</f>
        <v>0</v>
      </c>
      <c r="F111" s="171">
        <f>'1.mell.3.tábl.'!F115</f>
        <v>0</v>
      </c>
      <c r="G111" s="253">
        <f t="shared" si="7"/>
        <v>0</v>
      </c>
    </row>
    <row r="112" spans="1:7" ht="13.5" thickBot="1" x14ac:dyDescent="0.25">
      <c r="A112" s="152" t="s">
        <v>297</v>
      </c>
      <c r="B112" s="40" t="s">
        <v>353</v>
      </c>
      <c r="C112" s="171">
        <f>'1.mell.3.tábl.'!C116</f>
        <v>0</v>
      </c>
      <c r="D112" s="171">
        <f>'1.mell.3.tábl.'!D116</f>
        <v>0</v>
      </c>
      <c r="E112" s="171">
        <f>'1.mell.3.tábl.'!E116</f>
        <v>0</v>
      </c>
      <c r="F112" s="171">
        <f>'1.mell.3.tábl.'!F116</f>
        <v>0</v>
      </c>
      <c r="G112" s="265">
        <f t="shared" si="7"/>
        <v>0</v>
      </c>
    </row>
    <row r="113" spans="1:7" ht="13.5" thickBot="1" x14ac:dyDescent="0.25">
      <c r="A113" s="22" t="s">
        <v>3</v>
      </c>
      <c r="B113" s="20" t="s">
        <v>235</v>
      </c>
      <c r="C113" s="113">
        <f>+C114+C116+C118</f>
        <v>0</v>
      </c>
      <c r="D113" s="236">
        <f>+D114+D116+D118</f>
        <v>0</v>
      </c>
      <c r="E113" s="113">
        <f>+E114+E116+E118</f>
        <v>0</v>
      </c>
      <c r="F113" s="113">
        <f>+F114+F116+F118</f>
        <v>0</v>
      </c>
      <c r="G113" s="250">
        <f>+G114+G116+G118</f>
        <v>0</v>
      </c>
    </row>
    <row r="114" spans="1:7" ht="13.5" thickBot="1" x14ac:dyDescent="0.25">
      <c r="A114" s="142" t="s">
        <v>55</v>
      </c>
      <c r="B114" s="5" t="s">
        <v>109</v>
      </c>
      <c r="C114" s="171">
        <f>'1.mell.3.tábl.'!C118</f>
        <v>0</v>
      </c>
      <c r="D114" s="171">
        <f>'1.mell.3.tábl.'!D118</f>
        <v>0</v>
      </c>
      <c r="E114" s="171">
        <f>'1.mell.3.tábl.'!E118</f>
        <v>0</v>
      </c>
      <c r="F114" s="171">
        <f>'1.mell.3.tábl.'!F118</f>
        <v>0</v>
      </c>
      <c r="G114" s="251">
        <f t="shared" ref="G114:G126" si="8">C114+F114</f>
        <v>0</v>
      </c>
    </row>
    <row r="115" spans="1:7" ht="13.5" thickBot="1" x14ac:dyDescent="0.25">
      <c r="A115" s="142" t="s">
        <v>56</v>
      </c>
      <c r="B115" s="9" t="s">
        <v>239</v>
      </c>
      <c r="C115" s="171">
        <f>'1.mell.3.tábl.'!C119</f>
        <v>0</v>
      </c>
      <c r="D115" s="171">
        <f>'1.mell.3.tábl.'!D119</f>
        <v>0</v>
      </c>
      <c r="E115" s="171">
        <f>'1.mell.3.tábl.'!E119</f>
        <v>0</v>
      </c>
      <c r="F115" s="171">
        <f>'1.mell.3.tábl.'!F119</f>
        <v>0</v>
      </c>
      <c r="G115" s="251">
        <f t="shared" si="8"/>
        <v>0</v>
      </c>
    </row>
    <row r="116" spans="1:7" ht="13.5" thickBot="1" x14ac:dyDescent="0.25">
      <c r="A116" s="142" t="s">
        <v>57</v>
      </c>
      <c r="B116" s="9" t="s">
        <v>94</v>
      </c>
      <c r="C116" s="171">
        <f>'1.mell.3.tábl.'!C120</f>
        <v>0</v>
      </c>
      <c r="D116" s="171">
        <f>'1.mell.3.tábl.'!D120</f>
        <v>0</v>
      </c>
      <c r="E116" s="171">
        <f>'1.mell.3.tábl.'!E120</f>
        <v>0</v>
      </c>
      <c r="F116" s="171">
        <f>'1.mell.3.tábl.'!F120</f>
        <v>0</v>
      </c>
      <c r="G116" s="252">
        <f t="shared" si="8"/>
        <v>0</v>
      </c>
    </row>
    <row r="117" spans="1:7" ht="13.5" thickBot="1" x14ac:dyDescent="0.25">
      <c r="A117" s="142" t="s">
        <v>58</v>
      </c>
      <c r="B117" s="9" t="s">
        <v>240</v>
      </c>
      <c r="C117" s="171">
        <f>'1.mell.3.tábl.'!C121</f>
        <v>0</v>
      </c>
      <c r="D117" s="171">
        <f>'1.mell.3.tábl.'!D121</f>
        <v>0</v>
      </c>
      <c r="E117" s="171">
        <f>'1.mell.3.tábl.'!E121</f>
        <v>0</v>
      </c>
      <c r="F117" s="171">
        <f>'1.mell.3.tábl.'!F121</f>
        <v>0</v>
      </c>
      <c r="G117" s="252">
        <f t="shared" si="8"/>
        <v>0</v>
      </c>
    </row>
    <row r="118" spans="1:7" ht="13.5" thickBot="1" x14ac:dyDescent="0.25">
      <c r="A118" s="142" t="s">
        <v>59</v>
      </c>
      <c r="B118" s="60" t="s">
        <v>111</v>
      </c>
      <c r="C118" s="171">
        <f>'1.mell.3.tábl.'!C122</f>
        <v>0</v>
      </c>
      <c r="D118" s="171">
        <f>'1.mell.3.tábl.'!D122</f>
        <v>0</v>
      </c>
      <c r="E118" s="171">
        <f>'1.mell.3.tábl.'!E122</f>
        <v>0</v>
      </c>
      <c r="F118" s="171">
        <f>'1.mell.3.tábl.'!F122</f>
        <v>0</v>
      </c>
      <c r="G118" s="252">
        <f t="shared" si="8"/>
        <v>0</v>
      </c>
    </row>
    <row r="119" spans="1:7" ht="13.5" thickBot="1" x14ac:dyDescent="0.25">
      <c r="A119" s="142" t="s">
        <v>65</v>
      </c>
      <c r="B119" s="59" t="s">
        <v>283</v>
      </c>
      <c r="C119" s="171">
        <f>'1.mell.3.tábl.'!C123</f>
        <v>0</v>
      </c>
      <c r="D119" s="171">
        <f>'1.mell.3.tábl.'!D123</f>
        <v>0</v>
      </c>
      <c r="E119" s="171">
        <f>'1.mell.3.tábl.'!E123</f>
        <v>0</v>
      </c>
      <c r="F119" s="171">
        <f>'1.mell.3.tábl.'!F123</f>
        <v>0</v>
      </c>
      <c r="G119" s="252">
        <f t="shared" si="8"/>
        <v>0</v>
      </c>
    </row>
    <row r="120" spans="1:7" ht="23.25" thickBot="1" x14ac:dyDescent="0.25">
      <c r="A120" s="142" t="s">
        <v>67</v>
      </c>
      <c r="B120" s="123" t="s">
        <v>245</v>
      </c>
      <c r="C120" s="171">
        <f>'1.mell.3.tábl.'!C124</f>
        <v>0</v>
      </c>
      <c r="D120" s="171">
        <f>'1.mell.3.tábl.'!D124</f>
        <v>0</v>
      </c>
      <c r="E120" s="171">
        <f>'1.mell.3.tábl.'!E124</f>
        <v>0</v>
      </c>
      <c r="F120" s="171">
        <f>'1.mell.3.tábl.'!F124</f>
        <v>0</v>
      </c>
      <c r="G120" s="252">
        <f t="shared" si="8"/>
        <v>0</v>
      </c>
    </row>
    <row r="121" spans="1:7" ht="23.25" thickBot="1" x14ac:dyDescent="0.25">
      <c r="A121" s="142" t="s">
        <v>95</v>
      </c>
      <c r="B121" s="38" t="s">
        <v>228</v>
      </c>
      <c r="C121" s="171">
        <f>'1.mell.3.tábl.'!C125</f>
        <v>0</v>
      </c>
      <c r="D121" s="171">
        <f>'1.mell.3.tábl.'!D125</f>
        <v>0</v>
      </c>
      <c r="E121" s="171">
        <f>'1.mell.3.tábl.'!E125</f>
        <v>0</v>
      </c>
      <c r="F121" s="171">
        <f>'1.mell.3.tábl.'!F125</f>
        <v>0</v>
      </c>
      <c r="G121" s="252">
        <f t="shared" si="8"/>
        <v>0</v>
      </c>
    </row>
    <row r="122" spans="1:7" ht="13.5" thickBot="1" x14ac:dyDescent="0.25">
      <c r="A122" s="142" t="s">
        <v>96</v>
      </c>
      <c r="B122" s="38" t="s">
        <v>244</v>
      </c>
      <c r="C122" s="171">
        <f>'1.mell.3.tábl.'!C126</f>
        <v>0</v>
      </c>
      <c r="D122" s="171">
        <f>'1.mell.3.tábl.'!D126</f>
        <v>0</v>
      </c>
      <c r="E122" s="171">
        <f>'1.mell.3.tábl.'!E126</f>
        <v>0</v>
      </c>
      <c r="F122" s="171">
        <f>'1.mell.3.tábl.'!F126</f>
        <v>0</v>
      </c>
      <c r="G122" s="252">
        <f t="shared" si="8"/>
        <v>0</v>
      </c>
    </row>
    <row r="123" spans="1:7" ht="13.5" thickBot="1" x14ac:dyDescent="0.25">
      <c r="A123" s="142" t="s">
        <v>97</v>
      </c>
      <c r="B123" s="38" t="s">
        <v>243</v>
      </c>
      <c r="C123" s="171">
        <f>'1.mell.3.tábl.'!C127</f>
        <v>0</v>
      </c>
      <c r="D123" s="171">
        <f>'1.mell.3.tábl.'!D127</f>
        <v>0</v>
      </c>
      <c r="E123" s="171">
        <f>'1.mell.3.tábl.'!E127</f>
        <v>0</v>
      </c>
      <c r="F123" s="171">
        <f>'1.mell.3.tábl.'!F127</f>
        <v>0</v>
      </c>
      <c r="G123" s="252">
        <f t="shared" si="8"/>
        <v>0</v>
      </c>
    </row>
    <row r="124" spans="1:7" ht="23.25" thickBot="1" x14ac:dyDescent="0.25">
      <c r="A124" s="142" t="s">
        <v>236</v>
      </c>
      <c r="B124" s="38" t="s">
        <v>231</v>
      </c>
      <c r="C124" s="171">
        <f>'1.mell.3.tábl.'!C128</f>
        <v>0</v>
      </c>
      <c r="D124" s="171">
        <f>'1.mell.3.tábl.'!D128</f>
        <v>0</v>
      </c>
      <c r="E124" s="171">
        <f>'1.mell.3.tábl.'!E128</f>
        <v>0</v>
      </c>
      <c r="F124" s="171">
        <f>'1.mell.3.tábl.'!F128</f>
        <v>0</v>
      </c>
      <c r="G124" s="252">
        <f t="shared" si="8"/>
        <v>0</v>
      </c>
    </row>
    <row r="125" spans="1:7" ht="13.5" thickBot="1" x14ac:dyDescent="0.25">
      <c r="A125" s="142" t="s">
        <v>237</v>
      </c>
      <c r="B125" s="38" t="s">
        <v>242</v>
      </c>
      <c r="C125" s="171">
        <f>'1.mell.3.tábl.'!C129</f>
        <v>0</v>
      </c>
      <c r="D125" s="171">
        <f>'1.mell.3.tábl.'!D129</f>
        <v>0</v>
      </c>
      <c r="E125" s="171">
        <f>'1.mell.3.tábl.'!E129</f>
        <v>0</v>
      </c>
      <c r="F125" s="171">
        <f>'1.mell.3.tábl.'!F129</f>
        <v>0</v>
      </c>
      <c r="G125" s="252">
        <f t="shared" si="8"/>
        <v>0</v>
      </c>
    </row>
    <row r="126" spans="1:7" ht="23.25" thickBot="1" x14ac:dyDescent="0.25">
      <c r="A126" s="151" t="s">
        <v>238</v>
      </c>
      <c r="B126" s="38" t="s">
        <v>241</v>
      </c>
      <c r="C126" s="171">
        <f>'1.mell.3.tábl.'!C130</f>
        <v>0</v>
      </c>
      <c r="D126" s="171">
        <f>'1.mell.3.tábl.'!D130</f>
        <v>0</v>
      </c>
      <c r="E126" s="171">
        <f>'1.mell.3.tábl.'!E130</f>
        <v>0</v>
      </c>
      <c r="F126" s="171">
        <f>'1.mell.3.tábl.'!F130</f>
        <v>0</v>
      </c>
      <c r="G126" s="253">
        <f t="shared" si="8"/>
        <v>0</v>
      </c>
    </row>
    <row r="127" spans="1:7" ht="13.5" thickBot="1" x14ac:dyDescent="0.25">
      <c r="A127" s="22" t="s">
        <v>4</v>
      </c>
      <c r="B127" s="34" t="s">
        <v>300</v>
      </c>
      <c r="C127" s="113">
        <f>+C92+C113</f>
        <v>2220000</v>
      </c>
      <c r="D127" s="236">
        <f>+D92+D113</f>
        <v>0</v>
      </c>
      <c r="E127" s="113">
        <f>+E92+E113</f>
        <v>0</v>
      </c>
      <c r="F127" s="113">
        <f>+F92+F113</f>
        <v>0</v>
      </c>
      <c r="G127" s="250">
        <f>+G92+G113</f>
        <v>2220000</v>
      </c>
    </row>
    <row r="128" spans="1:7" ht="21.75" thickBot="1" x14ac:dyDescent="0.25">
      <c r="A128" s="22" t="s">
        <v>5</v>
      </c>
      <c r="B128" s="34" t="s">
        <v>301</v>
      </c>
      <c r="C128" s="113">
        <f>+C129+C130+C131</f>
        <v>0</v>
      </c>
      <c r="D128" s="236">
        <f>+D129+D130+D131</f>
        <v>0</v>
      </c>
      <c r="E128" s="113">
        <f>+E129+E130+E131</f>
        <v>0</v>
      </c>
      <c r="F128" s="113">
        <f>+F129+F130+F131</f>
        <v>0</v>
      </c>
      <c r="G128" s="250">
        <f>+G129+G130+G131</f>
        <v>0</v>
      </c>
    </row>
    <row r="129" spans="1:13" s="32" customFormat="1" ht="13.5" thickBot="1" x14ac:dyDescent="0.25">
      <c r="A129" s="142" t="s">
        <v>143</v>
      </c>
      <c r="B129" s="6" t="s">
        <v>357</v>
      </c>
      <c r="C129" s="171">
        <f>'1.mell.3.tábl.'!C133</f>
        <v>0</v>
      </c>
      <c r="D129" s="171">
        <f>'1.mell.3.tábl.'!D133</f>
        <v>0</v>
      </c>
      <c r="E129" s="171">
        <f>'1.mell.3.tábl.'!E133</f>
        <v>0</v>
      </c>
      <c r="F129" s="171">
        <f>'1.mell.3.tábl.'!F133</f>
        <v>0</v>
      </c>
      <c r="G129" s="252">
        <f>C129+F129</f>
        <v>0</v>
      </c>
    </row>
    <row r="130" spans="1:13" ht="13.5" thickBot="1" x14ac:dyDescent="0.25">
      <c r="A130" s="142" t="s">
        <v>144</v>
      </c>
      <c r="B130" s="6" t="s">
        <v>309</v>
      </c>
      <c r="C130" s="171">
        <f>'1.mell.3.tábl.'!C134</f>
        <v>0</v>
      </c>
      <c r="D130" s="171">
        <f>'1.mell.3.tábl.'!D134</f>
        <v>0</v>
      </c>
      <c r="E130" s="171">
        <f>'1.mell.3.tábl.'!E134</f>
        <v>0</v>
      </c>
      <c r="F130" s="171">
        <f>'1.mell.3.tábl.'!F134</f>
        <v>0</v>
      </c>
      <c r="G130" s="252">
        <f>C130+F130</f>
        <v>0</v>
      </c>
    </row>
    <row r="131" spans="1:13" ht="13.5" thickBot="1" x14ac:dyDescent="0.25">
      <c r="A131" s="151" t="s">
        <v>145</v>
      </c>
      <c r="B131" s="4" t="s">
        <v>356</v>
      </c>
      <c r="C131" s="171">
        <f>'1.mell.3.tábl.'!C135</f>
        <v>0</v>
      </c>
      <c r="D131" s="171">
        <f>'1.mell.3.tábl.'!D135</f>
        <v>0</v>
      </c>
      <c r="E131" s="171">
        <f>'1.mell.3.tábl.'!E135</f>
        <v>0</v>
      </c>
      <c r="F131" s="171">
        <f>'1.mell.3.tábl.'!F135</f>
        <v>0</v>
      </c>
      <c r="G131" s="252">
        <f>C131+F131</f>
        <v>0</v>
      </c>
    </row>
    <row r="132" spans="1:13" ht="13.5" thickBot="1" x14ac:dyDescent="0.25">
      <c r="A132" s="22" t="s">
        <v>6</v>
      </c>
      <c r="B132" s="34" t="s">
        <v>302</v>
      </c>
      <c r="C132" s="113">
        <f>+C133+C134+C135+C136+C137+C138</f>
        <v>0</v>
      </c>
      <c r="D132" s="236">
        <f>+D133+D134+D135+D136+D137+D138</f>
        <v>0</v>
      </c>
      <c r="E132" s="113">
        <f>+E133+E134+E135+E136+E137+E138</f>
        <v>0</v>
      </c>
      <c r="F132" s="113">
        <f>+F133+F134+F135+F136+F137+F138</f>
        <v>0</v>
      </c>
      <c r="G132" s="250">
        <f>+G133+G134+G135+G136+G137+G138</f>
        <v>0</v>
      </c>
    </row>
    <row r="133" spans="1:13" ht="13.5" thickBot="1" x14ac:dyDescent="0.25">
      <c r="A133" s="142" t="s">
        <v>42</v>
      </c>
      <c r="B133" s="6" t="s">
        <v>311</v>
      </c>
      <c r="C133" s="171">
        <f>'1.mell.3.tábl.'!C137</f>
        <v>0</v>
      </c>
      <c r="D133" s="171">
        <f>'1.mell.3.tábl.'!D137</f>
        <v>0</v>
      </c>
      <c r="E133" s="171">
        <f>'1.mell.3.tábl.'!E137</f>
        <v>0</v>
      </c>
      <c r="F133" s="171">
        <f>'1.mell.3.tábl.'!F137</f>
        <v>0</v>
      </c>
      <c r="G133" s="252">
        <f t="shared" ref="G133:G138" si="9">C133+F133</f>
        <v>0</v>
      </c>
    </row>
    <row r="134" spans="1:13" ht="13.5" thickBot="1" x14ac:dyDescent="0.25">
      <c r="A134" s="142" t="s">
        <v>43</v>
      </c>
      <c r="B134" s="6" t="s">
        <v>303</v>
      </c>
      <c r="C134" s="171">
        <f>'1.mell.3.tábl.'!C138</f>
        <v>0</v>
      </c>
      <c r="D134" s="171">
        <f>'1.mell.3.tábl.'!D138</f>
        <v>0</v>
      </c>
      <c r="E134" s="171">
        <f>'1.mell.3.tábl.'!E138</f>
        <v>0</v>
      </c>
      <c r="F134" s="171">
        <f>'1.mell.3.tábl.'!F138</f>
        <v>0</v>
      </c>
      <c r="G134" s="252">
        <f t="shared" si="9"/>
        <v>0</v>
      </c>
    </row>
    <row r="135" spans="1:13" ht="13.5" thickBot="1" x14ac:dyDescent="0.25">
      <c r="A135" s="142" t="s">
        <v>44</v>
      </c>
      <c r="B135" s="6" t="s">
        <v>304</v>
      </c>
      <c r="C135" s="171">
        <f>'1.mell.3.tábl.'!C139</f>
        <v>0</v>
      </c>
      <c r="D135" s="171">
        <f>'1.mell.3.tábl.'!D139</f>
        <v>0</v>
      </c>
      <c r="E135" s="171">
        <f>'1.mell.3.tábl.'!E139</f>
        <v>0</v>
      </c>
      <c r="F135" s="171">
        <f>'1.mell.3.tábl.'!F139</f>
        <v>0</v>
      </c>
      <c r="G135" s="252">
        <f t="shared" si="9"/>
        <v>0</v>
      </c>
    </row>
    <row r="136" spans="1:13" ht="13.5" thickBot="1" x14ac:dyDescent="0.25">
      <c r="A136" s="142" t="s">
        <v>82</v>
      </c>
      <c r="B136" s="6" t="s">
        <v>355</v>
      </c>
      <c r="C136" s="171">
        <f>'1.mell.3.tábl.'!C140</f>
        <v>0</v>
      </c>
      <c r="D136" s="171">
        <f>'1.mell.3.tábl.'!D140</f>
        <v>0</v>
      </c>
      <c r="E136" s="171">
        <f>'1.mell.3.tábl.'!E140</f>
        <v>0</v>
      </c>
      <c r="F136" s="171">
        <f>'1.mell.3.tábl.'!F140</f>
        <v>0</v>
      </c>
      <c r="G136" s="252">
        <f t="shared" si="9"/>
        <v>0</v>
      </c>
    </row>
    <row r="137" spans="1:13" ht="13.5" thickBot="1" x14ac:dyDescent="0.25">
      <c r="A137" s="142" t="s">
        <v>83</v>
      </c>
      <c r="B137" s="6" t="s">
        <v>306</v>
      </c>
      <c r="C137" s="171">
        <f>'1.mell.3.tábl.'!C141</f>
        <v>0</v>
      </c>
      <c r="D137" s="171">
        <f>'1.mell.3.tábl.'!D141</f>
        <v>0</v>
      </c>
      <c r="E137" s="171">
        <f>'1.mell.3.tábl.'!E141</f>
        <v>0</v>
      </c>
      <c r="F137" s="171">
        <f>'1.mell.3.tábl.'!F141</f>
        <v>0</v>
      </c>
      <c r="G137" s="252">
        <f t="shared" si="9"/>
        <v>0</v>
      </c>
    </row>
    <row r="138" spans="1:13" s="32" customFormat="1" ht="13.5" thickBot="1" x14ac:dyDescent="0.25">
      <c r="A138" s="151" t="s">
        <v>84</v>
      </c>
      <c r="B138" s="4" t="s">
        <v>307</v>
      </c>
      <c r="C138" s="171">
        <f>'1.mell.3.tábl.'!C142</f>
        <v>0</v>
      </c>
      <c r="D138" s="171">
        <f>'1.mell.3.tábl.'!D142</f>
        <v>0</v>
      </c>
      <c r="E138" s="171">
        <f>'1.mell.3.tábl.'!E142</f>
        <v>0</v>
      </c>
      <c r="F138" s="171">
        <f>'1.mell.3.tábl.'!F142</f>
        <v>0</v>
      </c>
      <c r="G138" s="252">
        <f t="shared" si="9"/>
        <v>0</v>
      </c>
    </row>
    <row r="139" spans="1:13" ht="13.5" thickBot="1" x14ac:dyDescent="0.25">
      <c r="A139" s="22" t="s">
        <v>7</v>
      </c>
      <c r="B139" s="34" t="s">
        <v>362</v>
      </c>
      <c r="C139" s="119">
        <f>+C140+C141+C143+C144+C142</f>
        <v>0</v>
      </c>
      <c r="D139" s="238">
        <f>+D140+D141+D143+D144+D142</f>
        <v>0</v>
      </c>
      <c r="E139" s="119">
        <f>+E140+E141+E143+E144+E142</f>
        <v>0</v>
      </c>
      <c r="F139" s="119">
        <f>+F140+F141+F143+F144+F142</f>
        <v>0</v>
      </c>
      <c r="G139" s="254">
        <f>+G140+G141+G143+G144+G142</f>
        <v>0</v>
      </c>
      <c r="M139" s="56"/>
    </row>
    <row r="140" spans="1:13" ht="13.5" thickBot="1" x14ac:dyDescent="0.25">
      <c r="A140" s="142" t="s">
        <v>45</v>
      </c>
      <c r="B140" s="6" t="s">
        <v>246</v>
      </c>
      <c r="C140" s="171">
        <f>'1.mell.3.tábl.'!C144</f>
        <v>0</v>
      </c>
      <c r="D140" s="171">
        <f>'1.mell.3.tábl.'!D144</f>
        <v>0</v>
      </c>
      <c r="E140" s="171">
        <f>'1.mell.3.tábl.'!E144</f>
        <v>0</v>
      </c>
      <c r="F140" s="171">
        <f>'1.mell.3.tábl.'!F144</f>
        <v>0</v>
      </c>
      <c r="G140" s="252">
        <f>C140+F140</f>
        <v>0</v>
      </c>
    </row>
    <row r="141" spans="1:13" ht="13.5" thickBot="1" x14ac:dyDescent="0.25">
      <c r="A141" s="142" t="s">
        <v>46</v>
      </c>
      <c r="B141" s="6" t="s">
        <v>247</v>
      </c>
      <c r="C141" s="171">
        <f>'1.mell.3.tábl.'!C145</f>
        <v>0</v>
      </c>
      <c r="D141" s="171">
        <f>'1.mell.3.tábl.'!D145</f>
        <v>0</v>
      </c>
      <c r="E141" s="171">
        <f>'1.mell.3.tábl.'!E145</f>
        <v>0</v>
      </c>
      <c r="F141" s="171">
        <f>'1.mell.3.tábl.'!F145</f>
        <v>0</v>
      </c>
      <c r="G141" s="252">
        <f>C141+F141</f>
        <v>0</v>
      </c>
    </row>
    <row r="142" spans="1:13" ht="13.5" thickBot="1" x14ac:dyDescent="0.25">
      <c r="A142" s="142" t="s">
        <v>163</v>
      </c>
      <c r="B142" s="6" t="s">
        <v>361</v>
      </c>
      <c r="C142" s="171">
        <f>'1.mell.3.tábl.'!C146</f>
        <v>0</v>
      </c>
      <c r="D142" s="171">
        <f>'1.mell.3.tábl.'!D146</f>
        <v>0</v>
      </c>
      <c r="E142" s="171">
        <f>'1.mell.3.tábl.'!E146</f>
        <v>0</v>
      </c>
      <c r="F142" s="171">
        <f>'1.mell.3.tábl.'!F146</f>
        <v>0</v>
      </c>
      <c r="G142" s="252">
        <f>C142+F142</f>
        <v>0</v>
      </c>
    </row>
    <row r="143" spans="1:13" s="32" customFormat="1" ht="13.5" thickBot="1" x14ac:dyDescent="0.25">
      <c r="A143" s="142" t="s">
        <v>164</v>
      </c>
      <c r="B143" s="6" t="s">
        <v>316</v>
      </c>
      <c r="C143" s="171">
        <f>'1.mell.3.tábl.'!C147</f>
        <v>0</v>
      </c>
      <c r="D143" s="171">
        <f>'1.mell.3.tábl.'!D147</f>
        <v>0</v>
      </c>
      <c r="E143" s="171">
        <f>'1.mell.3.tábl.'!E147</f>
        <v>0</v>
      </c>
      <c r="F143" s="171">
        <f>'1.mell.3.tábl.'!F147</f>
        <v>0</v>
      </c>
      <c r="G143" s="252">
        <f>C143+F143</f>
        <v>0</v>
      </c>
    </row>
    <row r="144" spans="1:13" s="32" customFormat="1" ht="13.5" thickBot="1" x14ac:dyDescent="0.25">
      <c r="A144" s="151" t="s">
        <v>165</v>
      </c>
      <c r="B144" s="4" t="s">
        <v>265</v>
      </c>
      <c r="C144" s="171">
        <f>'1.mell.3.tábl.'!C148</f>
        <v>0</v>
      </c>
      <c r="D144" s="171">
        <f>'1.mell.3.tábl.'!D148</f>
        <v>0</v>
      </c>
      <c r="E144" s="171">
        <f>'1.mell.3.tábl.'!E148</f>
        <v>0</v>
      </c>
      <c r="F144" s="171">
        <f>'1.mell.3.tábl.'!F148</f>
        <v>0</v>
      </c>
      <c r="G144" s="252">
        <f>C144+F144</f>
        <v>0</v>
      </c>
    </row>
    <row r="145" spans="1:7" s="32" customFormat="1" ht="13.5" thickBot="1" x14ac:dyDescent="0.25">
      <c r="A145" s="22" t="s">
        <v>8</v>
      </c>
      <c r="B145" s="34" t="s">
        <v>317</v>
      </c>
      <c r="C145" s="174">
        <f>+C146+C147+C148+C149+C150</f>
        <v>0</v>
      </c>
      <c r="D145" s="242">
        <f>+D146+D147+D148+D149+D150</f>
        <v>0</v>
      </c>
      <c r="E145" s="174">
        <f>+E146+E147+E148+E149+E150</f>
        <v>0</v>
      </c>
      <c r="F145" s="174">
        <f>+F146+F147+F148+F149+F150</f>
        <v>0</v>
      </c>
      <c r="G145" s="266">
        <f>+G146+G147+G148+G149+G150</f>
        <v>0</v>
      </c>
    </row>
    <row r="146" spans="1:7" s="32" customFormat="1" ht="13.5" thickBot="1" x14ac:dyDescent="0.25">
      <c r="A146" s="142" t="s">
        <v>47</v>
      </c>
      <c r="B146" s="6" t="s">
        <v>312</v>
      </c>
      <c r="C146" s="171">
        <f>'1.mell.3.tábl.'!C150</f>
        <v>0</v>
      </c>
      <c r="D146" s="171">
        <f>'1.mell.3.tábl.'!D150</f>
        <v>0</v>
      </c>
      <c r="E146" s="171">
        <f>'1.mell.3.tábl.'!E150</f>
        <v>0</v>
      </c>
      <c r="F146" s="171">
        <f>'1.mell.3.tábl.'!F150</f>
        <v>0</v>
      </c>
      <c r="G146" s="252">
        <f t="shared" ref="G146:G152" si="10">C146+F146</f>
        <v>0</v>
      </c>
    </row>
    <row r="147" spans="1:7" s="32" customFormat="1" ht="13.5" thickBot="1" x14ac:dyDescent="0.25">
      <c r="A147" s="142" t="s">
        <v>48</v>
      </c>
      <c r="B147" s="6" t="s">
        <v>319</v>
      </c>
      <c r="C147" s="171">
        <f>'1.mell.3.tábl.'!C151</f>
        <v>0</v>
      </c>
      <c r="D147" s="171">
        <f>'1.mell.3.tábl.'!D151</f>
        <v>0</v>
      </c>
      <c r="E147" s="171">
        <f>'1.mell.3.tábl.'!E151</f>
        <v>0</v>
      </c>
      <c r="F147" s="171">
        <f>'1.mell.3.tábl.'!F151</f>
        <v>0</v>
      </c>
      <c r="G147" s="252">
        <f t="shared" si="10"/>
        <v>0</v>
      </c>
    </row>
    <row r="148" spans="1:7" s="32" customFormat="1" ht="13.5" thickBot="1" x14ac:dyDescent="0.25">
      <c r="A148" s="142" t="s">
        <v>175</v>
      </c>
      <c r="B148" s="6" t="s">
        <v>314</v>
      </c>
      <c r="C148" s="171">
        <f>'1.mell.3.tábl.'!C152</f>
        <v>0</v>
      </c>
      <c r="D148" s="171">
        <f>'1.mell.3.tábl.'!D152</f>
        <v>0</v>
      </c>
      <c r="E148" s="171">
        <f>'1.mell.3.tábl.'!E152</f>
        <v>0</v>
      </c>
      <c r="F148" s="171">
        <f>'1.mell.3.tábl.'!F152</f>
        <v>0</v>
      </c>
      <c r="G148" s="252">
        <f t="shared" si="10"/>
        <v>0</v>
      </c>
    </row>
    <row r="149" spans="1:7" s="32" customFormat="1" ht="23.25" thickBot="1" x14ac:dyDescent="0.25">
      <c r="A149" s="142" t="s">
        <v>176</v>
      </c>
      <c r="B149" s="6" t="s">
        <v>358</v>
      </c>
      <c r="C149" s="171">
        <f>'1.mell.3.tábl.'!C153</f>
        <v>0</v>
      </c>
      <c r="D149" s="171">
        <f>'1.mell.3.tábl.'!D153</f>
        <v>0</v>
      </c>
      <c r="E149" s="171">
        <f>'1.mell.3.tábl.'!E153</f>
        <v>0</v>
      </c>
      <c r="F149" s="171">
        <f>'1.mell.3.tábl.'!F153</f>
        <v>0</v>
      </c>
      <c r="G149" s="252">
        <f t="shared" si="10"/>
        <v>0</v>
      </c>
    </row>
    <row r="150" spans="1:7" ht="13.5" thickBot="1" x14ac:dyDescent="0.25">
      <c r="A150" s="151" t="s">
        <v>318</v>
      </c>
      <c r="B150" s="4" t="s">
        <v>321</v>
      </c>
      <c r="C150" s="171">
        <f>'1.mell.3.tábl.'!C154</f>
        <v>0</v>
      </c>
      <c r="D150" s="171">
        <f>'1.mell.3.tábl.'!D154</f>
        <v>0</v>
      </c>
      <c r="E150" s="171">
        <f>'1.mell.3.tábl.'!E154</f>
        <v>0</v>
      </c>
      <c r="F150" s="171">
        <f>'1.mell.3.tábl.'!F154</f>
        <v>0</v>
      </c>
      <c r="G150" s="253">
        <f t="shared" si="10"/>
        <v>0</v>
      </c>
    </row>
    <row r="151" spans="1:7" ht="13.5" thickBot="1" x14ac:dyDescent="0.25">
      <c r="A151" s="166" t="s">
        <v>9</v>
      </c>
      <c r="B151" s="34" t="s">
        <v>322</v>
      </c>
      <c r="C151" s="175"/>
      <c r="D151" s="243"/>
      <c r="E151" s="175"/>
      <c r="F151" s="174">
        <f t="shared" ref="F151:F152" si="11">D151+E151</f>
        <v>0</v>
      </c>
      <c r="G151" s="266">
        <f t="shared" si="10"/>
        <v>0</v>
      </c>
    </row>
    <row r="152" spans="1:7" ht="13.5" thickBot="1" x14ac:dyDescent="0.25">
      <c r="A152" s="166" t="s">
        <v>10</v>
      </c>
      <c r="B152" s="34" t="s">
        <v>323</v>
      </c>
      <c r="C152" s="175"/>
      <c r="D152" s="243"/>
      <c r="E152" s="175"/>
      <c r="F152" s="174">
        <f t="shared" si="11"/>
        <v>0</v>
      </c>
      <c r="G152" s="266">
        <f t="shared" si="10"/>
        <v>0</v>
      </c>
    </row>
    <row r="153" spans="1:7" ht="13.5" thickBot="1" x14ac:dyDescent="0.25">
      <c r="A153" s="22" t="s">
        <v>11</v>
      </c>
      <c r="B153" s="34" t="s">
        <v>325</v>
      </c>
      <c r="C153" s="176">
        <f>+C128+C132+C139+C145+C151+C152</f>
        <v>0</v>
      </c>
      <c r="D153" s="244">
        <f>+D128+D132+D139+D145+D151+D152</f>
        <v>0</v>
      </c>
      <c r="E153" s="176"/>
      <c r="F153" s="176"/>
      <c r="G153" s="267">
        <f>+G128+G132+G139+G145+G151+G152</f>
        <v>0</v>
      </c>
    </row>
    <row r="154" spans="1:7" ht="13.5" thickBot="1" x14ac:dyDescent="0.25">
      <c r="A154" s="153" t="s">
        <v>12</v>
      </c>
      <c r="B154" s="100" t="s">
        <v>324</v>
      </c>
      <c r="C154" s="176">
        <f>+C127+C153</f>
        <v>2220000</v>
      </c>
      <c r="D154" s="244">
        <f>+D127+D153</f>
        <v>0</v>
      </c>
      <c r="E154" s="176">
        <f>+E127+E153</f>
        <v>0</v>
      </c>
      <c r="F154" s="176">
        <f>+F127+F153</f>
        <v>0</v>
      </c>
      <c r="G154" s="267">
        <f>+G127+G153</f>
        <v>2220000</v>
      </c>
    </row>
    <row r="155" spans="1:7" ht="13.5" thickBot="1" x14ac:dyDescent="0.25">
      <c r="A155" s="103"/>
      <c r="B155" s="104"/>
      <c r="C155" s="105"/>
      <c r="D155" s="105"/>
      <c r="E155" s="269"/>
      <c r="F155" s="269"/>
      <c r="G155" s="268"/>
    </row>
    <row r="156" spans="1:7" ht="13.5" thickBot="1" x14ac:dyDescent="0.25">
      <c r="A156" s="54" t="s">
        <v>359</v>
      </c>
      <c r="B156" s="55"/>
      <c r="C156" s="210"/>
      <c r="D156" s="262"/>
      <c r="E156" s="210"/>
      <c r="F156" s="299">
        <f>D156+E156</f>
        <v>0</v>
      </c>
      <c r="G156" s="300">
        <f>C156+F156</f>
        <v>0</v>
      </c>
    </row>
    <row r="157" spans="1:7" ht="13.5" thickBot="1" x14ac:dyDescent="0.25">
      <c r="A157" s="54" t="s">
        <v>105</v>
      </c>
      <c r="B157" s="55"/>
      <c r="C157" s="210"/>
      <c r="D157" s="262"/>
      <c r="E157" s="210"/>
      <c r="F157" s="299">
        <f>D157+E157</f>
        <v>0</v>
      </c>
      <c r="G157" s="300">
        <f>C157+F157</f>
        <v>0</v>
      </c>
    </row>
  </sheetData>
  <sheetProtection formatCells="0"/>
  <mergeCells count="4">
    <mergeCell ref="B1:D1"/>
    <mergeCell ref="B2:D2"/>
    <mergeCell ref="A6:G6"/>
    <mergeCell ref="A91:G91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7"/>
  <sheetViews>
    <sheetView tabSelected="1" view="pageLayout" zoomScaleNormal="100" zoomScaleSheetLayoutView="100" workbookViewId="0">
      <selection sqref="A1:XFD2"/>
    </sheetView>
  </sheetViews>
  <sheetFormatPr defaultColWidth="9.33203125" defaultRowHeight="12.75" x14ac:dyDescent="0.2"/>
  <cols>
    <col min="1" max="1" width="12.5" style="106" customWidth="1"/>
    <col min="2" max="2" width="62" style="107" customWidth="1"/>
    <col min="3" max="3" width="14.83203125" style="108" customWidth="1"/>
    <col min="4" max="4" width="12.5" style="1" customWidth="1"/>
    <col min="5" max="6" width="11.83203125" style="1" customWidth="1"/>
    <col min="7" max="7" width="14.83203125" style="1" customWidth="1"/>
    <col min="8" max="16384" width="9.33203125" style="1"/>
  </cols>
  <sheetData>
    <row r="1" spans="1:7" s="28" customFormat="1" ht="21" customHeight="1" thickBot="1" x14ac:dyDescent="0.25">
      <c r="A1" s="205" t="s">
        <v>35</v>
      </c>
      <c r="B1" s="418" t="s">
        <v>106</v>
      </c>
      <c r="C1" s="418"/>
      <c r="D1" s="414"/>
      <c r="E1" s="235"/>
      <c r="F1" s="258"/>
      <c r="G1" s="306" t="s">
        <v>32</v>
      </c>
    </row>
    <row r="2" spans="1:7" s="28" customFormat="1" ht="36.75" thickBot="1" x14ac:dyDescent="0.25">
      <c r="A2" s="205" t="s">
        <v>103</v>
      </c>
      <c r="B2" s="419" t="s">
        <v>360</v>
      </c>
      <c r="C2" s="419"/>
      <c r="D2" s="416"/>
      <c r="E2" s="235"/>
      <c r="F2" s="258"/>
      <c r="G2" s="307" t="s">
        <v>32</v>
      </c>
    </row>
    <row r="3" spans="1:7" s="29" customFormat="1" ht="15.95" customHeight="1" thickBot="1" x14ac:dyDescent="0.3">
      <c r="A3" s="49"/>
      <c r="B3" s="49"/>
      <c r="C3" s="50"/>
      <c r="G3" s="227" t="s">
        <v>422</v>
      </c>
    </row>
    <row r="4" spans="1:7" ht="40.5" customHeight="1" thickBot="1" x14ac:dyDescent="0.25">
      <c r="A4" s="120" t="s">
        <v>104</v>
      </c>
      <c r="B4" s="51" t="s">
        <v>421</v>
      </c>
      <c r="C4" s="296" t="s">
        <v>363</v>
      </c>
      <c r="D4" s="297" t="s">
        <v>429</v>
      </c>
      <c r="E4" s="297" t="str">
        <f>'1.mell.1.tábl.'!E5</f>
        <v xml:space="preserve">1. sz. módosítás </v>
      </c>
      <c r="F4" s="297" t="s">
        <v>428</v>
      </c>
      <c r="G4" s="298" t="str">
        <f>'1.mell.1.tábl.'!G5</f>
        <v>Módosított előirányzat</v>
      </c>
    </row>
    <row r="5" spans="1:7" s="26" customFormat="1" ht="12.95" customHeight="1" thickBot="1" x14ac:dyDescent="0.25">
      <c r="A5" s="44" t="s">
        <v>339</v>
      </c>
      <c r="B5" s="45" t="s">
        <v>340</v>
      </c>
      <c r="C5" s="293" t="s">
        <v>341</v>
      </c>
      <c r="D5" s="294" t="s">
        <v>343</v>
      </c>
      <c r="E5" s="294" t="s">
        <v>342</v>
      </c>
      <c r="F5" s="294" t="s">
        <v>430</v>
      </c>
      <c r="G5" s="295" t="s">
        <v>431</v>
      </c>
    </row>
    <row r="6" spans="1:7" s="26" customFormat="1" ht="15.95" customHeight="1" thickBot="1" x14ac:dyDescent="0.25">
      <c r="A6" s="411" t="s">
        <v>33</v>
      </c>
      <c r="B6" s="412"/>
      <c r="C6" s="412"/>
      <c r="D6" s="412"/>
      <c r="E6" s="412"/>
      <c r="F6" s="412"/>
      <c r="G6" s="413"/>
    </row>
    <row r="7" spans="1:7" s="26" customFormat="1" ht="12" customHeight="1" thickBot="1" x14ac:dyDescent="0.25">
      <c r="A7" s="22" t="s">
        <v>2</v>
      </c>
      <c r="B7" s="18" t="s">
        <v>128</v>
      </c>
      <c r="C7" s="113">
        <f>+C8+C9+C10+C11+C12+C13</f>
        <v>0</v>
      </c>
      <c r="D7" s="179">
        <f>+D8+D9+D10+D11+D12+D13</f>
        <v>0</v>
      </c>
      <c r="E7" s="113">
        <f>+E8+E9+E10+E11+E12+E13</f>
        <v>0</v>
      </c>
      <c r="F7" s="113">
        <f>+F8+F9+F10+F11+F12+F13</f>
        <v>0</v>
      </c>
      <c r="G7" s="250">
        <f>+G8+G9+G10+G11+G12+G13</f>
        <v>0</v>
      </c>
    </row>
    <row r="8" spans="1:7" s="30" customFormat="1" ht="12" customHeight="1" x14ac:dyDescent="0.2">
      <c r="A8" s="142" t="s">
        <v>49</v>
      </c>
      <c r="B8" s="127" t="s">
        <v>129</v>
      </c>
      <c r="C8" s="115"/>
      <c r="D8" s="180"/>
      <c r="E8" s="115"/>
      <c r="F8" s="156">
        <f t="shared" ref="F8:F13" si="0">D8+E8</f>
        <v>0</v>
      </c>
      <c r="G8" s="251">
        <f t="shared" ref="G8:G13" si="1">C8+F8</f>
        <v>0</v>
      </c>
    </row>
    <row r="9" spans="1:7" s="31" customFormat="1" ht="12" customHeight="1" x14ac:dyDescent="0.2">
      <c r="A9" s="143" t="s">
        <v>50</v>
      </c>
      <c r="B9" s="128" t="s">
        <v>130</v>
      </c>
      <c r="C9" s="114"/>
      <c r="D9" s="181"/>
      <c r="E9" s="114"/>
      <c r="F9" s="156">
        <f t="shared" si="0"/>
        <v>0</v>
      </c>
      <c r="G9" s="251">
        <f t="shared" si="1"/>
        <v>0</v>
      </c>
    </row>
    <row r="10" spans="1:7" s="31" customFormat="1" ht="12" customHeight="1" x14ac:dyDescent="0.2">
      <c r="A10" s="143" t="s">
        <v>51</v>
      </c>
      <c r="B10" s="128" t="s">
        <v>131</v>
      </c>
      <c r="C10" s="114"/>
      <c r="D10" s="181"/>
      <c r="E10" s="114"/>
      <c r="F10" s="156">
        <f t="shared" si="0"/>
        <v>0</v>
      </c>
      <c r="G10" s="251">
        <f t="shared" si="1"/>
        <v>0</v>
      </c>
    </row>
    <row r="11" spans="1:7" s="31" customFormat="1" ht="12" customHeight="1" x14ac:dyDescent="0.2">
      <c r="A11" s="143" t="s">
        <v>52</v>
      </c>
      <c r="B11" s="128" t="s">
        <v>132</v>
      </c>
      <c r="C11" s="114"/>
      <c r="D11" s="181"/>
      <c r="E11" s="114"/>
      <c r="F11" s="156">
        <f t="shared" si="0"/>
        <v>0</v>
      </c>
      <c r="G11" s="251">
        <f t="shared" si="1"/>
        <v>0</v>
      </c>
    </row>
    <row r="12" spans="1:7" s="31" customFormat="1" ht="12" customHeight="1" x14ac:dyDescent="0.2">
      <c r="A12" s="143" t="s">
        <v>69</v>
      </c>
      <c r="B12" s="128" t="s">
        <v>346</v>
      </c>
      <c r="C12" s="114"/>
      <c r="D12" s="181"/>
      <c r="E12" s="114"/>
      <c r="F12" s="156">
        <f t="shared" si="0"/>
        <v>0</v>
      </c>
      <c r="G12" s="251">
        <f t="shared" si="1"/>
        <v>0</v>
      </c>
    </row>
    <row r="13" spans="1:7" s="30" customFormat="1" ht="12" customHeight="1" thickBot="1" x14ac:dyDescent="0.25">
      <c r="A13" s="144" t="s">
        <v>53</v>
      </c>
      <c r="B13" s="129" t="s">
        <v>285</v>
      </c>
      <c r="C13" s="114"/>
      <c r="D13" s="181"/>
      <c r="E13" s="114"/>
      <c r="F13" s="156">
        <f t="shared" si="0"/>
        <v>0</v>
      </c>
      <c r="G13" s="251">
        <f t="shared" si="1"/>
        <v>0</v>
      </c>
    </row>
    <row r="14" spans="1:7" s="30" customFormat="1" ht="12" customHeight="1" thickBot="1" x14ac:dyDescent="0.25">
      <c r="A14" s="22" t="s">
        <v>3</v>
      </c>
      <c r="B14" s="58" t="s">
        <v>133</v>
      </c>
      <c r="C14" s="113">
        <f>+C15+C16+C17+C18+C19</f>
        <v>0</v>
      </c>
      <c r="D14" s="179">
        <f>+D15+D16+D17+D18+D19</f>
        <v>0</v>
      </c>
      <c r="E14" s="113">
        <f>+E15+E16+E17+E18+E19</f>
        <v>0</v>
      </c>
      <c r="F14" s="113">
        <f>+F15+F16+F17+F18+F19</f>
        <v>0</v>
      </c>
      <c r="G14" s="250">
        <f>+G15+G16+G17+G18+G19</f>
        <v>0</v>
      </c>
    </row>
    <row r="15" spans="1:7" s="30" customFormat="1" ht="12" customHeight="1" x14ac:dyDescent="0.2">
      <c r="A15" s="142" t="s">
        <v>55</v>
      </c>
      <c r="B15" s="127" t="s">
        <v>134</v>
      </c>
      <c r="C15" s="115"/>
      <c r="D15" s="180"/>
      <c r="E15" s="115"/>
      <c r="F15" s="156">
        <f t="shared" ref="F15:F20" si="2">D15+E15</f>
        <v>0</v>
      </c>
      <c r="G15" s="251">
        <f t="shared" ref="G15:G20" si="3">C15+F15</f>
        <v>0</v>
      </c>
    </row>
    <row r="16" spans="1:7" s="30" customFormat="1" ht="12" customHeight="1" x14ac:dyDescent="0.2">
      <c r="A16" s="143" t="s">
        <v>56</v>
      </c>
      <c r="B16" s="128" t="s">
        <v>135</v>
      </c>
      <c r="C16" s="114"/>
      <c r="D16" s="181"/>
      <c r="E16" s="114"/>
      <c r="F16" s="279">
        <f t="shared" si="2"/>
        <v>0</v>
      </c>
      <c r="G16" s="252">
        <f t="shared" si="3"/>
        <v>0</v>
      </c>
    </row>
    <row r="17" spans="1:7" s="30" customFormat="1" ht="12" customHeight="1" x14ac:dyDescent="0.2">
      <c r="A17" s="143" t="s">
        <v>57</v>
      </c>
      <c r="B17" s="128" t="s">
        <v>277</v>
      </c>
      <c r="C17" s="114"/>
      <c r="D17" s="181"/>
      <c r="E17" s="114"/>
      <c r="F17" s="279">
        <f t="shared" si="2"/>
        <v>0</v>
      </c>
      <c r="G17" s="252">
        <f t="shared" si="3"/>
        <v>0</v>
      </c>
    </row>
    <row r="18" spans="1:7" s="30" customFormat="1" ht="12" customHeight="1" x14ac:dyDescent="0.2">
      <c r="A18" s="143" t="s">
        <v>58</v>
      </c>
      <c r="B18" s="128" t="s">
        <v>278</v>
      </c>
      <c r="C18" s="114"/>
      <c r="D18" s="181"/>
      <c r="E18" s="114"/>
      <c r="F18" s="279">
        <f t="shared" si="2"/>
        <v>0</v>
      </c>
      <c r="G18" s="252">
        <f t="shared" si="3"/>
        <v>0</v>
      </c>
    </row>
    <row r="19" spans="1:7" s="30" customFormat="1" ht="12" customHeight="1" x14ac:dyDescent="0.2">
      <c r="A19" s="143" t="s">
        <v>59</v>
      </c>
      <c r="B19" s="128" t="s">
        <v>136</v>
      </c>
      <c r="C19" s="114"/>
      <c r="D19" s="181"/>
      <c r="E19" s="114"/>
      <c r="F19" s="279">
        <f t="shared" si="2"/>
        <v>0</v>
      </c>
      <c r="G19" s="252">
        <f t="shared" si="3"/>
        <v>0</v>
      </c>
    </row>
    <row r="20" spans="1:7" s="31" customFormat="1" ht="12" customHeight="1" thickBot="1" x14ac:dyDescent="0.25">
      <c r="A20" s="144" t="s">
        <v>65</v>
      </c>
      <c r="B20" s="129" t="s">
        <v>137</v>
      </c>
      <c r="C20" s="116"/>
      <c r="D20" s="182"/>
      <c r="E20" s="116"/>
      <c r="F20" s="280">
        <f t="shared" si="2"/>
        <v>0</v>
      </c>
      <c r="G20" s="253">
        <f t="shared" si="3"/>
        <v>0</v>
      </c>
    </row>
    <row r="21" spans="1:7" s="31" customFormat="1" ht="12" customHeight="1" thickBot="1" x14ac:dyDescent="0.25">
      <c r="A21" s="22" t="s">
        <v>4</v>
      </c>
      <c r="B21" s="18" t="s">
        <v>138</v>
      </c>
      <c r="C21" s="113">
        <f>+C22+C23+C24+C25+C26</f>
        <v>0</v>
      </c>
      <c r="D21" s="179">
        <f>+D22+D23+D24+D25+D26</f>
        <v>0</v>
      </c>
      <c r="E21" s="113">
        <f>+E22+E23+E24+E25+E26</f>
        <v>0</v>
      </c>
      <c r="F21" s="113">
        <f>+F22+F23+F24+F25+F26</f>
        <v>0</v>
      </c>
      <c r="G21" s="250">
        <f>+G22+G23+G24+G25+G26</f>
        <v>0</v>
      </c>
    </row>
    <row r="22" spans="1:7" s="31" customFormat="1" ht="12" customHeight="1" x14ac:dyDescent="0.2">
      <c r="A22" s="142" t="s">
        <v>38</v>
      </c>
      <c r="B22" s="127" t="s">
        <v>139</v>
      </c>
      <c r="C22" s="115"/>
      <c r="D22" s="180"/>
      <c r="E22" s="115"/>
      <c r="F22" s="156">
        <f t="shared" ref="F22:F27" si="4">D22+E22</f>
        <v>0</v>
      </c>
      <c r="G22" s="251">
        <f t="shared" ref="G22:G27" si="5">C22+F22</f>
        <v>0</v>
      </c>
    </row>
    <row r="23" spans="1:7" s="30" customFormat="1" ht="12" customHeight="1" x14ac:dyDescent="0.2">
      <c r="A23" s="143" t="s">
        <v>39</v>
      </c>
      <c r="B23" s="128" t="s">
        <v>140</v>
      </c>
      <c r="C23" s="114"/>
      <c r="D23" s="181"/>
      <c r="E23" s="114"/>
      <c r="F23" s="279">
        <f t="shared" si="4"/>
        <v>0</v>
      </c>
      <c r="G23" s="252">
        <f t="shared" si="5"/>
        <v>0</v>
      </c>
    </row>
    <row r="24" spans="1:7" s="31" customFormat="1" ht="12" customHeight="1" x14ac:dyDescent="0.2">
      <c r="A24" s="143" t="s">
        <v>40</v>
      </c>
      <c r="B24" s="128" t="s">
        <v>279</v>
      </c>
      <c r="C24" s="114"/>
      <c r="D24" s="181"/>
      <c r="E24" s="114"/>
      <c r="F24" s="279">
        <f t="shared" si="4"/>
        <v>0</v>
      </c>
      <c r="G24" s="252">
        <f t="shared" si="5"/>
        <v>0</v>
      </c>
    </row>
    <row r="25" spans="1:7" s="31" customFormat="1" ht="12" customHeight="1" x14ac:dyDescent="0.2">
      <c r="A25" s="143" t="s">
        <v>41</v>
      </c>
      <c r="B25" s="128" t="s">
        <v>280</v>
      </c>
      <c r="C25" s="114"/>
      <c r="D25" s="181"/>
      <c r="E25" s="114"/>
      <c r="F25" s="279">
        <f t="shared" si="4"/>
        <v>0</v>
      </c>
      <c r="G25" s="252">
        <f t="shared" si="5"/>
        <v>0</v>
      </c>
    </row>
    <row r="26" spans="1:7" s="31" customFormat="1" ht="12" customHeight="1" x14ac:dyDescent="0.2">
      <c r="A26" s="143" t="s">
        <v>78</v>
      </c>
      <c r="B26" s="128" t="s">
        <v>141</v>
      </c>
      <c r="C26" s="114"/>
      <c r="D26" s="181"/>
      <c r="E26" s="114"/>
      <c r="F26" s="279">
        <f t="shared" si="4"/>
        <v>0</v>
      </c>
      <c r="G26" s="252">
        <f t="shared" si="5"/>
        <v>0</v>
      </c>
    </row>
    <row r="27" spans="1:7" s="31" customFormat="1" ht="12" customHeight="1" thickBot="1" x14ac:dyDescent="0.25">
      <c r="A27" s="144" t="s">
        <v>79</v>
      </c>
      <c r="B27" s="129" t="s">
        <v>142</v>
      </c>
      <c r="C27" s="116"/>
      <c r="D27" s="182"/>
      <c r="E27" s="116"/>
      <c r="F27" s="280">
        <f t="shared" si="4"/>
        <v>0</v>
      </c>
      <c r="G27" s="253">
        <f t="shared" si="5"/>
        <v>0</v>
      </c>
    </row>
    <row r="28" spans="1:7" s="31" customFormat="1" ht="12" customHeight="1" thickBot="1" x14ac:dyDescent="0.25">
      <c r="A28" s="22" t="s">
        <v>80</v>
      </c>
      <c r="B28" s="18" t="s">
        <v>414</v>
      </c>
      <c r="C28" s="119">
        <f>+C29+C30+C31+C32+C33+C34+C35</f>
        <v>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254">
        <f>+G29+G30+G31+G32+G33+G34+G35</f>
        <v>0</v>
      </c>
    </row>
    <row r="29" spans="1:7" s="31" customFormat="1" ht="12" customHeight="1" x14ac:dyDescent="0.2">
      <c r="A29" s="142" t="s">
        <v>143</v>
      </c>
      <c r="B29" s="127" t="s">
        <v>407</v>
      </c>
      <c r="C29" s="115"/>
      <c r="D29" s="115"/>
      <c r="E29" s="115"/>
      <c r="F29" s="156">
        <f t="shared" ref="F29:F35" si="6">D29+E29</f>
        <v>0</v>
      </c>
      <c r="G29" s="251">
        <f t="shared" ref="G29:G35" si="7">C29+F29</f>
        <v>0</v>
      </c>
    </row>
    <row r="30" spans="1:7" s="31" customFormat="1" ht="12" customHeight="1" x14ac:dyDescent="0.2">
      <c r="A30" s="143" t="s">
        <v>144</v>
      </c>
      <c r="B30" s="128" t="s">
        <v>408</v>
      </c>
      <c r="C30" s="114"/>
      <c r="D30" s="114"/>
      <c r="E30" s="114"/>
      <c r="F30" s="279">
        <f t="shared" si="6"/>
        <v>0</v>
      </c>
      <c r="G30" s="252">
        <f t="shared" si="7"/>
        <v>0</v>
      </c>
    </row>
    <row r="31" spans="1:7" s="31" customFormat="1" ht="12" customHeight="1" x14ac:dyDescent="0.2">
      <c r="A31" s="143" t="s">
        <v>145</v>
      </c>
      <c r="B31" s="128" t="s">
        <v>409</v>
      </c>
      <c r="C31" s="114"/>
      <c r="D31" s="114"/>
      <c r="E31" s="114"/>
      <c r="F31" s="279">
        <f t="shared" si="6"/>
        <v>0</v>
      </c>
      <c r="G31" s="252">
        <f t="shared" si="7"/>
        <v>0</v>
      </c>
    </row>
    <row r="32" spans="1:7" s="31" customFormat="1" ht="12" customHeight="1" x14ac:dyDescent="0.2">
      <c r="A32" s="143" t="s">
        <v>146</v>
      </c>
      <c r="B32" s="128" t="s">
        <v>410</v>
      </c>
      <c r="C32" s="114"/>
      <c r="D32" s="114"/>
      <c r="E32" s="114"/>
      <c r="F32" s="279">
        <f t="shared" si="6"/>
        <v>0</v>
      </c>
      <c r="G32" s="252">
        <f t="shared" si="7"/>
        <v>0</v>
      </c>
    </row>
    <row r="33" spans="1:7" s="31" customFormat="1" ht="12" customHeight="1" x14ac:dyDescent="0.2">
      <c r="A33" s="143" t="s">
        <v>411</v>
      </c>
      <c r="B33" s="128" t="s">
        <v>147</v>
      </c>
      <c r="C33" s="114"/>
      <c r="D33" s="114"/>
      <c r="E33" s="114"/>
      <c r="F33" s="279">
        <f t="shared" si="6"/>
        <v>0</v>
      </c>
      <c r="G33" s="252">
        <f t="shared" si="7"/>
        <v>0</v>
      </c>
    </row>
    <row r="34" spans="1:7" s="31" customFormat="1" ht="12" customHeight="1" x14ac:dyDescent="0.2">
      <c r="A34" s="143" t="s">
        <v>412</v>
      </c>
      <c r="B34" s="128" t="s">
        <v>148</v>
      </c>
      <c r="C34" s="114"/>
      <c r="D34" s="114"/>
      <c r="E34" s="114"/>
      <c r="F34" s="279">
        <f t="shared" si="6"/>
        <v>0</v>
      </c>
      <c r="G34" s="252">
        <f t="shared" si="7"/>
        <v>0</v>
      </c>
    </row>
    <row r="35" spans="1:7" s="31" customFormat="1" ht="12" customHeight="1" thickBot="1" x14ac:dyDescent="0.25">
      <c r="A35" s="144" t="s">
        <v>413</v>
      </c>
      <c r="B35" s="129" t="s">
        <v>149</v>
      </c>
      <c r="C35" s="116"/>
      <c r="D35" s="116"/>
      <c r="E35" s="116"/>
      <c r="F35" s="280">
        <f t="shared" si="6"/>
        <v>0</v>
      </c>
      <c r="G35" s="253">
        <f t="shared" si="7"/>
        <v>0</v>
      </c>
    </row>
    <row r="36" spans="1:7" s="31" customFormat="1" ht="12" customHeight="1" thickBot="1" x14ac:dyDescent="0.25">
      <c r="A36" s="22" t="s">
        <v>6</v>
      </c>
      <c r="B36" s="18" t="s">
        <v>286</v>
      </c>
      <c r="C36" s="113">
        <f>SUM(C37:C47)</f>
        <v>0</v>
      </c>
      <c r="D36" s="179">
        <f>SUM(D37:D47)</f>
        <v>0</v>
      </c>
      <c r="E36" s="113">
        <f>SUM(E37:E47)</f>
        <v>0</v>
      </c>
      <c r="F36" s="113">
        <f>SUM(F37:F47)</f>
        <v>0</v>
      </c>
      <c r="G36" s="250">
        <f>SUM(G37:G47)</f>
        <v>0</v>
      </c>
    </row>
    <row r="37" spans="1:7" s="31" customFormat="1" ht="12" customHeight="1" x14ac:dyDescent="0.2">
      <c r="A37" s="142" t="s">
        <v>42</v>
      </c>
      <c r="B37" s="127" t="s">
        <v>152</v>
      </c>
      <c r="C37" s="115"/>
      <c r="D37" s="180"/>
      <c r="E37" s="115"/>
      <c r="F37" s="156">
        <f t="shared" ref="F37:F47" si="8">D37+E37</f>
        <v>0</v>
      </c>
      <c r="G37" s="251">
        <f t="shared" ref="G37:G47" si="9">C37+F37</f>
        <v>0</v>
      </c>
    </row>
    <row r="38" spans="1:7" s="31" customFormat="1" ht="12" customHeight="1" x14ac:dyDescent="0.2">
      <c r="A38" s="143" t="s">
        <v>43</v>
      </c>
      <c r="B38" s="128" t="s">
        <v>153</v>
      </c>
      <c r="C38" s="114"/>
      <c r="D38" s="181"/>
      <c r="E38" s="114"/>
      <c r="F38" s="279">
        <f t="shared" si="8"/>
        <v>0</v>
      </c>
      <c r="G38" s="252">
        <f t="shared" si="9"/>
        <v>0</v>
      </c>
    </row>
    <row r="39" spans="1:7" s="31" customFormat="1" ht="12" customHeight="1" x14ac:dyDescent="0.2">
      <c r="A39" s="143" t="s">
        <v>44</v>
      </c>
      <c r="B39" s="128" t="s">
        <v>154</v>
      </c>
      <c r="C39" s="114"/>
      <c r="D39" s="181"/>
      <c r="E39" s="114"/>
      <c r="F39" s="279">
        <f t="shared" si="8"/>
        <v>0</v>
      </c>
      <c r="G39" s="252">
        <f t="shared" si="9"/>
        <v>0</v>
      </c>
    </row>
    <row r="40" spans="1:7" s="31" customFormat="1" ht="12" customHeight="1" x14ac:dyDescent="0.2">
      <c r="A40" s="143" t="s">
        <v>82</v>
      </c>
      <c r="B40" s="128" t="s">
        <v>155</v>
      </c>
      <c r="C40" s="114"/>
      <c r="D40" s="181"/>
      <c r="E40" s="114"/>
      <c r="F40" s="279">
        <f t="shared" si="8"/>
        <v>0</v>
      </c>
      <c r="G40" s="252">
        <f t="shared" si="9"/>
        <v>0</v>
      </c>
    </row>
    <row r="41" spans="1:7" s="31" customFormat="1" ht="12" customHeight="1" x14ac:dyDescent="0.2">
      <c r="A41" s="143" t="s">
        <v>83</v>
      </c>
      <c r="B41" s="128" t="s">
        <v>156</v>
      </c>
      <c r="C41" s="114"/>
      <c r="D41" s="181"/>
      <c r="E41" s="114"/>
      <c r="F41" s="279">
        <f t="shared" si="8"/>
        <v>0</v>
      </c>
      <c r="G41" s="252">
        <f t="shared" si="9"/>
        <v>0</v>
      </c>
    </row>
    <row r="42" spans="1:7" s="31" customFormat="1" ht="12" customHeight="1" x14ac:dyDescent="0.2">
      <c r="A42" s="143" t="s">
        <v>84</v>
      </c>
      <c r="B42" s="128" t="s">
        <v>157</v>
      </c>
      <c r="C42" s="114"/>
      <c r="D42" s="181"/>
      <c r="E42" s="114"/>
      <c r="F42" s="279">
        <f t="shared" si="8"/>
        <v>0</v>
      </c>
      <c r="G42" s="252">
        <f t="shared" si="9"/>
        <v>0</v>
      </c>
    </row>
    <row r="43" spans="1:7" s="31" customFormat="1" ht="12" customHeight="1" x14ac:dyDescent="0.2">
      <c r="A43" s="143" t="s">
        <v>85</v>
      </c>
      <c r="B43" s="128" t="s">
        <v>158</v>
      </c>
      <c r="C43" s="114"/>
      <c r="D43" s="181"/>
      <c r="E43" s="114"/>
      <c r="F43" s="279">
        <f t="shared" si="8"/>
        <v>0</v>
      </c>
      <c r="G43" s="252">
        <f t="shared" si="9"/>
        <v>0</v>
      </c>
    </row>
    <row r="44" spans="1:7" s="31" customFormat="1" ht="12" customHeight="1" x14ac:dyDescent="0.2">
      <c r="A44" s="143" t="s">
        <v>86</v>
      </c>
      <c r="B44" s="128" t="s">
        <v>159</v>
      </c>
      <c r="C44" s="114"/>
      <c r="D44" s="181"/>
      <c r="E44" s="114"/>
      <c r="F44" s="279">
        <f t="shared" si="8"/>
        <v>0</v>
      </c>
      <c r="G44" s="252">
        <f t="shared" si="9"/>
        <v>0</v>
      </c>
    </row>
    <row r="45" spans="1:7" s="31" customFormat="1" ht="12" customHeight="1" x14ac:dyDescent="0.2">
      <c r="A45" s="143" t="s">
        <v>150</v>
      </c>
      <c r="B45" s="128" t="s">
        <v>160</v>
      </c>
      <c r="C45" s="117"/>
      <c r="D45" s="206"/>
      <c r="E45" s="117"/>
      <c r="F45" s="277">
        <f t="shared" si="8"/>
        <v>0</v>
      </c>
      <c r="G45" s="255">
        <f t="shared" si="9"/>
        <v>0</v>
      </c>
    </row>
    <row r="46" spans="1:7" s="31" customFormat="1" ht="12" customHeight="1" x14ac:dyDescent="0.2">
      <c r="A46" s="144" t="s">
        <v>151</v>
      </c>
      <c r="B46" s="129" t="s">
        <v>288</v>
      </c>
      <c r="C46" s="118"/>
      <c r="D46" s="207"/>
      <c r="E46" s="118"/>
      <c r="F46" s="283">
        <f t="shared" si="8"/>
        <v>0</v>
      </c>
      <c r="G46" s="256">
        <f t="shared" si="9"/>
        <v>0</v>
      </c>
    </row>
    <row r="47" spans="1:7" s="31" customFormat="1" ht="12" customHeight="1" thickBot="1" x14ac:dyDescent="0.25">
      <c r="A47" s="144" t="s">
        <v>287</v>
      </c>
      <c r="B47" s="129" t="s">
        <v>161</v>
      </c>
      <c r="C47" s="118"/>
      <c r="D47" s="207"/>
      <c r="E47" s="118"/>
      <c r="F47" s="283">
        <f t="shared" si="8"/>
        <v>0</v>
      </c>
      <c r="G47" s="256">
        <f t="shared" si="9"/>
        <v>0</v>
      </c>
    </row>
    <row r="48" spans="1:7" s="31" customFormat="1" ht="12" customHeight="1" thickBot="1" x14ac:dyDescent="0.25">
      <c r="A48" s="22" t="s">
        <v>7</v>
      </c>
      <c r="B48" s="18" t="s">
        <v>162</v>
      </c>
      <c r="C48" s="113">
        <f>SUM(C49:C53)</f>
        <v>0</v>
      </c>
      <c r="D48" s="179">
        <f>SUM(D49:D53)</f>
        <v>0</v>
      </c>
      <c r="E48" s="113">
        <f>SUM(E49:E53)</f>
        <v>0</v>
      </c>
      <c r="F48" s="113">
        <f>SUM(F49:F53)</f>
        <v>0</v>
      </c>
      <c r="G48" s="250">
        <f>SUM(G49:G53)</f>
        <v>0</v>
      </c>
    </row>
    <row r="49" spans="1:7" s="31" customFormat="1" ht="12" customHeight="1" x14ac:dyDescent="0.2">
      <c r="A49" s="142" t="s">
        <v>45</v>
      </c>
      <c r="B49" s="127" t="s">
        <v>166</v>
      </c>
      <c r="C49" s="157"/>
      <c r="D49" s="208"/>
      <c r="E49" s="157"/>
      <c r="F49" s="274">
        <f>D49+E49</f>
        <v>0</v>
      </c>
      <c r="G49" s="257">
        <f>C49+F49</f>
        <v>0</v>
      </c>
    </row>
    <row r="50" spans="1:7" s="31" customFormat="1" ht="12" customHeight="1" x14ac:dyDescent="0.2">
      <c r="A50" s="143" t="s">
        <v>46</v>
      </c>
      <c r="B50" s="128" t="s">
        <v>167</v>
      </c>
      <c r="C50" s="117"/>
      <c r="D50" s="206"/>
      <c r="E50" s="117"/>
      <c r="F50" s="277">
        <f>D50+E50</f>
        <v>0</v>
      </c>
      <c r="G50" s="255">
        <f>C50+F50</f>
        <v>0</v>
      </c>
    </row>
    <row r="51" spans="1:7" s="31" customFormat="1" ht="12" customHeight="1" x14ac:dyDescent="0.2">
      <c r="A51" s="143" t="s">
        <v>163</v>
      </c>
      <c r="B51" s="128" t="s">
        <v>168</v>
      </c>
      <c r="C51" s="117"/>
      <c r="D51" s="206"/>
      <c r="E51" s="117"/>
      <c r="F51" s="277">
        <f>D51+E51</f>
        <v>0</v>
      </c>
      <c r="G51" s="255">
        <f>C51+F51</f>
        <v>0</v>
      </c>
    </row>
    <row r="52" spans="1:7" s="31" customFormat="1" ht="12" customHeight="1" x14ac:dyDescent="0.2">
      <c r="A52" s="143" t="s">
        <v>164</v>
      </c>
      <c r="B52" s="128" t="s">
        <v>169</v>
      </c>
      <c r="C52" s="117"/>
      <c r="D52" s="206"/>
      <c r="E52" s="117"/>
      <c r="F52" s="277">
        <f>D52+E52</f>
        <v>0</v>
      </c>
      <c r="G52" s="255">
        <f>C52+F52</f>
        <v>0</v>
      </c>
    </row>
    <row r="53" spans="1:7" s="31" customFormat="1" ht="12" customHeight="1" thickBot="1" x14ac:dyDescent="0.25">
      <c r="A53" s="144" t="s">
        <v>165</v>
      </c>
      <c r="B53" s="129" t="s">
        <v>170</v>
      </c>
      <c r="C53" s="118"/>
      <c r="D53" s="207"/>
      <c r="E53" s="118"/>
      <c r="F53" s="283">
        <f>D53+E53</f>
        <v>0</v>
      </c>
      <c r="G53" s="256">
        <f>C53+F53</f>
        <v>0</v>
      </c>
    </row>
    <row r="54" spans="1:7" s="31" customFormat="1" ht="12" customHeight="1" thickBot="1" x14ac:dyDescent="0.25">
      <c r="A54" s="22" t="s">
        <v>87</v>
      </c>
      <c r="B54" s="18" t="s">
        <v>171</v>
      </c>
      <c r="C54" s="113">
        <f>SUM(C55:C57)</f>
        <v>0</v>
      </c>
      <c r="D54" s="179">
        <f>SUM(D55:D57)</f>
        <v>0</v>
      </c>
      <c r="E54" s="113">
        <f>SUM(E55:E57)</f>
        <v>0</v>
      </c>
      <c r="F54" s="113">
        <f>SUM(F55:F57)</f>
        <v>0</v>
      </c>
      <c r="G54" s="250">
        <f>SUM(G55:G57)</f>
        <v>0</v>
      </c>
    </row>
    <row r="55" spans="1:7" s="31" customFormat="1" ht="12" customHeight="1" x14ac:dyDescent="0.2">
      <c r="A55" s="142" t="s">
        <v>47</v>
      </c>
      <c r="B55" s="127" t="s">
        <v>172</v>
      </c>
      <c r="C55" s="115"/>
      <c r="D55" s="180"/>
      <c r="E55" s="115"/>
      <c r="F55" s="156">
        <f>D55+E55</f>
        <v>0</v>
      </c>
      <c r="G55" s="251">
        <f>C55+F55</f>
        <v>0</v>
      </c>
    </row>
    <row r="56" spans="1:7" s="31" customFormat="1" ht="12" customHeight="1" x14ac:dyDescent="0.2">
      <c r="A56" s="143" t="s">
        <v>48</v>
      </c>
      <c r="B56" s="128" t="s">
        <v>281</v>
      </c>
      <c r="C56" s="114"/>
      <c r="D56" s="181"/>
      <c r="E56" s="114"/>
      <c r="F56" s="279">
        <f>D56+E56</f>
        <v>0</v>
      </c>
      <c r="G56" s="252">
        <f>C56+F56</f>
        <v>0</v>
      </c>
    </row>
    <row r="57" spans="1:7" s="31" customFormat="1" ht="12" customHeight="1" x14ac:dyDescent="0.2">
      <c r="A57" s="143" t="s">
        <v>175</v>
      </c>
      <c r="B57" s="128" t="s">
        <v>173</v>
      </c>
      <c r="C57" s="114"/>
      <c r="D57" s="181"/>
      <c r="E57" s="114"/>
      <c r="F57" s="279">
        <f>D57+E57</f>
        <v>0</v>
      </c>
      <c r="G57" s="252">
        <f>C57+F57</f>
        <v>0</v>
      </c>
    </row>
    <row r="58" spans="1:7" s="31" customFormat="1" ht="12" customHeight="1" thickBot="1" x14ac:dyDescent="0.25">
      <c r="A58" s="144" t="s">
        <v>176</v>
      </c>
      <c r="B58" s="129" t="s">
        <v>174</v>
      </c>
      <c r="C58" s="116"/>
      <c r="D58" s="182"/>
      <c r="E58" s="116"/>
      <c r="F58" s="280">
        <f>D58+E58</f>
        <v>0</v>
      </c>
      <c r="G58" s="253">
        <f>C58+F58</f>
        <v>0</v>
      </c>
    </row>
    <row r="59" spans="1:7" s="31" customFormat="1" ht="12" customHeight="1" thickBot="1" x14ac:dyDescent="0.25">
      <c r="A59" s="22" t="s">
        <v>9</v>
      </c>
      <c r="B59" s="58" t="s">
        <v>177</v>
      </c>
      <c r="C59" s="113">
        <f>SUM(C60:C62)</f>
        <v>0</v>
      </c>
      <c r="D59" s="179">
        <f>SUM(D60:D62)</f>
        <v>0</v>
      </c>
      <c r="E59" s="113">
        <f>SUM(E60:E62)</f>
        <v>0</v>
      </c>
      <c r="F59" s="113">
        <f>SUM(F60:F62)</f>
        <v>0</v>
      </c>
      <c r="G59" s="250">
        <f>SUM(G60:G62)</f>
        <v>0</v>
      </c>
    </row>
    <row r="60" spans="1:7" s="31" customFormat="1" ht="12" customHeight="1" x14ac:dyDescent="0.2">
      <c r="A60" s="142" t="s">
        <v>88</v>
      </c>
      <c r="B60" s="127" t="s">
        <v>179</v>
      </c>
      <c r="C60" s="117"/>
      <c r="D60" s="206"/>
      <c r="E60" s="117"/>
      <c r="F60" s="277">
        <f>D60+E60</f>
        <v>0</v>
      </c>
      <c r="G60" s="255">
        <f>C60+F60</f>
        <v>0</v>
      </c>
    </row>
    <row r="61" spans="1:7" s="31" customFormat="1" ht="12" customHeight="1" x14ac:dyDescent="0.2">
      <c r="A61" s="143" t="s">
        <v>89</v>
      </c>
      <c r="B61" s="128" t="s">
        <v>282</v>
      </c>
      <c r="C61" s="117"/>
      <c r="D61" s="206"/>
      <c r="E61" s="117"/>
      <c r="F61" s="277">
        <f>D61+E61</f>
        <v>0</v>
      </c>
      <c r="G61" s="255">
        <f>C61+F61</f>
        <v>0</v>
      </c>
    </row>
    <row r="62" spans="1:7" s="31" customFormat="1" ht="12" customHeight="1" x14ac:dyDescent="0.2">
      <c r="A62" s="143" t="s">
        <v>110</v>
      </c>
      <c r="B62" s="128" t="s">
        <v>180</v>
      </c>
      <c r="C62" s="117"/>
      <c r="D62" s="206"/>
      <c r="E62" s="117"/>
      <c r="F62" s="277">
        <f>D62+E62</f>
        <v>0</v>
      </c>
      <c r="G62" s="255">
        <f>C62+F62</f>
        <v>0</v>
      </c>
    </row>
    <row r="63" spans="1:7" s="31" customFormat="1" ht="12" customHeight="1" thickBot="1" x14ac:dyDescent="0.25">
      <c r="A63" s="144" t="s">
        <v>178</v>
      </c>
      <c r="B63" s="129" t="s">
        <v>181</v>
      </c>
      <c r="C63" s="117"/>
      <c r="D63" s="206"/>
      <c r="E63" s="117"/>
      <c r="F63" s="277">
        <f>D63+E63</f>
        <v>0</v>
      </c>
      <c r="G63" s="255">
        <f>C63+F63</f>
        <v>0</v>
      </c>
    </row>
    <row r="64" spans="1:7" s="31" customFormat="1" ht="12" customHeight="1" thickBot="1" x14ac:dyDescent="0.25">
      <c r="A64" s="22" t="s">
        <v>10</v>
      </c>
      <c r="B64" s="18" t="s">
        <v>182</v>
      </c>
      <c r="C64" s="119">
        <f>+C7+C14+C21+C28+C36+C48+C54+C59</f>
        <v>0</v>
      </c>
      <c r="D64" s="183">
        <f>+D7+D14+D21+D28+D36+D48+D54+D59</f>
        <v>0</v>
      </c>
      <c r="E64" s="119">
        <f>+E7+E14+E21+E28+E36+E48+E54+E59</f>
        <v>0</v>
      </c>
      <c r="F64" s="119">
        <f>+F7+F14+F21+F28+F36+F48+F54+F59</f>
        <v>0</v>
      </c>
      <c r="G64" s="254">
        <f>+G7+G14+G21+G28+G36+G48+G54+G59</f>
        <v>0</v>
      </c>
    </row>
    <row r="65" spans="1:7" s="31" customFormat="1" ht="12" customHeight="1" thickBot="1" x14ac:dyDescent="0.2">
      <c r="A65" s="145" t="s">
        <v>269</v>
      </c>
      <c r="B65" s="58" t="s">
        <v>184</v>
      </c>
      <c r="C65" s="113">
        <f>SUM(C66:C68)</f>
        <v>0</v>
      </c>
      <c r="D65" s="179">
        <f>SUM(D66:D68)</f>
        <v>0</v>
      </c>
      <c r="E65" s="113">
        <f>SUM(E66:E68)</f>
        <v>0</v>
      </c>
      <c r="F65" s="113">
        <f>SUM(F66:F68)</f>
        <v>0</v>
      </c>
      <c r="G65" s="250">
        <f>SUM(G66:G68)</f>
        <v>0</v>
      </c>
    </row>
    <row r="66" spans="1:7" s="31" customFormat="1" ht="12" customHeight="1" x14ac:dyDescent="0.2">
      <c r="A66" s="142" t="s">
        <v>212</v>
      </c>
      <c r="B66" s="127" t="s">
        <v>185</v>
      </c>
      <c r="C66" s="117"/>
      <c r="D66" s="206"/>
      <c r="E66" s="117"/>
      <c r="F66" s="277">
        <f>D66+E66</f>
        <v>0</v>
      </c>
      <c r="G66" s="255">
        <f>C66+F66</f>
        <v>0</v>
      </c>
    </row>
    <row r="67" spans="1:7" s="31" customFormat="1" ht="12" customHeight="1" x14ac:dyDescent="0.2">
      <c r="A67" s="143" t="s">
        <v>221</v>
      </c>
      <c r="B67" s="128" t="s">
        <v>186</v>
      </c>
      <c r="C67" s="117"/>
      <c r="D67" s="206"/>
      <c r="E67" s="117"/>
      <c r="F67" s="277">
        <f>D67+E67</f>
        <v>0</v>
      </c>
      <c r="G67" s="255">
        <f>C67+F67</f>
        <v>0</v>
      </c>
    </row>
    <row r="68" spans="1:7" s="31" customFormat="1" ht="12" customHeight="1" thickBot="1" x14ac:dyDescent="0.25">
      <c r="A68" s="152" t="s">
        <v>222</v>
      </c>
      <c r="B68" s="271" t="s">
        <v>187</v>
      </c>
      <c r="C68" s="249"/>
      <c r="D68" s="209"/>
      <c r="E68" s="249"/>
      <c r="F68" s="276">
        <f>D68+E68</f>
        <v>0</v>
      </c>
      <c r="G68" s="272">
        <f>C68+F68</f>
        <v>0</v>
      </c>
    </row>
    <row r="69" spans="1:7" s="31" customFormat="1" ht="12" customHeight="1" thickBot="1" x14ac:dyDescent="0.2">
      <c r="A69" s="145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250">
        <f>SUM(G70:G73)</f>
        <v>0</v>
      </c>
    </row>
    <row r="70" spans="1:7" s="31" customFormat="1" ht="12" customHeight="1" x14ac:dyDescent="0.2">
      <c r="A70" s="142" t="s">
        <v>70</v>
      </c>
      <c r="B70" s="232" t="s">
        <v>190</v>
      </c>
      <c r="C70" s="117"/>
      <c r="D70" s="117"/>
      <c r="E70" s="117"/>
      <c r="F70" s="277">
        <f>D70+E70</f>
        <v>0</v>
      </c>
      <c r="G70" s="255">
        <f>C70+F70</f>
        <v>0</v>
      </c>
    </row>
    <row r="71" spans="1:7" s="31" customFormat="1" ht="12" customHeight="1" x14ac:dyDescent="0.2">
      <c r="A71" s="143" t="s">
        <v>71</v>
      </c>
      <c r="B71" s="232" t="s">
        <v>425</v>
      </c>
      <c r="C71" s="117"/>
      <c r="D71" s="117"/>
      <c r="E71" s="117"/>
      <c r="F71" s="277">
        <f>D71+E71</f>
        <v>0</v>
      </c>
      <c r="G71" s="255">
        <f>C71+F71</f>
        <v>0</v>
      </c>
    </row>
    <row r="72" spans="1:7" s="31" customFormat="1" ht="12" customHeight="1" x14ac:dyDescent="0.2">
      <c r="A72" s="143" t="s">
        <v>213</v>
      </c>
      <c r="B72" s="232" t="s">
        <v>191</v>
      </c>
      <c r="C72" s="117"/>
      <c r="D72" s="117"/>
      <c r="E72" s="117"/>
      <c r="F72" s="277">
        <f>D72+E72</f>
        <v>0</v>
      </c>
      <c r="G72" s="255">
        <f>C72+F72</f>
        <v>0</v>
      </c>
    </row>
    <row r="73" spans="1:7" s="31" customFormat="1" ht="12" customHeight="1" thickBot="1" x14ac:dyDescent="0.25">
      <c r="A73" s="144" t="s">
        <v>214</v>
      </c>
      <c r="B73" s="233" t="s">
        <v>426</v>
      </c>
      <c r="C73" s="117"/>
      <c r="D73" s="117"/>
      <c r="E73" s="117"/>
      <c r="F73" s="277">
        <f>D73+E73</f>
        <v>0</v>
      </c>
      <c r="G73" s="255">
        <f>C73+F73</f>
        <v>0</v>
      </c>
    </row>
    <row r="74" spans="1:7" s="31" customFormat="1" ht="12" customHeight="1" thickBot="1" x14ac:dyDescent="0.2">
      <c r="A74" s="145" t="s">
        <v>192</v>
      </c>
      <c r="B74" s="58" t="s">
        <v>193</v>
      </c>
      <c r="C74" s="113">
        <f>SUM(C75:C76)</f>
        <v>0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250">
        <f>SUM(G75:G76)</f>
        <v>0</v>
      </c>
    </row>
    <row r="75" spans="1:7" s="31" customFormat="1" ht="12" customHeight="1" x14ac:dyDescent="0.2">
      <c r="A75" s="142" t="s">
        <v>215</v>
      </c>
      <c r="B75" s="127" t="s">
        <v>194</v>
      </c>
      <c r="C75" s="117"/>
      <c r="D75" s="117"/>
      <c r="E75" s="117"/>
      <c r="F75" s="277">
        <f>D75+E75</f>
        <v>0</v>
      </c>
      <c r="G75" s="255">
        <f>C75+F75</f>
        <v>0</v>
      </c>
    </row>
    <row r="76" spans="1:7" s="31" customFormat="1" ht="12" customHeight="1" thickBot="1" x14ac:dyDescent="0.25">
      <c r="A76" s="144" t="s">
        <v>216</v>
      </c>
      <c r="B76" s="129" t="s">
        <v>195</v>
      </c>
      <c r="C76" s="117"/>
      <c r="D76" s="117"/>
      <c r="E76" s="117"/>
      <c r="F76" s="277">
        <f>D76+E76</f>
        <v>0</v>
      </c>
      <c r="G76" s="255">
        <f>C76+F76</f>
        <v>0</v>
      </c>
    </row>
    <row r="77" spans="1:7" s="30" customFormat="1" ht="12" customHeight="1" thickBot="1" x14ac:dyDescent="0.2">
      <c r="A77" s="145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250">
        <f>SUM(G78:G80)</f>
        <v>0</v>
      </c>
    </row>
    <row r="78" spans="1:7" s="31" customFormat="1" ht="12" customHeight="1" x14ac:dyDescent="0.2">
      <c r="A78" s="142" t="s">
        <v>217</v>
      </c>
      <c r="B78" s="127" t="s">
        <v>198</v>
      </c>
      <c r="C78" s="117"/>
      <c r="D78" s="117"/>
      <c r="E78" s="117"/>
      <c r="F78" s="277">
        <f>D78+E78</f>
        <v>0</v>
      </c>
      <c r="G78" s="255">
        <f>C78+F78</f>
        <v>0</v>
      </c>
    </row>
    <row r="79" spans="1:7" s="31" customFormat="1" ht="12" customHeight="1" x14ac:dyDescent="0.2">
      <c r="A79" s="143" t="s">
        <v>218</v>
      </c>
      <c r="B79" s="128" t="s">
        <v>199</v>
      </c>
      <c r="C79" s="117"/>
      <c r="D79" s="117"/>
      <c r="E79" s="117"/>
      <c r="F79" s="277">
        <f>D79+E79</f>
        <v>0</v>
      </c>
      <c r="G79" s="255">
        <f>C79+F79</f>
        <v>0</v>
      </c>
    </row>
    <row r="80" spans="1:7" s="31" customFormat="1" ht="12" customHeight="1" thickBot="1" x14ac:dyDescent="0.25">
      <c r="A80" s="144" t="s">
        <v>219</v>
      </c>
      <c r="B80" s="234" t="s">
        <v>427</v>
      </c>
      <c r="C80" s="117"/>
      <c r="D80" s="117"/>
      <c r="E80" s="117"/>
      <c r="F80" s="277">
        <f>D80+E80</f>
        <v>0</v>
      </c>
      <c r="G80" s="255">
        <f>C80+F80</f>
        <v>0</v>
      </c>
    </row>
    <row r="81" spans="1:7" s="31" customFormat="1" ht="12" customHeight="1" thickBot="1" x14ac:dyDescent="0.2">
      <c r="A81" s="145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250">
        <f>SUM(G82:G85)</f>
        <v>0</v>
      </c>
    </row>
    <row r="82" spans="1:7" s="31" customFormat="1" ht="12" customHeight="1" x14ac:dyDescent="0.2">
      <c r="A82" s="146" t="s">
        <v>201</v>
      </c>
      <c r="B82" s="127" t="s">
        <v>202</v>
      </c>
      <c r="C82" s="117"/>
      <c r="D82" s="117"/>
      <c r="E82" s="117"/>
      <c r="F82" s="277">
        <f t="shared" ref="F82:F87" si="10">D82+E82</f>
        <v>0</v>
      </c>
      <c r="G82" s="255">
        <f t="shared" ref="G82:G87" si="11">C82+F82</f>
        <v>0</v>
      </c>
    </row>
    <row r="83" spans="1:7" s="31" customFormat="1" ht="12" customHeight="1" x14ac:dyDescent="0.2">
      <c r="A83" s="147" t="s">
        <v>203</v>
      </c>
      <c r="B83" s="128" t="s">
        <v>204</v>
      </c>
      <c r="C83" s="117"/>
      <c r="D83" s="117"/>
      <c r="E83" s="117"/>
      <c r="F83" s="277">
        <f t="shared" si="10"/>
        <v>0</v>
      </c>
      <c r="G83" s="255">
        <f t="shared" si="11"/>
        <v>0</v>
      </c>
    </row>
    <row r="84" spans="1:7" s="31" customFormat="1" ht="12" customHeight="1" x14ac:dyDescent="0.2">
      <c r="A84" s="147" t="s">
        <v>205</v>
      </c>
      <c r="B84" s="128" t="s">
        <v>206</v>
      </c>
      <c r="C84" s="117"/>
      <c r="D84" s="117"/>
      <c r="E84" s="117"/>
      <c r="F84" s="277">
        <f t="shared" si="10"/>
        <v>0</v>
      </c>
      <c r="G84" s="255">
        <f t="shared" si="11"/>
        <v>0</v>
      </c>
    </row>
    <row r="85" spans="1:7" s="30" customFormat="1" ht="12" customHeight="1" thickBot="1" x14ac:dyDescent="0.25">
      <c r="A85" s="148" t="s">
        <v>207</v>
      </c>
      <c r="B85" s="129" t="s">
        <v>208</v>
      </c>
      <c r="C85" s="117"/>
      <c r="D85" s="117"/>
      <c r="E85" s="117"/>
      <c r="F85" s="277">
        <f t="shared" si="10"/>
        <v>0</v>
      </c>
      <c r="G85" s="255">
        <f t="shared" si="11"/>
        <v>0</v>
      </c>
    </row>
    <row r="86" spans="1:7" s="30" customFormat="1" ht="12" customHeight="1" thickBot="1" x14ac:dyDescent="0.2">
      <c r="A86" s="145" t="s">
        <v>209</v>
      </c>
      <c r="B86" s="58" t="s">
        <v>327</v>
      </c>
      <c r="C86" s="160"/>
      <c r="D86" s="160"/>
      <c r="E86" s="160"/>
      <c r="F86" s="113">
        <f t="shared" si="10"/>
        <v>0</v>
      </c>
      <c r="G86" s="250">
        <f t="shared" si="11"/>
        <v>0</v>
      </c>
    </row>
    <row r="87" spans="1:7" s="30" customFormat="1" ht="12" customHeight="1" thickBot="1" x14ac:dyDescent="0.2">
      <c r="A87" s="145" t="s">
        <v>347</v>
      </c>
      <c r="B87" s="58" t="s">
        <v>210</v>
      </c>
      <c r="C87" s="160"/>
      <c r="D87" s="160"/>
      <c r="E87" s="160"/>
      <c r="F87" s="113">
        <f t="shared" si="10"/>
        <v>0</v>
      </c>
      <c r="G87" s="250">
        <f t="shared" si="11"/>
        <v>0</v>
      </c>
    </row>
    <row r="88" spans="1:7" s="30" customFormat="1" ht="12" customHeight="1" thickBot="1" x14ac:dyDescent="0.2">
      <c r="A88" s="145" t="s">
        <v>348</v>
      </c>
      <c r="B88" s="133" t="s">
        <v>330</v>
      </c>
      <c r="C88" s="119">
        <f>+C65+C69+C74+C77+C81+C87+C86</f>
        <v>0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254">
        <f>+G65+G69+G74+G77+G81+G87+G86</f>
        <v>0</v>
      </c>
    </row>
    <row r="89" spans="1:7" s="30" customFormat="1" ht="12" customHeight="1" thickBot="1" x14ac:dyDescent="0.2">
      <c r="A89" s="149" t="s">
        <v>349</v>
      </c>
      <c r="B89" s="134" t="s">
        <v>350</v>
      </c>
      <c r="C89" s="119">
        <f>+C64+C88</f>
        <v>0</v>
      </c>
      <c r="D89" s="119">
        <f>+D64+D88</f>
        <v>0</v>
      </c>
      <c r="E89" s="119">
        <f>+E64+E88</f>
        <v>0</v>
      </c>
      <c r="F89" s="119">
        <f>+F64+F88</f>
        <v>0</v>
      </c>
      <c r="G89" s="254">
        <f>+G64+G88</f>
        <v>0</v>
      </c>
    </row>
    <row r="90" spans="1:7" s="31" customFormat="1" ht="15" customHeight="1" thickBot="1" x14ac:dyDescent="0.25">
      <c r="A90" s="52"/>
      <c r="B90" s="53"/>
      <c r="C90" s="99"/>
    </row>
    <row r="91" spans="1:7" s="26" customFormat="1" ht="16.5" customHeight="1" thickBot="1" x14ac:dyDescent="0.25">
      <c r="A91" s="411" t="s">
        <v>34</v>
      </c>
      <c r="B91" s="412"/>
      <c r="C91" s="412"/>
      <c r="D91" s="412"/>
      <c r="E91" s="412"/>
      <c r="F91" s="412"/>
      <c r="G91" s="413"/>
    </row>
    <row r="92" spans="1:7" s="32" customFormat="1" ht="12" customHeight="1" thickBot="1" x14ac:dyDescent="0.25">
      <c r="A92" s="121" t="s">
        <v>2</v>
      </c>
      <c r="B92" s="21" t="s">
        <v>354</v>
      </c>
      <c r="C92" s="112">
        <f>+C93+C94+C95+C96+C97+C110</f>
        <v>0</v>
      </c>
      <c r="D92" s="259">
        <f>+D93+D94+D95+D96+D97+D110</f>
        <v>0</v>
      </c>
      <c r="E92" s="112">
        <f>+E93+E94+E95+E96+E97+E110</f>
        <v>0</v>
      </c>
      <c r="F92" s="112">
        <f>+F93+F94+F95+F96+F97+F110</f>
        <v>0</v>
      </c>
      <c r="G92" s="263">
        <f>+G93+G94+G95+G96+G97+G110</f>
        <v>0</v>
      </c>
    </row>
    <row r="93" spans="1:7" ht="12" customHeight="1" x14ac:dyDescent="0.2">
      <c r="A93" s="150" t="s">
        <v>49</v>
      </c>
      <c r="B93" s="7" t="s">
        <v>30</v>
      </c>
      <c r="C93" s="171"/>
      <c r="D93" s="260"/>
      <c r="E93" s="171"/>
      <c r="F93" s="278">
        <f t="shared" ref="F93:F112" si="12">D93+E93</f>
        <v>0</v>
      </c>
      <c r="G93" s="264">
        <f t="shared" ref="G93:G112" si="13">C93+F93</f>
        <v>0</v>
      </c>
    </row>
    <row r="94" spans="1:7" ht="12" customHeight="1" x14ac:dyDescent="0.2">
      <c r="A94" s="143" t="s">
        <v>50</v>
      </c>
      <c r="B94" s="5" t="s">
        <v>90</v>
      </c>
      <c r="C94" s="114"/>
      <c r="D94" s="261"/>
      <c r="E94" s="114"/>
      <c r="F94" s="279">
        <f t="shared" si="12"/>
        <v>0</v>
      </c>
      <c r="G94" s="252">
        <f t="shared" si="13"/>
        <v>0</v>
      </c>
    </row>
    <row r="95" spans="1:7" ht="12" customHeight="1" x14ac:dyDescent="0.2">
      <c r="A95" s="143" t="s">
        <v>51</v>
      </c>
      <c r="B95" s="5" t="s">
        <v>68</v>
      </c>
      <c r="C95" s="116"/>
      <c r="D95" s="261"/>
      <c r="E95" s="116"/>
      <c r="F95" s="280">
        <f t="shared" si="12"/>
        <v>0</v>
      </c>
      <c r="G95" s="253">
        <f t="shared" si="13"/>
        <v>0</v>
      </c>
    </row>
    <row r="96" spans="1:7" ht="12" customHeight="1" x14ac:dyDescent="0.2">
      <c r="A96" s="143" t="s">
        <v>52</v>
      </c>
      <c r="B96" s="8" t="s">
        <v>91</v>
      </c>
      <c r="C96" s="116"/>
      <c r="D96" s="240"/>
      <c r="E96" s="116"/>
      <c r="F96" s="280">
        <f t="shared" si="12"/>
        <v>0</v>
      </c>
      <c r="G96" s="253">
        <f t="shared" si="13"/>
        <v>0</v>
      </c>
    </row>
    <row r="97" spans="1:7" ht="12" customHeight="1" x14ac:dyDescent="0.2">
      <c r="A97" s="143" t="s">
        <v>60</v>
      </c>
      <c r="B97" s="16" t="s">
        <v>92</v>
      </c>
      <c r="C97" s="116"/>
      <c r="D97" s="240"/>
      <c r="E97" s="116"/>
      <c r="F97" s="280">
        <f t="shared" si="12"/>
        <v>0</v>
      </c>
      <c r="G97" s="253">
        <f t="shared" si="13"/>
        <v>0</v>
      </c>
    </row>
    <row r="98" spans="1:7" ht="12" customHeight="1" x14ac:dyDescent="0.2">
      <c r="A98" s="143" t="s">
        <v>53</v>
      </c>
      <c r="B98" s="5" t="s">
        <v>351</v>
      </c>
      <c r="C98" s="116"/>
      <c r="D98" s="240"/>
      <c r="E98" s="116"/>
      <c r="F98" s="280">
        <f t="shared" si="12"/>
        <v>0</v>
      </c>
      <c r="G98" s="253">
        <f t="shared" si="13"/>
        <v>0</v>
      </c>
    </row>
    <row r="99" spans="1:7" ht="12" customHeight="1" x14ac:dyDescent="0.2">
      <c r="A99" s="143" t="s">
        <v>54</v>
      </c>
      <c r="B99" s="37" t="s">
        <v>293</v>
      </c>
      <c r="C99" s="116"/>
      <c r="D99" s="240"/>
      <c r="E99" s="116"/>
      <c r="F99" s="280">
        <f t="shared" si="12"/>
        <v>0</v>
      </c>
      <c r="G99" s="253">
        <f t="shared" si="13"/>
        <v>0</v>
      </c>
    </row>
    <row r="100" spans="1:7" ht="12" customHeight="1" x14ac:dyDescent="0.2">
      <c r="A100" s="143" t="s">
        <v>61</v>
      </c>
      <c r="B100" s="37" t="s">
        <v>292</v>
      </c>
      <c r="C100" s="116"/>
      <c r="D100" s="240"/>
      <c r="E100" s="116"/>
      <c r="F100" s="280">
        <f t="shared" si="12"/>
        <v>0</v>
      </c>
      <c r="G100" s="253">
        <f t="shared" si="13"/>
        <v>0</v>
      </c>
    </row>
    <row r="101" spans="1:7" ht="12" customHeight="1" x14ac:dyDescent="0.2">
      <c r="A101" s="143" t="s">
        <v>62</v>
      </c>
      <c r="B101" s="37" t="s">
        <v>226</v>
      </c>
      <c r="C101" s="116"/>
      <c r="D101" s="240"/>
      <c r="E101" s="116"/>
      <c r="F101" s="280">
        <f t="shared" si="12"/>
        <v>0</v>
      </c>
      <c r="G101" s="253">
        <f t="shared" si="13"/>
        <v>0</v>
      </c>
    </row>
    <row r="102" spans="1:7" ht="12" customHeight="1" x14ac:dyDescent="0.2">
      <c r="A102" s="143" t="s">
        <v>63</v>
      </c>
      <c r="B102" s="38" t="s">
        <v>227</v>
      </c>
      <c r="C102" s="116"/>
      <c r="D102" s="240"/>
      <c r="E102" s="116"/>
      <c r="F102" s="280">
        <f t="shared" si="12"/>
        <v>0</v>
      </c>
      <c r="G102" s="253">
        <f t="shared" si="13"/>
        <v>0</v>
      </c>
    </row>
    <row r="103" spans="1:7" ht="22.5" x14ac:dyDescent="0.2">
      <c r="A103" s="143" t="s">
        <v>64</v>
      </c>
      <c r="B103" s="38" t="s">
        <v>228</v>
      </c>
      <c r="C103" s="116"/>
      <c r="D103" s="240"/>
      <c r="E103" s="116"/>
      <c r="F103" s="280">
        <f t="shared" si="12"/>
        <v>0</v>
      </c>
      <c r="G103" s="253">
        <f t="shared" si="13"/>
        <v>0</v>
      </c>
    </row>
    <row r="104" spans="1:7" ht="12" customHeight="1" x14ac:dyDescent="0.2">
      <c r="A104" s="143" t="s">
        <v>66</v>
      </c>
      <c r="B104" s="37" t="s">
        <v>229</v>
      </c>
      <c r="C104" s="116"/>
      <c r="D104" s="240"/>
      <c r="E104" s="116"/>
      <c r="F104" s="280">
        <f t="shared" si="12"/>
        <v>0</v>
      </c>
      <c r="G104" s="253">
        <f t="shared" si="13"/>
        <v>0</v>
      </c>
    </row>
    <row r="105" spans="1:7" ht="12" customHeight="1" x14ac:dyDescent="0.2">
      <c r="A105" s="143" t="s">
        <v>93</v>
      </c>
      <c r="B105" s="37" t="s">
        <v>230</v>
      </c>
      <c r="C105" s="116"/>
      <c r="D105" s="240"/>
      <c r="E105" s="116"/>
      <c r="F105" s="280">
        <f t="shared" si="12"/>
        <v>0</v>
      </c>
      <c r="G105" s="253">
        <f t="shared" si="13"/>
        <v>0</v>
      </c>
    </row>
    <row r="106" spans="1:7" ht="12" customHeight="1" x14ac:dyDescent="0.2">
      <c r="A106" s="143" t="s">
        <v>224</v>
      </c>
      <c r="B106" s="38" t="s">
        <v>231</v>
      </c>
      <c r="C106" s="114"/>
      <c r="D106" s="240"/>
      <c r="E106" s="116"/>
      <c r="F106" s="280">
        <f t="shared" si="12"/>
        <v>0</v>
      </c>
      <c r="G106" s="253">
        <f t="shared" si="13"/>
        <v>0</v>
      </c>
    </row>
    <row r="107" spans="1:7" ht="12" customHeight="1" x14ac:dyDescent="0.2">
      <c r="A107" s="151" t="s">
        <v>225</v>
      </c>
      <c r="B107" s="39" t="s">
        <v>232</v>
      </c>
      <c r="C107" s="116"/>
      <c r="D107" s="240"/>
      <c r="E107" s="116"/>
      <c r="F107" s="280">
        <f t="shared" si="12"/>
        <v>0</v>
      </c>
      <c r="G107" s="253">
        <f t="shared" si="13"/>
        <v>0</v>
      </c>
    </row>
    <row r="108" spans="1:7" ht="12" customHeight="1" x14ac:dyDescent="0.2">
      <c r="A108" s="143" t="s">
        <v>290</v>
      </c>
      <c r="B108" s="39" t="s">
        <v>233</v>
      </c>
      <c r="C108" s="116"/>
      <c r="D108" s="240"/>
      <c r="E108" s="116"/>
      <c r="F108" s="280">
        <f t="shared" si="12"/>
        <v>0</v>
      </c>
      <c r="G108" s="253">
        <f t="shared" si="13"/>
        <v>0</v>
      </c>
    </row>
    <row r="109" spans="1:7" ht="12" customHeight="1" x14ac:dyDescent="0.2">
      <c r="A109" s="143" t="s">
        <v>291</v>
      </c>
      <c r="B109" s="38" t="s">
        <v>234</v>
      </c>
      <c r="C109" s="114"/>
      <c r="D109" s="239"/>
      <c r="E109" s="114"/>
      <c r="F109" s="279">
        <f t="shared" si="12"/>
        <v>0</v>
      </c>
      <c r="G109" s="252">
        <f t="shared" si="13"/>
        <v>0</v>
      </c>
    </row>
    <row r="110" spans="1:7" ht="12" customHeight="1" x14ac:dyDescent="0.2">
      <c r="A110" s="143" t="s">
        <v>295</v>
      </c>
      <c r="B110" s="8" t="s">
        <v>31</v>
      </c>
      <c r="C110" s="114"/>
      <c r="D110" s="239"/>
      <c r="E110" s="114"/>
      <c r="F110" s="279">
        <f t="shared" si="12"/>
        <v>0</v>
      </c>
      <c r="G110" s="252">
        <f t="shared" si="13"/>
        <v>0</v>
      </c>
    </row>
    <row r="111" spans="1:7" ht="12" customHeight="1" x14ac:dyDescent="0.2">
      <c r="A111" s="144" t="s">
        <v>296</v>
      </c>
      <c r="B111" s="5" t="s">
        <v>352</v>
      </c>
      <c r="C111" s="116"/>
      <c r="D111" s="240"/>
      <c r="E111" s="116"/>
      <c r="F111" s="280">
        <f t="shared" si="12"/>
        <v>0</v>
      </c>
      <c r="G111" s="253">
        <f t="shared" si="13"/>
        <v>0</v>
      </c>
    </row>
    <row r="112" spans="1:7" ht="12" customHeight="1" thickBot="1" x14ac:dyDescent="0.25">
      <c r="A112" s="152" t="s">
        <v>297</v>
      </c>
      <c r="B112" s="40" t="s">
        <v>353</v>
      </c>
      <c r="C112" s="172"/>
      <c r="D112" s="241"/>
      <c r="E112" s="172"/>
      <c r="F112" s="281">
        <f t="shared" si="12"/>
        <v>0</v>
      </c>
      <c r="G112" s="265">
        <f t="shared" si="13"/>
        <v>0</v>
      </c>
    </row>
    <row r="113" spans="1:7" ht="12" customHeight="1" thickBot="1" x14ac:dyDescent="0.25">
      <c r="A113" s="22" t="s">
        <v>3</v>
      </c>
      <c r="B113" s="20" t="s">
        <v>235</v>
      </c>
      <c r="C113" s="113">
        <f>+C114+C116+C118</f>
        <v>0</v>
      </c>
      <c r="D113" s="236">
        <f>+D114+D116+D118</f>
        <v>0</v>
      </c>
      <c r="E113" s="113">
        <f>+E114+E116+E118</f>
        <v>0</v>
      </c>
      <c r="F113" s="113">
        <f>+F114+F116+F118</f>
        <v>0</v>
      </c>
      <c r="G113" s="250">
        <f>+G114+G116+G118</f>
        <v>0</v>
      </c>
    </row>
    <row r="114" spans="1:7" ht="12" customHeight="1" x14ac:dyDescent="0.2">
      <c r="A114" s="142" t="s">
        <v>55</v>
      </c>
      <c r="B114" s="5" t="s">
        <v>109</v>
      </c>
      <c r="C114" s="115"/>
      <c r="D114" s="237"/>
      <c r="E114" s="115"/>
      <c r="F114" s="156">
        <f t="shared" ref="F114:F126" si="14">D114+E114</f>
        <v>0</v>
      </c>
      <c r="G114" s="251">
        <f t="shared" ref="G114:G126" si="15">C114+F114</f>
        <v>0</v>
      </c>
    </row>
    <row r="115" spans="1:7" ht="12" customHeight="1" x14ac:dyDescent="0.2">
      <c r="A115" s="142" t="s">
        <v>56</v>
      </c>
      <c r="B115" s="9" t="s">
        <v>239</v>
      </c>
      <c r="C115" s="115"/>
      <c r="D115" s="237"/>
      <c r="E115" s="115"/>
      <c r="F115" s="156">
        <f t="shared" si="14"/>
        <v>0</v>
      </c>
      <c r="G115" s="251">
        <f t="shared" si="15"/>
        <v>0</v>
      </c>
    </row>
    <row r="116" spans="1:7" ht="12" customHeight="1" x14ac:dyDescent="0.2">
      <c r="A116" s="142" t="s">
        <v>57</v>
      </c>
      <c r="B116" s="9" t="s">
        <v>94</v>
      </c>
      <c r="C116" s="114"/>
      <c r="D116" s="239"/>
      <c r="E116" s="114"/>
      <c r="F116" s="279">
        <f t="shared" si="14"/>
        <v>0</v>
      </c>
      <c r="G116" s="252">
        <f t="shared" si="15"/>
        <v>0</v>
      </c>
    </row>
    <row r="117" spans="1:7" ht="12" customHeight="1" x14ac:dyDescent="0.2">
      <c r="A117" s="142" t="s">
        <v>58</v>
      </c>
      <c r="B117" s="9" t="s">
        <v>240</v>
      </c>
      <c r="C117" s="114"/>
      <c r="D117" s="239"/>
      <c r="E117" s="114"/>
      <c r="F117" s="279">
        <f t="shared" si="14"/>
        <v>0</v>
      </c>
      <c r="G117" s="252">
        <f t="shared" si="15"/>
        <v>0</v>
      </c>
    </row>
    <row r="118" spans="1:7" ht="12" customHeight="1" x14ac:dyDescent="0.2">
      <c r="A118" s="142" t="s">
        <v>59</v>
      </c>
      <c r="B118" s="60" t="s">
        <v>111</v>
      </c>
      <c r="C118" s="114"/>
      <c r="D118" s="239"/>
      <c r="E118" s="114"/>
      <c r="F118" s="279">
        <f t="shared" si="14"/>
        <v>0</v>
      </c>
      <c r="G118" s="252">
        <f t="shared" si="15"/>
        <v>0</v>
      </c>
    </row>
    <row r="119" spans="1:7" ht="12" customHeight="1" x14ac:dyDescent="0.2">
      <c r="A119" s="142" t="s">
        <v>65</v>
      </c>
      <c r="B119" s="59" t="s">
        <v>283</v>
      </c>
      <c r="C119" s="114"/>
      <c r="D119" s="239"/>
      <c r="E119" s="114"/>
      <c r="F119" s="279">
        <f t="shared" si="14"/>
        <v>0</v>
      </c>
      <c r="G119" s="252">
        <f t="shared" si="15"/>
        <v>0</v>
      </c>
    </row>
    <row r="120" spans="1:7" ht="12" customHeight="1" x14ac:dyDescent="0.2">
      <c r="A120" s="142" t="s">
        <v>67</v>
      </c>
      <c r="B120" s="123" t="s">
        <v>245</v>
      </c>
      <c r="C120" s="114"/>
      <c r="D120" s="239"/>
      <c r="E120" s="114"/>
      <c r="F120" s="279">
        <f t="shared" si="14"/>
        <v>0</v>
      </c>
      <c r="G120" s="252">
        <f t="shared" si="15"/>
        <v>0</v>
      </c>
    </row>
    <row r="121" spans="1:7" ht="22.5" x14ac:dyDescent="0.2">
      <c r="A121" s="142" t="s">
        <v>95</v>
      </c>
      <c r="B121" s="38" t="s">
        <v>228</v>
      </c>
      <c r="C121" s="114"/>
      <c r="D121" s="239"/>
      <c r="E121" s="114"/>
      <c r="F121" s="279">
        <f t="shared" si="14"/>
        <v>0</v>
      </c>
      <c r="G121" s="252">
        <f t="shared" si="15"/>
        <v>0</v>
      </c>
    </row>
    <row r="122" spans="1:7" ht="12" customHeight="1" x14ac:dyDescent="0.2">
      <c r="A122" s="142" t="s">
        <v>96</v>
      </c>
      <c r="B122" s="38" t="s">
        <v>244</v>
      </c>
      <c r="C122" s="114"/>
      <c r="D122" s="239"/>
      <c r="E122" s="114"/>
      <c r="F122" s="279">
        <f t="shared" si="14"/>
        <v>0</v>
      </c>
      <c r="G122" s="252">
        <f t="shared" si="15"/>
        <v>0</v>
      </c>
    </row>
    <row r="123" spans="1:7" ht="12" customHeight="1" x14ac:dyDescent="0.2">
      <c r="A123" s="142" t="s">
        <v>97</v>
      </c>
      <c r="B123" s="38" t="s">
        <v>243</v>
      </c>
      <c r="C123" s="114"/>
      <c r="D123" s="239"/>
      <c r="E123" s="114"/>
      <c r="F123" s="279">
        <f t="shared" si="14"/>
        <v>0</v>
      </c>
      <c r="G123" s="252">
        <f t="shared" si="15"/>
        <v>0</v>
      </c>
    </row>
    <row r="124" spans="1:7" ht="12" customHeight="1" x14ac:dyDescent="0.2">
      <c r="A124" s="142" t="s">
        <v>236</v>
      </c>
      <c r="B124" s="38" t="s">
        <v>231</v>
      </c>
      <c r="C124" s="114"/>
      <c r="D124" s="239"/>
      <c r="E124" s="114"/>
      <c r="F124" s="279">
        <f t="shared" si="14"/>
        <v>0</v>
      </c>
      <c r="G124" s="252">
        <f t="shared" si="15"/>
        <v>0</v>
      </c>
    </row>
    <row r="125" spans="1:7" ht="12" customHeight="1" x14ac:dyDescent="0.2">
      <c r="A125" s="142" t="s">
        <v>237</v>
      </c>
      <c r="B125" s="38" t="s">
        <v>242</v>
      </c>
      <c r="C125" s="114"/>
      <c r="D125" s="239"/>
      <c r="E125" s="114"/>
      <c r="F125" s="279">
        <f t="shared" si="14"/>
        <v>0</v>
      </c>
      <c r="G125" s="252">
        <f t="shared" si="15"/>
        <v>0</v>
      </c>
    </row>
    <row r="126" spans="1:7" ht="12" customHeight="1" thickBot="1" x14ac:dyDescent="0.25">
      <c r="A126" s="151" t="s">
        <v>238</v>
      </c>
      <c r="B126" s="38" t="s">
        <v>241</v>
      </c>
      <c r="C126" s="116"/>
      <c r="D126" s="240"/>
      <c r="E126" s="116"/>
      <c r="F126" s="280">
        <f t="shared" si="14"/>
        <v>0</v>
      </c>
      <c r="G126" s="253">
        <f t="shared" si="15"/>
        <v>0</v>
      </c>
    </row>
    <row r="127" spans="1:7" ht="12" customHeight="1" thickBot="1" x14ac:dyDescent="0.25">
      <c r="A127" s="22" t="s">
        <v>4</v>
      </c>
      <c r="B127" s="34" t="s">
        <v>300</v>
      </c>
      <c r="C127" s="113">
        <f>+C92+C113</f>
        <v>0</v>
      </c>
      <c r="D127" s="236">
        <f>+D92+D113</f>
        <v>0</v>
      </c>
      <c r="E127" s="113">
        <f>+E92+E113</f>
        <v>0</v>
      </c>
      <c r="F127" s="113">
        <f>+F92+F113</f>
        <v>0</v>
      </c>
      <c r="G127" s="250">
        <f>+G92+G113</f>
        <v>0</v>
      </c>
    </row>
    <row r="128" spans="1:7" ht="12" customHeight="1" thickBot="1" x14ac:dyDescent="0.25">
      <c r="A128" s="22" t="s">
        <v>5</v>
      </c>
      <c r="B128" s="34" t="s">
        <v>301</v>
      </c>
      <c r="C128" s="113">
        <f>+C129+C130+C131</f>
        <v>0</v>
      </c>
      <c r="D128" s="236">
        <f>+D129+D130+D131</f>
        <v>0</v>
      </c>
      <c r="E128" s="113">
        <f>+E129+E130+E131</f>
        <v>0</v>
      </c>
      <c r="F128" s="113">
        <f>+F129+F130+F131</f>
        <v>0</v>
      </c>
      <c r="G128" s="250">
        <f>+G129+G130+G131</f>
        <v>0</v>
      </c>
    </row>
    <row r="129" spans="1:13" s="32" customFormat="1" ht="12" customHeight="1" x14ac:dyDescent="0.2">
      <c r="A129" s="142" t="s">
        <v>143</v>
      </c>
      <c r="B129" s="6" t="s">
        <v>357</v>
      </c>
      <c r="C129" s="114"/>
      <c r="D129" s="239"/>
      <c r="E129" s="114"/>
      <c r="F129" s="279">
        <f>D129+E129</f>
        <v>0</v>
      </c>
      <c r="G129" s="252">
        <f>C129+F129</f>
        <v>0</v>
      </c>
    </row>
    <row r="130" spans="1:13" ht="12" customHeight="1" x14ac:dyDescent="0.2">
      <c r="A130" s="142" t="s">
        <v>144</v>
      </c>
      <c r="B130" s="6" t="s">
        <v>309</v>
      </c>
      <c r="C130" s="114"/>
      <c r="D130" s="239"/>
      <c r="E130" s="114"/>
      <c r="F130" s="279">
        <f>D130+E130</f>
        <v>0</v>
      </c>
      <c r="G130" s="252">
        <f>C130+F130</f>
        <v>0</v>
      </c>
    </row>
    <row r="131" spans="1:13" ht="12" customHeight="1" thickBot="1" x14ac:dyDescent="0.25">
      <c r="A131" s="151" t="s">
        <v>145</v>
      </c>
      <c r="B131" s="4" t="s">
        <v>356</v>
      </c>
      <c r="C131" s="114"/>
      <c r="D131" s="239"/>
      <c r="E131" s="114"/>
      <c r="F131" s="279">
        <f>D131+E131</f>
        <v>0</v>
      </c>
      <c r="G131" s="252">
        <f>C131+F131</f>
        <v>0</v>
      </c>
    </row>
    <row r="132" spans="1:13" ht="12" customHeight="1" thickBot="1" x14ac:dyDescent="0.25">
      <c r="A132" s="22" t="s">
        <v>6</v>
      </c>
      <c r="B132" s="34" t="s">
        <v>302</v>
      </c>
      <c r="C132" s="113">
        <f>+C133+C134+C135+C136+C137+C138</f>
        <v>0</v>
      </c>
      <c r="D132" s="236">
        <f>+D133+D134+D135+D136+D137+D138</f>
        <v>0</v>
      </c>
      <c r="E132" s="113">
        <f>+E133+E134+E135+E136+E137+E138</f>
        <v>0</v>
      </c>
      <c r="F132" s="113">
        <f>+F133+F134+F135+F136+F137+F138</f>
        <v>0</v>
      </c>
      <c r="G132" s="250">
        <f>+G133+G134+G135+G136+G137+G138</f>
        <v>0</v>
      </c>
    </row>
    <row r="133" spans="1:13" ht="12" customHeight="1" x14ac:dyDescent="0.2">
      <c r="A133" s="142" t="s">
        <v>42</v>
      </c>
      <c r="B133" s="6" t="s">
        <v>311</v>
      </c>
      <c r="C133" s="114"/>
      <c r="D133" s="239"/>
      <c r="E133" s="114"/>
      <c r="F133" s="279">
        <f t="shared" ref="F133:F138" si="16">D133+E133</f>
        <v>0</v>
      </c>
      <c r="G133" s="252">
        <f t="shared" ref="G133:G138" si="17">C133+F133</f>
        <v>0</v>
      </c>
    </row>
    <row r="134" spans="1:13" ht="12" customHeight="1" x14ac:dyDescent="0.2">
      <c r="A134" s="142" t="s">
        <v>43</v>
      </c>
      <c r="B134" s="6" t="s">
        <v>303</v>
      </c>
      <c r="C134" s="114"/>
      <c r="D134" s="239"/>
      <c r="E134" s="114"/>
      <c r="F134" s="279">
        <f t="shared" si="16"/>
        <v>0</v>
      </c>
      <c r="G134" s="252">
        <f t="shared" si="17"/>
        <v>0</v>
      </c>
    </row>
    <row r="135" spans="1:13" ht="12" customHeight="1" x14ac:dyDescent="0.2">
      <c r="A135" s="142" t="s">
        <v>44</v>
      </c>
      <c r="B135" s="6" t="s">
        <v>304</v>
      </c>
      <c r="C135" s="114"/>
      <c r="D135" s="239"/>
      <c r="E135" s="114"/>
      <c r="F135" s="279">
        <f t="shared" si="16"/>
        <v>0</v>
      </c>
      <c r="G135" s="252">
        <f t="shared" si="17"/>
        <v>0</v>
      </c>
    </row>
    <row r="136" spans="1:13" ht="12" customHeight="1" x14ac:dyDescent="0.2">
      <c r="A136" s="142" t="s">
        <v>82</v>
      </c>
      <c r="B136" s="6" t="s">
        <v>355</v>
      </c>
      <c r="C136" s="114"/>
      <c r="D136" s="239"/>
      <c r="E136" s="114"/>
      <c r="F136" s="279">
        <f t="shared" si="16"/>
        <v>0</v>
      </c>
      <c r="G136" s="252">
        <f t="shared" si="17"/>
        <v>0</v>
      </c>
    </row>
    <row r="137" spans="1:13" ht="12" customHeight="1" x14ac:dyDescent="0.2">
      <c r="A137" s="142" t="s">
        <v>83</v>
      </c>
      <c r="B137" s="6" t="s">
        <v>306</v>
      </c>
      <c r="C137" s="114"/>
      <c r="D137" s="239"/>
      <c r="E137" s="114"/>
      <c r="F137" s="279">
        <f t="shared" si="16"/>
        <v>0</v>
      </c>
      <c r="G137" s="252">
        <f t="shared" si="17"/>
        <v>0</v>
      </c>
    </row>
    <row r="138" spans="1:13" s="32" customFormat="1" ht="12" customHeight="1" thickBot="1" x14ac:dyDescent="0.25">
      <c r="A138" s="151" t="s">
        <v>84</v>
      </c>
      <c r="B138" s="4" t="s">
        <v>307</v>
      </c>
      <c r="C138" s="114"/>
      <c r="D138" s="239"/>
      <c r="E138" s="114"/>
      <c r="F138" s="279">
        <f t="shared" si="16"/>
        <v>0</v>
      </c>
      <c r="G138" s="252">
        <f t="shared" si="17"/>
        <v>0</v>
      </c>
    </row>
    <row r="139" spans="1:13" ht="12" customHeight="1" thickBot="1" x14ac:dyDescent="0.25">
      <c r="A139" s="22" t="s">
        <v>7</v>
      </c>
      <c r="B139" s="34" t="s">
        <v>362</v>
      </c>
      <c r="C139" s="119">
        <f>+C140+C141+C143+C144+C142</f>
        <v>0</v>
      </c>
      <c r="D139" s="238">
        <f>+D140+D141+D143+D144+D142</f>
        <v>0</v>
      </c>
      <c r="E139" s="119">
        <f>+E140+E141+E143+E144+E142</f>
        <v>0</v>
      </c>
      <c r="F139" s="119">
        <f>+F140+F141+F143+F144+F142</f>
        <v>0</v>
      </c>
      <c r="G139" s="254">
        <f>+G140+G141+G143+G144+G142</f>
        <v>0</v>
      </c>
      <c r="M139" s="56"/>
    </row>
    <row r="140" spans="1:13" x14ac:dyDescent="0.2">
      <c r="A140" s="142" t="s">
        <v>45</v>
      </c>
      <c r="B140" s="6" t="s">
        <v>246</v>
      </c>
      <c r="C140" s="114"/>
      <c r="D140" s="239"/>
      <c r="E140" s="114"/>
      <c r="F140" s="279">
        <f>D140+E140</f>
        <v>0</v>
      </c>
      <c r="G140" s="252">
        <f>C140+F140</f>
        <v>0</v>
      </c>
    </row>
    <row r="141" spans="1:13" ht="12" customHeight="1" x14ac:dyDescent="0.2">
      <c r="A141" s="142" t="s">
        <v>46</v>
      </c>
      <c r="B141" s="6" t="s">
        <v>247</v>
      </c>
      <c r="C141" s="114"/>
      <c r="D141" s="239"/>
      <c r="E141" s="114"/>
      <c r="F141" s="279">
        <f>D141+E141</f>
        <v>0</v>
      </c>
      <c r="G141" s="252">
        <f>C141+F141</f>
        <v>0</v>
      </c>
    </row>
    <row r="142" spans="1:13" ht="12" customHeight="1" x14ac:dyDescent="0.2">
      <c r="A142" s="142" t="s">
        <v>163</v>
      </c>
      <c r="B142" s="6" t="s">
        <v>361</v>
      </c>
      <c r="C142" s="114"/>
      <c r="D142" s="239"/>
      <c r="E142" s="114"/>
      <c r="F142" s="279">
        <f>D142+E142</f>
        <v>0</v>
      </c>
      <c r="G142" s="252">
        <f>C142+F142</f>
        <v>0</v>
      </c>
    </row>
    <row r="143" spans="1:13" s="32" customFormat="1" ht="12" customHeight="1" x14ac:dyDescent="0.2">
      <c r="A143" s="142" t="s">
        <v>164</v>
      </c>
      <c r="B143" s="6" t="s">
        <v>316</v>
      </c>
      <c r="C143" s="114"/>
      <c r="D143" s="239"/>
      <c r="E143" s="114"/>
      <c r="F143" s="279">
        <f>D143+E143</f>
        <v>0</v>
      </c>
      <c r="G143" s="252">
        <f>C143+F143</f>
        <v>0</v>
      </c>
    </row>
    <row r="144" spans="1:13" s="32" customFormat="1" ht="12" customHeight="1" thickBot="1" x14ac:dyDescent="0.25">
      <c r="A144" s="151" t="s">
        <v>165</v>
      </c>
      <c r="B144" s="4" t="s">
        <v>265</v>
      </c>
      <c r="C144" s="114"/>
      <c r="D144" s="239"/>
      <c r="E144" s="114"/>
      <c r="F144" s="279">
        <f>D144+E144</f>
        <v>0</v>
      </c>
      <c r="G144" s="252">
        <f>C144+F144</f>
        <v>0</v>
      </c>
    </row>
    <row r="145" spans="1:7" s="32" customFormat="1" ht="12" customHeight="1" thickBot="1" x14ac:dyDescent="0.25">
      <c r="A145" s="22" t="s">
        <v>8</v>
      </c>
      <c r="B145" s="34" t="s">
        <v>317</v>
      </c>
      <c r="C145" s="174">
        <f>+C146+C147+C148+C149+C150</f>
        <v>0</v>
      </c>
      <c r="D145" s="242">
        <f>+D146+D147+D148+D149+D150</f>
        <v>0</v>
      </c>
      <c r="E145" s="174">
        <f>+E146+E147+E148+E149+E150</f>
        <v>0</v>
      </c>
      <c r="F145" s="174">
        <f>+F146+F147+F148+F149+F150</f>
        <v>0</v>
      </c>
      <c r="G145" s="266">
        <f>+G146+G147+G148+G149+G150</f>
        <v>0</v>
      </c>
    </row>
    <row r="146" spans="1:7" s="32" customFormat="1" ht="12" customHeight="1" x14ac:dyDescent="0.2">
      <c r="A146" s="142" t="s">
        <v>47</v>
      </c>
      <c r="B146" s="6" t="s">
        <v>312</v>
      </c>
      <c r="C146" s="114"/>
      <c r="D146" s="239"/>
      <c r="E146" s="114"/>
      <c r="F146" s="279">
        <f t="shared" ref="F146:F152" si="18">D146+E146</f>
        <v>0</v>
      </c>
      <c r="G146" s="252">
        <f t="shared" ref="G146:G152" si="19">C146+F146</f>
        <v>0</v>
      </c>
    </row>
    <row r="147" spans="1:7" s="32" customFormat="1" ht="12" customHeight="1" x14ac:dyDescent="0.2">
      <c r="A147" s="142" t="s">
        <v>48</v>
      </c>
      <c r="B147" s="6" t="s">
        <v>319</v>
      </c>
      <c r="C147" s="114"/>
      <c r="D147" s="239"/>
      <c r="E147" s="114"/>
      <c r="F147" s="279">
        <f t="shared" si="18"/>
        <v>0</v>
      </c>
      <c r="G147" s="252">
        <f t="shared" si="19"/>
        <v>0</v>
      </c>
    </row>
    <row r="148" spans="1:7" s="32" customFormat="1" ht="12" customHeight="1" x14ac:dyDescent="0.2">
      <c r="A148" s="142" t="s">
        <v>175</v>
      </c>
      <c r="B148" s="6" t="s">
        <v>314</v>
      </c>
      <c r="C148" s="114"/>
      <c r="D148" s="239"/>
      <c r="E148" s="114"/>
      <c r="F148" s="279">
        <f t="shared" si="18"/>
        <v>0</v>
      </c>
      <c r="G148" s="252">
        <f t="shared" si="19"/>
        <v>0</v>
      </c>
    </row>
    <row r="149" spans="1:7" s="32" customFormat="1" ht="12" customHeight="1" x14ac:dyDescent="0.2">
      <c r="A149" s="142" t="s">
        <v>176</v>
      </c>
      <c r="B149" s="6" t="s">
        <v>358</v>
      </c>
      <c r="C149" s="114"/>
      <c r="D149" s="239"/>
      <c r="E149" s="114"/>
      <c r="F149" s="279">
        <f t="shared" si="18"/>
        <v>0</v>
      </c>
      <c r="G149" s="252">
        <f t="shared" si="19"/>
        <v>0</v>
      </c>
    </row>
    <row r="150" spans="1:7" ht="12.75" customHeight="1" thickBot="1" x14ac:dyDescent="0.25">
      <c r="A150" s="151" t="s">
        <v>318</v>
      </c>
      <c r="B150" s="4" t="s">
        <v>321</v>
      </c>
      <c r="C150" s="116"/>
      <c r="D150" s="240"/>
      <c r="E150" s="116"/>
      <c r="F150" s="280">
        <f t="shared" si="18"/>
        <v>0</v>
      </c>
      <c r="G150" s="253">
        <f t="shared" si="19"/>
        <v>0</v>
      </c>
    </row>
    <row r="151" spans="1:7" ht="12.75" customHeight="1" thickBot="1" x14ac:dyDescent="0.25">
      <c r="A151" s="166" t="s">
        <v>9</v>
      </c>
      <c r="B151" s="34" t="s">
        <v>322</v>
      </c>
      <c r="C151" s="175"/>
      <c r="D151" s="243"/>
      <c r="E151" s="175"/>
      <c r="F151" s="174">
        <f t="shared" si="18"/>
        <v>0</v>
      </c>
      <c r="G151" s="266">
        <f t="shared" si="19"/>
        <v>0</v>
      </c>
    </row>
    <row r="152" spans="1:7" ht="12.75" customHeight="1" thickBot="1" x14ac:dyDescent="0.25">
      <c r="A152" s="166" t="s">
        <v>10</v>
      </c>
      <c r="B152" s="34" t="s">
        <v>323</v>
      </c>
      <c r="C152" s="175"/>
      <c r="D152" s="243"/>
      <c r="E152" s="175"/>
      <c r="F152" s="174">
        <f t="shared" si="18"/>
        <v>0</v>
      </c>
      <c r="G152" s="266">
        <f t="shared" si="19"/>
        <v>0</v>
      </c>
    </row>
    <row r="153" spans="1:7" ht="12" customHeight="1" thickBot="1" x14ac:dyDescent="0.25">
      <c r="A153" s="22" t="s">
        <v>11</v>
      </c>
      <c r="B153" s="34" t="s">
        <v>325</v>
      </c>
      <c r="C153" s="176">
        <f>+C128+C132+C139+C145+C151+C152</f>
        <v>0</v>
      </c>
      <c r="D153" s="244">
        <f>+D128+D132+D139+D145+D151+D152</f>
        <v>0</v>
      </c>
      <c r="E153" s="176"/>
      <c r="F153" s="176"/>
      <c r="G153" s="267">
        <f>+G128+G132+G139+G145+G151+G152</f>
        <v>0</v>
      </c>
    </row>
    <row r="154" spans="1:7" ht="15" customHeight="1" thickBot="1" x14ac:dyDescent="0.25">
      <c r="A154" s="153" t="s">
        <v>12</v>
      </c>
      <c r="B154" s="100" t="s">
        <v>324</v>
      </c>
      <c r="C154" s="176">
        <f>+C127+C153</f>
        <v>0</v>
      </c>
      <c r="D154" s="244">
        <f>+D127+D153</f>
        <v>0</v>
      </c>
      <c r="E154" s="176">
        <f>+E127+E153</f>
        <v>0</v>
      </c>
      <c r="F154" s="176">
        <f>+F127+F153</f>
        <v>0</v>
      </c>
      <c r="G154" s="267">
        <f>+G127+G153</f>
        <v>0</v>
      </c>
    </row>
    <row r="155" spans="1:7" ht="13.5" thickBot="1" x14ac:dyDescent="0.25">
      <c r="A155" s="103"/>
      <c r="B155" s="104"/>
      <c r="C155" s="105"/>
      <c r="D155" s="105"/>
      <c r="E155" s="269"/>
      <c r="F155" s="269"/>
      <c r="G155" s="268"/>
    </row>
    <row r="156" spans="1:7" ht="15" customHeight="1" thickBot="1" x14ac:dyDescent="0.25">
      <c r="A156" s="54" t="s">
        <v>359</v>
      </c>
      <c r="B156" s="55"/>
      <c r="C156" s="210"/>
      <c r="D156" s="262"/>
      <c r="E156" s="210"/>
      <c r="F156" s="299">
        <f>D156+E156</f>
        <v>0</v>
      </c>
      <c r="G156" s="300">
        <f>C156+F156</f>
        <v>0</v>
      </c>
    </row>
    <row r="157" spans="1:7" ht="14.25" customHeight="1" thickBot="1" x14ac:dyDescent="0.25">
      <c r="A157" s="54" t="s">
        <v>105</v>
      </c>
      <c r="B157" s="55"/>
      <c r="C157" s="210"/>
      <c r="D157" s="262"/>
      <c r="E157" s="210"/>
      <c r="F157" s="299">
        <f>D157+E157</f>
        <v>0</v>
      </c>
      <c r="G157" s="300">
        <f>C157+F157</f>
        <v>0</v>
      </c>
    </row>
  </sheetData>
  <sheetProtection formatCells="0"/>
  <mergeCells count="4">
    <mergeCell ref="B1:D1"/>
    <mergeCell ref="B2:D2"/>
    <mergeCell ref="A6:G6"/>
    <mergeCell ref="A91:G91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3"/>
  <sheetViews>
    <sheetView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1" customWidth="1"/>
    <col min="2" max="2" width="59.6640625" style="101" customWidth="1"/>
    <col min="3" max="3" width="14.83203125" style="102" customWidth="1"/>
    <col min="4" max="4" width="11.83203125" style="124" hidden="1" customWidth="1"/>
    <col min="5" max="5" width="12.83203125" style="124" customWidth="1"/>
    <col min="6" max="6" width="13.83203125" style="124" customWidth="1"/>
    <col min="7" max="7" width="14.83203125" style="124" customWidth="1"/>
    <col min="8" max="16384" width="9.33203125" style="124"/>
  </cols>
  <sheetData>
    <row r="1" spans="1:7" ht="39.75" customHeight="1" x14ac:dyDescent="0.25">
      <c r="A1" s="392" t="s">
        <v>487</v>
      </c>
      <c r="B1" s="392"/>
      <c r="C1" s="392"/>
      <c r="D1" s="392"/>
      <c r="E1" s="392"/>
      <c r="F1" s="392"/>
      <c r="G1" s="392"/>
    </row>
    <row r="2" spans="1:7" ht="15.95" customHeight="1" x14ac:dyDescent="0.25">
      <c r="A2" s="393" t="s">
        <v>488</v>
      </c>
      <c r="B2" s="393"/>
      <c r="C2" s="393"/>
      <c r="D2" s="393"/>
      <c r="E2" s="393"/>
      <c r="F2" s="393"/>
      <c r="G2" s="393"/>
    </row>
    <row r="3" spans="1:7" ht="15.95" customHeight="1" thickBot="1" x14ac:dyDescent="0.3">
      <c r="A3" s="394"/>
      <c r="B3" s="394"/>
      <c r="C3" s="177"/>
      <c r="G3" s="177"/>
    </row>
    <row r="4" spans="1:7" x14ac:dyDescent="0.25">
      <c r="A4" s="396" t="s">
        <v>37</v>
      </c>
      <c r="B4" s="398" t="s">
        <v>1</v>
      </c>
      <c r="C4" s="400" t="str">
        <f>+CONCATENATE(LEFT(ÖSSZEFÜGGÉSEK!A6,4),". évi")</f>
        <v>2021. évi</v>
      </c>
      <c r="D4" s="401"/>
      <c r="E4" s="402"/>
      <c r="F4" s="402"/>
      <c r="G4" s="403"/>
    </row>
    <row r="5" spans="1:7" ht="36.75" thickBot="1" x14ac:dyDescent="0.3">
      <c r="A5" s="397"/>
      <c r="B5" s="399"/>
      <c r="C5" s="284" t="s">
        <v>363</v>
      </c>
      <c r="D5" s="285" t="s">
        <v>429</v>
      </c>
      <c r="E5" s="285" t="s">
        <v>437</v>
      </c>
      <c r="F5" s="286" t="s">
        <v>428</v>
      </c>
      <c r="G5" s="287" t="s">
        <v>440</v>
      </c>
    </row>
    <row r="6" spans="1:7" s="125" customFormat="1" ht="12" customHeight="1" thickBot="1" x14ac:dyDescent="0.25">
      <c r="A6" s="121" t="s">
        <v>339</v>
      </c>
      <c r="B6" s="122" t="s">
        <v>340</v>
      </c>
      <c r="C6" s="288" t="s">
        <v>341</v>
      </c>
      <c r="D6" s="288" t="s">
        <v>343</v>
      </c>
      <c r="E6" s="289" t="s">
        <v>342</v>
      </c>
      <c r="F6" s="289" t="s">
        <v>430</v>
      </c>
      <c r="G6" s="290" t="s">
        <v>431</v>
      </c>
    </row>
    <row r="7" spans="1:7" s="126" customFormat="1" ht="12" customHeight="1" thickBot="1" x14ac:dyDescent="0.25">
      <c r="A7" s="17" t="s">
        <v>2</v>
      </c>
      <c r="B7" s="18" t="s">
        <v>128</v>
      </c>
      <c r="C7" s="113">
        <f>C8+C9+C10+C11+C12+C13</f>
        <v>29006740</v>
      </c>
      <c r="D7" s="113">
        <f>+D8+D9+D10+D11+D12+D13</f>
        <v>0</v>
      </c>
      <c r="E7" s="113">
        <f>+E8+E9+E10+E11+E12+E13</f>
        <v>92646</v>
      </c>
      <c r="F7" s="113">
        <f>+F8+F9+F10+F11+F12+F13</f>
        <v>92646</v>
      </c>
      <c r="G7" s="57">
        <f>+G8+G9+G10+G11+G12+G13</f>
        <v>29099386</v>
      </c>
    </row>
    <row r="8" spans="1:7" s="126" customFormat="1" ht="12" customHeight="1" x14ac:dyDescent="0.2">
      <c r="A8" s="12" t="s">
        <v>49</v>
      </c>
      <c r="B8" s="127" t="s">
        <v>129</v>
      </c>
      <c r="C8" s="115">
        <f>'1.mell.2.tábl.'!C8+'1.mell.3.tábl.'!C8</f>
        <v>14037788</v>
      </c>
      <c r="D8" s="115">
        <f>'1.mell.2.tábl.'!D8+'1.mell.3.tábl.'!D8</f>
        <v>0</v>
      </c>
      <c r="E8" s="115">
        <f>'1.mell.2.tábl.'!E8+'1.mell.3.tábl.'!E8</f>
        <v>0</v>
      </c>
      <c r="F8" s="115">
        <f>'1.mell.2.tábl.'!F8+'1.mell.3.tábl.'!F8</f>
        <v>0</v>
      </c>
      <c r="G8" s="155">
        <f t="shared" ref="G8:G13" si="0">C8+F8</f>
        <v>14037788</v>
      </c>
    </row>
    <row r="9" spans="1:7" s="126" customFormat="1" ht="12" customHeight="1" x14ac:dyDescent="0.2">
      <c r="A9" s="11" t="s">
        <v>50</v>
      </c>
      <c r="B9" s="128" t="s">
        <v>130</v>
      </c>
      <c r="C9" s="115">
        <f>'1.mell.2.tábl.'!C9+'1.mell.3.tábl.'!C9</f>
        <v>0</v>
      </c>
      <c r="D9" s="115">
        <f>'1.mell.2.tábl.'!D9+'1.mell.3.tábl.'!D9</f>
        <v>0</v>
      </c>
      <c r="E9" s="115">
        <f>'1.mell.2.tábl.'!E9+'1.mell.3.tábl.'!E9</f>
        <v>0</v>
      </c>
      <c r="F9" s="115">
        <f>'1.mell.2.tábl.'!F9+'1.mell.3.tábl.'!F9</f>
        <v>0</v>
      </c>
      <c r="G9" s="155">
        <f t="shared" si="0"/>
        <v>0</v>
      </c>
    </row>
    <row r="10" spans="1:7" s="126" customFormat="1" ht="12" customHeight="1" x14ac:dyDescent="0.2">
      <c r="A10" s="11" t="s">
        <v>51</v>
      </c>
      <c r="B10" s="128" t="s">
        <v>131</v>
      </c>
      <c r="C10" s="115">
        <f>'1.mell.2.tábl.'!C10+'1.mell.3.tábl.'!C10</f>
        <v>12698952</v>
      </c>
      <c r="D10" s="115">
        <f>'1.mell.2.tábl.'!D10+'1.mell.3.tábl.'!D10</f>
        <v>0</v>
      </c>
      <c r="E10" s="115">
        <f>'1.mell.2.tábl.'!E10+'1.mell.3.tábl.'!E10</f>
        <v>92646</v>
      </c>
      <c r="F10" s="115">
        <f>'1.mell.2.tábl.'!F10+'1.mell.3.tábl.'!F10</f>
        <v>92646</v>
      </c>
      <c r="G10" s="155">
        <f t="shared" si="0"/>
        <v>12791598</v>
      </c>
    </row>
    <row r="11" spans="1:7" s="126" customFormat="1" ht="12" customHeight="1" x14ac:dyDescent="0.2">
      <c r="A11" s="11" t="s">
        <v>52</v>
      </c>
      <c r="B11" s="128" t="s">
        <v>132</v>
      </c>
      <c r="C11" s="115">
        <f>'1.mell.2.tábl.'!C11+'1.mell.3.tábl.'!C11</f>
        <v>2270000</v>
      </c>
      <c r="D11" s="115">
        <f>'1.mell.2.tábl.'!D11+'1.mell.3.tábl.'!D11</f>
        <v>0</v>
      </c>
      <c r="E11" s="115">
        <f>'1.mell.2.tábl.'!E11+'1.mell.3.tábl.'!E11</f>
        <v>0</v>
      </c>
      <c r="F11" s="115">
        <f>'1.mell.2.tábl.'!F11+'1.mell.3.tábl.'!F11</f>
        <v>0</v>
      </c>
      <c r="G11" s="155">
        <f t="shared" si="0"/>
        <v>2270000</v>
      </c>
    </row>
    <row r="12" spans="1:7" s="126" customFormat="1" ht="12" customHeight="1" x14ac:dyDescent="0.2">
      <c r="A12" s="11" t="s">
        <v>69</v>
      </c>
      <c r="B12" s="59" t="s">
        <v>284</v>
      </c>
      <c r="C12" s="115">
        <f>'1.mell.2.tábl.'!C12+'1.mell.3.tábl.'!C12</f>
        <v>0</v>
      </c>
      <c r="D12" s="115">
        <f>'1.mell.2.tábl.'!D12+'1.mell.3.tábl.'!D12</f>
        <v>0</v>
      </c>
      <c r="E12" s="115">
        <f>'1.mell.2.tábl.'!E12+'1.mell.3.tábl.'!E12</f>
        <v>0</v>
      </c>
      <c r="F12" s="115">
        <f>'1.mell.2.tábl.'!F12+'1.mell.3.tábl.'!F12</f>
        <v>0</v>
      </c>
      <c r="G12" s="155">
        <f t="shared" si="0"/>
        <v>0</v>
      </c>
    </row>
    <row r="13" spans="1:7" s="126" customFormat="1" ht="12" customHeight="1" thickBot="1" x14ac:dyDescent="0.25">
      <c r="A13" s="13" t="s">
        <v>53</v>
      </c>
      <c r="B13" s="60" t="s">
        <v>285</v>
      </c>
      <c r="C13" s="115">
        <f>'1.mell.2.tábl.'!C13+'1.mell.3.tábl.'!C13</f>
        <v>0</v>
      </c>
      <c r="D13" s="115">
        <f>'1.mell.2.tábl.'!D13+'1.mell.3.tábl.'!D13</f>
        <v>0</v>
      </c>
      <c r="E13" s="115">
        <f>'1.mell.2.tábl.'!E13+'1.mell.3.tábl.'!E13</f>
        <v>0</v>
      </c>
      <c r="F13" s="115">
        <f>'1.mell.2.tábl.'!F13+'1.mell.3.tábl.'!F13</f>
        <v>0</v>
      </c>
      <c r="G13" s="155">
        <f t="shared" si="0"/>
        <v>0</v>
      </c>
    </row>
    <row r="14" spans="1:7" s="126" customFormat="1" ht="21.75" thickBot="1" x14ac:dyDescent="0.25">
      <c r="A14" s="17" t="s">
        <v>3</v>
      </c>
      <c r="B14" s="58" t="s">
        <v>133</v>
      </c>
      <c r="C14" s="113">
        <f>C15+C16+C17+C18+C19</f>
        <v>8443000</v>
      </c>
      <c r="D14" s="113">
        <f>+D15+D16+D17+D18+D19</f>
        <v>0</v>
      </c>
      <c r="E14" s="113">
        <f>+E15+E16+E17+E18+E19</f>
        <v>2200000</v>
      </c>
      <c r="F14" s="113">
        <f>+F15+F16+F17+F18+F19</f>
        <v>2200000</v>
      </c>
      <c r="G14" s="57">
        <f>+G15+G16+G17+G18+G19</f>
        <v>10643000</v>
      </c>
    </row>
    <row r="15" spans="1:7" s="126" customFormat="1" ht="12" customHeight="1" x14ac:dyDescent="0.2">
      <c r="A15" s="12" t="s">
        <v>55</v>
      </c>
      <c r="B15" s="127" t="s">
        <v>134</v>
      </c>
      <c r="C15" s="115">
        <f>'1.mell.2.tábl.'!C15+'1.mell.3.tábl.'!C15</f>
        <v>0</v>
      </c>
      <c r="D15" s="115">
        <f>'1.mell.2.tábl.'!D15+'1.mell.3.tábl.'!D15</f>
        <v>0</v>
      </c>
      <c r="E15" s="115">
        <f>'1.mell.2.tábl.'!E15+'1.mell.3.tábl.'!E15</f>
        <v>0</v>
      </c>
      <c r="F15" s="115">
        <f>'1.mell.2.tábl.'!F15+'1.mell.3.tábl.'!F15</f>
        <v>0</v>
      </c>
      <c r="G15" s="155">
        <f t="shared" ref="G15:G20" si="1">C15+F15</f>
        <v>0</v>
      </c>
    </row>
    <row r="16" spans="1:7" s="126" customFormat="1" ht="12" customHeight="1" x14ac:dyDescent="0.2">
      <c r="A16" s="11" t="s">
        <v>56</v>
      </c>
      <c r="B16" s="128" t="s">
        <v>135</v>
      </c>
      <c r="C16" s="115">
        <f>'1.mell.2.tábl.'!C16+'1.mell.3.tábl.'!C16</f>
        <v>0</v>
      </c>
      <c r="D16" s="115">
        <f>'1.mell.2.tábl.'!D16+'1.mell.3.tábl.'!D16</f>
        <v>0</v>
      </c>
      <c r="E16" s="115">
        <f>'1.mell.2.tábl.'!E16+'1.mell.3.tábl.'!E16</f>
        <v>0</v>
      </c>
      <c r="F16" s="115">
        <f>'1.mell.2.tábl.'!F16+'1.mell.3.tábl.'!F16</f>
        <v>0</v>
      </c>
      <c r="G16" s="155">
        <f t="shared" si="1"/>
        <v>0</v>
      </c>
    </row>
    <row r="17" spans="1:7" s="126" customFormat="1" ht="12" customHeight="1" x14ac:dyDescent="0.2">
      <c r="A17" s="11" t="s">
        <v>57</v>
      </c>
      <c r="B17" s="128" t="s">
        <v>277</v>
      </c>
      <c r="C17" s="115">
        <f>'1.mell.2.tábl.'!C17+'1.mell.3.tábl.'!C17</f>
        <v>0</v>
      </c>
      <c r="D17" s="115">
        <f>'1.mell.2.tábl.'!D17+'1.mell.3.tábl.'!D17</f>
        <v>0</v>
      </c>
      <c r="E17" s="115">
        <f>'1.mell.2.tábl.'!E17+'1.mell.3.tábl.'!E17</f>
        <v>0</v>
      </c>
      <c r="F17" s="115">
        <f>'1.mell.2.tábl.'!F17+'1.mell.3.tábl.'!F17</f>
        <v>0</v>
      </c>
      <c r="G17" s="155">
        <f t="shared" si="1"/>
        <v>0</v>
      </c>
    </row>
    <row r="18" spans="1:7" s="126" customFormat="1" ht="12" customHeight="1" x14ac:dyDescent="0.2">
      <c r="A18" s="11" t="s">
        <v>58</v>
      </c>
      <c r="B18" s="128" t="s">
        <v>278</v>
      </c>
      <c r="C18" s="115">
        <f>'1.mell.2.tábl.'!C18+'1.mell.3.tábl.'!C18</f>
        <v>0</v>
      </c>
      <c r="D18" s="115">
        <f>'1.mell.2.tábl.'!D18+'1.mell.3.tábl.'!D18</f>
        <v>0</v>
      </c>
      <c r="E18" s="115">
        <f>'1.mell.2.tábl.'!E18+'1.mell.3.tábl.'!E18</f>
        <v>0</v>
      </c>
      <c r="F18" s="115">
        <f>'1.mell.2.tábl.'!F18+'1.mell.3.tábl.'!F18</f>
        <v>0</v>
      </c>
      <c r="G18" s="155">
        <f t="shared" si="1"/>
        <v>0</v>
      </c>
    </row>
    <row r="19" spans="1:7" s="126" customFormat="1" ht="12" customHeight="1" x14ac:dyDescent="0.2">
      <c r="A19" s="11" t="s">
        <v>59</v>
      </c>
      <c r="B19" s="128" t="s">
        <v>136</v>
      </c>
      <c r="C19" s="115">
        <f>'1.mell.2.tábl.'!C19+'1.mell.3.tábl.'!C19</f>
        <v>8443000</v>
      </c>
      <c r="D19" s="115">
        <f>'1.mell.2.tábl.'!D19+'1.mell.3.tábl.'!D19</f>
        <v>0</v>
      </c>
      <c r="E19" s="115">
        <f>'1.mell.2.tábl.'!E19+'1.mell.3.tábl.'!E19</f>
        <v>2200000</v>
      </c>
      <c r="F19" s="115">
        <f>'1.mell.2.tábl.'!F19+'1.mell.3.tábl.'!F19</f>
        <v>2200000</v>
      </c>
      <c r="G19" s="155">
        <f t="shared" si="1"/>
        <v>10643000</v>
      </c>
    </row>
    <row r="20" spans="1:7" s="126" customFormat="1" ht="12" customHeight="1" thickBot="1" x14ac:dyDescent="0.25">
      <c r="A20" s="13" t="s">
        <v>65</v>
      </c>
      <c r="B20" s="60" t="s">
        <v>137</v>
      </c>
      <c r="C20" s="115">
        <f>'1.mell.2.tábl.'!C20+'1.mell.3.tábl.'!C20</f>
        <v>0</v>
      </c>
      <c r="D20" s="115">
        <f>'1.mell.2.tábl.'!D20+'1.mell.3.tábl.'!D20</f>
        <v>0</v>
      </c>
      <c r="E20" s="115">
        <f>'1.mell.2.tábl.'!E20+'1.mell.3.tábl.'!E20</f>
        <v>0</v>
      </c>
      <c r="F20" s="115">
        <f>'1.mell.2.tábl.'!F20+'1.mell.3.tábl.'!F20</f>
        <v>0</v>
      </c>
      <c r="G20" s="155">
        <f t="shared" si="1"/>
        <v>0</v>
      </c>
    </row>
    <row r="21" spans="1:7" s="126" customFormat="1" ht="21.75" thickBot="1" x14ac:dyDescent="0.25">
      <c r="A21" s="17" t="s">
        <v>4</v>
      </c>
      <c r="B21" s="18" t="s">
        <v>138</v>
      </c>
      <c r="C21" s="113">
        <f>+C22+C23+C24+C25+C26</f>
        <v>50710000</v>
      </c>
      <c r="D21" s="113">
        <f>+D22+D23+D24+D25+D26</f>
        <v>0</v>
      </c>
      <c r="E21" s="113">
        <f>+E22+E23+E24+E25+E26</f>
        <v>4416000</v>
      </c>
      <c r="F21" s="113">
        <f>+F22+F23+F24+F25+F26</f>
        <v>4416000</v>
      </c>
      <c r="G21" s="57">
        <f>+G22+G23+G24+G25+G26</f>
        <v>55126000</v>
      </c>
    </row>
    <row r="22" spans="1:7" s="126" customFormat="1" ht="12" customHeight="1" x14ac:dyDescent="0.2">
      <c r="A22" s="12" t="s">
        <v>38</v>
      </c>
      <c r="B22" s="127" t="s">
        <v>139</v>
      </c>
      <c r="C22" s="115">
        <f>'1.mell.2.tábl.'!C22+'1.mell.3.tábl.'!C22</f>
        <v>50710000</v>
      </c>
      <c r="D22" s="115">
        <f>'1.mell.2.tábl.'!D22+'1.mell.3.tábl.'!D22</f>
        <v>0</v>
      </c>
      <c r="E22" s="115">
        <f>'1.mell.2.tábl.'!E22+'1.mell.3.tábl.'!E22</f>
        <v>4416000</v>
      </c>
      <c r="F22" s="115">
        <f>'1.mell.2.tábl.'!F22+'1.mell.3.tábl.'!F22</f>
        <v>4416000</v>
      </c>
      <c r="G22" s="155">
        <f t="shared" ref="G22:G27" si="2">C22+F22</f>
        <v>55126000</v>
      </c>
    </row>
    <row r="23" spans="1:7" s="126" customFormat="1" ht="12" customHeight="1" x14ac:dyDescent="0.2">
      <c r="A23" s="11" t="s">
        <v>39</v>
      </c>
      <c r="B23" s="128" t="s">
        <v>140</v>
      </c>
      <c r="C23" s="115">
        <f>'1.mell.2.tábl.'!C23+'1.mell.3.tábl.'!C23</f>
        <v>0</v>
      </c>
      <c r="D23" s="115">
        <f>'1.mell.2.tábl.'!D23+'1.mell.3.tábl.'!D23</f>
        <v>0</v>
      </c>
      <c r="E23" s="115">
        <f>'1.mell.2.tábl.'!E23+'1.mell.3.tábl.'!E23</f>
        <v>0</v>
      </c>
      <c r="F23" s="115">
        <f>'1.mell.2.tábl.'!F23+'1.mell.3.tábl.'!F23</f>
        <v>0</v>
      </c>
      <c r="G23" s="155">
        <f t="shared" si="2"/>
        <v>0</v>
      </c>
    </row>
    <row r="24" spans="1:7" s="126" customFormat="1" ht="12" customHeight="1" x14ac:dyDescent="0.2">
      <c r="A24" s="11" t="s">
        <v>40</v>
      </c>
      <c r="B24" s="128" t="s">
        <v>279</v>
      </c>
      <c r="C24" s="115">
        <f>'1.mell.2.tábl.'!C24+'1.mell.3.tábl.'!C24</f>
        <v>0</v>
      </c>
      <c r="D24" s="115">
        <f>'1.mell.2.tábl.'!D24+'1.mell.3.tábl.'!D24</f>
        <v>0</v>
      </c>
      <c r="E24" s="115">
        <f>'1.mell.2.tábl.'!E24+'1.mell.3.tábl.'!E24</f>
        <v>0</v>
      </c>
      <c r="F24" s="115">
        <f>'1.mell.2.tábl.'!F24+'1.mell.3.tábl.'!F24</f>
        <v>0</v>
      </c>
      <c r="G24" s="155">
        <f t="shared" si="2"/>
        <v>0</v>
      </c>
    </row>
    <row r="25" spans="1:7" s="126" customFormat="1" ht="12" customHeight="1" x14ac:dyDescent="0.2">
      <c r="A25" s="11" t="s">
        <v>41</v>
      </c>
      <c r="B25" s="128" t="s">
        <v>280</v>
      </c>
      <c r="C25" s="115">
        <f>'1.mell.2.tábl.'!C25+'1.mell.3.tábl.'!C25</f>
        <v>0</v>
      </c>
      <c r="D25" s="115">
        <f>'1.mell.2.tábl.'!D25+'1.mell.3.tábl.'!D25</f>
        <v>0</v>
      </c>
      <c r="E25" s="115">
        <f>'1.mell.2.tábl.'!E25+'1.mell.3.tábl.'!E25</f>
        <v>0</v>
      </c>
      <c r="F25" s="115">
        <f>'1.mell.2.tábl.'!F25+'1.mell.3.tábl.'!F25</f>
        <v>0</v>
      </c>
      <c r="G25" s="155">
        <f t="shared" si="2"/>
        <v>0</v>
      </c>
    </row>
    <row r="26" spans="1:7" s="126" customFormat="1" ht="12" customHeight="1" x14ac:dyDescent="0.2">
      <c r="A26" s="11" t="s">
        <v>78</v>
      </c>
      <c r="B26" s="128" t="s">
        <v>141</v>
      </c>
      <c r="C26" s="115">
        <f>'1.mell.2.tábl.'!C26+'1.mell.3.tábl.'!C26</f>
        <v>0</v>
      </c>
      <c r="D26" s="115">
        <f>'1.mell.2.tábl.'!D26+'1.mell.3.tábl.'!D26</f>
        <v>0</v>
      </c>
      <c r="E26" s="115">
        <f>'1.mell.2.tábl.'!E26+'1.mell.3.tábl.'!E26</f>
        <v>0</v>
      </c>
      <c r="F26" s="115">
        <f>'1.mell.2.tábl.'!F26+'1.mell.3.tábl.'!F26</f>
        <v>0</v>
      </c>
      <c r="G26" s="155">
        <f t="shared" si="2"/>
        <v>0</v>
      </c>
    </row>
    <row r="27" spans="1:7" s="126" customFormat="1" ht="12" customHeight="1" thickBot="1" x14ac:dyDescent="0.25">
      <c r="A27" s="13" t="s">
        <v>79</v>
      </c>
      <c r="B27" s="129" t="s">
        <v>142</v>
      </c>
      <c r="C27" s="115">
        <f>'1.mell.2.tábl.'!C27+'1.mell.3.tábl.'!C27</f>
        <v>0</v>
      </c>
      <c r="D27" s="115">
        <f>'1.mell.2.tábl.'!D27+'1.mell.3.tábl.'!D27</f>
        <v>0</v>
      </c>
      <c r="E27" s="115">
        <f>'1.mell.2.tábl.'!E27+'1.mell.3.tábl.'!E27</f>
        <v>0</v>
      </c>
      <c r="F27" s="115">
        <f>'1.mell.2.tábl.'!F27+'1.mell.3.tábl.'!F27</f>
        <v>0</v>
      </c>
      <c r="G27" s="155">
        <f t="shared" si="2"/>
        <v>0</v>
      </c>
    </row>
    <row r="28" spans="1:7" s="126" customFormat="1" ht="12" customHeight="1" thickBot="1" x14ac:dyDescent="0.25">
      <c r="A28" s="17" t="s">
        <v>80</v>
      </c>
      <c r="B28" s="18" t="s">
        <v>414</v>
      </c>
      <c r="C28" s="119">
        <f>+C29+C30+C31+C32+C33+C34+C35+C36</f>
        <v>21570000</v>
      </c>
      <c r="D28" s="119">
        <f>+D29+D31+D32+D33+D34+D35+D36</f>
        <v>0</v>
      </c>
      <c r="E28" s="119">
        <f>+E29+E31+E32+E33+E34+E35+E36</f>
        <v>0</v>
      </c>
      <c r="F28" s="119">
        <f>+F29+F31+F32+F33+F34+F35+F36</f>
        <v>0</v>
      </c>
      <c r="G28" s="154">
        <f>+G29+G31+G32+G33+G34+G35+G36+G30</f>
        <v>21570000</v>
      </c>
    </row>
    <row r="29" spans="1:7" s="126" customFormat="1" ht="12" customHeight="1" x14ac:dyDescent="0.2">
      <c r="A29" s="310" t="s">
        <v>143</v>
      </c>
      <c r="B29" s="232" t="s">
        <v>407</v>
      </c>
      <c r="C29" s="319">
        <f>'1.mell.2.tábl.'!C29+'1.mell.3.tábl.'!C29</f>
        <v>3500000</v>
      </c>
      <c r="D29" s="115">
        <f>'1.mell.2.tábl.'!D29+'1.mell.3.tábl.'!D29</f>
        <v>0</v>
      </c>
      <c r="E29" s="115">
        <f>'1.mell.2.tábl.'!E29+'1.mell.3.tábl.'!E29</f>
        <v>0</v>
      </c>
      <c r="F29" s="115">
        <f>'1.mell.2.tábl.'!F29+'1.mell.3.tábl.'!F29</f>
        <v>0</v>
      </c>
      <c r="G29" s="155">
        <f t="shared" ref="G29:G36" si="3">C29+F29</f>
        <v>3500000</v>
      </c>
    </row>
    <row r="30" spans="1:7" s="126" customFormat="1" ht="12" customHeight="1" x14ac:dyDescent="0.2">
      <c r="A30" s="311" t="s">
        <v>144</v>
      </c>
      <c r="B30" s="312" t="s">
        <v>434</v>
      </c>
      <c r="C30" s="319">
        <f>'1.mell.2.tábl.'!C30+'1.mell.3.tábl.'!C30</f>
        <v>6500000</v>
      </c>
      <c r="D30" s="115"/>
      <c r="E30" s="115"/>
      <c r="F30" s="115"/>
      <c r="G30" s="155">
        <f t="shared" si="3"/>
        <v>6500000</v>
      </c>
    </row>
    <row r="31" spans="1:7" s="126" customFormat="1" ht="12" customHeight="1" x14ac:dyDescent="0.2">
      <c r="A31" s="311" t="s">
        <v>145</v>
      </c>
      <c r="B31" s="312" t="s">
        <v>435</v>
      </c>
      <c r="C31" s="319">
        <f>'1.mell.2.tábl.'!C31+'1.mell.3.tábl.'!C31</f>
        <v>3500000</v>
      </c>
      <c r="D31" s="115">
        <f>'1.mell.2.tábl.'!D30+'1.mell.3.tábl.'!D30</f>
        <v>0</v>
      </c>
      <c r="E31" s="115">
        <f>'1.mell.2.tábl.'!E30+'1.mell.3.tábl.'!E30</f>
        <v>0</v>
      </c>
      <c r="F31" s="115">
        <f>'1.mell.2.tábl.'!F30+'1.mell.3.tábl.'!F30</f>
        <v>0</v>
      </c>
      <c r="G31" s="155">
        <f t="shared" si="3"/>
        <v>3500000</v>
      </c>
    </row>
    <row r="32" spans="1:7" s="126" customFormat="1" ht="12" customHeight="1" x14ac:dyDescent="0.2">
      <c r="A32" s="311" t="s">
        <v>146</v>
      </c>
      <c r="B32" s="312" t="s">
        <v>409</v>
      </c>
      <c r="C32" s="319">
        <f>'1.mell.2.tábl.'!C32+'1.mell.3.tábl.'!C32</f>
        <v>8000000</v>
      </c>
      <c r="D32" s="115">
        <f>'1.mell.2.tábl.'!D31+'1.mell.3.tábl.'!D31</f>
        <v>0</v>
      </c>
      <c r="E32" s="115">
        <f>'1.mell.2.tábl.'!E31+'1.mell.3.tábl.'!E31</f>
        <v>0</v>
      </c>
      <c r="F32" s="115">
        <f>'1.mell.2.tábl.'!F31+'1.mell.3.tábl.'!F31</f>
        <v>0</v>
      </c>
      <c r="G32" s="155">
        <f t="shared" si="3"/>
        <v>8000000</v>
      </c>
    </row>
    <row r="33" spans="1:7" s="126" customFormat="1" ht="12" customHeight="1" x14ac:dyDescent="0.2">
      <c r="A33" s="311" t="s">
        <v>411</v>
      </c>
      <c r="B33" s="312" t="s">
        <v>410</v>
      </c>
      <c r="C33" s="319">
        <f>'1.mell.2.tábl.'!C33+'1.mell.3.tábl.'!C33</f>
        <v>0</v>
      </c>
      <c r="D33" s="115">
        <f>'1.mell.2.tábl.'!D32+'1.mell.3.tábl.'!D32</f>
        <v>0</v>
      </c>
      <c r="E33" s="115">
        <f>'1.mell.2.tábl.'!E32+'1.mell.3.tábl.'!E32</f>
        <v>0</v>
      </c>
      <c r="F33" s="115">
        <f>'1.mell.2.tábl.'!F32+'1.mell.3.tábl.'!F32</f>
        <v>0</v>
      </c>
      <c r="G33" s="155">
        <f t="shared" si="3"/>
        <v>0</v>
      </c>
    </row>
    <row r="34" spans="1:7" s="126" customFormat="1" ht="12" customHeight="1" x14ac:dyDescent="0.2">
      <c r="A34" s="311" t="s">
        <v>412</v>
      </c>
      <c r="B34" s="312" t="s">
        <v>147</v>
      </c>
      <c r="C34" s="319">
        <f>'1.mell.2.tábl.'!C34+'1.mell.3.tábl.'!C34</f>
        <v>0</v>
      </c>
      <c r="D34" s="115">
        <f>'1.mell.2.tábl.'!D33+'1.mell.3.tábl.'!D33</f>
        <v>0</v>
      </c>
      <c r="E34" s="115">
        <f>'1.mell.2.tábl.'!E33+'1.mell.3.tábl.'!E33</f>
        <v>0</v>
      </c>
      <c r="F34" s="115">
        <f>'1.mell.2.tábl.'!F33+'1.mell.3.tábl.'!F33</f>
        <v>0</v>
      </c>
      <c r="G34" s="155">
        <f t="shared" si="3"/>
        <v>0</v>
      </c>
    </row>
    <row r="35" spans="1:7" s="126" customFormat="1" ht="12" customHeight="1" x14ac:dyDescent="0.2">
      <c r="A35" s="311" t="s">
        <v>413</v>
      </c>
      <c r="B35" s="312" t="s">
        <v>148</v>
      </c>
      <c r="C35" s="319">
        <f>'1.mell.2.tábl.'!C35+'1.mell.3.tábl.'!C35</f>
        <v>0</v>
      </c>
      <c r="D35" s="115">
        <f>'1.mell.2.tábl.'!D34+'1.mell.3.tábl.'!D34</f>
        <v>0</v>
      </c>
      <c r="E35" s="115">
        <f>'1.mell.2.tábl.'!E34+'1.mell.3.tábl.'!E34</f>
        <v>0</v>
      </c>
      <c r="F35" s="115">
        <f>'1.mell.2.tábl.'!F34+'1.mell.3.tábl.'!F34</f>
        <v>0</v>
      </c>
      <c r="G35" s="155">
        <f t="shared" si="3"/>
        <v>0</v>
      </c>
    </row>
    <row r="36" spans="1:7" s="126" customFormat="1" ht="12" customHeight="1" thickBot="1" x14ac:dyDescent="0.25">
      <c r="A36" s="313" t="s">
        <v>436</v>
      </c>
      <c r="B36" s="314" t="s">
        <v>149</v>
      </c>
      <c r="C36" s="319">
        <f>'1.mell.2.tábl.'!C36+'1.mell.3.tábl.'!C36</f>
        <v>70000</v>
      </c>
      <c r="D36" s="115">
        <f>'1.mell.2.tábl.'!D35+'1.mell.3.tábl.'!D35</f>
        <v>0</v>
      </c>
      <c r="E36" s="115">
        <f>'1.mell.2.tábl.'!E35+'1.mell.3.tábl.'!E35</f>
        <v>0</v>
      </c>
      <c r="F36" s="115">
        <f>'1.mell.2.tábl.'!F35+'1.mell.3.tábl.'!F35</f>
        <v>0</v>
      </c>
      <c r="G36" s="155">
        <f t="shared" si="3"/>
        <v>70000</v>
      </c>
    </row>
    <row r="37" spans="1:7" s="126" customFormat="1" ht="12" customHeight="1" thickBot="1" x14ac:dyDescent="0.25">
      <c r="A37" s="17" t="s">
        <v>6</v>
      </c>
      <c r="B37" s="18" t="s">
        <v>286</v>
      </c>
      <c r="C37" s="113">
        <f>SUM(C38:C48)</f>
        <v>1235000</v>
      </c>
      <c r="D37" s="113">
        <f>SUM(D38:D48)</f>
        <v>0</v>
      </c>
      <c r="E37" s="113">
        <f>SUM(E38:E48)</f>
        <v>0</v>
      </c>
      <c r="F37" s="113">
        <f>SUM(F38:F48)</f>
        <v>0</v>
      </c>
      <c r="G37" s="57">
        <f>SUM(G38:G48)</f>
        <v>1235000</v>
      </c>
    </row>
    <row r="38" spans="1:7" s="126" customFormat="1" ht="12" customHeight="1" x14ac:dyDescent="0.2">
      <c r="A38" s="12" t="s">
        <v>42</v>
      </c>
      <c r="B38" s="127" t="s">
        <v>152</v>
      </c>
      <c r="C38" s="115">
        <f>'1.mell.2.tábl.'!C38+'1.mell.3.tábl.'!C37</f>
        <v>0</v>
      </c>
      <c r="D38" s="115">
        <f>'1.mell.2.tábl.'!D38+'1.mell.3.tábl.'!D37</f>
        <v>0</v>
      </c>
      <c r="E38" s="115">
        <f>'1.mell.2.tábl.'!E38+'1.mell.3.tábl.'!E37</f>
        <v>0</v>
      </c>
      <c r="F38" s="115">
        <f>'1.mell.2.tábl.'!F38+'1.mell.3.tábl.'!F37</f>
        <v>0</v>
      </c>
      <c r="G38" s="155">
        <f t="shared" ref="G38:G48" si="4">C38+F38</f>
        <v>0</v>
      </c>
    </row>
    <row r="39" spans="1:7" s="126" customFormat="1" ht="12" customHeight="1" x14ac:dyDescent="0.2">
      <c r="A39" s="11" t="s">
        <v>43</v>
      </c>
      <c r="B39" s="128" t="s">
        <v>153</v>
      </c>
      <c r="C39" s="115">
        <f>'1.mell.2.tábl.'!C39+'1.mell.3.tábl.'!C38</f>
        <v>270000</v>
      </c>
      <c r="D39" s="115">
        <f>'1.mell.2.tábl.'!D39+'1.mell.3.tábl.'!D38</f>
        <v>0</v>
      </c>
      <c r="E39" s="115">
        <f>'1.mell.2.tábl.'!E39+'1.mell.3.tábl.'!E38</f>
        <v>0</v>
      </c>
      <c r="F39" s="115">
        <f>'1.mell.2.tábl.'!F39+'1.mell.3.tábl.'!F38</f>
        <v>0</v>
      </c>
      <c r="G39" s="155">
        <f t="shared" si="4"/>
        <v>270000</v>
      </c>
    </row>
    <row r="40" spans="1:7" s="126" customFormat="1" ht="12" customHeight="1" x14ac:dyDescent="0.2">
      <c r="A40" s="11" t="s">
        <v>44</v>
      </c>
      <c r="B40" s="128" t="s">
        <v>154</v>
      </c>
      <c r="C40" s="115">
        <f>'1.mell.2.tábl.'!C40+'1.mell.3.tábl.'!C39</f>
        <v>210000</v>
      </c>
      <c r="D40" s="115">
        <f>'1.mell.2.tábl.'!D40+'1.mell.3.tábl.'!D39</f>
        <v>0</v>
      </c>
      <c r="E40" s="115">
        <f>'1.mell.2.tábl.'!E40+'1.mell.3.tábl.'!E39</f>
        <v>0</v>
      </c>
      <c r="F40" s="115">
        <f>'1.mell.2.tábl.'!F40+'1.mell.3.tábl.'!F39</f>
        <v>0</v>
      </c>
      <c r="G40" s="155">
        <f t="shared" si="4"/>
        <v>210000</v>
      </c>
    </row>
    <row r="41" spans="1:7" s="126" customFormat="1" ht="12" customHeight="1" x14ac:dyDescent="0.2">
      <c r="A41" s="11" t="s">
        <v>82</v>
      </c>
      <c r="B41" s="128" t="s">
        <v>155</v>
      </c>
      <c r="C41" s="115">
        <f>'1.mell.2.tábl.'!C41+'1.mell.3.tábl.'!C40</f>
        <v>494000</v>
      </c>
      <c r="D41" s="115">
        <f>'1.mell.2.tábl.'!D41+'1.mell.3.tábl.'!D40</f>
        <v>0</v>
      </c>
      <c r="E41" s="115">
        <f>'1.mell.2.tábl.'!E41+'1.mell.3.tábl.'!E40</f>
        <v>0</v>
      </c>
      <c r="F41" s="115">
        <f>'1.mell.2.tábl.'!F41+'1.mell.3.tábl.'!F40</f>
        <v>0</v>
      </c>
      <c r="G41" s="155">
        <f t="shared" si="4"/>
        <v>494000</v>
      </c>
    </row>
    <row r="42" spans="1:7" s="126" customFormat="1" ht="12" customHeight="1" x14ac:dyDescent="0.2">
      <c r="A42" s="11" t="s">
        <v>83</v>
      </c>
      <c r="B42" s="128" t="s">
        <v>156</v>
      </c>
      <c r="C42" s="115">
        <f>'1.mell.2.tábl.'!C42+'1.mell.3.tábl.'!C41</f>
        <v>0</v>
      </c>
      <c r="D42" s="115">
        <f>'1.mell.2.tábl.'!D42+'1.mell.3.tábl.'!D41</f>
        <v>0</v>
      </c>
      <c r="E42" s="115">
        <f>'1.mell.2.tábl.'!E42+'1.mell.3.tábl.'!E41</f>
        <v>0</v>
      </c>
      <c r="F42" s="115">
        <f>'1.mell.2.tábl.'!F42+'1.mell.3.tábl.'!F41</f>
        <v>0</v>
      </c>
      <c r="G42" s="155">
        <f t="shared" si="4"/>
        <v>0</v>
      </c>
    </row>
    <row r="43" spans="1:7" s="126" customFormat="1" ht="12" customHeight="1" x14ac:dyDescent="0.2">
      <c r="A43" s="11" t="s">
        <v>84</v>
      </c>
      <c r="B43" s="128" t="s">
        <v>157</v>
      </c>
      <c r="C43" s="115">
        <f>'1.mell.2.tábl.'!C43+'1.mell.3.tábl.'!C42</f>
        <v>260000</v>
      </c>
      <c r="D43" s="115">
        <f>'1.mell.2.tábl.'!D43+'1.mell.3.tábl.'!D42</f>
        <v>0</v>
      </c>
      <c r="E43" s="115">
        <f>'1.mell.2.tábl.'!E43+'1.mell.3.tábl.'!E42</f>
        <v>0</v>
      </c>
      <c r="F43" s="115">
        <f>'1.mell.2.tábl.'!F43+'1.mell.3.tábl.'!F42</f>
        <v>0</v>
      </c>
      <c r="G43" s="155">
        <f t="shared" si="4"/>
        <v>260000</v>
      </c>
    </row>
    <row r="44" spans="1:7" s="126" customFormat="1" ht="12" customHeight="1" x14ac:dyDescent="0.2">
      <c r="A44" s="11" t="s">
        <v>85</v>
      </c>
      <c r="B44" s="128" t="s">
        <v>158</v>
      </c>
      <c r="C44" s="115">
        <f>'1.mell.2.tábl.'!C44+'1.mell.3.tábl.'!C43</f>
        <v>0</v>
      </c>
      <c r="D44" s="115">
        <f>'1.mell.2.tábl.'!D44+'1.mell.3.tábl.'!D43</f>
        <v>0</v>
      </c>
      <c r="E44" s="115">
        <f>'1.mell.2.tábl.'!E44+'1.mell.3.tábl.'!E43</f>
        <v>0</v>
      </c>
      <c r="F44" s="115">
        <f>'1.mell.2.tábl.'!F44+'1.mell.3.tábl.'!F43</f>
        <v>0</v>
      </c>
      <c r="G44" s="155">
        <f t="shared" si="4"/>
        <v>0</v>
      </c>
    </row>
    <row r="45" spans="1:7" s="126" customFormat="1" ht="12" customHeight="1" x14ac:dyDescent="0.2">
      <c r="A45" s="11" t="s">
        <v>86</v>
      </c>
      <c r="B45" s="128" t="s">
        <v>415</v>
      </c>
      <c r="C45" s="115">
        <f>'1.mell.2.tábl.'!C45+'1.mell.3.tábl.'!C44</f>
        <v>1000</v>
      </c>
      <c r="D45" s="115">
        <f>'1.mell.2.tábl.'!D45+'1.mell.3.tábl.'!D44</f>
        <v>0</v>
      </c>
      <c r="E45" s="115">
        <f>'1.mell.2.tábl.'!E45+'1.mell.3.tábl.'!E44</f>
        <v>0</v>
      </c>
      <c r="F45" s="115">
        <f>'1.mell.2.tábl.'!F45+'1.mell.3.tábl.'!F44</f>
        <v>0</v>
      </c>
      <c r="G45" s="155">
        <f t="shared" si="4"/>
        <v>1000</v>
      </c>
    </row>
    <row r="46" spans="1:7" s="126" customFormat="1" ht="12" customHeight="1" x14ac:dyDescent="0.2">
      <c r="A46" s="11" t="s">
        <v>150</v>
      </c>
      <c r="B46" s="128" t="s">
        <v>160</v>
      </c>
      <c r="C46" s="115">
        <f>'1.mell.2.tábl.'!C46+'1.mell.3.tábl.'!C45</f>
        <v>0</v>
      </c>
      <c r="D46" s="115">
        <f>'1.mell.2.tábl.'!D46+'1.mell.3.tábl.'!D45</f>
        <v>0</v>
      </c>
      <c r="E46" s="115">
        <f>'1.mell.2.tábl.'!E46+'1.mell.3.tábl.'!E45</f>
        <v>0</v>
      </c>
      <c r="F46" s="115">
        <f>'1.mell.2.tábl.'!F46+'1.mell.3.tábl.'!F45</f>
        <v>0</v>
      </c>
      <c r="G46" s="155">
        <f t="shared" si="4"/>
        <v>0</v>
      </c>
    </row>
    <row r="47" spans="1:7" s="126" customFormat="1" ht="12" customHeight="1" x14ac:dyDescent="0.2">
      <c r="A47" s="13" t="s">
        <v>151</v>
      </c>
      <c r="B47" s="129" t="s">
        <v>288</v>
      </c>
      <c r="C47" s="115">
        <f>'1.mell.2.tábl.'!C47+'1.mell.3.tábl.'!C46</f>
        <v>0</v>
      </c>
      <c r="D47" s="115">
        <f>'1.mell.2.tábl.'!D47+'1.mell.3.tábl.'!D46</f>
        <v>0</v>
      </c>
      <c r="E47" s="115">
        <f>'1.mell.2.tábl.'!E47+'1.mell.3.tábl.'!E46</f>
        <v>0</v>
      </c>
      <c r="F47" s="115">
        <f>'1.mell.2.tábl.'!F47+'1.mell.3.tábl.'!F46</f>
        <v>0</v>
      </c>
      <c r="G47" s="155">
        <f t="shared" si="4"/>
        <v>0</v>
      </c>
    </row>
    <row r="48" spans="1:7" s="126" customFormat="1" ht="12" customHeight="1" thickBot="1" x14ac:dyDescent="0.25">
      <c r="A48" s="13" t="s">
        <v>287</v>
      </c>
      <c r="B48" s="60" t="s">
        <v>161</v>
      </c>
      <c r="C48" s="115">
        <f>'1.mell.2.tábl.'!C48+'1.mell.3.tábl.'!C47</f>
        <v>0</v>
      </c>
      <c r="D48" s="115">
        <f>'1.mell.2.tábl.'!D48+'1.mell.3.tábl.'!D47</f>
        <v>0</v>
      </c>
      <c r="E48" s="115">
        <f>'1.mell.2.tábl.'!E48+'1.mell.3.tábl.'!E47</f>
        <v>0</v>
      </c>
      <c r="F48" s="115">
        <f>'1.mell.2.tábl.'!F48+'1.mell.3.tábl.'!F47</f>
        <v>0</v>
      </c>
      <c r="G48" s="155">
        <f t="shared" si="4"/>
        <v>0</v>
      </c>
    </row>
    <row r="49" spans="1:7" s="126" customFormat="1" ht="12" customHeight="1" thickBot="1" x14ac:dyDescent="0.25">
      <c r="A49" s="17" t="s">
        <v>7</v>
      </c>
      <c r="B49" s="18" t="s">
        <v>162</v>
      </c>
      <c r="C49" s="113">
        <f>SUM(C50:C54)</f>
        <v>0</v>
      </c>
      <c r="D49" s="113">
        <f>SUM(D50:D54)</f>
        <v>0</v>
      </c>
      <c r="E49" s="113">
        <f>SUM(E50:E54)</f>
        <v>0</v>
      </c>
      <c r="F49" s="113">
        <f>SUM(F50:F54)</f>
        <v>0</v>
      </c>
      <c r="G49" s="57">
        <f>SUM(G50:G54)</f>
        <v>0</v>
      </c>
    </row>
    <row r="50" spans="1:7" s="126" customFormat="1" ht="12" customHeight="1" x14ac:dyDescent="0.2">
      <c r="A50" s="12" t="s">
        <v>45</v>
      </c>
      <c r="B50" s="127" t="s">
        <v>166</v>
      </c>
      <c r="C50" s="115">
        <f>'1.mell.2.tábl.'!C50+'1.mell.3.tábl.'!C49</f>
        <v>0</v>
      </c>
      <c r="D50" s="115">
        <f>'1.mell.2.tábl.'!D50+'1.mell.3.tábl.'!D49</f>
        <v>0</v>
      </c>
      <c r="E50" s="115">
        <f>'1.mell.2.tábl.'!E50+'1.mell.3.tábl.'!E49</f>
        <v>0</v>
      </c>
      <c r="F50" s="115">
        <f>'1.mell.2.tábl.'!F50+'1.mell.3.tábl.'!F49</f>
        <v>0</v>
      </c>
      <c r="G50" s="214">
        <f>C50+F50</f>
        <v>0</v>
      </c>
    </row>
    <row r="51" spans="1:7" s="126" customFormat="1" ht="12" customHeight="1" x14ac:dyDescent="0.2">
      <c r="A51" s="11" t="s">
        <v>46</v>
      </c>
      <c r="B51" s="128" t="s">
        <v>167</v>
      </c>
      <c r="C51" s="115">
        <f>'1.mell.2.tábl.'!C51+'1.mell.3.tábl.'!C50</f>
        <v>0</v>
      </c>
      <c r="D51" s="115">
        <f>'1.mell.2.tábl.'!D51+'1.mell.3.tábl.'!D50</f>
        <v>0</v>
      </c>
      <c r="E51" s="115">
        <f>'1.mell.2.tábl.'!E51+'1.mell.3.tábl.'!E50</f>
        <v>0</v>
      </c>
      <c r="F51" s="115">
        <f>'1.mell.2.tábl.'!F51+'1.mell.3.tábl.'!F50</f>
        <v>0</v>
      </c>
      <c r="G51" s="214">
        <f>C51+F51</f>
        <v>0</v>
      </c>
    </row>
    <row r="52" spans="1:7" s="126" customFormat="1" ht="12" customHeight="1" x14ac:dyDescent="0.2">
      <c r="A52" s="11" t="s">
        <v>163</v>
      </c>
      <c r="B52" s="128" t="s">
        <v>168</v>
      </c>
      <c r="C52" s="115">
        <f>'1.mell.2.tábl.'!C52+'1.mell.3.tábl.'!C51</f>
        <v>0</v>
      </c>
      <c r="D52" s="115">
        <f>'1.mell.2.tábl.'!D52+'1.mell.3.tábl.'!D51</f>
        <v>0</v>
      </c>
      <c r="E52" s="115">
        <f>'1.mell.2.tábl.'!E52+'1.mell.3.tábl.'!E51</f>
        <v>0</v>
      </c>
      <c r="F52" s="115">
        <f>'1.mell.2.tábl.'!F52+'1.mell.3.tábl.'!F51</f>
        <v>0</v>
      </c>
      <c r="G52" s="214">
        <f>C52+F52</f>
        <v>0</v>
      </c>
    </row>
    <row r="53" spans="1:7" s="126" customFormat="1" ht="12" customHeight="1" x14ac:dyDescent="0.2">
      <c r="A53" s="11" t="s">
        <v>164</v>
      </c>
      <c r="B53" s="128" t="s">
        <v>169</v>
      </c>
      <c r="C53" s="115">
        <f>'1.mell.2.tábl.'!C53+'1.mell.3.tábl.'!C52</f>
        <v>0</v>
      </c>
      <c r="D53" s="115">
        <f>'1.mell.2.tábl.'!D53+'1.mell.3.tábl.'!D52</f>
        <v>0</v>
      </c>
      <c r="E53" s="115">
        <f>'1.mell.2.tábl.'!E53+'1.mell.3.tábl.'!E52</f>
        <v>0</v>
      </c>
      <c r="F53" s="115">
        <f>'1.mell.2.tábl.'!F53+'1.mell.3.tábl.'!F52</f>
        <v>0</v>
      </c>
      <c r="G53" s="214">
        <f>C53+F53</f>
        <v>0</v>
      </c>
    </row>
    <row r="54" spans="1:7" s="126" customFormat="1" ht="12" customHeight="1" thickBot="1" x14ac:dyDescent="0.25">
      <c r="A54" s="13" t="s">
        <v>165</v>
      </c>
      <c r="B54" s="60" t="s">
        <v>170</v>
      </c>
      <c r="C54" s="115">
        <f>'1.mell.2.tábl.'!C54+'1.mell.3.tábl.'!C53</f>
        <v>0</v>
      </c>
      <c r="D54" s="115">
        <f>'1.mell.2.tábl.'!D54+'1.mell.3.tábl.'!D53</f>
        <v>0</v>
      </c>
      <c r="E54" s="115">
        <f>'1.mell.2.tábl.'!E54+'1.mell.3.tábl.'!E53</f>
        <v>0</v>
      </c>
      <c r="F54" s="115">
        <f>'1.mell.2.tábl.'!F54+'1.mell.3.tábl.'!F53</f>
        <v>0</v>
      </c>
      <c r="G54" s="214">
        <f>C54+F54</f>
        <v>0</v>
      </c>
    </row>
    <row r="55" spans="1:7" s="126" customFormat="1" ht="12" customHeight="1" thickBot="1" x14ac:dyDescent="0.25">
      <c r="A55" s="17" t="s">
        <v>87</v>
      </c>
      <c r="B55" s="18" t="s">
        <v>171</v>
      </c>
      <c r="C55" s="113">
        <f>SUM(C56:C58)</f>
        <v>92000</v>
      </c>
      <c r="D55" s="113">
        <f>SUM(D56:D58)</f>
        <v>0</v>
      </c>
      <c r="E55" s="113">
        <f>SUM(E56:E58)</f>
        <v>0</v>
      </c>
      <c r="F55" s="113">
        <f>SUM(F56:F58)</f>
        <v>0</v>
      </c>
      <c r="G55" s="57">
        <f>SUM(G56:G58)</f>
        <v>92000</v>
      </c>
    </row>
    <row r="56" spans="1:7" s="126" customFormat="1" ht="12" customHeight="1" x14ac:dyDescent="0.2">
      <c r="A56" s="12" t="s">
        <v>47</v>
      </c>
      <c r="B56" s="127" t="s">
        <v>172</v>
      </c>
      <c r="C56" s="115">
        <f>'1.mell.2.tábl.'!C56+'1.mell.3.tábl.'!C55</f>
        <v>0</v>
      </c>
      <c r="D56" s="115">
        <f>'1.mell.2.tábl.'!D56+'1.mell.3.tábl.'!D55</f>
        <v>0</v>
      </c>
      <c r="E56" s="115">
        <f>'1.mell.2.tábl.'!E56+'1.mell.3.tábl.'!E55</f>
        <v>0</v>
      </c>
      <c r="F56" s="115">
        <f>'1.mell.2.tábl.'!F56+'1.mell.3.tábl.'!F55</f>
        <v>0</v>
      </c>
      <c r="G56" s="155">
        <f>C56+F56</f>
        <v>0</v>
      </c>
    </row>
    <row r="57" spans="1:7" s="126" customFormat="1" ht="12" customHeight="1" x14ac:dyDescent="0.2">
      <c r="A57" s="11" t="s">
        <v>48</v>
      </c>
      <c r="B57" s="128" t="s">
        <v>281</v>
      </c>
      <c r="C57" s="115">
        <f>'1.mell.2.tábl.'!C57+'1.mell.3.tábl.'!C56</f>
        <v>0</v>
      </c>
      <c r="D57" s="115">
        <f>'1.mell.2.tábl.'!D57+'1.mell.3.tábl.'!D56</f>
        <v>0</v>
      </c>
      <c r="E57" s="115">
        <f>'1.mell.2.tábl.'!E57+'1.mell.3.tábl.'!E56</f>
        <v>0</v>
      </c>
      <c r="F57" s="115">
        <f>'1.mell.2.tábl.'!F57+'1.mell.3.tábl.'!F56</f>
        <v>0</v>
      </c>
      <c r="G57" s="155">
        <f>C57+F57</f>
        <v>0</v>
      </c>
    </row>
    <row r="58" spans="1:7" s="126" customFormat="1" ht="12" customHeight="1" x14ac:dyDescent="0.2">
      <c r="A58" s="11" t="s">
        <v>175</v>
      </c>
      <c r="B58" s="128" t="s">
        <v>173</v>
      </c>
      <c r="C58" s="115">
        <f>'1.mell.2.tábl.'!C58+'1.mell.3.tábl.'!C57</f>
        <v>92000</v>
      </c>
      <c r="D58" s="115">
        <f>'1.mell.2.tábl.'!D58+'1.mell.3.tábl.'!D57</f>
        <v>0</v>
      </c>
      <c r="E58" s="115">
        <f>'1.mell.2.tábl.'!E58+'1.mell.3.tábl.'!E57</f>
        <v>0</v>
      </c>
      <c r="F58" s="115">
        <f>'1.mell.2.tábl.'!F58+'1.mell.3.tábl.'!F57</f>
        <v>0</v>
      </c>
      <c r="G58" s="155">
        <f>C58+F58</f>
        <v>92000</v>
      </c>
    </row>
    <row r="59" spans="1:7" s="126" customFormat="1" ht="12" customHeight="1" thickBot="1" x14ac:dyDescent="0.25">
      <c r="A59" s="13" t="s">
        <v>176</v>
      </c>
      <c r="B59" s="60" t="s">
        <v>174</v>
      </c>
      <c r="C59" s="115">
        <f>'1.mell.2.tábl.'!C59+'1.mell.3.tábl.'!C58</f>
        <v>0</v>
      </c>
      <c r="D59" s="115">
        <f>'1.mell.2.tábl.'!D59+'1.mell.3.tábl.'!D58</f>
        <v>0</v>
      </c>
      <c r="E59" s="115">
        <f>'1.mell.2.tábl.'!E59+'1.mell.3.tábl.'!E58</f>
        <v>0</v>
      </c>
      <c r="F59" s="115">
        <f>'1.mell.2.tábl.'!F59+'1.mell.3.tábl.'!F58</f>
        <v>0</v>
      </c>
      <c r="G59" s="155">
        <f>C59+F59</f>
        <v>0</v>
      </c>
    </row>
    <row r="60" spans="1:7" s="126" customFormat="1" ht="12" customHeight="1" thickBot="1" x14ac:dyDescent="0.25">
      <c r="A60" s="17" t="s">
        <v>9</v>
      </c>
      <c r="B60" s="58" t="s">
        <v>177</v>
      </c>
      <c r="C60" s="113">
        <f>SUM(C61:C63)</f>
        <v>0</v>
      </c>
      <c r="D60" s="113">
        <f>SUM(D61:D63)</f>
        <v>0</v>
      </c>
      <c r="E60" s="113">
        <f>SUM(E61:E63)</f>
        <v>0</v>
      </c>
      <c r="F60" s="113">
        <f>SUM(F61:F63)</f>
        <v>0</v>
      </c>
      <c r="G60" s="57">
        <f>SUM(G61:G63)</f>
        <v>0</v>
      </c>
    </row>
    <row r="61" spans="1:7" s="126" customFormat="1" ht="12" customHeight="1" x14ac:dyDescent="0.2">
      <c r="A61" s="12" t="s">
        <v>88</v>
      </c>
      <c r="B61" s="127" t="s">
        <v>179</v>
      </c>
      <c r="C61" s="115">
        <f>'1.mell.2.tábl.'!C61+'1.mell.3.tábl.'!C60</f>
        <v>0</v>
      </c>
      <c r="D61" s="115">
        <f>'1.mell.2.tábl.'!D61+'1.mell.3.tábl.'!D60</f>
        <v>0</v>
      </c>
      <c r="E61" s="115">
        <f>'1.mell.2.tábl.'!E61+'1.mell.3.tábl.'!E60</f>
        <v>0</v>
      </c>
      <c r="F61" s="115">
        <f>'1.mell.2.tábl.'!F61+'1.mell.3.tábl.'!F60</f>
        <v>0</v>
      </c>
      <c r="G61" s="213">
        <f>C61+F61</f>
        <v>0</v>
      </c>
    </row>
    <row r="62" spans="1:7" s="126" customFormat="1" ht="12" customHeight="1" x14ac:dyDescent="0.2">
      <c r="A62" s="11" t="s">
        <v>89</v>
      </c>
      <c r="B62" s="128" t="s">
        <v>282</v>
      </c>
      <c r="C62" s="115">
        <f>'1.mell.2.tábl.'!C62+'1.mell.3.tábl.'!C61</f>
        <v>0</v>
      </c>
      <c r="D62" s="115">
        <f>'1.mell.2.tábl.'!D62+'1.mell.3.tábl.'!D61</f>
        <v>0</v>
      </c>
      <c r="E62" s="115">
        <f>'1.mell.2.tábl.'!E62+'1.mell.3.tábl.'!E61</f>
        <v>0</v>
      </c>
      <c r="F62" s="115">
        <f>'1.mell.2.tábl.'!F62+'1.mell.3.tábl.'!F61</f>
        <v>0</v>
      </c>
      <c r="G62" s="213">
        <f>C62+F62</f>
        <v>0</v>
      </c>
    </row>
    <row r="63" spans="1:7" s="126" customFormat="1" ht="12" customHeight="1" x14ac:dyDescent="0.2">
      <c r="A63" s="11" t="s">
        <v>110</v>
      </c>
      <c r="B63" s="128" t="s">
        <v>180</v>
      </c>
      <c r="C63" s="115">
        <f>'1.mell.2.tábl.'!C63+'1.mell.3.tábl.'!C62</f>
        <v>0</v>
      </c>
      <c r="D63" s="115">
        <f>'1.mell.2.tábl.'!D63+'1.mell.3.tábl.'!D62</f>
        <v>0</v>
      </c>
      <c r="E63" s="115">
        <f>'1.mell.2.tábl.'!E63+'1.mell.3.tábl.'!E62</f>
        <v>0</v>
      </c>
      <c r="F63" s="115">
        <f>'1.mell.2.tábl.'!F63+'1.mell.3.tábl.'!F62</f>
        <v>0</v>
      </c>
      <c r="G63" s="213">
        <f>C63+F63</f>
        <v>0</v>
      </c>
    </row>
    <row r="64" spans="1:7" s="126" customFormat="1" ht="12" customHeight="1" thickBot="1" x14ac:dyDescent="0.25">
      <c r="A64" s="13" t="s">
        <v>178</v>
      </c>
      <c r="B64" s="60" t="s">
        <v>181</v>
      </c>
      <c r="C64" s="115">
        <f>'1.mell.2.tábl.'!C64+'1.mell.3.tábl.'!C63</f>
        <v>0</v>
      </c>
      <c r="D64" s="115">
        <f>'1.mell.2.tábl.'!D64+'1.mell.3.tábl.'!D63</f>
        <v>0</v>
      </c>
      <c r="E64" s="115">
        <f>'1.mell.2.tábl.'!E64+'1.mell.3.tábl.'!E63</f>
        <v>0</v>
      </c>
      <c r="F64" s="115">
        <f>'1.mell.2.tábl.'!F64+'1.mell.3.tábl.'!F63</f>
        <v>0</v>
      </c>
      <c r="G64" s="213">
        <f>C64+F64</f>
        <v>0</v>
      </c>
    </row>
    <row r="65" spans="1:7" s="126" customFormat="1" ht="12" customHeight="1" thickBot="1" x14ac:dyDescent="0.25">
      <c r="A65" s="164" t="s">
        <v>328</v>
      </c>
      <c r="B65" s="18" t="s">
        <v>182</v>
      </c>
      <c r="C65" s="119">
        <f>+C7+C14+C21+C28+C37+C49+C55+C60</f>
        <v>111056740</v>
      </c>
      <c r="D65" s="119">
        <f>+D7+D14+D21+D28+D37+D49+D55+D60</f>
        <v>0</v>
      </c>
      <c r="E65" s="119">
        <f>+E7+E14+E21+E28+E37+E49+E55+E60</f>
        <v>6708646</v>
      </c>
      <c r="F65" s="119">
        <f>+F7+F14+F21+F28+F37+F49+F55+F60</f>
        <v>6708646</v>
      </c>
      <c r="G65" s="154">
        <f>+G7+G14+G21+G28+G37+G49+G55+G60</f>
        <v>117765386</v>
      </c>
    </row>
    <row r="66" spans="1:7" s="126" customFormat="1" ht="12" customHeight="1" thickBot="1" x14ac:dyDescent="0.25">
      <c r="A66" s="158" t="s">
        <v>183</v>
      </c>
      <c r="B66" s="58" t="s">
        <v>184</v>
      </c>
      <c r="C66" s="113">
        <f>SUM(C67:C69)</f>
        <v>0</v>
      </c>
      <c r="D66" s="113">
        <f>SUM(D67:D69)</f>
        <v>0</v>
      </c>
      <c r="E66" s="113">
        <f>SUM(E67:E69)</f>
        <v>0</v>
      </c>
      <c r="F66" s="113">
        <f>SUM(F67:F69)</f>
        <v>0</v>
      </c>
      <c r="G66" s="57">
        <f>SUM(G67:G69)</f>
        <v>0</v>
      </c>
    </row>
    <row r="67" spans="1:7" s="126" customFormat="1" ht="12" customHeight="1" x14ac:dyDescent="0.2">
      <c r="A67" s="12" t="s">
        <v>212</v>
      </c>
      <c r="B67" s="127" t="s">
        <v>185</v>
      </c>
      <c r="C67" s="115">
        <f>'1.mell.2.tábl.'!C67+'1.mell.3.tábl.'!C66</f>
        <v>0</v>
      </c>
      <c r="D67" s="115">
        <f>'1.mell.2.tábl.'!D67+'1.mell.3.tábl.'!D66</f>
        <v>0</v>
      </c>
      <c r="E67" s="115">
        <f>'1.mell.2.tábl.'!E67+'1.mell.3.tábl.'!E66</f>
        <v>0</v>
      </c>
      <c r="F67" s="115">
        <f>'1.mell.2.tábl.'!F67+'1.mell.3.tábl.'!F66</f>
        <v>0</v>
      </c>
      <c r="G67" s="213">
        <f>C67+F67</f>
        <v>0</v>
      </c>
    </row>
    <row r="68" spans="1:7" s="126" customFormat="1" ht="12" customHeight="1" x14ac:dyDescent="0.2">
      <c r="A68" s="11" t="s">
        <v>221</v>
      </c>
      <c r="B68" s="128" t="s">
        <v>186</v>
      </c>
      <c r="C68" s="115">
        <f>'1.mell.2.tábl.'!C68+'1.mell.3.tábl.'!C67</f>
        <v>0</v>
      </c>
      <c r="D68" s="115">
        <f>'1.mell.2.tábl.'!D68+'1.mell.3.tábl.'!D67</f>
        <v>0</v>
      </c>
      <c r="E68" s="115">
        <f>'1.mell.2.tábl.'!E68+'1.mell.3.tábl.'!E67</f>
        <v>0</v>
      </c>
      <c r="F68" s="115">
        <f>'1.mell.2.tábl.'!F68+'1.mell.3.tábl.'!F67</f>
        <v>0</v>
      </c>
      <c r="G68" s="213">
        <f>C68+F68</f>
        <v>0</v>
      </c>
    </row>
    <row r="69" spans="1:7" s="126" customFormat="1" ht="12" customHeight="1" thickBot="1" x14ac:dyDescent="0.25">
      <c r="A69" s="15" t="s">
        <v>222</v>
      </c>
      <c r="B69" s="291" t="s">
        <v>313</v>
      </c>
      <c r="C69" s="115">
        <f>'1.mell.2.tábl.'!C69+'1.mell.3.tábl.'!C68</f>
        <v>0</v>
      </c>
      <c r="D69" s="115">
        <f>'1.mell.2.tábl.'!D69+'1.mell.3.tábl.'!D68</f>
        <v>0</v>
      </c>
      <c r="E69" s="115">
        <f>'1.mell.2.tábl.'!E69+'1.mell.3.tábl.'!E68</f>
        <v>0</v>
      </c>
      <c r="F69" s="115">
        <f>'1.mell.2.tábl.'!F69+'1.mell.3.tábl.'!F68</f>
        <v>0</v>
      </c>
      <c r="G69" s="292">
        <f>C69+F69</f>
        <v>0</v>
      </c>
    </row>
    <row r="70" spans="1:7" s="126" customFormat="1" ht="12" customHeight="1" thickBot="1" x14ac:dyDescent="0.25">
      <c r="A70" s="158" t="s">
        <v>188</v>
      </c>
      <c r="B70" s="58" t="s">
        <v>189</v>
      </c>
      <c r="C70" s="113">
        <f>SUM(C71:C74)</f>
        <v>0</v>
      </c>
      <c r="D70" s="113">
        <f>SUM(D71:D74)</f>
        <v>0</v>
      </c>
      <c r="E70" s="113">
        <f>SUM(E71:E74)</f>
        <v>0</v>
      </c>
      <c r="F70" s="113">
        <f>SUM(F71:F74)</f>
        <v>0</v>
      </c>
      <c r="G70" s="57">
        <f>SUM(G71:G74)</f>
        <v>0</v>
      </c>
    </row>
    <row r="71" spans="1:7" s="126" customFormat="1" ht="12" customHeight="1" x14ac:dyDescent="0.2">
      <c r="A71" s="12" t="s">
        <v>70</v>
      </c>
      <c r="B71" s="232" t="s">
        <v>190</v>
      </c>
      <c r="C71" s="115">
        <f>'1.mell.2.tábl.'!C71+'1.mell.3.tábl.'!C70</f>
        <v>0</v>
      </c>
      <c r="D71" s="115">
        <f>'1.mell.2.tábl.'!D71+'1.mell.3.tábl.'!D70</f>
        <v>0</v>
      </c>
      <c r="E71" s="115">
        <f>'1.mell.2.tábl.'!E71+'1.mell.3.tábl.'!E70</f>
        <v>0</v>
      </c>
      <c r="F71" s="115">
        <f>'1.mell.2.tábl.'!F71+'1.mell.3.tábl.'!F70</f>
        <v>0</v>
      </c>
      <c r="G71" s="213">
        <f>C71+F71</f>
        <v>0</v>
      </c>
    </row>
    <row r="72" spans="1:7" s="126" customFormat="1" ht="12" customHeight="1" x14ac:dyDescent="0.2">
      <c r="A72" s="11" t="s">
        <v>71</v>
      </c>
      <c r="B72" s="232" t="s">
        <v>425</v>
      </c>
      <c r="C72" s="115">
        <f>'1.mell.2.tábl.'!C72+'1.mell.3.tábl.'!C71</f>
        <v>0</v>
      </c>
      <c r="D72" s="115">
        <f>'1.mell.2.tábl.'!D72+'1.mell.3.tábl.'!D71</f>
        <v>0</v>
      </c>
      <c r="E72" s="115">
        <f>'1.mell.2.tábl.'!E72+'1.mell.3.tábl.'!E71</f>
        <v>0</v>
      </c>
      <c r="F72" s="115">
        <f>'1.mell.2.tábl.'!F72+'1.mell.3.tábl.'!F71</f>
        <v>0</v>
      </c>
      <c r="G72" s="213">
        <f>C72+F72</f>
        <v>0</v>
      </c>
    </row>
    <row r="73" spans="1:7" s="126" customFormat="1" ht="12" customHeight="1" x14ac:dyDescent="0.2">
      <c r="A73" s="11" t="s">
        <v>213</v>
      </c>
      <c r="B73" s="232" t="s">
        <v>191</v>
      </c>
      <c r="C73" s="115">
        <f>'1.mell.2.tábl.'!C73+'1.mell.3.tábl.'!C72</f>
        <v>0</v>
      </c>
      <c r="D73" s="115">
        <f>'1.mell.2.tábl.'!D73+'1.mell.3.tábl.'!D72</f>
        <v>0</v>
      </c>
      <c r="E73" s="115">
        <f>'1.mell.2.tábl.'!E73+'1.mell.3.tábl.'!E72</f>
        <v>0</v>
      </c>
      <c r="F73" s="115">
        <f>'1.mell.2.tábl.'!F73+'1.mell.3.tábl.'!F72</f>
        <v>0</v>
      </c>
      <c r="G73" s="213">
        <f>C73+F73</f>
        <v>0</v>
      </c>
    </row>
    <row r="74" spans="1:7" s="126" customFormat="1" ht="12" customHeight="1" thickBot="1" x14ac:dyDescent="0.25">
      <c r="A74" s="13" t="s">
        <v>214</v>
      </c>
      <c r="B74" s="233" t="s">
        <v>426</v>
      </c>
      <c r="C74" s="115">
        <f>'1.mell.2.tábl.'!C74+'1.mell.3.tábl.'!C73</f>
        <v>0</v>
      </c>
      <c r="D74" s="115">
        <f>'1.mell.2.tábl.'!D74+'1.mell.3.tábl.'!D73</f>
        <v>0</v>
      </c>
      <c r="E74" s="115">
        <f>'1.mell.2.tábl.'!E74+'1.mell.3.tábl.'!E73</f>
        <v>0</v>
      </c>
      <c r="F74" s="115">
        <f>'1.mell.2.tábl.'!F74+'1.mell.3.tábl.'!F73</f>
        <v>0</v>
      </c>
      <c r="G74" s="213">
        <f>C74+F74</f>
        <v>0</v>
      </c>
    </row>
    <row r="75" spans="1:7" s="126" customFormat="1" ht="12" customHeight="1" thickBot="1" x14ac:dyDescent="0.25">
      <c r="A75" s="158" t="s">
        <v>192</v>
      </c>
      <c r="B75" s="58" t="s">
        <v>193</v>
      </c>
      <c r="C75" s="113">
        <f>SUM(C76:C77)</f>
        <v>37978757</v>
      </c>
      <c r="D75" s="113">
        <f>SUM(D76:D77)</f>
        <v>0</v>
      </c>
      <c r="E75" s="113">
        <f>SUM(E76:E77)</f>
        <v>0</v>
      </c>
      <c r="F75" s="113">
        <f>SUM(F76:F77)</f>
        <v>0</v>
      </c>
      <c r="G75" s="57">
        <f>SUM(G76:G77)</f>
        <v>37978757</v>
      </c>
    </row>
    <row r="76" spans="1:7" s="126" customFormat="1" ht="12" customHeight="1" x14ac:dyDescent="0.2">
      <c r="A76" s="12" t="s">
        <v>215</v>
      </c>
      <c r="B76" s="127" t="s">
        <v>194</v>
      </c>
      <c r="C76" s="115">
        <f>'1.mell.2.tábl.'!C76+'1.mell.3.tábl.'!C75</f>
        <v>37978757</v>
      </c>
      <c r="D76" s="115">
        <f>'1.mell.2.tábl.'!D76+'1.mell.3.tábl.'!D75</f>
        <v>0</v>
      </c>
      <c r="E76" s="115">
        <f>'1.mell.2.tábl.'!E76+'1.mell.3.tábl.'!E75</f>
        <v>0</v>
      </c>
      <c r="F76" s="115">
        <f>'1.mell.2.tábl.'!F76+'1.mell.3.tábl.'!F75</f>
        <v>0</v>
      </c>
      <c r="G76" s="213">
        <f>C76+F76</f>
        <v>37978757</v>
      </c>
    </row>
    <row r="77" spans="1:7" s="126" customFormat="1" ht="12" customHeight="1" thickBot="1" x14ac:dyDescent="0.25">
      <c r="A77" s="13" t="s">
        <v>216</v>
      </c>
      <c r="B77" s="60" t="s">
        <v>195</v>
      </c>
      <c r="C77" s="115">
        <f>'1.mell.2.tábl.'!C77+'1.mell.3.tábl.'!C76</f>
        <v>0</v>
      </c>
      <c r="D77" s="115">
        <f>'1.mell.2.tábl.'!D77+'1.mell.3.tábl.'!D76</f>
        <v>0</v>
      </c>
      <c r="E77" s="115">
        <f>'1.mell.2.tábl.'!E77+'1.mell.3.tábl.'!E76</f>
        <v>0</v>
      </c>
      <c r="F77" s="115">
        <f>'1.mell.2.tábl.'!F77+'1.mell.3.tábl.'!F76</f>
        <v>0</v>
      </c>
      <c r="G77" s="213">
        <f>C77+F77</f>
        <v>0</v>
      </c>
    </row>
    <row r="78" spans="1:7" s="126" customFormat="1" ht="12" customHeight="1" thickBot="1" x14ac:dyDescent="0.25">
      <c r="A78" s="158" t="s">
        <v>196</v>
      </c>
      <c r="B78" s="58" t="s">
        <v>197</v>
      </c>
      <c r="C78" s="113">
        <f>SUM(C79:C81)</f>
        <v>0</v>
      </c>
      <c r="D78" s="113">
        <f>SUM(D79:D81)</f>
        <v>0</v>
      </c>
      <c r="E78" s="113">
        <f>SUM(E79:E81)</f>
        <v>0</v>
      </c>
      <c r="F78" s="113">
        <f>SUM(F79:F81)</f>
        <v>0</v>
      </c>
      <c r="G78" s="57">
        <f>SUM(G79:G81)</f>
        <v>0</v>
      </c>
    </row>
    <row r="79" spans="1:7" s="126" customFormat="1" ht="12" customHeight="1" x14ac:dyDescent="0.2">
      <c r="A79" s="12" t="s">
        <v>217</v>
      </c>
      <c r="B79" s="127" t="s">
        <v>198</v>
      </c>
      <c r="C79" s="115">
        <f>'1.mell.2.tábl.'!C79+'1.mell.3.tábl.'!C78</f>
        <v>0</v>
      </c>
      <c r="D79" s="115">
        <f>'1.mell.2.tábl.'!D79+'1.mell.3.tábl.'!D78</f>
        <v>0</v>
      </c>
      <c r="E79" s="115">
        <f>'1.mell.2.tábl.'!E79+'1.mell.3.tábl.'!E78</f>
        <v>0</v>
      </c>
      <c r="F79" s="115">
        <f>'1.mell.2.tábl.'!F79+'1.mell.3.tábl.'!F78</f>
        <v>0</v>
      </c>
      <c r="G79" s="213">
        <f>C79+F79</f>
        <v>0</v>
      </c>
    </row>
    <row r="80" spans="1:7" s="126" customFormat="1" ht="12" customHeight="1" x14ac:dyDescent="0.2">
      <c r="A80" s="11" t="s">
        <v>218</v>
      </c>
      <c r="B80" s="128" t="s">
        <v>199</v>
      </c>
      <c r="C80" s="115">
        <f>'1.mell.2.tábl.'!C80+'1.mell.3.tábl.'!C79</f>
        <v>0</v>
      </c>
      <c r="D80" s="115">
        <f>'1.mell.2.tábl.'!D80+'1.mell.3.tábl.'!D79</f>
        <v>0</v>
      </c>
      <c r="E80" s="115">
        <f>'1.mell.2.tábl.'!E80+'1.mell.3.tábl.'!E79</f>
        <v>0</v>
      </c>
      <c r="F80" s="115">
        <f>'1.mell.2.tábl.'!F80+'1.mell.3.tábl.'!F79</f>
        <v>0</v>
      </c>
      <c r="G80" s="213">
        <f>C80+F80</f>
        <v>0</v>
      </c>
    </row>
    <row r="81" spans="1:7" s="126" customFormat="1" ht="12" customHeight="1" thickBot="1" x14ac:dyDescent="0.25">
      <c r="A81" s="13" t="s">
        <v>219</v>
      </c>
      <c r="B81" s="60" t="s">
        <v>427</v>
      </c>
      <c r="C81" s="115">
        <f>'1.mell.2.tábl.'!C81+'1.mell.3.tábl.'!C80</f>
        <v>0</v>
      </c>
      <c r="D81" s="115">
        <f>'1.mell.2.tábl.'!D81+'1.mell.3.tábl.'!D80</f>
        <v>0</v>
      </c>
      <c r="E81" s="115">
        <f>'1.mell.2.tábl.'!E81+'1.mell.3.tábl.'!E80</f>
        <v>0</v>
      </c>
      <c r="F81" s="115">
        <f>'1.mell.2.tábl.'!F81+'1.mell.3.tábl.'!F80</f>
        <v>0</v>
      </c>
      <c r="G81" s="213">
        <f>C81+F81</f>
        <v>0</v>
      </c>
    </row>
    <row r="82" spans="1:7" s="126" customFormat="1" ht="12" customHeight="1" thickBot="1" x14ac:dyDescent="0.25">
      <c r="A82" s="158" t="s">
        <v>200</v>
      </c>
      <c r="B82" s="58" t="s">
        <v>220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113">
        <f>SUM(F83:F86)</f>
        <v>0</v>
      </c>
      <c r="G82" s="57">
        <f>SUM(G83:G86)</f>
        <v>0</v>
      </c>
    </row>
    <row r="83" spans="1:7" s="126" customFormat="1" ht="12" customHeight="1" x14ac:dyDescent="0.2">
      <c r="A83" s="130" t="s">
        <v>201</v>
      </c>
      <c r="B83" s="127" t="s">
        <v>202</v>
      </c>
      <c r="C83" s="115">
        <f>'1.mell.2.tábl.'!C83+'1.mell.3.tábl.'!C82</f>
        <v>0</v>
      </c>
      <c r="D83" s="115">
        <f>'1.mell.2.tábl.'!D83+'1.mell.3.tábl.'!D82</f>
        <v>0</v>
      </c>
      <c r="E83" s="115">
        <f>'1.mell.2.tábl.'!E83+'1.mell.3.tábl.'!E82</f>
        <v>0</v>
      </c>
      <c r="F83" s="115">
        <f>'1.mell.2.tábl.'!F83+'1.mell.3.tábl.'!F82</f>
        <v>0</v>
      </c>
      <c r="G83" s="213">
        <f t="shared" ref="G83:G88" si="5">C83+F83</f>
        <v>0</v>
      </c>
    </row>
    <row r="84" spans="1:7" s="126" customFormat="1" ht="12" customHeight="1" x14ac:dyDescent="0.2">
      <c r="A84" s="131" t="s">
        <v>203</v>
      </c>
      <c r="B84" s="128" t="s">
        <v>204</v>
      </c>
      <c r="C84" s="115">
        <f>'1.mell.2.tábl.'!C84+'1.mell.3.tábl.'!C83</f>
        <v>0</v>
      </c>
      <c r="D84" s="115">
        <f>'1.mell.2.tábl.'!D84+'1.mell.3.tábl.'!D83</f>
        <v>0</v>
      </c>
      <c r="E84" s="115">
        <f>'1.mell.2.tábl.'!E84+'1.mell.3.tábl.'!E83</f>
        <v>0</v>
      </c>
      <c r="F84" s="115">
        <f>'1.mell.2.tábl.'!F84+'1.mell.3.tábl.'!F83</f>
        <v>0</v>
      </c>
      <c r="G84" s="213">
        <f t="shared" si="5"/>
        <v>0</v>
      </c>
    </row>
    <row r="85" spans="1:7" s="126" customFormat="1" ht="12" customHeight="1" x14ac:dyDescent="0.2">
      <c r="A85" s="131" t="s">
        <v>205</v>
      </c>
      <c r="B85" s="128" t="s">
        <v>206</v>
      </c>
      <c r="C85" s="115">
        <f>'1.mell.2.tábl.'!C85+'1.mell.3.tábl.'!C84</f>
        <v>0</v>
      </c>
      <c r="D85" s="115">
        <f>'1.mell.2.tábl.'!D85+'1.mell.3.tábl.'!D84</f>
        <v>0</v>
      </c>
      <c r="E85" s="115">
        <f>'1.mell.2.tábl.'!E85+'1.mell.3.tábl.'!E84</f>
        <v>0</v>
      </c>
      <c r="F85" s="115">
        <f>'1.mell.2.tábl.'!F85+'1.mell.3.tábl.'!F84</f>
        <v>0</v>
      </c>
      <c r="G85" s="213">
        <f t="shared" si="5"/>
        <v>0</v>
      </c>
    </row>
    <row r="86" spans="1:7" s="126" customFormat="1" ht="12" customHeight="1" thickBot="1" x14ac:dyDescent="0.25">
      <c r="A86" s="132" t="s">
        <v>207</v>
      </c>
      <c r="B86" s="60" t="s">
        <v>208</v>
      </c>
      <c r="C86" s="115">
        <f>'1.mell.2.tábl.'!C86+'1.mell.3.tábl.'!C85</f>
        <v>0</v>
      </c>
      <c r="D86" s="115">
        <f>'1.mell.2.tábl.'!D86+'1.mell.3.tábl.'!D85</f>
        <v>0</v>
      </c>
      <c r="E86" s="115">
        <f>'1.mell.2.tábl.'!E86+'1.mell.3.tábl.'!E85</f>
        <v>0</v>
      </c>
      <c r="F86" s="115">
        <f>'1.mell.2.tábl.'!F86+'1.mell.3.tábl.'!F85</f>
        <v>0</v>
      </c>
      <c r="G86" s="213">
        <f t="shared" si="5"/>
        <v>0</v>
      </c>
    </row>
    <row r="87" spans="1:7" s="126" customFormat="1" ht="12" customHeight="1" thickBot="1" x14ac:dyDescent="0.25">
      <c r="A87" s="158" t="s">
        <v>209</v>
      </c>
      <c r="B87" s="58" t="s">
        <v>327</v>
      </c>
      <c r="C87" s="160"/>
      <c r="D87" s="160"/>
      <c r="E87" s="160"/>
      <c r="F87" s="113">
        <f t="shared" ref="F87:F88" si="6">D87+E87</f>
        <v>0</v>
      </c>
      <c r="G87" s="57">
        <f t="shared" si="5"/>
        <v>0</v>
      </c>
    </row>
    <row r="88" spans="1:7" s="126" customFormat="1" ht="13.5" customHeight="1" thickBot="1" x14ac:dyDescent="0.25">
      <c r="A88" s="158" t="s">
        <v>211</v>
      </c>
      <c r="B88" s="58" t="s">
        <v>210</v>
      </c>
      <c r="C88" s="160"/>
      <c r="D88" s="160"/>
      <c r="E88" s="160"/>
      <c r="F88" s="113">
        <f t="shared" si="6"/>
        <v>0</v>
      </c>
      <c r="G88" s="57">
        <f t="shared" si="5"/>
        <v>0</v>
      </c>
    </row>
    <row r="89" spans="1:7" s="126" customFormat="1" ht="15.75" customHeight="1" thickBot="1" x14ac:dyDescent="0.25">
      <c r="A89" s="158" t="s">
        <v>223</v>
      </c>
      <c r="B89" s="133" t="s">
        <v>330</v>
      </c>
      <c r="C89" s="119">
        <f>+C66+C70+C75+C78+C82+C88+C87</f>
        <v>37978757</v>
      </c>
      <c r="D89" s="119">
        <f>+D66+D70+D75+D78+D82+D88+D87</f>
        <v>0</v>
      </c>
      <c r="E89" s="119">
        <f>+E66+E70+E75+E78+E82+E88+E87</f>
        <v>0</v>
      </c>
      <c r="F89" s="119">
        <f>+F66+F70+F75+F78+F82+F88+F87</f>
        <v>0</v>
      </c>
      <c r="G89" s="154">
        <f>+G66+G70+G75+G78+G82+G88+G87</f>
        <v>37978757</v>
      </c>
    </row>
    <row r="90" spans="1:7" s="126" customFormat="1" ht="25.5" customHeight="1" thickBot="1" x14ac:dyDescent="0.25">
      <c r="A90" s="159" t="s">
        <v>329</v>
      </c>
      <c r="B90" s="134" t="s">
        <v>331</v>
      </c>
      <c r="C90" s="119">
        <f>+C65+C89</f>
        <v>149035497</v>
      </c>
      <c r="D90" s="119">
        <f>+D65+D89</f>
        <v>0</v>
      </c>
      <c r="E90" s="119">
        <f>+E65+E89</f>
        <v>6708646</v>
      </c>
      <c r="F90" s="119">
        <f>+F65+F89</f>
        <v>6708646</v>
      </c>
      <c r="G90" s="154">
        <f>+G65+G89</f>
        <v>155744143</v>
      </c>
    </row>
    <row r="91" spans="1:7" s="126" customFormat="1" ht="30.75" customHeight="1" x14ac:dyDescent="0.2">
      <c r="A91" s="2"/>
      <c r="B91" s="3"/>
      <c r="C91" s="62"/>
    </row>
    <row r="92" spans="1:7" ht="16.5" customHeight="1" x14ac:dyDescent="0.25">
      <c r="A92" s="393" t="s">
        <v>489</v>
      </c>
      <c r="B92" s="393"/>
      <c r="C92" s="393"/>
      <c r="D92" s="393"/>
      <c r="E92" s="393"/>
      <c r="F92" s="393"/>
      <c r="G92" s="393"/>
    </row>
    <row r="93" spans="1:7" s="135" customFormat="1" ht="16.5" customHeight="1" thickBot="1" x14ac:dyDescent="0.3">
      <c r="A93" s="395" t="s">
        <v>72</v>
      </c>
      <c r="B93" s="395"/>
      <c r="C93" s="36"/>
      <c r="G93" s="36">
        <f>G3</f>
        <v>0</v>
      </c>
    </row>
    <row r="94" spans="1:7" x14ac:dyDescent="0.25">
      <c r="A94" s="396" t="s">
        <v>37</v>
      </c>
      <c r="B94" s="398" t="s">
        <v>364</v>
      </c>
      <c r="C94" s="400" t="str">
        <f>+CONCATENATE(LEFT(ÖSSZEFÜGGÉSEK!A6,4),". évi")</f>
        <v>2021. évi</v>
      </c>
      <c r="D94" s="401"/>
      <c r="E94" s="402"/>
      <c r="F94" s="402"/>
      <c r="G94" s="403"/>
    </row>
    <row r="95" spans="1:7" ht="48.75" thickBot="1" x14ac:dyDescent="0.3">
      <c r="A95" s="397"/>
      <c r="B95" s="399"/>
      <c r="C95" s="284" t="s">
        <v>363</v>
      </c>
      <c r="D95" s="285" t="s">
        <v>429</v>
      </c>
      <c r="E95" s="285" t="s">
        <v>437</v>
      </c>
      <c r="F95" s="286" t="s">
        <v>428</v>
      </c>
      <c r="G95" s="287" t="s">
        <v>438</v>
      </c>
    </row>
    <row r="96" spans="1:7" s="125" customFormat="1" ht="12" customHeight="1" thickBot="1" x14ac:dyDescent="0.25">
      <c r="A96" s="22" t="s">
        <v>339</v>
      </c>
      <c r="B96" s="23" t="s">
        <v>340</v>
      </c>
      <c r="C96" s="288" t="s">
        <v>341</v>
      </c>
      <c r="D96" s="288" t="s">
        <v>343</v>
      </c>
      <c r="E96" s="289" t="s">
        <v>342</v>
      </c>
      <c r="F96" s="289" t="s">
        <v>430</v>
      </c>
      <c r="G96" s="290" t="s">
        <v>431</v>
      </c>
    </row>
    <row r="97" spans="1:7" ht="12" customHeight="1" thickBot="1" x14ac:dyDescent="0.3">
      <c r="A97" s="17" t="s">
        <v>2</v>
      </c>
      <c r="B97" s="20" t="s">
        <v>289</v>
      </c>
      <c r="C97" s="113">
        <f>C98+C99+C100+C101+C102+C115</f>
        <v>69666177</v>
      </c>
      <c r="D97" s="113">
        <f>D98+D99+D100+D101+D102+D115</f>
        <v>0</v>
      </c>
      <c r="E97" s="113">
        <f>E98+E99+E100+E101+E102+E115</f>
        <v>10188646</v>
      </c>
      <c r="F97" s="113">
        <f>F98+F99+F100+F101+F102+F115</f>
        <v>10188646</v>
      </c>
      <c r="G97" s="57">
        <f>G98+G99+G100+G101+G102+G115</f>
        <v>79854823</v>
      </c>
    </row>
    <row r="98" spans="1:7" ht="12" customHeight="1" thickBot="1" x14ac:dyDescent="0.3">
      <c r="A98" s="12" t="s">
        <v>49</v>
      </c>
      <c r="B98" s="6" t="s">
        <v>30</v>
      </c>
      <c r="C98" s="319">
        <f>'1.mell.2.tábl.'!C98+'1.mell.3.tábl.'!C97</f>
        <v>13825000</v>
      </c>
      <c r="D98" s="115">
        <f>'1.mell.2.tábl.'!D98+'1.mell.3.tábl.'!D97</f>
        <v>0</v>
      </c>
      <c r="E98" s="115">
        <f>'1.mell.2.tábl.'!E98+'1.mell.3.tábl.'!E97</f>
        <v>2040000</v>
      </c>
      <c r="F98" s="115">
        <f>'1.mell.2.tábl.'!F98+'1.mell.3.tábl.'!F97</f>
        <v>2040000</v>
      </c>
      <c r="G98" s="155">
        <f t="shared" ref="G98:G117" si="7">C98+F98</f>
        <v>15865000</v>
      </c>
    </row>
    <row r="99" spans="1:7" ht="12" customHeight="1" thickBot="1" x14ac:dyDescent="0.3">
      <c r="A99" s="11" t="s">
        <v>50</v>
      </c>
      <c r="B99" s="5" t="s">
        <v>90</v>
      </c>
      <c r="C99" s="320">
        <f>'1.mell.2.tábl.'!C99+'1.mell.3.tábl.'!C98</f>
        <v>2211000</v>
      </c>
      <c r="D99" s="115">
        <f>'1.mell.2.tábl.'!D99+'1.mell.3.tábl.'!D98</f>
        <v>0</v>
      </c>
      <c r="E99" s="115">
        <f>'1.mell.2.tábl.'!E99+'1.mell.3.tábl.'!E98</f>
        <v>165000</v>
      </c>
      <c r="F99" s="115">
        <f>'1.mell.2.tábl.'!F99+'1.mell.3.tábl.'!F98</f>
        <v>165000</v>
      </c>
      <c r="G99" s="211">
        <f t="shared" si="7"/>
        <v>2376000</v>
      </c>
    </row>
    <row r="100" spans="1:7" ht="12" customHeight="1" thickBot="1" x14ac:dyDescent="0.3">
      <c r="A100" s="11" t="s">
        <v>51</v>
      </c>
      <c r="B100" s="5" t="s">
        <v>68</v>
      </c>
      <c r="C100" s="320">
        <f>'1.mell.2.tábl.'!C100+'1.mell.3.tábl.'!C99</f>
        <v>15704000</v>
      </c>
      <c r="D100" s="115">
        <f>'1.mell.2.tábl.'!D100+'1.mell.3.tábl.'!D99</f>
        <v>0</v>
      </c>
      <c r="E100" s="115">
        <f>'1.mell.2.tábl.'!E100+'1.mell.3.tábl.'!E99</f>
        <v>6143000</v>
      </c>
      <c r="F100" s="115">
        <f>'1.mell.2.tábl.'!F100+'1.mell.3.tábl.'!F99</f>
        <v>6143000</v>
      </c>
      <c r="G100" s="212">
        <f t="shared" si="7"/>
        <v>21847000</v>
      </c>
    </row>
    <row r="101" spans="1:7" ht="12" customHeight="1" thickBot="1" x14ac:dyDescent="0.3">
      <c r="A101" s="11" t="s">
        <v>52</v>
      </c>
      <c r="B101" s="8" t="s">
        <v>91</v>
      </c>
      <c r="C101" s="320">
        <f>'1.mell.2.tábl.'!C101+'1.mell.3.tábl.'!C100</f>
        <v>7656000</v>
      </c>
      <c r="D101" s="115">
        <f>'1.mell.2.tábl.'!D101+'1.mell.3.tábl.'!D100</f>
        <v>0</v>
      </c>
      <c r="E101" s="115">
        <f>'1.mell.2.tábl.'!E101+'1.mell.3.tábl.'!E100</f>
        <v>0</v>
      </c>
      <c r="F101" s="115">
        <f>'1.mell.2.tábl.'!F101+'1.mell.3.tábl.'!F100</f>
        <v>0</v>
      </c>
      <c r="G101" s="212">
        <f>C101+F101</f>
        <v>7656000</v>
      </c>
    </row>
    <row r="102" spans="1:7" ht="12" customHeight="1" thickBot="1" x14ac:dyDescent="0.3">
      <c r="A102" s="11" t="s">
        <v>60</v>
      </c>
      <c r="B102" s="16" t="s">
        <v>92</v>
      </c>
      <c r="C102" s="320">
        <f>'1.mell.2.tábl.'!C102+'1.mell.3.tábl.'!C101</f>
        <v>18653000</v>
      </c>
      <c r="D102" s="115">
        <f>'1.mell.2.tábl.'!D102+'1.mell.3.tábl.'!D101</f>
        <v>0</v>
      </c>
      <c r="E102" s="115">
        <f>'1.mell.2.tábl.'!E102+'1.mell.3.tábl.'!E101</f>
        <v>49000</v>
      </c>
      <c r="F102" s="115">
        <f>'1.mell.2.tábl.'!F102+'1.mell.3.tábl.'!F101</f>
        <v>49000</v>
      </c>
      <c r="G102" s="212">
        <f>C102+F102</f>
        <v>18702000</v>
      </c>
    </row>
    <row r="103" spans="1:7" ht="12" customHeight="1" thickBot="1" x14ac:dyDescent="0.3">
      <c r="A103" s="11" t="s">
        <v>53</v>
      </c>
      <c r="B103" s="5" t="s">
        <v>294</v>
      </c>
      <c r="C103" s="320">
        <f>'1.mell.2.tábl.'!C103+'1.mell.3.tábl.'!C102</f>
        <v>91000</v>
      </c>
      <c r="D103" s="115">
        <f>'1.mell.2.tábl.'!D103+'1.mell.3.tábl.'!D102</f>
        <v>0</v>
      </c>
      <c r="E103" s="115">
        <f>'1.mell.2.tábl.'!E103+'1.mell.3.tábl.'!E102</f>
        <v>0</v>
      </c>
      <c r="F103" s="115">
        <f>'1.mell.2.tábl.'!F103+'1.mell.3.tábl.'!F102</f>
        <v>0</v>
      </c>
      <c r="G103" s="212">
        <f t="shared" si="7"/>
        <v>91000</v>
      </c>
    </row>
    <row r="104" spans="1:7" ht="12" customHeight="1" thickBot="1" x14ac:dyDescent="0.3">
      <c r="A104" s="11" t="s">
        <v>54</v>
      </c>
      <c r="B104" s="39" t="s">
        <v>293</v>
      </c>
      <c r="C104" s="320">
        <f>'1.mell.2.tábl.'!C104+'1.mell.3.tábl.'!C103</f>
        <v>0</v>
      </c>
      <c r="D104" s="115">
        <f>'1.mell.2.tábl.'!D104+'1.mell.3.tábl.'!D103</f>
        <v>0</v>
      </c>
      <c r="E104" s="115">
        <f>'1.mell.2.tábl.'!E104+'1.mell.3.tábl.'!E103</f>
        <v>0</v>
      </c>
      <c r="F104" s="115">
        <f>'1.mell.2.tábl.'!F104+'1.mell.3.tábl.'!F103</f>
        <v>0</v>
      </c>
      <c r="G104" s="212">
        <f t="shared" si="7"/>
        <v>0</v>
      </c>
    </row>
    <row r="105" spans="1:7" ht="12" customHeight="1" thickBot="1" x14ac:dyDescent="0.3">
      <c r="A105" s="11" t="s">
        <v>61</v>
      </c>
      <c r="B105" s="39" t="s">
        <v>292</v>
      </c>
      <c r="C105" s="320">
        <f>'1.mell.2.tábl.'!C105+'1.mell.3.tábl.'!C104</f>
        <v>0</v>
      </c>
      <c r="D105" s="115">
        <f>'1.mell.2.tábl.'!D105+'1.mell.3.tábl.'!D104</f>
        <v>0</v>
      </c>
      <c r="E105" s="115">
        <f>'1.mell.2.tábl.'!E105+'1.mell.3.tábl.'!E104</f>
        <v>0</v>
      </c>
      <c r="F105" s="115">
        <f>'1.mell.2.tábl.'!F105+'1.mell.3.tábl.'!F104</f>
        <v>0</v>
      </c>
      <c r="G105" s="212">
        <f t="shared" si="7"/>
        <v>0</v>
      </c>
    </row>
    <row r="106" spans="1:7" ht="16.5" thickBot="1" x14ac:dyDescent="0.3">
      <c r="A106" s="11" t="s">
        <v>62</v>
      </c>
      <c r="B106" s="37" t="s">
        <v>226</v>
      </c>
      <c r="C106" s="320">
        <f>'1.mell.2.tábl.'!C106+'1.mell.3.tábl.'!C105</f>
        <v>0</v>
      </c>
      <c r="D106" s="115">
        <f>'1.mell.2.tábl.'!D106+'1.mell.3.tábl.'!D105</f>
        <v>0</v>
      </c>
      <c r="E106" s="115">
        <f>'1.mell.2.tábl.'!E106+'1.mell.3.tábl.'!E105</f>
        <v>0</v>
      </c>
      <c r="F106" s="115">
        <f>'1.mell.2.tábl.'!F106+'1.mell.3.tábl.'!F105</f>
        <v>0</v>
      </c>
      <c r="G106" s="212">
        <f t="shared" si="7"/>
        <v>0</v>
      </c>
    </row>
    <row r="107" spans="1:7" ht="23.25" thickBot="1" x14ac:dyDescent="0.3">
      <c r="A107" s="11" t="s">
        <v>63</v>
      </c>
      <c r="B107" s="38" t="s">
        <v>227</v>
      </c>
      <c r="C107" s="320">
        <f>'1.mell.2.tábl.'!C107+'1.mell.3.tábl.'!C106</f>
        <v>0</v>
      </c>
      <c r="D107" s="115">
        <f>'1.mell.2.tábl.'!D107+'1.mell.3.tábl.'!D106</f>
        <v>0</v>
      </c>
      <c r="E107" s="115">
        <f>'1.mell.2.tábl.'!E107+'1.mell.3.tábl.'!E106</f>
        <v>0</v>
      </c>
      <c r="F107" s="115">
        <f>'1.mell.2.tábl.'!F107+'1.mell.3.tábl.'!F106</f>
        <v>0</v>
      </c>
      <c r="G107" s="212">
        <f t="shared" si="7"/>
        <v>0</v>
      </c>
    </row>
    <row r="108" spans="1:7" ht="23.25" thickBot="1" x14ac:dyDescent="0.3">
      <c r="A108" s="11" t="s">
        <v>64</v>
      </c>
      <c r="B108" s="38" t="s">
        <v>228</v>
      </c>
      <c r="C108" s="320">
        <f>'1.mell.2.tábl.'!C108+'1.mell.3.tábl.'!C107</f>
        <v>100000</v>
      </c>
      <c r="D108" s="115">
        <f>'1.mell.2.tábl.'!D108+'1.mell.3.tábl.'!D107</f>
        <v>0</v>
      </c>
      <c r="E108" s="115">
        <f>'1.mell.2.tábl.'!E108+'1.mell.3.tábl.'!E107</f>
        <v>0</v>
      </c>
      <c r="F108" s="115">
        <f>'1.mell.2.tábl.'!F108+'1.mell.3.tábl.'!F107</f>
        <v>0</v>
      </c>
      <c r="G108" s="212">
        <f t="shared" si="7"/>
        <v>100000</v>
      </c>
    </row>
    <row r="109" spans="1:7" ht="12" customHeight="1" thickBot="1" x14ac:dyDescent="0.3">
      <c r="A109" s="11" t="s">
        <v>66</v>
      </c>
      <c r="B109" s="37" t="s">
        <v>229</v>
      </c>
      <c r="C109" s="320">
        <f>'1.mell.2.tábl.'!C109+'1.mell.3.tábl.'!C108</f>
        <v>17542000</v>
      </c>
      <c r="D109" s="115">
        <f>'1.mell.2.tábl.'!D109+'1.mell.3.tábl.'!D108</f>
        <v>0</v>
      </c>
      <c r="E109" s="115">
        <f>'1.mell.2.tábl.'!E109+'1.mell.3.tábl.'!E108</f>
        <v>49000</v>
      </c>
      <c r="F109" s="115">
        <f>'1.mell.2.tábl.'!F109+'1.mell.3.tábl.'!F108</f>
        <v>49000</v>
      </c>
      <c r="G109" s="212">
        <f t="shared" si="7"/>
        <v>17591000</v>
      </c>
    </row>
    <row r="110" spans="1:7" ht="12" customHeight="1" thickBot="1" x14ac:dyDescent="0.3">
      <c r="A110" s="11" t="s">
        <v>93</v>
      </c>
      <c r="B110" s="37" t="s">
        <v>230</v>
      </c>
      <c r="C110" s="320">
        <f>'1.mell.2.tábl.'!C110+'1.mell.3.tábl.'!C109</f>
        <v>0</v>
      </c>
      <c r="D110" s="115">
        <f>'1.mell.2.tábl.'!D110+'1.mell.3.tábl.'!D109</f>
        <v>0</v>
      </c>
      <c r="E110" s="115">
        <f>'1.mell.2.tábl.'!E110+'1.mell.3.tábl.'!E109</f>
        <v>0</v>
      </c>
      <c r="F110" s="115">
        <f>'1.mell.2.tábl.'!F110+'1.mell.3.tábl.'!F109</f>
        <v>0</v>
      </c>
      <c r="G110" s="212">
        <f t="shared" si="7"/>
        <v>0</v>
      </c>
    </row>
    <row r="111" spans="1:7" ht="23.25" thickBot="1" x14ac:dyDescent="0.3">
      <c r="A111" s="11" t="s">
        <v>224</v>
      </c>
      <c r="B111" s="38" t="s">
        <v>231</v>
      </c>
      <c r="C111" s="320">
        <f>'1.mell.2.tábl.'!C111+'1.mell.3.tábl.'!C110</f>
        <v>0</v>
      </c>
      <c r="D111" s="115">
        <f>'1.mell.2.tábl.'!D111+'1.mell.3.tábl.'!D110</f>
        <v>0</v>
      </c>
      <c r="E111" s="115">
        <f>'1.mell.2.tábl.'!E111+'1.mell.3.tábl.'!E110</f>
        <v>0</v>
      </c>
      <c r="F111" s="115">
        <f>'1.mell.2.tábl.'!F111+'1.mell.3.tábl.'!F110</f>
        <v>0</v>
      </c>
      <c r="G111" s="212">
        <f t="shared" si="7"/>
        <v>0</v>
      </c>
    </row>
    <row r="112" spans="1:7" ht="12" customHeight="1" thickBot="1" x14ac:dyDescent="0.3">
      <c r="A112" s="10" t="s">
        <v>225</v>
      </c>
      <c r="B112" s="39" t="s">
        <v>232</v>
      </c>
      <c r="C112" s="320">
        <f>'1.mell.2.tábl.'!C112+'1.mell.3.tábl.'!C111</f>
        <v>0</v>
      </c>
      <c r="D112" s="115">
        <f>'1.mell.2.tábl.'!D112+'1.mell.3.tábl.'!D111</f>
        <v>0</v>
      </c>
      <c r="E112" s="115">
        <f>'1.mell.2.tábl.'!E112+'1.mell.3.tábl.'!E111</f>
        <v>0</v>
      </c>
      <c r="F112" s="115">
        <f>'1.mell.2.tábl.'!F112+'1.mell.3.tábl.'!F111</f>
        <v>0</v>
      </c>
      <c r="G112" s="212">
        <f t="shared" si="7"/>
        <v>0</v>
      </c>
    </row>
    <row r="113" spans="1:7" ht="12" customHeight="1" thickBot="1" x14ac:dyDescent="0.3">
      <c r="A113" s="11" t="s">
        <v>290</v>
      </c>
      <c r="B113" s="39" t="s">
        <v>233</v>
      </c>
      <c r="C113" s="320">
        <f>'1.mell.2.tábl.'!C113+'1.mell.3.tábl.'!C112</f>
        <v>0</v>
      </c>
      <c r="D113" s="115">
        <f>'1.mell.2.tábl.'!D113+'1.mell.3.tábl.'!D112</f>
        <v>0</v>
      </c>
      <c r="E113" s="115">
        <f>'1.mell.2.tábl.'!E113+'1.mell.3.tábl.'!E112</f>
        <v>0</v>
      </c>
      <c r="F113" s="115">
        <f>'1.mell.2.tábl.'!F113+'1.mell.3.tábl.'!F112</f>
        <v>0</v>
      </c>
      <c r="G113" s="212">
        <f t="shared" si="7"/>
        <v>0</v>
      </c>
    </row>
    <row r="114" spans="1:7" ht="12" customHeight="1" thickBot="1" x14ac:dyDescent="0.3">
      <c r="A114" s="13" t="s">
        <v>291</v>
      </c>
      <c r="B114" s="39" t="s">
        <v>234</v>
      </c>
      <c r="C114" s="320">
        <f>'1.mell.2.tábl.'!C114+'1.mell.3.tábl.'!C113</f>
        <v>920000</v>
      </c>
      <c r="D114" s="115">
        <f>'1.mell.2.tábl.'!D114+'1.mell.3.tábl.'!D113</f>
        <v>0</v>
      </c>
      <c r="E114" s="115">
        <f>'1.mell.2.tábl.'!E114+'1.mell.3.tábl.'!E113</f>
        <v>0</v>
      </c>
      <c r="F114" s="115">
        <f>'1.mell.2.tábl.'!F114+'1.mell.3.tábl.'!F113</f>
        <v>0</v>
      </c>
      <c r="G114" s="212">
        <f t="shared" si="7"/>
        <v>920000</v>
      </c>
    </row>
    <row r="115" spans="1:7" ht="12" customHeight="1" thickBot="1" x14ac:dyDescent="0.3">
      <c r="A115" s="11" t="s">
        <v>295</v>
      </c>
      <c r="B115" s="8" t="s">
        <v>31</v>
      </c>
      <c r="C115" s="320">
        <f>'1.mell.2.tábl.'!C115+'1.mell.3.tábl.'!C114</f>
        <v>11617177</v>
      </c>
      <c r="D115" s="115">
        <f>'1.mell.2.tábl.'!D115+'1.mell.3.tábl.'!D114</f>
        <v>0</v>
      </c>
      <c r="E115" s="115">
        <f>'1.mell.2.tábl.'!E115+'1.mell.3.tábl.'!E114</f>
        <v>1791646</v>
      </c>
      <c r="F115" s="115">
        <f>'1.mell.2.tábl.'!F115+'1.mell.3.tábl.'!F114</f>
        <v>1791646</v>
      </c>
      <c r="G115" s="211">
        <f>C115+F115</f>
        <v>13408823</v>
      </c>
    </row>
    <row r="116" spans="1:7" ht="12" customHeight="1" thickBot="1" x14ac:dyDescent="0.3">
      <c r="A116" s="11" t="s">
        <v>296</v>
      </c>
      <c r="B116" s="5" t="s">
        <v>298</v>
      </c>
      <c r="C116" s="320">
        <f>'1.mell.2.tábl.'!C116+'1.mell.3.tábl.'!C115</f>
        <v>7112468</v>
      </c>
      <c r="D116" s="115">
        <f>'1.mell.2.tábl.'!D116+'1.mell.3.tábl.'!D115</f>
        <v>0</v>
      </c>
      <c r="E116" s="115">
        <f>'1.mell.2.tábl.'!E116+'1.mell.3.tábl.'!E115</f>
        <v>1791646</v>
      </c>
      <c r="F116" s="115">
        <f>'1.mell.2.tábl.'!F116+'1.mell.3.tábl.'!F115</f>
        <v>1791646</v>
      </c>
      <c r="G116" s="211">
        <f t="shared" si="7"/>
        <v>8904114</v>
      </c>
    </row>
    <row r="117" spans="1:7" ht="12" customHeight="1" thickBot="1" x14ac:dyDescent="0.3">
      <c r="A117" s="13" t="s">
        <v>297</v>
      </c>
      <c r="B117" s="333" t="s">
        <v>299</v>
      </c>
      <c r="C117" s="334">
        <f>'1.mell.2.tábl.'!C117+'1.mell.3.tábl.'!C116</f>
        <v>4504709</v>
      </c>
      <c r="D117" s="245">
        <f>'1.mell.2.tábl.'!D117+'1.mell.3.tábl.'!D116</f>
        <v>0</v>
      </c>
      <c r="E117" s="245">
        <f>'1.mell.2.tábl.'!E117+'1.mell.3.tábl.'!E116</f>
        <v>0</v>
      </c>
      <c r="F117" s="245">
        <f>'1.mell.2.tábl.'!F117+'1.mell.3.tábl.'!F116</f>
        <v>0</v>
      </c>
      <c r="G117" s="212">
        <f t="shared" si="7"/>
        <v>4504709</v>
      </c>
    </row>
    <row r="118" spans="1:7" ht="12" customHeight="1" thickBot="1" x14ac:dyDescent="0.3">
      <c r="A118" s="17" t="s">
        <v>3</v>
      </c>
      <c r="B118" s="20" t="s">
        <v>235</v>
      </c>
      <c r="C118" s="113">
        <f>+C119+C121+C123</f>
        <v>20229000</v>
      </c>
      <c r="D118" s="113">
        <f>+D119+D121+D123</f>
        <v>0</v>
      </c>
      <c r="E118" s="113">
        <f>+E119+E121+E123</f>
        <v>0</v>
      </c>
      <c r="F118" s="113">
        <f>+F119+F121+F123</f>
        <v>0</v>
      </c>
      <c r="G118" s="57">
        <f>+G119+G121+G123</f>
        <v>20229000</v>
      </c>
    </row>
    <row r="119" spans="1:7" ht="12" customHeight="1" x14ac:dyDescent="0.25">
      <c r="A119" s="12" t="s">
        <v>55</v>
      </c>
      <c r="B119" s="5" t="s">
        <v>109</v>
      </c>
      <c r="C119" s="115">
        <f>'1.mell.2.tábl.'!C119+'1.mell.3.tábl.'!C118</f>
        <v>19756000</v>
      </c>
      <c r="D119" s="115">
        <f>'1.mell.2.tábl.'!D119+'1.mell.3.tábl.'!D118</f>
        <v>0</v>
      </c>
      <c r="E119" s="115">
        <f>'1.mell.2.tábl.'!E119+'1.mell.3.tábl.'!E118</f>
        <v>0</v>
      </c>
      <c r="F119" s="115">
        <f>'1.mell.2.tábl.'!F119+'1.mell.3.tábl.'!F118</f>
        <v>0</v>
      </c>
      <c r="G119" s="155">
        <f t="shared" ref="G119:G131" si="8">C119+F119</f>
        <v>19756000</v>
      </c>
    </row>
    <row r="120" spans="1:7" ht="12" customHeight="1" x14ac:dyDescent="0.25">
      <c r="A120" s="12" t="s">
        <v>56</v>
      </c>
      <c r="B120" s="9" t="s">
        <v>239</v>
      </c>
      <c r="C120" s="115">
        <f>'1.mell.2.tábl.'!C120+'1.mell.3.tábl.'!C119</f>
        <v>0</v>
      </c>
      <c r="D120" s="115">
        <f>'1.mell.2.tábl.'!D120+'1.mell.3.tábl.'!D119</f>
        <v>0</v>
      </c>
      <c r="E120" s="115">
        <f>'1.mell.2.tábl.'!E120+'1.mell.3.tábl.'!E119</f>
        <v>0</v>
      </c>
      <c r="F120" s="115">
        <f>'1.mell.2.tábl.'!F120+'1.mell.3.tábl.'!F119</f>
        <v>0</v>
      </c>
      <c r="G120" s="155">
        <f t="shared" si="8"/>
        <v>0</v>
      </c>
    </row>
    <row r="121" spans="1:7" ht="12" customHeight="1" x14ac:dyDescent="0.25">
      <c r="A121" s="12" t="s">
        <v>57</v>
      </c>
      <c r="B121" s="9" t="s">
        <v>94</v>
      </c>
      <c r="C121" s="115">
        <f>'1.mell.2.tábl.'!C121+'1.mell.3.tábl.'!C120</f>
        <v>473000</v>
      </c>
      <c r="D121" s="115">
        <f>'1.mell.2.tábl.'!D121+'1.mell.3.tábl.'!D120</f>
        <v>0</v>
      </c>
      <c r="E121" s="115">
        <f>'1.mell.2.tábl.'!E121+'1.mell.3.tábl.'!E120</f>
        <v>0</v>
      </c>
      <c r="F121" s="115">
        <f>'1.mell.2.tábl.'!F121+'1.mell.3.tábl.'!F120</f>
        <v>0</v>
      </c>
      <c r="G121" s="211">
        <f t="shared" si="8"/>
        <v>473000</v>
      </c>
    </row>
    <row r="122" spans="1:7" ht="12" customHeight="1" x14ac:dyDescent="0.25">
      <c r="A122" s="12" t="s">
        <v>58</v>
      </c>
      <c r="B122" s="9" t="s">
        <v>240</v>
      </c>
      <c r="C122" s="115">
        <f>'1.mell.2.tábl.'!C122+'1.mell.3.tábl.'!C121</f>
        <v>0</v>
      </c>
      <c r="D122" s="115">
        <f>'1.mell.2.tábl.'!D122+'1.mell.3.tábl.'!D121</f>
        <v>0</v>
      </c>
      <c r="E122" s="115">
        <f>'1.mell.2.tábl.'!E122+'1.mell.3.tábl.'!E121</f>
        <v>0</v>
      </c>
      <c r="F122" s="115">
        <f>'1.mell.2.tábl.'!F122+'1.mell.3.tábl.'!F121</f>
        <v>0</v>
      </c>
      <c r="G122" s="211">
        <f t="shared" si="8"/>
        <v>0</v>
      </c>
    </row>
    <row r="123" spans="1:7" ht="12" customHeight="1" x14ac:dyDescent="0.25">
      <c r="A123" s="12" t="s">
        <v>59</v>
      </c>
      <c r="B123" s="60" t="s">
        <v>111</v>
      </c>
      <c r="C123" s="115">
        <f>'1.mell.2.tábl.'!C123+'1.mell.3.tábl.'!C122</f>
        <v>0</v>
      </c>
      <c r="D123" s="115">
        <f>'1.mell.2.tábl.'!D123+'1.mell.3.tábl.'!D122</f>
        <v>0</v>
      </c>
      <c r="E123" s="115">
        <f>'1.mell.2.tábl.'!E123+'1.mell.3.tábl.'!E122</f>
        <v>0</v>
      </c>
      <c r="F123" s="115">
        <f>'1.mell.2.tábl.'!F123+'1.mell.3.tábl.'!F122</f>
        <v>0</v>
      </c>
      <c r="G123" s="211">
        <f t="shared" si="8"/>
        <v>0</v>
      </c>
    </row>
    <row r="124" spans="1:7" ht="12" customHeight="1" x14ac:dyDescent="0.25">
      <c r="A124" s="12" t="s">
        <v>65</v>
      </c>
      <c r="B124" s="59" t="s">
        <v>283</v>
      </c>
      <c r="C124" s="115">
        <f>'1.mell.2.tábl.'!C124+'1.mell.3.tábl.'!C123</f>
        <v>0</v>
      </c>
      <c r="D124" s="115">
        <f>'1.mell.2.tábl.'!D124+'1.mell.3.tábl.'!D123</f>
        <v>0</v>
      </c>
      <c r="E124" s="115">
        <f>'1.mell.2.tábl.'!E124+'1.mell.3.tábl.'!E123</f>
        <v>0</v>
      </c>
      <c r="F124" s="115">
        <f>'1.mell.2.tábl.'!F124+'1.mell.3.tábl.'!F123</f>
        <v>0</v>
      </c>
      <c r="G124" s="211">
        <f t="shared" si="8"/>
        <v>0</v>
      </c>
    </row>
    <row r="125" spans="1:7" ht="22.5" x14ac:dyDescent="0.25">
      <c r="A125" s="12" t="s">
        <v>67</v>
      </c>
      <c r="B125" s="123" t="s">
        <v>245</v>
      </c>
      <c r="C125" s="115">
        <f>'1.mell.2.tábl.'!C125+'1.mell.3.tábl.'!C124</f>
        <v>0</v>
      </c>
      <c r="D125" s="115">
        <f>'1.mell.2.tábl.'!D125+'1.mell.3.tábl.'!D124</f>
        <v>0</v>
      </c>
      <c r="E125" s="115">
        <f>'1.mell.2.tábl.'!E125+'1.mell.3.tábl.'!E124</f>
        <v>0</v>
      </c>
      <c r="F125" s="115">
        <f>'1.mell.2.tábl.'!F125+'1.mell.3.tábl.'!F124</f>
        <v>0</v>
      </c>
      <c r="G125" s="211">
        <f t="shared" si="8"/>
        <v>0</v>
      </c>
    </row>
    <row r="126" spans="1:7" ht="22.5" x14ac:dyDescent="0.25">
      <c r="A126" s="12" t="s">
        <v>95</v>
      </c>
      <c r="B126" s="38" t="s">
        <v>228</v>
      </c>
      <c r="C126" s="115">
        <f>'1.mell.2.tábl.'!C126+'1.mell.3.tábl.'!C125</f>
        <v>0</v>
      </c>
      <c r="D126" s="115">
        <f>'1.mell.2.tábl.'!D126+'1.mell.3.tábl.'!D125</f>
        <v>0</v>
      </c>
      <c r="E126" s="115">
        <f>'1.mell.2.tábl.'!E126+'1.mell.3.tábl.'!E125</f>
        <v>0</v>
      </c>
      <c r="F126" s="115">
        <f>'1.mell.2.tábl.'!F126+'1.mell.3.tábl.'!F125</f>
        <v>0</v>
      </c>
      <c r="G126" s="211">
        <f t="shared" si="8"/>
        <v>0</v>
      </c>
    </row>
    <row r="127" spans="1:7" ht="12" customHeight="1" x14ac:dyDescent="0.25">
      <c r="A127" s="12" t="s">
        <v>96</v>
      </c>
      <c r="B127" s="38" t="s">
        <v>244</v>
      </c>
      <c r="C127" s="115">
        <f>'1.mell.2.tábl.'!C127+'1.mell.3.tábl.'!C126</f>
        <v>0</v>
      </c>
      <c r="D127" s="115">
        <f>'1.mell.2.tábl.'!D127+'1.mell.3.tábl.'!D126</f>
        <v>0</v>
      </c>
      <c r="E127" s="115">
        <f>'1.mell.2.tábl.'!E127+'1.mell.3.tábl.'!E126</f>
        <v>0</v>
      </c>
      <c r="F127" s="115">
        <f>'1.mell.2.tábl.'!F127+'1.mell.3.tábl.'!F126</f>
        <v>0</v>
      </c>
      <c r="G127" s="211">
        <f t="shared" si="8"/>
        <v>0</v>
      </c>
    </row>
    <row r="128" spans="1:7" x14ac:dyDescent="0.25">
      <c r="A128" s="12" t="s">
        <v>97</v>
      </c>
      <c r="B128" s="38" t="s">
        <v>243</v>
      </c>
      <c r="C128" s="115">
        <f>'1.mell.2.tábl.'!C128+'1.mell.3.tábl.'!C127</f>
        <v>0</v>
      </c>
      <c r="D128" s="115">
        <f>'1.mell.2.tábl.'!D128+'1.mell.3.tábl.'!D127</f>
        <v>0</v>
      </c>
      <c r="E128" s="115">
        <f>'1.mell.2.tábl.'!E128+'1.mell.3.tábl.'!E127</f>
        <v>0</v>
      </c>
      <c r="F128" s="115">
        <f>'1.mell.2.tábl.'!F128+'1.mell.3.tábl.'!F127</f>
        <v>0</v>
      </c>
      <c r="G128" s="211">
        <f t="shared" si="8"/>
        <v>0</v>
      </c>
    </row>
    <row r="129" spans="1:7" ht="22.5" x14ac:dyDescent="0.25">
      <c r="A129" s="12" t="s">
        <v>236</v>
      </c>
      <c r="B129" s="38" t="s">
        <v>231</v>
      </c>
      <c r="C129" s="115">
        <f>'1.mell.2.tábl.'!C129+'1.mell.3.tábl.'!C128</f>
        <v>0</v>
      </c>
      <c r="D129" s="115">
        <f>'1.mell.2.tábl.'!D129+'1.mell.3.tábl.'!D128</f>
        <v>0</v>
      </c>
      <c r="E129" s="115">
        <f>'1.mell.2.tábl.'!E129+'1.mell.3.tábl.'!E128</f>
        <v>0</v>
      </c>
      <c r="F129" s="115">
        <f>'1.mell.2.tábl.'!F129+'1.mell.3.tábl.'!F128</f>
        <v>0</v>
      </c>
      <c r="G129" s="211">
        <f t="shared" si="8"/>
        <v>0</v>
      </c>
    </row>
    <row r="130" spans="1:7" ht="12" customHeight="1" x14ac:dyDescent="0.25">
      <c r="A130" s="12" t="s">
        <v>237</v>
      </c>
      <c r="B130" s="38" t="s">
        <v>242</v>
      </c>
      <c r="C130" s="115">
        <f>'1.mell.2.tábl.'!C130+'1.mell.3.tábl.'!C129</f>
        <v>0</v>
      </c>
      <c r="D130" s="115">
        <f>'1.mell.2.tábl.'!D130+'1.mell.3.tábl.'!D129</f>
        <v>0</v>
      </c>
      <c r="E130" s="115">
        <f>'1.mell.2.tábl.'!E130+'1.mell.3.tábl.'!E129</f>
        <v>0</v>
      </c>
      <c r="F130" s="115">
        <f>'1.mell.2.tábl.'!F130+'1.mell.3.tábl.'!F129</f>
        <v>0</v>
      </c>
      <c r="G130" s="211">
        <f t="shared" si="8"/>
        <v>0</v>
      </c>
    </row>
    <row r="131" spans="1:7" ht="23.25" thickBot="1" x14ac:dyDescent="0.3">
      <c r="A131" s="10" t="s">
        <v>238</v>
      </c>
      <c r="B131" s="38" t="s">
        <v>241</v>
      </c>
      <c r="C131" s="115">
        <f>'1.mell.2.tábl.'!C131+'1.mell.3.tábl.'!C130</f>
        <v>0</v>
      </c>
      <c r="D131" s="115">
        <f>'1.mell.2.tábl.'!D131+'1.mell.3.tábl.'!D130</f>
        <v>0</v>
      </c>
      <c r="E131" s="115">
        <f>'1.mell.2.tábl.'!E131+'1.mell.3.tábl.'!E130</f>
        <v>0</v>
      </c>
      <c r="F131" s="115">
        <f>'1.mell.2.tábl.'!F131+'1.mell.3.tábl.'!F130</f>
        <v>0</v>
      </c>
      <c r="G131" s="212">
        <f t="shared" si="8"/>
        <v>0</v>
      </c>
    </row>
    <row r="132" spans="1:7" ht="12" customHeight="1" thickBot="1" x14ac:dyDescent="0.3">
      <c r="A132" s="17" t="s">
        <v>4</v>
      </c>
      <c r="B132" s="34" t="s">
        <v>300</v>
      </c>
      <c r="C132" s="113">
        <f>+C97+C118</f>
        <v>89895177</v>
      </c>
      <c r="D132" s="179">
        <f>+D97+D118</f>
        <v>0</v>
      </c>
      <c r="E132" s="113">
        <f>+E97+E118</f>
        <v>10188646</v>
      </c>
      <c r="F132" s="113">
        <f>+F97+F118</f>
        <v>10188646</v>
      </c>
      <c r="G132" s="57">
        <f>+G97+G118</f>
        <v>100083823</v>
      </c>
    </row>
    <row r="133" spans="1:7" ht="12" customHeight="1" thickBot="1" x14ac:dyDescent="0.3">
      <c r="A133" s="17" t="s">
        <v>5</v>
      </c>
      <c r="B133" s="34" t="s">
        <v>365</v>
      </c>
      <c r="C133" s="113">
        <f>+C134+C135+C136</f>
        <v>57980000</v>
      </c>
      <c r="D133" s="179">
        <f>+D134+D135+D136</f>
        <v>0</v>
      </c>
      <c r="E133" s="113">
        <f>+E134+E135+E136</f>
        <v>-3480000</v>
      </c>
      <c r="F133" s="113">
        <f>+F134+F135+F136</f>
        <v>-3480000</v>
      </c>
      <c r="G133" s="57">
        <f>+G134+G135+G136</f>
        <v>54500000</v>
      </c>
    </row>
    <row r="134" spans="1:7" ht="12" customHeight="1" x14ac:dyDescent="0.25">
      <c r="A134" s="12" t="s">
        <v>143</v>
      </c>
      <c r="B134" s="9" t="s">
        <v>308</v>
      </c>
      <c r="C134" s="325">
        <f>'1.mell.2.tábl.'!C134+'1.mell.3.tábl.'!C133</f>
        <v>57980000</v>
      </c>
      <c r="D134" s="115">
        <f>'1.mell.2.tábl.'!D134+'1.mell.3.tábl.'!D133</f>
        <v>0</v>
      </c>
      <c r="E134" s="115">
        <f>'1.mell.2.tábl.'!E134+'1.mell.3.tábl.'!E133</f>
        <v>-3480000</v>
      </c>
      <c r="F134" s="115">
        <f>'1.mell.2.tábl.'!F134+'1.mell.3.tábl.'!F133</f>
        <v>-3480000</v>
      </c>
      <c r="G134" s="211">
        <f>C134+F134</f>
        <v>54500000</v>
      </c>
    </row>
    <row r="135" spans="1:7" ht="12" customHeight="1" x14ac:dyDescent="0.25">
      <c r="A135" s="12" t="s">
        <v>144</v>
      </c>
      <c r="B135" s="9" t="s">
        <v>309</v>
      </c>
      <c r="C135" s="325">
        <f>'1.mell.2.tábl.'!C135+'1.mell.3.tábl.'!C134</f>
        <v>0</v>
      </c>
      <c r="D135" s="115">
        <f>'1.mell.2.tábl.'!D135+'1.mell.3.tábl.'!D134</f>
        <v>0</v>
      </c>
      <c r="E135" s="115">
        <f>'1.mell.2.tábl.'!E135+'1.mell.3.tábl.'!E134</f>
        <v>0</v>
      </c>
      <c r="F135" s="115">
        <f>'1.mell.2.tábl.'!F135+'1.mell.3.tábl.'!F134</f>
        <v>0</v>
      </c>
      <c r="G135" s="211">
        <f>C135+F135</f>
        <v>0</v>
      </c>
    </row>
    <row r="136" spans="1:7" ht="12" customHeight="1" thickBot="1" x14ac:dyDescent="0.3">
      <c r="A136" s="10" t="s">
        <v>145</v>
      </c>
      <c r="B136" s="9" t="s">
        <v>310</v>
      </c>
      <c r="C136" s="325">
        <f>'1.mell.2.tábl.'!C136+'1.mell.3.tábl.'!C135</f>
        <v>0</v>
      </c>
      <c r="D136" s="115">
        <f>'1.mell.2.tábl.'!D136+'1.mell.3.tábl.'!D135</f>
        <v>0</v>
      </c>
      <c r="E136" s="115">
        <f>'1.mell.2.tábl.'!E136+'1.mell.3.tábl.'!E135</f>
        <v>0</v>
      </c>
      <c r="F136" s="115">
        <f>'1.mell.2.tábl.'!F136+'1.mell.3.tábl.'!F135</f>
        <v>0</v>
      </c>
      <c r="G136" s="211">
        <f>C136+F136</f>
        <v>0</v>
      </c>
    </row>
    <row r="137" spans="1:7" ht="12" customHeight="1" thickBot="1" x14ac:dyDescent="0.3">
      <c r="A137" s="17" t="s">
        <v>6</v>
      </c>
      <c r="B137" s="34" t="s">
        <v>302</v>
      </c>
      <c r="C137" s="113">
        <f>SUM(C138:C143)</f>
        <v>0</v>
      </c>
      <c r="D137" s="179">
        <f>SUM(D138:D143)</f>
        <v>0</v>
      </c>
      <c r="E137" s="113">
        <f>SUM(E138:E143)</f>
        <v>0</v>
      </c>
      <c r="F137" s="113">
        <f>SUM(F138:F143)</f>
        <v>0</v>
      </c>
      <c r="G137" s="57">
        <f>SUM(G138:G143)</f>
        <v>0</v>
      </c>
    </row>
    <row r="138" spans="1:7" ht="12" customHeight="1" x14ac:dyDescent="0.25">
      <c r="A138" s="12" t="s">
        <v>42</v>
      </c>
      <c r="B138" s="6" t="s">
        <v>311</v>
      </c>
      <c r="C138" s="115">
        <f>'1.mell.2.tábl.'!C138+'1.mell.3.tábl.'!C137</f>
        <v>0</v>
      </c>
      <c r="D138" s="115">
        <f>'1.mell.2.tábl.'!D138+'1.mell.3.tábl.'!D137</f>
        <v>0</v>
      </c>
      <c r="E138" s="115">
        <f>'1.mell.2.tábl.'!E138+'1.mell.3.tábl.'!E137</f>
        <v>0</v>
      </c>
      <c r="F138" s="115">
        <f>'1.mell.2.tábl.'!F138+'1.mell.3.tábl.'!F137</f>
        <v>0</v>
      </c>
      <c r="G138" s="211">
        <f t="shared" ref="G138:G143" si="9">C138+F138</f>
        <v>0</v>
      </c>
    </row>
    <row r="139" spans="1:7" ht="12" customHeight="1" x14ac:dyDescent="0.25">
      <c r="A139" s="12" t="s">
        <v>43</v>
      </c>
      <c r="B139" s="6" t="s">
        <v>303</v>
      </c>
      <c r="C139" s="115">
        <f>'1.mell.2.tábl.'!C139+'1.mell.3.tábl.'!C138</f>
        <v>0</v>
      </c>
      <c r="D139" s="115">
        <f>'1.mell.2.tábl.'!D139+'1.mell.3.tábl.'!D138</f>
        <v>0</v>
      </c>
      <c r="E139" s="115">
        <f>'1.mell.2.tábl.'!E139+'1.mell.3.tábl.'!E138</f>
        <v>0</v>
      </c>
      <c r="F139" s="115">
        <f>'1.mell.2.tábl.'!F139+'1.mell.3.tábl.'!F138</f>
        <v>0</v>
      </c>
      <c r="G139" s="211">
        <f t="shared" si="9"/>
        <v>0</v>
      </c>
    </row>
    <row r="140" spans="1:7" ht="12" customHeight="1" x14ac:dyDescent="0.25">
      <c r="A140" s="12" t="s">
        <v>44</v>
      </c>
      <c r="B140" s="6" t="s">
        <v>304</v>
      </c>
      <c r="C140" s="115">
        <f>'1.mell.2.tábl.'!C140+'1.mell.3.tábl.'!C139</f>
        <v>0</v>
      </c>
      <c r="D140" s="115">
        <f>'1.mell.2.tábl.'!D140+'1.mell.3.tábl.'!D139</f>
        <v>0</v>
      </c>
      <c r="E140" s="115">
        <f>'1.mell.2.tábl.'!E140+'1.mell.3.tábl.'!E139</f>
        <v>0</v>
      </c>
      <c r="F140" s="115">
        <f>'1.mell.2.tábl.'!F140+'1.mell.3.tábl.'!F139</f>
        <v>0</v>
      </c>
      <c r="G140" s="211">
        <f t="shared" si="9"/>
        <v>0</v>
      </c>
    </row>
    <row r="141" spans="1:7" ht="12" customHeight="1" x14ac:dyDescent="0.25">
      <c r="A141" s="12" t="s">
        <v>82</v>
      </c>
      <c r="B141" s="6" t="s">
        <v>305</v>
      </c>
      <c r="C141" s="115">
        <f>'1.mell.2.tábl.'!C141+'1.mell.3.tábl.'!C140</f>
        <v>0</v>
      </c>
      <c r="D141" s="115">
        <f>'1.mell.2.tábl.'!D141+'1.mell.3.tábl.'!D140</f>
        <v>0</v>
      </c>
      <c r="E141" s="115">
        <f>'1.mell.2.tábl.'!E141+'1.mell.3.tábl.'!E140</f>
        <v>0</v>
      </c>
      <c r="F141" s="115">
        <f>'1.mell.2.tábl.'!F141+'1.mell.3.tábl.'!F140</f>
        <v>0</v>
      </c>
      <c r="G141" s="211">
        <f t="shared" si="9"/>
        <v>0</v>
      </c>
    </row>
    <row r="142" spans="1:7" ht="12" customHeight="1" x14ac:dyDescent="0.25">
      <c r="A142" s="12" t="s">
        <v>83</v>
      </c>
      <c r="B142" s="6" t="s">
        <v>306</v>
      </c>
      <c r="C142" s="115">
        <f>'1.mell.2.tábl.'!C142+'1.mell.3.tábl.'!C141</f>
        <v>0</v>
      </c>
      <c r="D142" s="115">
        <f>'1.mell.2.tábl.'!D142+'1.mell.3.tábl.'!D141</f>
        <v>0</v>
      </c>
      <c r="E142" s="115">
        <f>'1.mell.2.tábl.'!E142+'1.mell.3.tábl.'!E141</f>
        <v>0</v>
      </c>
      <c r="F142" s="115">
        <f>'1.mell.2.tábl.'!F142+'1.mell.3.tábl.'!F141</f>
        <v>0</v>
      </c>
      <c r="G142" s="211">
        <f t="shared" si="9"/>
        <v>0</v>
      </c>
    </row>
    <row r="143" spans="1:7" ht="12" customHeight="1" thickBot="1" x14ac:dyDescent="0.3">
      <c r="A143" s="10" t="s">
        <v>84</v>
      </c>
      <c r="B143" s="6" t="s">
        <v>307</v>
      </c>
      <c r="C143" s="115">
        <f>'1.mell.2.tábl.'!C143+'1.mell.3.tábl.'!C142</f>
        <v>0</v>
      </c>
      <c r="D143" s="115">
        <f>'1.mell.2.tábl.'!D143+'1.mell.3.tábl.'!D142</f>
        <v>0</v>
      </c>
      <c r="E143" s="115">
        <f>'1.mell.2.tábl.'!E143+'1.mell.3.tábl.'!E142</f>
        <v>0</v>
      </c>
      <c r="F143" s="115">
        <f>'1.mell.2.tábl.'!F143+'1.mell.3.tábl.'!F142</f>
        <v>0</v>
      </c>
      <c r="G143" s="211">
        <f t="shared" si="9"/>
        <v>0</v>
      </c>
    </row>
    <row r="144" spans="1:7" ht="12" customHeight="1" thickBot="1" x14ac:dyDescent="0.3">
      <c r="A144" s="17" t="s">
        <v>7</v>
      </c>
      <c r="B144" s="34" t="s">
        <v>315</v>
      </c>
      <c r="C144" s="119">
        <f>+C145+C146+C147+C148</f>
        <v>1160270</v>
      </c>
      <c r="D144" s="183">
        <f>+D145+D146+D147+D148</f>
        <v>0</v>
      </c>
      <c r="E144" s="119">
        <f>+E145+E146+E147+E148</f>
        <v>0</v>
      </c>
      <c r="F144" s="119">
        <f>+F145+F146+F147+F148</f>
        <v>0</v>
      </c>
      <c r="G144" s="154">
        <f>+G145+G146+G147+G148</f>
        <v>1160270</v>
      </c>
    </row>
    <row r="145" spans="1:11" ht="12" customHeight="1" x14ac:dyDescent="0.25">
      <c r="A145" s="12" t="s">
        <v>45</v>
      </c>
      <c r="B145" s="6" t="s">
        <v>246</v>
      </c>
      <c r="C145" s="115">
        <f>'1.mell.2.tábl.'!C145+'1.mell.3.tábl.'!C144</f>
        <v>0</v>
      </c>
      <c r="D145" s="115">
        <f>'1.mell.2.tábl.'!D145+'1.mell.3.tábl.'!D144</f>
        <v>0</v>
      </c>
      <c r="E145" s="115">
        <f>'1.mell.2.tábl.'!E145+'1.mell.3.tábl.'!E144</f>
        <v>0</v>
      </c>
      <c r="F145" s="115">
        <f>'1.mell.2.tábl.'!F145+'1.mell.3.tábl.'!F144</f>
        <v>0</v>
      </c>
      <c r="G145" s="211">
        <f>C145+F145</f>
        <v>0</v>
      </c>
    </row>
    <row r="146" spans="1:11" ht="12" customHeight="1" x14ac:dyDescent="0.25">
      <c r="A146" s="12" t="s">
        <v>46</v>
      </c>
      <c r="B146" s="6" t="s">
        <v>247</v>
      </c>
      <c r="C146" s="115">
        <f>'1.mell.2.tábl.'!C146+'1.mell.3.tábl.'!C145</f>
        <v>1160270</v>
      </c>
      <c r="D146" s="115">
        <f>'1.mell.2.tábl.'!D146+'1.mell.3.tábl.'!D145</f>
        <v>0</v>
      </c>
      <c r="E146" s="115">
        <f>'1.mell.2.tábl.'!E146+'1.mell.3.tábl.'!E145</f>
        <v>0</v>
      </c>
      <c r="F146" s="115">
        <f>'1.mell.2.tábl.'!F146+'1.mell.3.tábl.'!F145</f>
        <v>0</v>
      </c>
      <c r="G146" s="211">
        <f>C146+F146</f>
        <v>1160270</v>
      </c>
    </row>
    <row r="147" spans="1:11" ht="12" customHeight="1" x14ac:dyDescent="0.25">
      <c r="A147" s="12" t="s">
        <v>163</v>
      </c>
      <c r="B147" s="6" t="s">
        <v>316</v>
      </c>
      <c r="C147" s="115">
        <f>'1.mell.2.tábl.'!C147+'1.mell.3.tábl.'!C146</f>
        <v>0</v>
      </c>
      <c r="D147" s="115">
        <f>'1.mell.2.tábl.'!D147+'1.mell.3.tábl.'!D146</f>
        <v>0</v>
      </c>
      <c r="E147" s="115">
        <f>'1.mell.2.tábl.'!E147+'1.mell.3.tábl.'!E146</f>
        <v>0</v>
      </c>
      <c r="F147" s="115">
        <f>'1.mell.2.tábl.'!F147+'1.mell.3.tábl.'!F146</f>
        <v>0</v>
      </c>
      <c r="G147" s="211">
        <f>C147+F147</f>
        <v>0</v>
      </c>
    </row>
    <row r="148" spans="1:11" ht="12" customHeight="1" thickBot="1" x14ac:dyDescent="0.3">
      <c r="A148" s="10" t="s">
        <v>164</v>
      </c>
      <c r="B148" s="4" t="s">
        <v>265</v>
      </c>
      <c r="C148" s="115">
        <f>'1.mell.2.tábl.'!C148+'1.mell.3.tábl.'!C147</f>
        <v>0</v>
      </c>
      <c r="D148" s="115">
        <f>'1.mell.2.tábl.'!D148+'1.mell.3.tábl.'!D147</f>
        <v>0</v>
      </c>
      <c r="E148" s="115">
        <f>'1.mell.2.tábl.'!E148+'1.mell.3.tábl.'!E147</f>
        <v>0</v>
      </c>
      <c r="F148" s="115">
        <f>'1.mell.2.tábl.'!F148+'1.mell.3.tábl.'!F147</f>
        <v>0</v>
      </c>
      <c r="G148" s="211">
        <f>C148+F148</f>
        <v>0</v>
      </c>
    </row>
    <row r="149" spans="1:11" ht="12" customHeight="1" thickBot="1" x14ac:dyDescent="0.3">
      <c r="A149" s="17" t="s">
        <v>8</v>
      </c>
      <c r="B149" s="34" t="s">
        <v>317</v>
      </c>
      <c r="C149" s="322">
        <f>SUM(C150:C154)</f>
        <v>0</v>
      </c>
      <c r="D149" s="184">
        <f>SUM(D150:D154)</f>
        <v>0</v>
      </c>
      <c r="E149" s="174">
        <f>SUM(E150:E154)</f>
        <v>0</v>
      </c>
      <c r="F149" s="174">
        <f>SUM(F150:F154)</f>
        <v>0</v>
      </c>
      <c r="G149" s="169">
        <f>SUM(G150:G154)</f>
        <v>0</v>
      </c>
    </row>
    <row r="150" spans="1:11" ht="12" customHeight="1" x14ac:dyDescent="0.25">
      <c r="A150" s="12" t="s">
        <v>47</v>
      </c>
      <c r="B150" s="6" t="s">
        <v>312</v>
      </c>
      <c r="C150" s="115">
        <f>'1.mell.2.tábl.'!C150+'1.mell.3.tábl.'!C149</f>
        <v>0</v>
      </c>
      <c r="D150" s="115">
        <f>'1.mell.2.tábl.'!D150+'1.mell.3.tábl.'!D149</f>
        <v>0</v>
      </c>
      <c r="E150" s="115">
        <f>'1.mell.2.tábl.'!E150+'1.mell.3.tábl.'!E149</f>
        <v>0</v>
      </c>
      <c r="F150" s="115">
        <f>'1.mell.2.tábl.'!F150+'1.mell.3.tábl.'!F149</f>
        <v>0</v>
      </c>
      <c r="G150" s="211">
        <f t="shared" ref="G150:G155" si="10">C150+F150</f>
        <v>0</v>
      </c>
    </row>
    <row r="151" spans="1:11" ht="12" customHeight="1" x14ac:dyDescent="0.25">
      <c r="A151" s="12" t="s">
        <v>48</v>
      </c>
      <c r="B151" s="6" t="s">
        <v>319</v>
      </c>
      <c r="C151" s="115">
        <f>'1.mell.2.tábl.'!C151+'1.mell.3.tábl.'!C150</f>
        <v>0</v>
      </c>
      <c r="D151" s="115">
        <f>'1.mell.2.tábl.'!D151+'1.mell.3.tábl.'!D150</f>
        <v>0</v>
      </c>
      <c r="E151" s="115">
        <f>'1.mell.2.tábl.'!E151+'1.mell.3.tábl.'!E150</f>
        <v>0</v>
      </c>
      <c r="F151" s="115">
        <f>'1.mell.2.tábl.'!F151+'1.mell.3.tábl.'!F150</f>
        <v>0</v>
      </c>
      <c r="G151" s="211">
        <f t="shared" si="10"/>
        <v>0</v>
      </c>
    </row>
    <row r="152" spans="1:11" ht="12" customHeight="1" x14ac:dyDescent="0.25">
      <c r="A152" s="12" t="s">
        <v>175</v>
      </c>
      <c r="B152" s="6" t="s">
        <v>314</v>
      </c>
      <c r="C152" s="115">
        <f>'1.mell.2.tábl.'!C152+'1.mell.3.tábl.'!C151</f>
        <v>0</v>
      </c>
      <c r="D152" s="115">
        <f>'1.mell.2.tábl.'!D152+'1.mell.3.tábl.'!D151</f>
        <v>0</v>
      </c>
      <c r="E152" s="115">
        <f>'1.mell.2.tábl.'!E152+'1.mell.3.tábl.'!E151</f>
        <v>0</v>
      </c>
      <c r="F152" s="115">
        <f>'1.mell.2.tábl.'!F152+'1.mell.3.tábl.'!F151</f>
        <v>0</v>
      </c>
      <c r="G152" s="211">
        <f t="shared" si="10"/>
        <v>0</v>
      </c>
    </row>
    <row r="153" spans="1:11" ht="22.5" x14ac:dyDescent="0.25">
      <c r="A153" s="12" t="s">
        <v>176</v>
      </c>
      <c r="B153" s="6" t="s">
        <v>320</v>
      </c>
      <c r="C153" s="115">
        <f>'1.mell.2.tábl.'!C153+'1.mell.3.tábl.'!C152</f>
        <v>0</v>
      </c>
      <c r="D153" s="115">
        <f>'1.mell.2.tábl.'!D153+'1.mell.3.tábl.'!D152</f>
        <v>0</v>
      </c>
      <c r="E153" s="115">
        <f>'1.mell.2.tábl.'!E153+'1.mell.3.tábl.'!E152</f>
        <v>0</v>
      </c>
      <c r="F153" s="115">
        <f>'1.mell.2.tábl.'!F153+'1.mell.3.tábl.'!F152</f>
        <v>0</v>
      </c>
      <c r="G153" s="211">
        <f t="shared" si="10"/>
        <v>0</v>
      </c>
    </row>
    <row r="154" spans="1:11" ht="12" customHeight="1" thickBot="1" x14ac:dyDescent="0.3">
      <c r="A154" s="12" t="s">
        <v>318</v>
      </c>
      <c r="B154" s="6" t="s">
        <v>321</v>
      </c>
      <c r="C154" s="115">
        <f>'1.mell.2.tábl.'!C154+'1.mell.3.tábl.'!C153</f>
        <v>0</v>
      </c>
      <c r="D154" s="115">
        <f>'1.mell.2.tábl.'!D154+'1.mell.3.tábl.'!D153</f>
        <v>0</v>
      </c>
      <c r="E154" s="115">
        <f>'1.mell.2.tábl.'!E154+'1.mell.3.tábl.'!E153</f>
        <v>0</v>
      </c>
      <c r="F154" s="115">
        <f>'1.mell.2.tábl.'!F154+'1.mell.3.tábl.'!F153</f>
        <v>0</v>
      </c>
      <c r="G154" s="212">
        <f t="shared" si="10"/>
        <v>0</v>
      </c>
    </row>
    <row r="155" spans="1:11" ht="12" customHeight="1" thickBot="1" x14ac:dyDescent="0.3">
      <c r="A155" s="17" t="s">
        <v>9</v>
      </c>
      <c r="B155" s="34" t="s">
        <v>322</v>
      </c>
      <c r="C155" s="323"/>
      <c r="D155" s="185"/>
      <c r="E155" s="175"/>
      <c r="F155" s="174">
        <f t="shared" ref="F155:F156" si="11">D155+E155</f>
        <v>0</v>
      </c>
      <c r="G155" s="247">
        <f t="shared" si="10"/>
        <v>0</v>
      </c>
    </row>
    <row r="156" spans="1:11" ht="12" customHeight="1" thickBot="1" x14ac:dyDescent="0.3">
      <c r="A156" s="17" t="s">
        <v>10</v>
      </c>
      <c r="B156" s="34" t="s">
        <v>323</v>
      </c>
      <c r="C156" s="323"/>
      <c r="D156" s="185"/>
      <c r="E156" s="248"/>
      <c r="F156" s="282">
        <f t="shared" si="11"/>
        <v>0</v>
      </c>
      <c r="G156" s="155">
        <f>C156+D156</f>
        <v>0</v>
      </c>
    </row>
    <row r="157" spans="1:11" ht="15" customHeight="1" thickBot="1" x14ac:dyDescent="0.3">
      <c r="A157" s="17" t="s">
        <v>11</v>
      </c>
      <c r="B157" s="34" t="s">
        <v>325</v>
      </c>
      <c r="C157" s="324">
        <f>+C133+C137+C144+C149+C155+C156</f>
        <v>59140270</v>
      </c>
      <c r="D157" s="186">
        <f>+D133+D137+D144+D149+D155+D156</f>
        <v>0</v>
      </c>
      <c r="E157" s="176">
        <f>+E133+E137+E144+E149+E155+E156</f>
        <v>-3480000</v>
      </c>
      <c r="F157" s="176">
        <f>+F133+F137+F144+F149+F155+F156</f>
        <v>-3480000</v>
      </c>
      <c r="G157" s="170">
        <f>C157+F157</f>
        <v>55660270</v>
      </c>
      <c r="H157" s="136"/>
      <c r="I157" s="137"/>
      <c r="J157" s="137"/>
      <c r="K157" s="137"/>
    </row>
    <row r="158" spans="1:11" s="126" customFormat="1" ht="12.95" customHeight="1" thickBot="1" x14ac:dyDescent="0.25">
      <c r="A158" s="61" t="s">
        <v>12</v>
      </c>
      <c r="B158" s="100" t="s">
        <v>324</v>
      </c>
      <c r="C158" s="324">
        <f>+C132+C157</f>
        <v>149035447</v>
      </c>
      <c r="D158" s="186">
        <f>+D132+D157</f>
        <v>0</v>
      </c>
      <c r="E158" s="176">
        <f>+E132+E157</f>
        <v>6708646</v>
      </c>
      <c r="F158" s="176">
        <f>+F132+F157</f>
        <v>6708646</v>
      </c>
      <c r="G158" s="170">
        <f>+G132+G157</f>
        <v>155744093</v>
      </c>
    </row>
    <row r="159" spans="1:11" ht="7.5" customHeight="1" x14ac:dyDescent="0.25"/>
    <row r="160" spans="1:11" x14ac:dyDescent="0.25">
      <c r="A160" s="404" t="s">
        <v>490</v>
      </c>
      <c r="B160" s="404"/>
      <c r="C160" s="404"/>
      <c r="D160" s="404"/>
      <c r="E160" s="404"/>
      <c r="F160" s="404"/>
      <c r="G160" s="404"/>
    </row>
    <row r="161" spans="1:7" ht="15" customHeight="1" thickBot="1" x14ac:dyDescent="0.3">
      <c r="A161" s="394"/>
      <c r="B161" s="394"/>
      <c r="C161" s="63"/>
      <c r="G161" s="63"/>
    </row>
    <row r="162" spans="1:7" ht="25.5" customHeight="1" thickBot="1" x14ac:dyDescent="0.3">
      <c r="A162" s="17">
        <v>1</v>
      </c>
      <c r="B162" s="20" t="s">
        <v>326</v>
      </c>
      <c r="C162" s="178">
        <f>+C65-C132</f>
        <v>21161563</v>
      </c>
      <c r="D162" s="113">
        <f>+D65-D132</f>
        <v>0</v>
      </c>
      <c r="E162" s="113">
        <f>+E65-E132</f>
        <v>-3480000</v>
      </c>
      <c r="F162" s="113">
        <f>+F65-F132</f>
        <v>-3480000</v>
      </c>
      <c r="G162" s="57">
        <f>+G65-G132</f>
        <v>17681563</v>
      </c>
    </row>
    <row r="163" spans="1:7" ht="32.25" customHeight="1" thickBot="1" x14ac:dyDescent="0.3">
      <c r="A163" s="17" t="s">
        <v>3</v>
      </c>
      <c r="B163" s="20" t="s">
        <v>332</v>
      </c>
      <c r="C163" s="113">
        <f>+C89-C157</f>
        <v>-21161513</v>
      </c>
      <c r="D163" s="113">
        <f>+D89-D157</f>
        <v>0</v>
      </c>
      <c r="E163" s="113">
        <f>+E89-E157</f>
        <v>3480000</v>
      </c>
      <c r="F163" s="113">
        <f>+F89-F157</f>
        <v>3480000</v>
      </c>
      <c r="G163" s="57">
        <f>+G89-G157</f>
        <v>-17681513</v>
      </c>
    </row>
  </sheetData>
  <mergeCells count="13">
    <mergeCell ref="A161:B161"/>
    <mergeCell ref="A4:A5"/>
    <mergeCell ref="B4:B5"/>
    <mergeCell ref="C4:G4"/>
    <mergeCell ref="A94:A95"/>
    <mergeCell ref="B94:B95"/>
    <mergeCell ref="C94:G94"/>
    <mergeCell ref="A160:G160"/>
    <mergeCell ref="A1:G1"/>
    <mergeCell ref="A2:G2"/>
    <mergeCell ref="A92:G92"/>
    <mergeCell ref="A3:B3"/>
    <mergeCell ref="A93:B93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
</oddHeader>
  </headerFooter>
  <rowBreaks count="2" manualBreakCount="2">
    <brk id="69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3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1" customWidth="1"/>
    <col min="2" max="2" width="59.6640625" style="101" customWidth="1"/>
    <col min="3" max="3" width="14.83203125" style="102" customWidth="1"/>
    <col min="4" max="4" width="12" style="124" hidden="1" customWidth="1"/>
    <col min="5" max="6" width="12.6640625" style="124" bestFit="1" customWidth="1"/>
    <col min="7" max="7" width="14.83203125" style="124" customWidth="1"/>
    <col min="8" max="8" width="9.33203125" style="124"/>
    <col min="9" max="9" width="12.33203125" style="124" customWidth="1"/>
    <col min="10" max="10" width="9.83203125" style="124" bestFit="1" customWidth="1"/>
    <col min="11" max="16384" width="9.33203125" style="124"/>
  </cols>
  <sheetData>
    <row r="1" spans="1:7" ht="45.75" customHeight="1" x14ac:dyDescent="0.25">
      <c r="A1" s="392" t="s">
        <v>491</v>
      </c>
      <c r="B1" s="404"/>
      <c r="C1" s="404"/>
      <c r="D1" s="404"/>
      <c r="E1" s="404"/>
      <c r="F1" s="404"/>
      <c r="G1" s="404"/>
    </row>
    <row r="2" spans="1:7" ht="15.95" customHeight="1" x14ac:dyDescent="0.25">
      <c r="A2" s="393" t="s">
        <v>492</v>
      </c>
      <c r="B2" s="393"/>
      <c r="C2" s="393"/>
      <c r="D2" s="393"/>
      <c r="E2" s="393"/>
      <c r="F2" s="393"/>
      <c r="G2" s="393"/>
    </row>
    <row r="3" spans="1:7" ht="15.95" customHeight="1" thickBot="1" x14ac:dyDescent="0.3">
      <c r="A3" s="394"/>
      <c r="B3" s="394"/>
      <c r="C3" s="177"/>
      <c r="G3" s="177"/>
    </row>
    <row r="4" spans="1:7" x14ac:dyDescent="0.25">
      <c r="A4" s="396" t="s">
        <v>37</v>
      </c>
      <c r="B4" s="398" t="s">
        <v>1</v>
      </c>
      <c r="C4" s="400" t="str">
        <f>+CONCATENATE(LEFT(ÖSSZEFÜGGÉSEK!A6,4),". évi")</f>
        <v>2021. évi</v>
      </c>
      <c r="D4" s="401"/>
      <c r="E4" s="402"/>
      <c r="F4" s="402"/>
      <c r="G4" s="403"/>
    </row>
    <row r="5" spans="1:7" ht="24.75" thickBot="1" x14ac:dyDescent="0.3">
      <c r="A5" s="397"/>
      <c r="B5" s="399"/>
      <c r="C5" s="284" t="s">
        <v>363</v>
      </c>
      <c r="D5" s="285" t="s">
        <v>429</v>
      </c>
      <c r="E5" s="285" t="str">
        <f>'1.mell.1.tábl.'!E5</f>
        <v xml:space="preserve">1. sz. módosítás </v>
      </c>
      <c r="F5" s="286" t="s">
        <v>428</v>
      </c>
      <c r="G5" s="287" t="str">
        <f>'1.mell.1.tábl.'!G5</f>
        <v>Módosított előirányzat</v>
      </c>
    </row>
    <row r="6" spans="1:7" s="125" customFormat="1" ht="12" customHeight="1" thickBot="1" x14ac:dyDescent="0.25">
      <c r="A6" s="121" t="s">
        <v>339</v>
      </c>
      <c r="B6" s="122" t="s">
        <v>340</v>
      </c>
      <c r="C6" s="288" t="s">
        <v>341</v>
      </c>
      <c r="D6" s="288" t="s">
        <v>343</v>
      </c>
      <c r="E6" s="289" t="s">
        <v>342</v>
      </c>
      <c r="F6" s="289" t="s">
        <v>430</v>
      </c>
      <c r="G6" s="290" t="s">
        <v>431</v>
      </c>
    </row>
    <row r="7" spans="1:7" s="126" customFormat="1" ht="12" customHeight="1" thickBot="1" x14ac:dyDescent="0.25">
      <c r="A7" s="17" t="s">
        <v>2</v>
      </c>
      <c r="B7" s="18" t="s">
        <v>128</v>
      </c>
      <c r="C7" s="113">
        <f>+C8+C9+C10+C11+C12+C13</f>
        <v>29006740</v>
      </c>
      <c r="D7" s="113">
        <f>+D8+D9+D10+D11+D12+D13</f>
        <v>0</v>
      </c>
      <c r="E7" s="113">
        <f>+E8+E9+E10+E11+E12+E13</f>
        <v>92646</v>
      </c>
      <c r="F7" s="113">
        <f>+F8+F9+F10+F11+F12+F13</f>
        <v>92646</v>
      </c>
      <c r="G7" s="57">
        <f>+G8+G9+G10+G11+G12+G13</f>
        <v>29099386</v>
      </c>
    </row>
    <row r="8" spans="1:7" s="126" customFormat="1" ht="12" customHeight="1" x14ac:dyDescent="0.2">
      <c r="A8" s="12" t="s">
        <v>49</v>
      </c>
      <c r="B8" s="127" t="s">
        <v>129</v>
      </c>
      <c r="C8" s="171">
        <v>14037788</v>
      </c>
      <c r="D8" s="180"/>
      <c r="E8" s="115"/>
      <c r="F8" s="156">
        <f>D8+E8</f>
        <v>0</v>
      </c>
      <c r="G8" s="155">
        <f t="shared" ref="G8:G13" si="0">C8+F8</f>
        <v>14037788</v>
      </c>
    </row>
    <row r="9" spans="1:7" s="126" customFormat="1" ht="12" customHeight="1" x14ac:dyDescent="0.2">
      <c r="A9" s="11" t="s">
        <v>50</v>
      </c>
      <c r="B9" s="128" t="s">
        <v>130</v>
      </c>
      <c r="C9" s="114"/>
      <c r="D9" s="181"/>
      <c r="E9" s="115"/>
      <c r="F9" s="156">
        <f t="shared" ref="F9:F64" si="1">D9+E9</f>
        <v>0</v>
      </c>
      <c r="G9" s="155">
        <f t="shared" si="0"/>
        <v>0</v>
      </c>
    </row>
    <row r="10" spans="1:7" s="126" customFormat="1" ht="12" customHeight="1" x14ac:dyDescent="0.2">
      <c r="A10" s="11" t="s">
        <v>51</v>
      </c>
      <c r="B10" s="128" t="s">
        <v>131</v>
      </c>
      <c r="C10" s="114">
        <v>12698952</v>
      </c>
      <c r="D10" s="181"/>
      <c r="E10" s="114">
        <f>30882+30882+30882</f>
        <v>92646</v>
      </c>
      <c r="F10" s="156">
        <f>D10+E10</f>
        <v>92646</v>
      </c>
      <c r="G10" s="155">
        <f t="shared" si="0"/>
        <v>12791598</v>
      </c>
    </row>
    <row r="11" spans="1:7" s="126" customFormat="1" ht="12" customHeight="1" x14ac:dyDescent="0.2">
      <c r="A11" s="11" t="s">
        <v>52</v>
      </c>
      <c r="B11" s="128" t="s">
        <v>132</v>
      </c>
      <c r="C11" s="114">
        <v>2270000</v>
      </c>
      <c r="D11" s="181"/>
      <c r="E11" s="114"/>
      <c r="F11" s="156">
        <f t="shared" si="1"/>
        <v>0</v>
      </c>
      <c r="G11" s="155">
        <f t="shared" si="0"/>
        <v>2270000</v>
      </c>
    </row>
    <row r="12" spans="1:7" s="126" customFormat="1" ht="12" customHeight="1" x14ac:dyDescent="0.2">
      <c r="A12" s="11" t="s">
        <v>69</v>
      </c>
      <c r="B12" s="59" t="s">
        <v>284</v>
      </c>
      <c r="C12" s="114"/>
      <c r="D12" s="181"/>
      <c r="E12" s="114"/>
      <c r="F12" s="156">
        <f t="shared" si="1"/>
        <v>0</v>
      </c>
      <c r="G12" s="155">
        <f t="shared" si="0"/>
        <v>0</v>
      </c>
    </row>
    <row r="13" spans="1:7" s="126" customFormat="1" ht="12" customHeight="1" thickBot="1" x14ac:dyDescent="0.25">
      <c r="A13" s="332" t="s">
        <v>53</v>
      </c>
      <c r="B13" s="59" t="s">
        <v>285</v>
      </c>
      <c r="C13" s="172"/>
      <c r="D13" s="181"/>
      <c r="E13" s="114"/>
      <c r="F13" s="156">
        <f t="shared" si="1"/>
        <v>0</v>
      </c>
      <c r="G13" s="155">
        <f t="shared" si="0"/>
        <v>0</v>
      </c>
    </row>
    <row r="14" spans="1:7" s="126" customFormat="1" ht="21.75" thickBot="1" x14ac:dyDescent="0.25">
      <c r="A14" s="17" t="s">
        <v>3</v>
      </c>
      <c r="B14" s="58" t="s">
        <v>133</v>
      </c>
      <c r="C14" s="113">
        <f>+C15+C16+C17+C18+C19</f>
        <v>8443000</v>
      </c>
      <c r="D14" s="113">
        <f>+D15+D16+D17+D18+D19</f>
        <v>0</v>
      </c>
      <c r="E14" s="113">
        <f>+E15+E16+E17+E18+E19</f>
        <v>2200000</v>
      </c>
      <c r="F14" s="113">
        <f>+F15+F16+F17+F18+F19</f>
        <v>2200000</v>
      </c>
      <c r="G14" s="57">
        <f>+G15+G16+G17+G18+G19</f>
        <v>10643000</v>
      </c>
    </row>
    <row r="15" spans="1:7" s="126" customFormat="1" ht="12" customHeight="1" x14ac:dyDescent="0.2">
      <c r="A15" s="12" t="s">
        <v>55</v>
      </c>
      <c r="B15" s="127" t="s">
        <v>134</v>
      </c>
      <c r="C15" s="319"/>
      <c r="D15" s="115"/>
      <c r="E15" s="115"/>
      <c r="F15" s="156">
        <f t="shared" si="1"/>
        <v>0</v>
      </c>
      <c r="G15" s="155">
        <f t="shared" ref="G15:G20" si="2">C15+F15</f>
        <v>0</v>
      </c>
    </row>
    <row r="16" spans="1:7" s="126" customFormat="1" ht="12" customHeight="1" x14ac:dyDescent="0.2">
      <c r="A16" s="11" t="s">
        <v>56</v>
      </c>
      <c r="B16" s="128" t="s">
        <v>135</v>
      </c>
      <c r="C16" s="321"/>
      <c r="D16" s="114"/>
      <c r="E16" s="115"/>
      <c r="F16" s="156">
        <f t="shared" si="1"/>
        <v>0</v>
      </c>
      <c r="G16" s="155">
        <f t="shared" si="2"/>
        <v>0</v>
      </c>
    </row>
    <row r="17" spans="1:7" s="126" customFormat="1" ht="12" customHeight="1" x14ac:dyDescent="0.2">
      <c r="A17" s="11" t="s">
        <v>57</v>
      </c>
      <c r="B17" s="128" t="s">
        <v>277</v>
      </c>
      <c r="C17" s="321"/>
      <c r="D17" s="114"/>
      <c r="E17" s="115"/>
      <c r="F17" s="156">
        <f t="shared" si="1"/>
        <v>0</v>
      </c>
      <c r="G17" s="155">
        <f t="shared" si="2"/>
        <v>0</v>
      </c>
    </row>
    <row r="18" spans="1:7" s="126" customFormat="1" ht="12" customHeight="1" x14ac:dyDescent="0.2">
      <c r="A18" s="11" t="s">
        <v>58</v>
      </c>
      <c r="B18" s="128" t="s">
        <v>278</v>
      </c>
      <c r="C18" s="321"/>
      <c r="D18" s="114"/>
      <c r="E18" s="115"/>
      <c r="F18" s="156">
        <f t="shared" si="1"/>
        <v>0</v>
      </c>
      <c r="G18" s="155">
        <f t="shared" si="2"/>
        <v>0</v>
      </c>
    </row>
    <row r="19" spans="1:7" s="126" customFormat="1" ht="12" customHeight="1" x14ac:dyDescent="0.2">
      <c r="A19" s="11" t="s">
        <v>59</v>
      </c>
      <c r="B19" s="128" t="s">
        <v>136</v>
      </c>
      <c r="C19" s="321">
        <v>8443000</v>
      </c>
      <c r="D19" s="114"/>
      <c r="E19" s="115">
        <v>2200000</v>
      </c>
      <c r="F19" s="156">
        <f t="shared" si="1"/>
        <v>2200000</v>
      </c>
      <c r="G19" s="155">
        <f t="shared" si="2"/>
        <v>10643000</v>
      </c>
    </row>
    <row r="20" spans="1:7" s="126" customFormat="1" ht="12" customHeight="1" thickBot="1" x14ac:dyDescent="0.25">
      <c r="A20" s="13" t="s">
        <v>65</v>
      </c>
      <c r="B20" s="60" t="s">
        <v>137</v>
      </c>
      <c r="C20" s="326"/>
      <c r="D20" s="116"/>
      <c r="E20" s="245"/>
      <c r="F20" s="156">
        <f t="shared" si="1"/>
        <v>0</v>
      </c>
      <c r="G20" s="155">
        <f t="shared" si="2"/>
        <v>0</v>
      </c>
    </row>
    <row r="21" spans="1:7" s="126" customFormat="1" ht="21.75" thickBot="1" x14ac:dyDescent="0.25">
      <c r="A21" s="17" t="s">
        <v>4</v>
      </c>
      <c r="B21" s="18" t="s">
        <v>138</v>
      </c>
      <c r="C21" s="113">
        <f>+C22+C23+C24+C25+C26</f>
        <v>50710000</v>
      </c>
      <c r="D21" s="113">
        <f>+D22+D23+D24+D25+D26</f>
        <v>0</v>
      </c>
      <c r="E21" s="113">
        <f>+E22+E23+E24+E25+E26</f>
        <v>4416000</v>
      </c>
      <c r="F21" s="113">
        <f>+F22+F23+F24+F25+F26</f>
        <v>4416000</v>
      </c>
      <c r="G21" s="57">
        <f>+G22+G23+G24+G25+G26</f>
        <v>55126000</v>
      </c>
    </row>
    <row r="22" spans="1:7" s="126" customFormat="1" ht="12" customHeight="1" x14ac:dyDescent="0.2">
      <c r="A22" s="12" t="s">
        <v>38</v>
      </c>
      <c r="B22" s="127" t="s">
        <v>139</v>
      </c>
      <c r="C22" s="115">
        <v>50710000</v>
      </c>
      <c r="D22" s="115"/>
      <c r="E22" s="115">
        <v>4416000</v>
      </c>
      <c r="F22" s="156">
        <f t="shared" si="1"/>
        <v>4416000</v>
      </c>
      <c r="G22" s="155">
        <f t="shared" ref="G22:G27" si="3">C22+F22</f>
        <v>55126000</v>
      </c>
    </row>
    <row r="23" spans="1:7" s="126" customFormat="1" ht="12" customHeight="1" x14ac:dyDescent="0.2">
      <c r="A23" s="11" t="s">
        <v>39</v>
      </c>
      <c r="B23" s="128" t="s">
        <v>140</v>
      </c>
      <c r="C23" s="114"/>
      <c r="D23" s="114"/>
      <c r="E23" s="114"/>
      <c r="F23" s="156">
        <f t="shared" si="1"/>
        <v>0</v>
      </c>
      <c r="G23" s="155">
        <f t="shared" si="3"/>
        <v>0</v>
      </c>
    </row>
    <row r="24" spans="1:7" s="126" customFormat="1" ht="12" customHeight="1" x14ac:dyDescent="0.2">
      <c r="A24" s="11" t="s">
        <v>40</v>
      </c>
      <c r="B24" s="128" t="s">
        <v>279</v>
      </c>
      <c r="C24" s="114"/>
      <c r="D24" s="114"/>
      <c r="E24" s="114"/>
      <c r="F24" s="156">
        <f t="shared" si="1"/>
        <v>0</v>
      </c>
      <c r="G24" s="155">
        <f t="shared" si="3"/>
        <v>0</v>
      </c>
    </row>
    <row r="25" spans="1:7" s="126" customFormat="1" ht="12" customHeight="1" x14ac:dyDescent="0.2">
      <c r="A25" s="11" t="s">
        <v>41</v>
      </c>
      <c r="B25" s="128" t="s">
        <v>280</v>
      </c>
      <c r="C25" s="114"/>
      <c r="D25" s="114"/>
      <c r="E25" s="114"/>
      <c r="F25" s="156">
        <f t="shared" si="1"/>
        <v>0</v>
      </c>
      <c r="G25" s="155">
        <f t="shared" si="3"/>
        <v>0</v>
      </c>
    </row>
    <row r="26" spans="1:7" s="126" customFormat="1" ht="12" customHeight="1" x14ac:dyDescent="0.2">
      <c r="A26" s="11" t="s">
        <v>78</v>
      </c>
      <c r="B26" s="128" t="s">
        <v>141</v>
      </c>
      <c r="C26" s="114">
        <v>0</v>
      </c>
      <c r="D26" s="114"/>
      <c r="E26" s="114"/>
      <c r="F26" s="156">
        <f t="shared" si="1"/>
        <v>0</v>
      </c>
      <c r="G26" s="155">
        <f t="shared" si="3"/>
        <v>0</v>
      </c>
    </row>
    <row r="27" spans="1:7" s="126" customFormat="1" ht="12" customHeight="1" thickBot="1" x14ac:dyDescent="0.25">
      <c r="A27" s="13" t="s">
        <v>79</v>
      </c>
      <c r="B27" s="129" t="s">
        <v>142</v>
      </c>
      <c r="C27" s="116"/>
      <c r="D27" s="116"/>
      <c r="E27" s="245"/>
      <c r="F27" s="273">
        <f t="shared" si="1"/>
        <v>0</v>
      </c>
      <c r="G27" s="155">
        <f t="shared" si="3"/>
        <v>0</v>
      </c>
    </row>
    <row r="28" spans="1:7" s="126" customFormat="1" ht="12" customHeight="1" thickBot="1" x14ac:dyDescent="0.25">
      <c r="A28" s="17" t="s">
        <v>80</v>
      </c>
      <c r="B28" s="18" t="s">
        <v>414</v>
      </c>
      <c r="C28" s="119">
        <f>+C29+C30+C31+C32+C33+C34+C35+C36</f>
        <v>21570000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154">
        <f>+G29+G30+G31+G32+G33+G34+G35+G36</f>
        <v>21570000</v>
      </c>
    </row>
    <row r="29" spans="1:7" s="126" customFormat="1" ht="12" customHeight="1" x14ac:dyDescent="0.2">
      <c r="A29" s="310" t="s">
        <v>143</v>
      </c>
      <c r="B29" s="232" t="s">
        <v>407</v>
      </c>
      <c r="C29" s="319">
        <v>3500000</v>
      </c>
      <c r="D29" s="156"/>
      <c r="E29" s="156">
        <v>0</v>
      </c>
      <c r="F29" s="156">
        <f t="shared" si="1"/>
        <v>0</v>
      </c>
      <c r="G29" s="155">
        <f t="shared" ref="G29:G36" si="4">C29+F29</f>
        <v>3500000</v>
      </c>
    </row>
    <row r="30" spans="1:7" s="126" customFormat="1" ht="12" customHeight="1" x14ac:dyDescent="0.2">
      <c r="A30" s="311" t="s">
        <v>144</v>
      </c>
      <c r="B30" s="312" t="s">
        <v>434</v>
      </c>
      <c r="C30" s="321">
        <v>6500000</v>
      </c>
      <c r="D30" s="114"/>
      <c r="E30" s="114"/>
      <c r="F30" s="156">
        <f t="shared" si="1"/>
        <v>0</v>
      </c>
      <c r="G30" s="155">
        <f t="shared" si="4"/>
        <v>6500000</v>
      </c>
    </row>
    <row r="31" spans="1:7" s="126" customFormat="1" ht="12" customHeight="1" x14ac:dyDescent="0.2">
      <c r="A31" s="311" t="s">
        <v>145</v>
      </c>
      <c r="B31" s="312" t="s">
        <v>435</v>
      </c>
      <c r="C31" s="321">
        <v>3500000</v>
      </c>
      <c r="D31" s="114"/>
      <c r="E31" s="114">
        <v>0</v>
      </c>
      <c r="F31" s="156">
        <f t="shared" si="1"/>
        <v>0</v>
      </c>
      <c r="G31" s="155">
        <f t="shared" si="4"/>
        <v>3500000</v>
      </c>
    </row>
    <row r="32" spans="1:7" s="126" customFormat="1" ht="12" customHeight="1" x14ac:dyDescent="0.2">
      <c r="A32" s="311" t="s">
        <v>146</v>
      </c>
      <c r="B32" s="312" t="s">
        <v>409</v>
      </c>
      <c r="C32" s="321">
        <v>8000000</v>
      </c>
      <c r="D32" s="114"/>
      <c r="E32" s="114"/>
      <c r="F32" s="156">
        <f t="shared" si="1"/>
        <v>0</v>
      </c>
      <c r="G32" s="155">
        <f t="shared" si="4"/>
        <v>8000000</v>
      </c>
    </row>
    <row r="33" spans="1:7" s="126" customFormat="1" ht="12" customHeight="1" x14ac:dyDescent="0.2">
      <c r="A33" s="311" t="s">
        <v>411</v>
      </c>
      <c r="B33" s="312" t="s">
        <v>410</v>
      </c>
      <c r="C33" s="321"/>
      <c r="D33" s="114"/>
      <c r="E33" s="114">
        <v>0</v>
      </c>
      <c r="F33" s="156">
        <f t="shared" si="1"/>
        <v>0</v>
      </c>
      <c r="G33" s="155">
        <f t="shared" si="4"/>
        <v>0</v>
      </c>
    </row>
    <row r="34" spans="1:7" s="126" customFormat="1" ht="12" customHeight="1" x14ac:dyDescent="0.2">
      <c r="A34" s="311" t="s">
        <v>412</v>
      </c>
      <c r="B34" s="312" t="s">
        <v>147</v>
      </c>
      <c r="C34" s="321">
        <v>0</v>
      </c>
      <c r="D34" s="114"/>
      <c r="E34" s="114"/>
      <c r="F34" s="156">
        <f t="shared" si="1"/>
        <v>0</v>
      </c>
      <c r="G34" s="155">
        <f t="shared" si="4"/>
        <v>0</v>
      </c>
    </row>
    <row r="35" spans="1:7" s="126" customFormat="1" ht="12" customHeight="1" x14ac:dyDescent="0.2">
      <c r="A35" s="311" t="s">
        <v>413</v>
      </c>
      <c r="B35" s="312" t="s">
        <v>148</v>
      </c>
      <c r="C35" s="321"/>
      <c r="D35" s="116"/>
      <c r="E35" s="116">
        <v>0</v>
      </c>
      <c r="F35" s="273">
        <f t="shared" si="1"/>
        <v>0</v>
      </c>
      <c r="G35" s="155">
        <f t="shared" si="4"/>
        <v>0</v>
      </c>
    </row>
    <row r="36" spans="1:7" s="126" customFormat="1" ht="12" customHeight="1" thickBot="1" x14ac:dyDescent="0.25">
      <c r="A36" s="313" t="s">
        <v>436</v>
      </c>
      <c r="B36" s="314" t="s">
        <v>149</v>
      </c>
      <c r="C36" s="326">
        <v>70000</v>
      </c>
      <c r="D36" s="245"/>
      <c r="E36" s="245"/>
      <c r="F36" s="273"/>
      <c r="G36" s="155">
        <f t="shared" si="4"/>
        <v>70000</v>
      </c>
    </row>
    <row r="37" spans="1:7" s="126" customFormat="1" ht="12" customHeight="1" thickBot="1" x14ac:dyDescent="0.25">
      <c r="A37" s="17" t="s">
        <v>6</v>
      </c>
      <c r="B37" s="18" t="s">
        <v>286</v>
      </c>
      <c r="C37" s="113">
        <f>SUM(C38:C48)</f>
        <v>1235000</v>
      </c>
      <c r="D37" s="113">
        <f>SUM(D38:D48)</f>
        <v>0</v>
      </c>
      <c r="E37" s="113">
        <f>SUM(E38:E48)</f>
        <v>0</v>
      </c>
      <c r="F37" s="113">
        <f>SUM(F38:F48)</f>
        <v>0</v>
      </c>
      <c r="G37" s="57">
        <f>SUM(G38:G48)</f>
        <v>1235000</v>
      </c>
    </row>
    <row r="38" spans="1:7" s="126" customFormat="1" ht="12" customHeight="1" x14ac:dyDescent="0.2">
      <c r="A38" s="12" t="s">
        <v>42</v>
      </c>
      <c r="B38" s="127" t="s">
        <v>152</v>
      </c>
      <c r="C38" s="319"/>
      <c r="D38" s="115"/>
      <c r="E38" s="115">
        <v>0</v>
      </c>
      <c r="F38" s="156">
        <f t="shared" si="1"/>
        <v>0</v>
      </c>
      <c r="G38" s="155">
        <f t="shared" ref="G38:G48" si="5">C38+F38</f>
        <v>0</v>
      </c>
    </row>
    <row r="39" spans="1:7" s="126" customFormat="1" ht="12" customHeight="1" x14ac:dyDescent="0.2">
      <c r="A39" s="11" t="s">
        <v>43</v>
      </c>
      <c r="B39" s="128" t="s">
        <v>153</v>
      </c>
      <c r="C39" s="321">
        <v>270000</v>
      </c>
      <c r="D39" s="114"/>
      <c r="E39" s="114">
        <v>0</v>
      </c>
      <c r="F39" s="156">
        <f t="shared" si="1"/>
        <v>0</v>
      </c>
      <c r="G39" s="155">
        <f t="shared" si="5"/>
        <v>270000</v>
      </c>
    </row>
    <row r="40" spans="1:7" s="126" customFormat="1" ht="12" customHeight="1" x14ac:dyDescent="0.2">
      <c r="A40" s="11" t="s">
        <v>44</v>
      </c>
      <c r="B40" s="128" t="s">
        <v>154</v>
      </c>
      <c r="C40" s="321">
        <v>210000</v>
      </c>
      <c r="D40" s="114"/>
      <c r="E40" s="114"/>
      <c r="F40" s="156">
        <f t="shared" si="1"/>
        <v>0</v>
      </c>
      <c r="G40" s="155">
        <f t="shared" si="5"/>
        <v>210000</v>
      </c>
    </row>
    <row r="41" spans="1:7" s="126" customFormat="1" ht="12" customHeight="1" x14ac:dyDescent="0.2">
      <c r="A41" s="11" t="s">
        <v>82</v>
      </c>
      <c r="B41" s="128" t="s">
        <v>155</v>
      </c>
      <c r="C41" s="321">
        <v>494000</v>
      </c>
      <c r="D41" s="114"/>
      <c r="E41" s="114">
        <v>0</v>
      </c>
      <c r="F41" s="156">
        <f t="shared" si="1"/>
        <v>0</v>
      </c>
      <c r="G41" s="155">
        <f t="shared" si="5"/>
        <v>494000</v>
      </c>
    </row>
    <row r="42" spans="1:7" s="126" customFormat="1" ht="12" customHeight="1" x14ac:dyDescent="0.2">
      <c r="A42" s="11" t="s">
        <v>83</v>
      </c>
      <c r="B42" s="128" t="s">
        <v>156</v>
      </c>
      <c r="C42" s="321"/>
      <c r="D42" s="114"/>
      <c r="E42" s="114">
        <v>0</v>
      </c>
      <c r="F42" s="156">
        <f t="shared" si="1"/>
        <v>0</v>
      </c>
      <c r="G42" s="155">
        <f t="shared" si="5"/>
        <v>0</v>
      </c>
    </row>
    <row r="43" spans="1:7" s="126" customFormat="1" ht="12" customHeight="1" x14ac:dyDescent="0.2">
      <c r="A43" s="11" t="s">
        <v>84</v>
      </c>
      <c r="B43" s="128" t="s">
        <v>157</v>
      </c>
      <c r="C43" s="321">
        <v>260000</v>
      </c>
      <c r="D43" s="114"/>
      <c r="E43" s="115"/>
      <c r="F43" s="156">
        <f t="shared" si="1"/>
        <v>0</v>
      </c>
      <c r="G43" s="155">
        <f t="shared" si="5"/>
        <v>260000</v>
      </c>
    </row>
    <row r="44" spans="1:7" s="126" customFormat="1" ht="12" customHeight="1" x14ac:dyDescent="0.2">
      <c r="A44" s="11" t="s">
        <v>85</v>
      </c>
      <c r="B44" s="128" t="s">
        <v>158</v>
      </c>
      <c r="C44" s="321"/>
      <c r="D44" s="114"/>
      <c r="E44" s="115"/>
      <c r="F44" s="156">
        <f t="shared" si="1"/>
        <v>0</v>
      </c>
      <c r="G44" s="155">
        <f t="shared" si="5"/>
        <v>0</v>
      </c>
    </row>
    <row r="45" spans="1:7" s="126" customFormat="1" ht="12" customHeight="1" x14ac:dyDescent="0.2">
      <c r="A45" s="11" t="s">
        <v>86</v>
      </c>
      <c r="B45" s="128" t="s">
        <v>415</v>
      </c>
      <c r="C45" s="321">
        <v>1000</v>
      </c>
      <c r="D45" s="114"/>
      <c r="E45" s="114">
        <v>0</v>
      </c>
      <c r="F45" s="156">
        <f t="shared" si="1"/>
        <v>0</v>
      </c>
      <c r="G45" s="155">
        <f t="shared" si="5"/>
        <v>1000</v>
      </c>
    </row>
    <row r="46" spans="1:7" s="126" customFormat="1" ht="12" customHeight="1" x14ac:dyDescent="0.2">
      <c r="A46" s="11" t="s">
        <v>150</v>
      </c>
      <c r="B46" s="128" t="s">
        <v>160</v>
      </c>
      <c r="C46" s="327"/>
      <c r="D46" s="117"/>
      <c r="E46" s="117"/>
      <c r="F46" s="274">
        <f t="shared" si="1"/>
        <v>0</v>
      </c>
      <c r="G46" s="155">
        <f t="shared" si="5"/>
        <v>0</v>
      </c>
    </row>
    <row r="47" spans="1:7" s="126" customFormat="1" ht="12" customHeight="1" x14ac:dyDescent="0.2">
      <c r="A47" s="13" t="s">
        <v>151</v>
      </c>
      <c r="B47" s="129" t="s">
        <v>288</v>
      </c>
      <c r="C47" s="328"/>
      <c r="D47" s="118"/>
      <c r="E47" s="118"/>
      <c r="F47" s="275">
        <f t="shared" si="1"/>
        <v>0</v>
      </c>
      <c r="G47" s="155">
        <f t="shared" si="5"/>
        <v>0</v>
      </c>
    </row>
    <row r="48" spans="1:7" s="126" customFormat="1" ht="12" customHeight="1" thickBot="1" x14ac:dyDescent="0.25">
      <c r="A48" s="13" t="s">
        <v>287</v>
      </c>
      <c r="B48" s="60" t="s">
        <v>161</v>
      </c>
      <c r="C48" s="328"/>
      <c r="D48" s="118"/>
      <c r="E48" s="118">
        <v>0</v>
      </c>
      <c r="F48" s="276">
        <f t="shared" si="1"/>
        <v>0</v>
      </c>
      <c r="G48" s="155">
        <f t="shared" si="5"/>
        <v>0</v>
      </c>
    </row>
    <row r="49" spans="1:7" s="126" customFormat="1" ht="12" customHeight="1" thickBot="1" x14ac:dyDescent="0.25">
      <c r="A49" s="17" t="s">
        <v>7</v>
      </c>
      <c r="B49" s="18" t="s">
        <v>162</v>
      </c>
      <c r="C49" s="113">
        <f>SUM(C50:C54)</f>
        <v>0</v>
      </c>
      <c r="D49" s="113">
        <f>SUM(D50:D54)</f>
        <v>0</v>
      </c>
      <c r="E49" s="113">
        <f>SUM(E50:E54)</f>
        <v>0</v>
      </c>
      <c r="F49" s="113">
        <f>SUM(F50:F54)</f>
        <v>0</v>
      </c>
      <c r="G49" s="57">
        <f>SUM(G50:G54)</f>
        <v>0</v>
      </c>
    </row>
    <row r="50" spans="1:7" s="126" customFormat="1" ht="12" customHeight="1" x14ac:dyDescent="0.2">
      <c r="A50" s="12" t="s">
        <v>45</v>
      </c>
      <c r="B50" s="127" t="s">
        <v>166</v>
      </c>
      <c r="C50" s="329"/>
      <c r="D50" s="157"/>
      <c r="E50" s="157"/>
      <c r="F50" s="274">
        <f t="shared" si="1"/>
        <v>0</v>
      </c>
      <c r="G50" s="214">
        <f>C50+F50</f>
        <v>0</v>
      </c>
    </row>
    <row r="51" spans="1:7" s="126" customFormat="1" ht="12" customHeight="1" x14ac:dyDescent="0.2">
      <c r="A51" s="11" t="s">
        <v>46</v>
      </c>
      <c r="B51" s="128" t="s">
        <v>167</v>
      </c>
      <c r="C51" s="327"/>
      <c r="D51" s="117"/>
      <c r="E51" s="157"/>
      <c r="F51" s="274">
        <f t="shared" si="1"/>
        <v>0</v>
      </c>
      <c r="G51" s="214">
        <f>C51+F51</f>
        <v>0</v>
      </c>
    </row>
    <row r="52" spans="1:7" s="126" customFormat="1" ht="12" customHeight="1" x14ac:dyDescent="0.2">
      <c r="A52" s="11" t="s">
        <v>163</v>
      </c>
      <c r="B52" s="128" t="s">
        <v>168</v>
      </c>
      <c r="C52" s="327"/>
      <c r="D52" s="117"/>
      <c r="E52" s="157"/>
      <c r="F52" s="274">
        <f t="shared" si="1"/>
        <v>0</v>
      </c>
      <c r="G52" s="214">
        <f>C52+F52</f>
        <v>0</v>
      </c>
    </row>
    <row r="53" spans="1:7" s="126" customFormat="1" ht="12" customHeight="1" x14ac:dyDescent="0.2">
      <c r="A53" s="11" t="s">
        <v>164</v>
      </c>
      <c r="B53" s="128" t="s">
        <v>169</v>
      </c>
      <c r="C53" s="327"/>
      <c r="D53" s="117"/>
      <c r="E53" s="157"/>
      <c r="F53" s="274">
        <f t="shared" si="1"/>
        <v>0</v>
      </c>
      <c r="G53" s="214">
        <f>C53+F53</f>
        <v>0</v>
      </c>
    </row>
    <row r="54" spans="1:7" s="126" customFormat="1" ht="12" customHeight="1" thickBot="1" x14ac:dyDescent="0.25">
      <c r="A54" s="13" t="s">
        <v>165</v>
      </c>
      <c r="B54" s="60" t="s">
        <v>170</v>
      </c>
      <c r="C54" s="328"/>
      <c r="D54" s="118"/>
      <c r="E54" s="246"/>
      <c r="F54" s="275">
        <f t="shared" si="1"/>
        <v>0</v>
      </c>
      <c r="G54" s="214">
        <f>C54+F54</f>
        <v>0</v>
      </c>
    </row>
    <row r="55" spans="1:7" s="126" customFormat="1" ht="12" customHeight="1" thickBot="1" x14ac:dyDescent="0.25">
      <c r="A55" s="17" t="s">
        <v>87</v>
      </c>
      <c r="B55" s="18" t="s">
        <v>171</v>
      </c>
      <c r="C55" s="113">
        <f>SUM(C56:C58)</f>
        <v>92000</v>
      </c>
      <c r="D55" s="113">
        <f>SUM(D56:D58)</f>
        <v>0</v>
      </c>
      <c r="E55" s="113">
        <f>SUM(E56:E58)</f>
        <v>0</v>
      </c>
      <c r="F55" s="113">
        <f>SUM(F56:F58)</f>
        <v>0</v>
      </c>
      <c r="G55" s="57">
        <f>SUM(G56:G58)</f>
        <v>92000</v>
      </c>
    </row>
    <row r="56" spans="1:7" s="126" customFormat="1" ht="12" customHeight="1" x14ac:dyDescent="0.2">
      <c r="A56" s="12" t="s">
        <v>47</v>
      </c>
      <c r="B56" s="127" t="s">
        <v>172</v>
      </c>
      <c r="C56" s="319"/>
      <c r="D56" s="115"/>
      <c r="E56" s="115"/>
      <c r="F56" s="156">
        <f t="shared" si="1"/>
        <v>0</v>
      </c>
      <c r="G56" s="155">
        <f>C56+F56</f>
        <v>0</v>
      </c>
    </row>
    <row r="57" spans="1:7" s="126" customFormat="1" ht="22.5" x14ac:dyDescent="0.2">
      <c r="A57" s="11" t="s">
        <v>48</v>
      </c>
      <c r="B57" s="128" t="s">
        <v>281</v>
      </c>
      <c r="C57" s="308"/>
      <c r="D57" s="114"/>
      <c r="E57" s="115"/>
      <c r="F57" s="156">
        <f t="shared" si="1"/>
        <v>0</v>
      </c>
      <c r="G57" s="155">
        <f>C57+F57</f>
        <v>0</v>
      </c>
    </row>
    <row r="58" spans="1:7" s="126" customFormat="1" ht="12" customHeight="1" x14ac:dyDescent="0.2">
      <c r="A58" s="11" t="s">
        <v>175</v>
      </c>
      <c r="B58" s="128" t="s">
        <v>173</v>
      </c>
      <c r="C58" s="321">
        <v>92000</v>
      </c>
      <c r="D58" s="114"/>
      <c r="E58" s="114">
        <v>0</v>
      </c>
      <c r="F58" s="156">
        <f t="shared" si="1"/>
        <v>0</v>
      </c>
      <c r="G58" s="155">
        <f>C58+F58</f>
        <v>92000</v>
      </c>
    </row>
    <row r="59" spans="1:7" s="126" customFormat="1" ht="12" customHeight="1" thickBot="1" x14ac:dyDescent="0.25">
      <c r="A59" s="13" t="s">
        <v>176</v>
      </c>
      <c r="B59" s="60" t="s">
        <v>174</v>
      </c>
      <c r="C59" s="326"/>
      <c r="D59" s="116"/>
      <c r="E59" s="245"/>
      <c r="F59" s="273">
        <f t="shared" si="1"/>
        <v>0</v>
      </c>
      <c r="G59" s="155">
        <f>C59+F59</f>
        <v>0</v>
      </c>
    </row>
    <row r="60" spans="1:7" s="126" customFormat="1" ht="12" customHeight="1" thickBot="1" x14ac:dyDescent="0.25">
      <c r="A60" s="17" t="s">
        <v>9</v>
      </c>
      <c r="B60" s="58" t="s">
        <v>177</v>
      </c>
      <c r="C60" s="113">
        <f>SUM(C61:C63)</f>
        <v>0</v>
      </c>
      <c r="D60" s="113">
        <f>SUM(D61:D63)</f>
        <v>0</v>
      </c>
      <c r="E60" s="113">
        <f>SUM(E61:E63)</f>
        <v>0</v>
      </c>
      <c r="F60" s="113">
        <f>SUM(F61:F63)</f>
        <v>0</v>
      </c>
      <c r="G60" s="57">
        <f>SUM(G61:G63)</f>
        <v>0</v>
      </c>
    </row>
    <row r="61" spans="1:7" s="126" customFormat="1" ht="12" customHeight="1" x14ac:dyDescent="0.2">
      <c r="A61" s="12" t="s">
        <v>88</v>
      </c>
      <c r="B61" s="127" t="s">
        <v>179</v>
      </c>
      <c r="C61" s="117"/>
      <c r="D61" s="117"/>
      <c r="E61" s="117"/>
      <c r="F61" s="277">
        <f t="shared" si="1"/>
        <v>0</v>
      </c>
      <c r="G61" s="213">
        <f>C61+F61</f>
        <v>0</v>
      </c>
    </row>
    <row r="62" spans="1:7" s="126" customFormat="1" ht="12" customHeight="1" x14ac:dyDescent="0.2">
      <c r="A62" s="11" t="s">
        <v>89</v>
      </c>
      <c r="B62" s="128" t="s">
        <v>282</v>
      </c>
      <c r="C62" s="117"/>
      <c r="D62" s="117"/>
      <c r="E62" s="117"/>
      <c r="F62" s="277">
        <f t="shared" si="1"/>
        <v>0</v>
      </c>
      <c r="G62" s="213">
        <f>C62+F62</f>
        <v>0</v>
      </c>
    </row>
    <row r="63" spans="1:7" s="126" customFormat="1" ht="12" customHeight="1" x14ac:dyDescent="0.2">
      <c r="A63" s="11" t="s">
        <v>110</v>
      </c>
      <c r="B63" s="128" t="s">
        <v>180</v>
      </c>
      <c r="C63" s="117"/>
      <c r="D63" s="117"/>
      <c r="E63" s="117"/>
      <c r="F63" s="277">
        <f t="shared" si="1"/>
        <v>0</v>
      </c>
      <c r="G63" s="213">
        <f>C63+F63</f>
        <v>0</v>
      </c>
    </row>
    <row r="64" spans="1:7" s="126" customFormat="1" ht="12" customHeight="1" thickBot="1" x14ac:dyDescent="0.25">
      <c r="A64" s="13" t="s">
        <v>178</v>
      </c>
      <c r="B64" s="60" t="s">
        <v>181</v>
      </c>
      <c r="C64" s="117"/>
      <c r="D64" s="117"/>
      <c r="E64" s="117"/>
      <c r="F64" s="277">
        <f t="shared" si="1"/>
        <v>0</v>
      </c>
      <c r="G64" s="213">
        <f>C64+F64</f>
        <v>0</v>
      </c>
    </row>
    <row r="65" spans="1:7" s="126" customFormat="1" ht="12" customHeight="1" thickBot="1" x14ac:dyDescent="0.25">
      <c r="A65" s="164" t="s">
        <v>328</v>
      </c>
      <c r="B65" s="18" t="s">
        <v>182</v>
      </c>
      <c r="C65" s="119">
        <f>+C7+C14+C21+C28+C37+C49+C55+C60</f>
        <v>111056740</v>
      </c>
      <c r="D65" s="119">
        <f>+D7+D14+D21+D28+D37+D49+D55+D60</f>
        <v>0</v>
      </c>
      <c r="E65" s="119">
        <f>+E7+E14+E21+E28+E37+E49+E55+E60</f>
        <v>6708646</v>
      </c>
      <c r="F65" s="119">
        <f>+F7+F14+F21+F28+F37+F49+F55+F60</f>
        <v>6708646</v>
      </c>
      <c r="G65" s="154">
        <f>+G7+G14+G21+G28+G37+G49+G55+G60</f>
        <v>117765386</v>
      </c>
    </row>
    <row r="66" spans="1:7" s="126" customFormat="1" ht="12" customHeight="1" thickBot="1" x14ac:dyDescent="0.25">
      <c r="A66" s="158" t="s">
        <v>183</v>
      </c>
      <c r="B66" s="58" t="s">
        <v>184</v>
      </c>
      <c r="C66" s="113">
        <f>SUM(C67:C69)</f>
        <v>0</v>
      </c>
      <c r="D66" s="113">
        <f>SUM(D67:D69)</f>
        <v>0</v>
      </c>
      <c r="E66" s="113">
        <f>SUM(E67:E69)</f>
        <v>0</v>
      </c>
      <c r="F66" s="113">
        <f>SUM(F67:F69)</f>
        <v>0</v>
      </c>
      <c r="G66" s="57">
        <f>SUM(G67:G69)</f>
        <v>0</v>
      </c>
    </row>
    <row r="67" spans="1:7" s="126" customFormat="1" ht="12" customHeight="1" x14ac:dyDescent="0.2">
      <c r="A67" s="12" t="s">
        <v>212</v>
      </c>
      <c r="B67" s="127" t="s">
        <v>185</v>
      </c>
      <c r="C67" s="117"/>
      <c r="D67" s="117"/>
      <c r="E67" s="117"/>
      <c r="F67" s="277">
        <f>D67+E67</f>
        <v>0</v>
      </c>
      <c r="G67" s="213">
        <f>C67+F67</f>
        <v>0</v>
      </c>
    </row>
    <row r="68" spans="1:7" s="126" customFormat="1" ht="12" customHeight="1" x14ac:dyDescent="0.2">
      <c r="A68" s="11" t="s">
        <v>221</v>
      </c>
      <c r="B68" s="128" t="s">
        <v>186</v>
      </c>
      <c r="C68" s="117"/>
      <c r="D68" s="117"/>
      <c r="E68" s="117">
        <v>0</v>
      </c>
      <c r="F68" s="277">
        <f>D68+E68</f>
        <v>0</v>
      </c>
      <c r="G68" s="213">
        <f>C68+F68</f>
        <v>0</v>
      </c>
    </row>
    <row r="69" spans="1:7" s="126" customFormat="1" ht="12" customHeight="1" thickBot="1" x14ac:dyDescent="0.25">
      <c r="A69" s="15" t="s">
        <v>222</v>
      </c>
      <c r="B69" s="291" t="s">
        <v>313</v>
      </c>
      <c r="C69" s="249"/>
      <c r="D69" s="249"/>
      <c r="E69" s="249"/>
      <c r="F69" s="276">
        <f>D69+E69</f>
        <v>0</v>
      </c>
      <c r="G69" s="292">
        <f>C69+F69</f>
        <v>0</v>
      </c>
    </row>
    <row r="70" spans="1:7" s="126" customFormat="1" ht="12" customHeight="1" thickBot="1" x14ac:dyDescent="0.25">
      <c r="A70" s="158" t="s">
        <v>188</v>
      </c>
      <c r="B70" s="58" t="s">
        <v>189</v>
      </c>
      <c r="C70" s="113">
        <f>SUM(C71:C74)</f>
        <v>0</v>
      </c>
      <c r="D70" s="113">
        <f>SUM(D71:D74)</f>
        <v>0</v>
      </c>
      <c r="E70" s="113">
        <f>SUM(E71:E74)</f>
        <v>0</v>
      </c>
      <c r="F70" s="113">
        <f>SUM(F71:F74)</f>
        <v>0</v>
      </c>
      <c r="G70" s="57">
        <f>SUM(G71:G74)</f>
        <v>0</v>
      </c>
    </row>
    <row r="71" spans="1:7" s="126" customFormat="1" ht="12" customHeight="1" x14ac:dyDescent="0.2">
      <c r="A71" s="12" t="s">
        <v>70</v>
      </c>
      <c r="B71" s="232" t="s">
        <v>190</v>
      </c>
      <c r="C71" s="327"/>
      <c r="D71" s="117"/>
      <c r="E71" s="117"/>
      <c r="F71" s="277">
        <f>D71+E71</f>
        <v>0</v>
      </c>
      <c r="G71" s="213">
        <f>C71+F71</f>
        <v>0</v>
      </c>
    </row>
    <row r="72" spans="1:7" s="126" customFormat="1" ht="12" customHeight="1" x14ac:dyDescent="0.2">
      <c r="A72" s="11" t="s">
        <v>71</v>
      </c>
      <c r="B72" s="232" t="s">
        <v>425</v>
      </c>
      <c r="C72" s="327"/>
      <c r="D72" s="117"/>
      <c r="E72" s="117"/>
      <c r="F72" s="277">
        <f>D72+E72</f>
        <v>0</v>
      </c>
      <c r="G72" s="213">
        <f>C72+F72</f>
        <v>0</v>
      </c>
    </row>
    <row r="73" spans="1:7" s="126" customFormat="1" ht="12" customHeight="1" x14ac:dyDescent="0.2">
      <c r="A73" s="11" t="s">
        <v>213</v>
      </c>
      <c r="B73" s="232" t="s">
        <v>191</v>
      </c>
      <c r="C73" s="327"/>
      <c r="D73" s="117"/>
      <c r="E73" s="117"/>
      <c r="F73" s="277">
        <f>D73+E73</f>
        <v>0</v>
      </c>
      <c r="G73" s="213">
        <f>C73+F73</f>
        <v>0</v>
      </c>
    </row>
    <row r="74" spans="1:7" s="126" customFormat="1" ht="12" customHeight="1" thickBot="1" x14ac:dyDescent="0.25">
      <c r="A74" s="13" t="s">
        <v>214</v>
      </c>
      <c r="B74" s="233" t="s">
        <v>426</v>
      </c>
      <c r="C74" s="117"/>
      <c r="D74" s="117"/>
      <c r="E74" s="117"/>
      <c r="F74" s="277">
        <f>D74+E74</f>
        <v>0</v>
      </c>
      <c r="G74" s="213">
        <f>C74+F74</f>
        <v>0</v>
      </c>
    </row>
    <row r="75" spans="1:7" s="126" customFormat="1" ht="12" customHeight="1" thickBot="1" x14ac:dyDescent="0.25">
      <c r="A75" s="158" t="s">
        <v>192</v>
      </c>
      <c r="B75" s="58" t="s">
        <v>193</v>
      </c>
      <c r="C75" s="113">
        <f>SUM(C76:C77)</f>
        <v>37978757</v>
      </c>
      <c r="D75" s="113">
        <f>SUM(D76:D77)</f>
        <v>0</v>
      </c>
      <c r="E75" s="113">
        <f>SUM(E76:E77)</f>
        <v>0</v>
      </c>
      <c r="F75" s="113">
        <f>SUM(F76:F77)</f>
        <v>0</v>
      </c>
      <c r="G75" s="57">
        <f>SUM(G76:G77)</f>
        <v>37978757</v>
      </c>
    </row>
    <row r="76" spans="1:7" s="126" customFormat="1" ht="12" customHeight="1" x14ac:dyDescent="0.2">
      <c r="A76" s="12" t="s">
        <v>215</v>
      </c>
      <c r="B76" s="127" t="s">
        <v>194</v>
      </c>
      <c r="C76" s="327">
        <v>37978757</v>
      </c>
      <c r="D76" s="117"/>
      <c r="E76" s="117"/>
      <c r="F76" s="277">
        <f>D76+E76</f>
        <v>0</v>
      </c>
      <c r="G76" s="213">
        <f>C76+F76</f>
        <v>37978757</v>
      </c>
    </row>
    <row r="77" spans="1:7" s="126" customFormat="1" ht="12" customHeight="1" thickBot="1" x14ac:dyDescent="0.25">
      <c r="A77" s="13" t="s">
        <v>216</v>
      </c>
      <c r="B77" s="60" t="s">
        <v>195</v>
      </c>
      <c r="C77" s="327"/>
      <c r="D77" s="117"/>
      <c r="E77" s="117"/>
      <c r="F77" s="277">
        <f>D77+E77</f>
        <v>0</v>
      </c>
      <c r="G77" s="213">
        <f>C77+F77</f>
        <v>0</v>
      </c>
    </row>
    <row r="78" spans="1:7" s="126" customFormat="1" ht="12" customHeight="1" thickBot="1" x14ac:dyDescent="0.25">
      <c r="A78" s="158" t="s">
        <v>196</v>
      </c>
      <c r="B78" s="58" t="s">
        <v>197</v>
      </c>
      <c r="C78" s="113">
        <f>SUM(C79:C81)</f>
        <v>0</v>
      </c>
      <c r="D78" s="113">
        <f>SUM(D79:D81)</f>
        <v>0</v>
      </c>
      <c r="E78" s="113">
        <f>SUM(E79:E81)</f>
        <v>0</v>
      </c>
      <c r="F78" s="113">
        <f>SUM(F79:F81)</f>
        <v>0</v>
      </c>
      <c r="G78" s="57">
        <f>SUM(G79:G81)</f>
        <v>0</v>
      </c>
    </row>
    <row r="79" spans="1:7" s="126" customFormat="1" ht="12" customHeight="1" x14ac:dyDescent="0.2">
      <c r="A79" s="12" t="s">
        <v>217</v>
      </c>
      <c r="B79" s="127" t="s">
        <v>198</v>
      </c>
      <c r="C79" s="117"/>
      <c r="D79" s="117"/>
      <c r="E79" s="117"/>
      <c r="F79" s="277">
        <f>D79+E79</f>
        <v>0</v>
      </c>
      <c r="G79" s="213">
        <f>C79+F79</f>
        <v>0</v>
      </c>
    </row>
    <row r="80" spans="1:7" s="126" customFormat="1" ht="12" customHeight="1" x14ac:dyDescent="0.2">
      <c r="A80" s="11" t="s">
        <v>218</v>
      </c>
      <c r="B80" s="128" t="s">
        <v>199</v>
      </c>
      <c r="C80" s="117"/>
      <c r="D80" s="117"/>
      <c r="E80" s="117"/>
      <c r="F80" s="277">
        <f>D80+E80</f>
        <v>0</v>
      </c>
      <c r="G80" s="213">
        <f>C80+F80</f>
        <v>0</v>
      </c>
    </row>
    <row r="81" spans="1:7" s="126" customFormat="1" ht="12" customHeight="1" thickBot="1" x14ac:dyDescent="0.25">
      <c r="A81" s="13" t="s">
        <v>219</v>
      </c>
      <c r="B81" s="60" t="s">
        <v>427</v>
      </c>
      <c r="C81" s="117"/>
      <c r="D81" s="117"/>
      <c r="E81" s="117"/>
      <c r="F81" s="277">
        <f>D81+E81</f>
        <v>0</v>
      </c>
      <c r="G81" s="213">
        <f>C81+F81</f>
        <v>0</v>
      </c>
    </row>
    <row r="82" spans="1:7" s="126" customFormat="1" ht="12" customHeight="1" thickBot="1" x14ac:dyDescent="0.25">
      <c r="A82" s="158" t="s">
        <v>200</v>
      </c>
      <c r="B82" s="58" t="s">
        <v>220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113">
        <f>SUM(F83:F86)</f>
        <v>0</v>
      </c>
      <c r="G82" s="57">
        <f>SUM(G83:G86)</f>
        <v>0</v>
      </c>
    </row>
    <row r="83" spans="1:7" s="126" customFormat="1" ht="12" customHeight="1" x14ac:dyDescent="0.2">
      <c r="A83" s="130" t="s">
        <v>201</v>
      </c>
      <c r="B83" s="127" t="s">
        <v>202</v>
      </c>
      <c r="C83" s="117"/>
      <c r="D83" s="117"/>
      <c r="E83" s="117"/>
      <c r="F83" s="277">
        <f t="shared" ref="F83" si="6">D83+E83</f>
        <v>0</v>
      </c>
      <c r="G83" s="213">
        <f t="shared" ref="G83" si="7">C83+F83</f>
        <v>0</v>
      </c>
    </row>
    <row r="84" spans="1:7" s="126" customFormat="1" ht="12" customHeight="1" x14ac:dyDescent="0.2">
      <c r="A84" s="131" t="s">
        <v>203</v>
      </c>
      <c r="B84" s="128" t="s">
        <v>204</v>
      </c>
      <c r="C84" s="117"/>
      <c r="D84" s="117"/>
      <c r="E84" s="117"/>
      <c r="F84" s="277">
        <f t="shared" ref="F84:F88" si="8">D84+E84</f>
        <v>0</v>
      </c>
      <c r="G84" s="213">
        <f t="shared" ref="G84:G88" si="9">C84+F84</f>
        <v>0</v>
      </c>
    </row>
    <row r="85" spans="1:7" s="126" customFormat="1" ht="12" customHeight="1" x14ac:dyDescent="0.2">
      <c r="A85" s="131" t="s">
        <v>205</v>
      </c>
      <c r="B85" s="128" t="s">
        <v>206</v>
      </c>
      <c r="C85" s="117"/>
      <c r="D85" s="117"/>
      <c r="E85" s="117"/>
      <c r="F85" s="277">
        <f t="shared" si="8"/>
        <v>0</v>
      </c>
      <c r="G85" s="213">
        <f t="shared" si="9"/>
        <v>0</v>
      </c>
    </row>
    <row r="86" spans="1:7" s="126" customFormat="1" ht="12" customHeight="1" thickBot="1" x14ac:dyDescent="0.25">
      <c r="A86" s="132" t="s">
        <v>207</v>
      </c>
      <c r="B86" s="60" t="s">
        <v>208</v>
      </c>
      <c r="C86" s="117"/>
      <c r="D86" s="117"/>
      <c r="E86" s="117"/>
      <c r="F86" s="277">
        <f t="shared" si="8"/>
        <v>0</v>
      </c>
      <c r="G86" s="213">
        <f t="shared" si="9"/>
        <v>0</v>
      </c>
    </row>
    <row r="87" spans="1:7" s="126" customFormat="1" ht="12" customHeight="1" thickBot="1" x14ac:dyDescent="0.25">
      <c r="A87" s="158" t="s">
        <v>209</v>
      </c>
      <c r="B87" s="58" t="s">
        <v>327</v>
      </c>
      <c r="C87" s="160"/>
      <c r="D87" s="160"/>
      <c r="E87" s="160"/>
      <c r="F87" s="113">
        <f t="shared" si="8"/>
        <v>0</v>
      </c>
      <c r="G87" s="57">
        <f t="shared" si="9"/>
        <v>0</v>
      </c>
    </row>
    <row r="88" spans="1:7" s="126" customFormat="1" ht="13.5" customHeight="1" thickBot="1" x14ac:dyDescent="0.25">
      <c r="A88" s="158" t="s">
        <v>211</v>
      </c>
      <c r="B88" s="58" t="s">
        <v>210</v>
      </c>
      <c r="C88" s="160"/>
      <c r="D88" s="160"/>
      <c r="E88" s="160"/>
      <c r="F88" s="113">
        <f t="shared" si="8"/>
        <v>0</v>
      </c>
      <c r="G88" s="57">
        <f t="shared" si="9"/>
        <v>0</v>
      </c>
    </row>
    <row r="89" spans="1:7" s="126" customFormat="1" ht="15.75" customHeight="1" thickBot="1" x14ac:dyDescent="0.25">
      <c r="A89" s="158" t="s">
        <v>223</v>
      </c>
      <c r="B89" s="133" t="s">
        <v>330</v>
      </c>
      <c r="C89" s="119">
        <f>+C66+C70+C75+C78+C82+C88+C87</f>
        <v>37978757</v>
      </c>
      <c r="D89" s="119">
        <f>+D66+D70+D75+D78+D82+D88+D87</f>
        <v>0</v>
      </c>
      <c r="E89" s="119">
        <f>+E66+E70+E75+E78+E82+E88+E87</f>
        <v>0</v>
      </c>
      <c r="F89" s="119">
        <f>+F66+F70+F75+F78+F82+F88+F87</f>
        <v>0</v>
      </c>
      <c r="G89" s="154">
        <f>+G66+G70+G75+G78+G82+G88+G87</f>
        <v>37978757</v>
      </c>
    </row>
    <row r="90" spans="1:7" s="126" customFormat="1" ht="25.5" customHeight="1" thickBot="1" x14ac:dyDescent="0.25">
      <c r="A90" s="159" t="s">
        <v>329</v>
      </c>
      <c r="B90" s="134" t="s">
        <v>331</v>
      </c>
      <c r="C90" s="119">
        <f>+C65+C89</f>
        <v>149035497</v>
      </c>
      <c r="D90" s="119">
        <f>+D65+D89</f>
        <v>0</v>
      </c>
      <c r="E90" s="119">
        <f>+E65+E89</f>
        <v>6708646</v>
      </c>
      <c r="F90" s="119">
        <f>+F65+F89</f>
        <v>6708646</v>
      </c>
      <c r="G90" s="154">
        <f>+G65+G89</f>
        <v>155744143</v>
      </c>
    </row>
    <row r="91" spans="1:7" s="126" customFormat="1" ht="30.75" customHeight="1" x14ac:dyDescent="0.2">
      <c r="A91" s="2"/>
      <c r="B91" s="3"/>
      <c r="C91" s="62"/>
    </row>
    <row r="92" spans="1:7" ht="16.5" customHeight="1" x14ac:dyDescent="0.25">
      <c r="A92" s="393" t="s">
        <v>493</v>
      </c>
      <c r="B92" s="393"/>
      <c r="C92" s="393"/>
      <c r="D92" s="393"/>
      <c r="E92" s="393"/>
      <c r="F92" s="393"/>
      <c r="G92" s="393"/>
    </row>
    <row r="93" spans="1:7" s="135" customFormat="1" ht="16.5" customHeight="1" thickBot="1" x14ac:dyDescent="0.3">
      <c r="A93" s="395"/>
      <c r="B93" s="395"/>
      <c r="C93" s="36"/>
      <c r="G93" s="36"/>
    </row>
    <row r="94" spans="1:7" x14ac:dyDescent="0.25">
      <c r="A94" s="396" t="s">
        <v>37</v>
      </c>
      <c r="B94" s="398" t="s">
        <v>364</v>
      </c>
      <c r="C94" s="400" t="str">
        <f>+CONCATENATE(LEFT(ÖSSZEFÜGGÉSEK!A6,4),". évi")</f>
        <v>2021. évi</v>
      </c>
      <c r="D94" s="401"/>
      <c r="E94" s="402"/>
      <c r="F94" s="402"/>
      <c r="G94" s="403"/>
    </row>
    <row r="95" spans="1:7" ht="24.75" thickBot="1" x14ac:dyDescent="0.3">
      <c r="A95" s="397"/>
      <c r="B95" s="399"/>
      <c r="C95" s="284" t="s">
        <v>363</v>
      </c>
      <c r="D95" s="285" t="s">
        <v>429</v>
      </c>
      <c r="E95" s="285" t="str">
        <f>E5</f>
        <v xml:space="preserve">1. sz. módosítás </v>
      </c>
      <c r="F95" s="286" t="s">
        <v>428</v>
      </c>
      <c r="G95" s="287" t="str">
        <f>G5</f>
        <v>Módosított előirányzat</v>
      </c>
    </row>
    <row r="96" spans="1:7" s="125" customFormat="1" ht="12" customHeight="1" thickBot="1" x14ac:dyDescent="0.25">
      <c r="A96" s="22" t="s">
        <v>339</v>
      </c>
      <c r="B96" s="23" t="s">
        <v>340</v>
      </c>
      <c r="C96" s="288" t="s">
        <v>341</v>
      </c>
      <c r="D96" s="288" t="s">
        <v>343</v>
      </c>
      <c r="E96" s="289" t="s">
        <v>342</v>
      </c>
      <c r="F96" s="289" t="s">
        <v>430</v>
      </c>
      <c r="G96" s="290" t="s">
        <v>431</v>
      </c>
    </row>
    <row r="97" spans="1:7" ht="12" customHeight="1" thickBot="1" x14ac:dyDescent="0.3">
      <c r="A97" s="19" t="s">
        <v>2</v>
      </c>
      <c r="B97" s="21" t="s">
        <v>289</v>
      </c>
      <c r="C97" s="112">
        <f>C98+C99+C100+C101+C102+C115</f>
        <v>67446177</v>
      </c>
      <c r="D97" s="112">
        <f>D98+D99+D100+D101+D102+D115</f>
        <v>0</v>
      </c>
      <c r="E97" s="112">
        <f>E98+E99+E100+E101+E102+E115</f>
        <v>10188646</v>
      </c>
      <c r="F97" s="112">
        <f>F98+F99+F100+F101+F102+F115</f>
        <v>10188646</v>
      </c>
      <c r="G97" s="167">
        <f>G98+G99+G100+G101+G102+G115</f>
        <v>77634823</v>
      </c>
    </row>
    <row r="98" spans="1:7" ht="12" customHeight="1" x14ac:dyDescent="0.25">
      <c r="A98" s="14" t="s">
        <v>49</v>
      </c>
      <c r="B98" s="7" t="s">
        <v>30</v>
      </c>
      <c r="C98" s="315">
        <v>13825000</v>
      </c>
      <c r="D98" s="270"/>
      <c r="E98" s="270">
        <f>1840000+200000</f>
        <v>2040000</v>
      </c>
      <c r="F98" s="278">
        <f t="shared" ref="F98:F117" si="10">D98+E98</f>
        <v>2040000</v>
      </c>
      <c r="G98" s="215">
        <f t="shared" ref="G98:G117" si="11">C98+F98</f>
        <v>15865000</v>
      </c>
    </row>
    <row r="99" spans="1:7" ht="12" customHeight="1" x14ac:dyDescent="0.25">
      <c r="A99" s="11" t="s">
        <v>50</v>
      </c>
      <c r="B99" s="5" t="s">
        <v>90</v>
      </c>
      <c r="C99" s="308">
        <v>2111000</v>
      </c>
      <c r="D99" s="114"/>
      <c r="E99" s="114">
        <f>5000+160000</f>
        <v>165000</v>
      </c>
      <c r="F99" s="279">
        <f t="shared" si="10"/>
        <v>165000</v>
      </c>
      <c r="G99" s="211">
        <f t="shared" si="11"/>
        <v>2276000</v>
      </c>
    </row>
    <row r="100" spans="1:7" ht="12" customHeight="1" x14ac:dyDescent="0.25">
      <c r="A100" s="11" t="s">
        <v>51</v>
      </c>
      <c r="B100" s="5" t="s">
        <v>68</v>
      </c>
      <c r="C100" s="309">
        <v>14604000</v>
      </c>
      <c r="D100" s="116"/>
      <c r="E100" s="116">
        <f>205000+179000+1097000+297000+3480000+100000+60000+20000+430000+40000+2000+5000+13000+181000+25000+9000</f>
        <v>6143000</v>
      </c>
      <c r="F100" s="280">
        <f t="shared" si="10"/>
        <v>6143000</v>
      </c>
      <c r="G100" s="212">
        <f t="shared" si="11"/>
        <v>20747000</v>
      </c>
    </row>
    <row r="101" spans="1:7" ht="12" customHeight="1" x14ac:dyDescent="0.25">
      <c r="A101" s="11" t="s">
        <v>52</v>
      </c>
      <c r="B101" s="8" t="s">
        <v>91</v>
      </c>
      <c r="C101" s="309">
        <v>7656000</v>
      </c>
      <c r="D101" s="116"/>
      <c r="E101" s="116"/>
      <c r="F101" s="280">
        <f t="shared" si="10"/>
        <v>0</v>
      </c>
      <c r="G101" s="212">
        <f t="shared" si="11"/>
        <v>7656000</v>
      </c>
    </row>
    <row r="102" spans="1:7" ht="12" customHeight="1" x14ac:dyDescent="0.25">
      <c r="A102" s="11" t="s">
        <v>60</v>
      </c>
      <c r="B102" s="16" t="s">
        <v>92</v>
      </c>
      <c r="C102" s="309">
        <v>17633000</v>
      </c>
      <c r="D102" s="309">
        <f t="shared" ref="D102:F102" si="12">SUM(D103:D114)</f>
        <v>0</v>
      </c>
      <c r="E102" s="309">
        <f t="shared" si="12"/>
        <v>49000</v>
      </c>
      <c r="F102" s="309">
        <f t="shared" si="12"/>
        <v>49000</v>
      </c>
      <c r="G102" s="212">
        <f>C102+F102</f>
        <v>17682000</v>
      </c>
    </row>
    <row r="103" spans="1:7" ht="12" customHeight="1" x14ac:dyDescent="0.25">
      <c r="A103" s="11" t="s">
        <v>53</v>
      </c>
      <c r="B103" s="5" t="s">
        <v>294</v>
      </c>
      <c r="C103" s="309">
        <v>91000</v>
      </c>
      <c r="D103" s="116"/>
      <c r="E103" s="116"/>
      <c r="F103" s="280">
        <f t="shared" si="10"/>
        <v>0</v>
      </c>
      <c r="G103" s="212">
        <f t="shared" si="11"/>
        <v>91000</v>
      </c>
    </row>
    <row r="104" spans="1:7" ht="12" customHeight="1" x14ac:dyDescent="0.25">
      <c r="A104" s="11" t="s">
        <v>54</v>
      </c>
      <c r="B104" s="39" t="s">
        <v>293</v>
      </c>
      <c r="C104" s="309"/>
      <c r="D104" s="116"/>
      <c r="E104" s="116"/>
      <c r="F104" s="280">
        <f t="shared" si="10"/>
        <v>0</v>
      </c>
      <c r="G104" s="212">
        <f t="shared" si="11"/>
        <v>0</v>
      </c>
    </row>
    <row r="105" spans="1:7" ht="12" customHeight="1" x14ac:dyDescent="0.25">
      <c r="A105" s="11" t="s">
        <v>61</v>
      </c>
      <c r="B105" s="39" t="s">
        <v>292</v>
      </c>
      <c r="C105" s="309"/>
      <c r="D105" s="116"/>
      <c r="E105" s="116"/>
      <c r="F105" s="280">
        <f t="shared" si="10"/>
        <v>0</v>
      </c>
      <c r="G105" s="212">
        <f t="shared" si="11"/>
        <v>0</v>
      </c>
    </row>
    <row r="106" spans="1:7" ht="12" customHeight="1" x14ac:dyDescent="0.25">
      <c r="A106" s="11" t="s">
        <v>62</v>
      </c>
      <c r="B106" s="37" t="s">
        <v>226</v>
      </c>
      <c r="C106" s="309"/>
      <c r="D106" s="116"/>
      <c r="E106" s="116"/>
      <c r="F106" s="280">
        <f t="shared" si="10"/>
        <v>0</v>
      </c>
      <c r="G106" s="212">
        <f t="shared" si="11"/>
        <v>0</v>
      </c>
    </row>
    <row r="107" spans="1:7" ht="22.5" x14ac:dyDescent="0.25">
      <c r="A107" s="11" t="s">
        <v>63</v>
      </c>
      <c r="B107" s="38" t="s">
        <v>227</v>
      </c>
      <c r="C107" s="309"/>
      <c r="D107" s="116"/>
      <c r="E107" s="116"/>
      <c r="F107" s="280">
        <f t="shared" si="10"/>
        <v>0</v>
      </c>
      <c r="G107" s="212">
        <f t="shared" si="11"/>
        <v>0</v>
      </c>
    </row>
    <row r="108" spans="1:7" ht="19.5" customHeight="1" x14ac:dyDescent="0.25">
      <c r="A108" s="11" t="s">
        <v>64</v>
      </c>
      <c r="B108" s="38" t="s">
        <v>228</v>
      </c>
      <c r="C108" s="309"/>
      <c r="D108" s="116"/>
      <c r="E108" s="116"/>
      <c r="F108" s="280">
        <f t="shared" si="10"/>
        <v>0</v>
      </c>
      <c r="G108" s="212">
        <f t="shared" si="11"/>
        <v>0</v>
      </c>
    </row>
    <row r="109" spans="1:7" ht="12" customHeight="1" x14ac:dyDescent="0.25">
      <c r="A109" s="11" t="s">
        <v>66</v>
      </c>
      <c r="B109" s="37" t="s">
        <v>229</v>
      </c>
      <c r="C109" s="331">
        <v>17542000</v>
      </c>
      <c r="D109" s="116"/>
      <c r="E109" s="116">
        <v>49000</v>
      </c>
      <c r="F109" s="280">
        <f t="shared" si="10"/>
        <v>49000</v>
      </c>
      <c r="G109" s="212">
        <f>C109+F109</f>
        <v>17591000</v>
      </c>
    </row>
    <row r="110" spans="1:7" ht="12" customHeight="1" x14ac:dyDescent="0.25">
      <c r="A110" s="11" t="s">
        <v>93</v>
      </c>
      <c r="B110" s="37" t="s">
        <v>230</v>
      </c>
      <c r="C110" s="309"/>
      <c r="D110" s="116"/>
      <c r="E110" s="116"/>
      <c r="F110" s="280">
        <f t="shared" si="10"/>
        <v>0</v>
      </c>
      <c r="G110" s="212">
        <f t="shared" si="11"/>
        <v>0</v>
      </c>
    </row>
    <row r="111" spans="1:7" ht="21.75" customHeight="1" x14ac:dyDescent="0.25">
      <c r="A111" s="11" t="s">
        <v>224</v>
      </c>
      <c r="B111" s="38" t="s">
        <v>231</v>
      </c>
      <c r="C111" s="309"/>
      <c r="D111" s="116"/>
      <c r="E111" s="116"/>
      <c r="F111" s="280">
        <f t="shared" si="10"/>
        <v>0</v>
      </c>
      <c r="G111" s="212">
        <f t="shared" si="11"/>
        <v>0</v>
      </c>
    </row>
    <row r="112" spans="1:7" ht="12" customHeight="1" x14ac:dyDescent="0.25">
      <c r="A112" s="10" t="s">
        <v>225</v>
      </c>
      <c r="B112" s="39" t="s">
        <v>232</v>
      </c>
      <c r="C112" s="309"/>
      <c r="D112" s="116"/>
      <c r="E112" s="116"/>
      <c r="F112" s="280">
        <f t="shared" si="10"/>
        <v>0</v>
      </c>
      <c r="G112" s="212">
        <f t="shared" si="11"/>
        <v>0</v>
      </c>
    </row>
    <row r="113" spans="1:7" ht="12" customHeight="1" x14ac:dyDescent="0.25">
      <c r="A113" s="11" t="s">
        <v>290</v>
      </c>
      <c r="B113" s="39" t="s">
        <v>233</v>
      </c>
      <c r="C113" s="309"/>
      <c r="D113" s="116"/>
      <c r="E113" s="116"/>
      <c r="F113" s="280">
        <f t="shared" si="10"/>
        <v>0</v>
      </c>
      <c r="G113" s="212">
        <f t="shared" si="11"/>
        <v>0</v>
      </c>
    </row>
    <row r="114" spans="1:7" ht="12" customHeight="1" x14ac:dyDescent="0.25">
      <c r="A114" s="13" t="s">
        <v>291</v>
      </c>
      <c r="B114" s="39" t="s">
        <v>234</v>
      </c>
      <c r="C114" s="309">
        <v>0</v>
      </c>
      <c r="D114" s="116"/>
      <c r="E114" s="116"/>
      <c r="F114" s="280">
        <f t="shared" si="10"/>
        <v>0</v>
      </c>
      <c r="G114" s="212">
        <f t="shared" si="11"/>
        <v>0</v>
      </c>
    </row>
    <row r="115" spans="1:7" ht="12" customHeight="1" x14ac:dyDescent="0.25">
      <c r="A115" s="11" t="s">
        <v>295</v>
      </c>
      <c r="B115" s="8" t="s">
        <v>31</v>
      </c>
      <c r="C115" s="308">
        <v>11617177</v>
      </c>
      <c r="D115" s="308">
        <f t="shared" ref="D115:E115" si="13">SUM(D116:D117)</f>
        <v>0</v>
      </c>
      <c r="E115" s="308">
        <f t="shared" si="13"/>
        <v>1791646</v>
      </c>
      <c r="F115" s="280">
        <f t="shared" si="10"/>
        <v>1791646</v>
      </c>
      <c r="G115" s="211">
        <f t="shared" si="11"/>
        <v>13408823</v>
      </c>
    </row>
    <row r="116" spans="1:7" ht="12" customHeight="1" x14ac:dyDescent="0.25">
      <c r="A116" s="11" t="s">
        <v>296</v>
      </c>
      <c r="B116" s="5" t="s">
        <v>298</v>
      </c>
      <c r="C116" s="308">
        <v>7112468</v>
      </c>
      <c r="D116" s="114"/>
      <c r="E116" s="114">
        <f>30882+30882+30882-5000-205000-179000-49000-1097000-297000-100000+4416000-751000-34000</f>
        <v>1791646</v>
      </c>
      <c r="F116" s="280">
        <f t="shared" si="10"/>
        <v>1791646</v>
      </c>
      <c r="G116" s="211">
        <f t="shared" si="11"/>
        <v>8904114</v>
      </c>
    </row>
    <row r="117" spans="1:7" ht="12" customHeight="1" thickBot="1" x14ac:dyDescent="0.3">
      <c r="A117" s="15" t="s">
        <v>297</v>
      </c>
      <c r="B117" s="163" t="s">
        <v>299</v>
      </c>
      <c r="C117" s="316">
        <v>4504709</v>
      </c>
      <c r="D117" s="172">
        <v>0</v>
      </c>
      <c r="E117" s="172">
        <v>0</v>
      </c>
      <c r="F117" s="281">
        <f t="shared" si="10"/>
        <v>0</v>
      </c>
      <c r="G117" s="216">
        <f t="shared" si="11"/>
        <v>4504709</v>
      </c>
    </row>
    <row r="118" spans="1:7" ht="12" customHeight="1" thickBot="1" x14ac:dyDescent="0.3">
      <c r="A118" s="161" t="s">
        <v>3</v>
      </c>
      <c r="B118" s="162" t="s">
        <v>235</v>
      </c>
      <c r="C118" s="173">
        <f>+C119+C121+C123</f>
        <v>20229000</v>
      </c>
      <c r="D118" s="113">
        <f>+D119+D121+D123</f>
        <v>0</v>
      </c>
      <c r="E118" s="173">
        <f>+E119+E121+E123</f>
        <v>0</v>
      </c>
      <c r="F118" s="173">
        <f>+F119+F121+F123</f>
        <v>0</v>
      </c>
      <c r="G118" s="168">
        <f>+G119+G121+G123</f>
        <v>20229000</v>
      </c>
    </row>
    <row r="119" spans="1:7" ht="12" customHeight="1" x14ac:dyDescent="0.25">
      <c r="A119" s="12" t="s">
        <v>55</v>
      </c>
      <c r="B119" s="5" t="s">
        <v>109</v>
      </c>
      <c r="C119" s="318">
        <v>19756000</v>
      </c>
      <c r="D119" s="115"/>
      <c r="E119" s="115"/>
      <c r="F119" s="156">
        <f t="shared" ref="F119:F131" si="14">D119+E119</f>
        <v>0</v>
      </c>
      <c r="G119" s="155">
        <f t="shared" ref="G119:G131" si="15">C119+F119</f>
        <v>19756000</v>
      </c>
    </row>
    <row r="120" spans="1:7" ht="12" customHeight="1" x14ac:dyDescent="0.25">
      <c r="A120" s="12" t="s">
        <v>56</v>
      </c>
      <c r="B120" s="9" t="s">
        <v>239</v>
      </c>
      <c r="C120" s="318"/>
      <c r="D120" s="180"/>
      <c r="E120" s="115"/>
      <c r="F120" s="156">
        <f t="shared" si="14"/>
        <v>0</v>
      </c>
      <c r="G120" s="155">
        <f t="shared" si="15"/>
        <v>0</v>
      </c>
    </row>
    <row r="121" spans="1:7" ht="12" customHeight="1" x14ac:dyDescent="0.25">
      <c r="A121" s="12" t="s">
        <v>57</v>
      </c>
      <c r="B121" s="9" t="s">
        <v>94</v>
      </c>
      <c r="C121" s="308">
        <v>473000</v>
      </c>
      <c r="D121" s="181"/>
      <c r="E121" s="114"/>
      <c r="F121" s="156">
        <f t="shared" si="14"/>
        <v>0</v>
      </c>
      <c r="G121" s="211">
        <f t="shared" si="15"/>
        <v>473000</v>
      </c>
    </row>
    <row r="122" spans="1:7" ht="12" customHeight="1" x14ac:dyDescent="0.25">
      <c r="A122" s="12" t="s">
        <v>58</v>
      </c>
      <c r="B122" s="9" t="s">
        <v>240</v>
      </c>
      <c r="C122" s="325"/>
      <c r="D122" s="181"/>
      <c r="E122" s="114"/>
      <c r="F122" s="279">
        <f t="shared" si="14"/>
        <v>0</v>
      </c>
      <c r="G122" s="211">
        <f t="shared" si="15"/>
        <v>0</v>
      </c>
    </row>
    <row r="123" spans="1:7" ht="12" customHeight="1" x14ac:dyDescent="0.25">
      <c r="A123" s="12" t="s">
        <v>59</v>
      </c>
      <c r="B123" s="60" t="s">
        <v>111</v>
      </c>
      <c r="C123" s="325"/>
      <c r="D123" s="181"/>
      <c r="E123" s="114"/>
      <c r="F123" s="279">
        <f t="shared" si="14"/>
        <v>0</v>
      </c>
      <c r="G123" s="211">
        <f t="shared" si="15"/>
        <v>0</v>
      </c>
    </row>
    <row r="124" spans="1:7" ht="12" customHeight="1" x14ac:dyDescent="0.25">
      <c r="A124" s="12" t="s">
        <v>65</v>
      </c>
      <c r="B124" s="59" t="s">
        <v>283</v>
      </c>
      <c r="C124" s="325"/>
      <c r="D124" s="181"/>
      <c r="E124" s="114"/>
      <c r="F124" s="279">
        <f t="shared" si="14"/>
        <v>0</v>
      </c>
      <c r="G124" s="211">
        <f t="shared" si="15"/>
        <v>0</v>
      </c>
    </row>
    <row r="125" spans="1:7" ht="22.5" x14ac:dyDescent="0.25">
      <c r="A125" s="12" t="s">
        <v>67</v>
      </c>
      <c r="B125" s="123" t="s">
        <v>245</v>
      </c>
      <c r="C125" s="325"/>
      <c r="D125" s="181"/>
      <c r="E125" s="114"/>
      <c r="F125" s="279">
        <f t="shared" si="14"/>
        <v>0</v>
      </c>
      <c r="G125" s="211">
        <f t="shared" si="15"/>
        <v>0</v>
      </c>
    </row>
    <row r="126" spans="1:7" ht="22.5" x14ac:dyDescent="0.25">
      <c r="A126" s="12" t="s">
        <v>95</v>
      </c>
      <c r="B126" s="38" t="s">
        <v>228</v>
      </c>
      <c r="C126" s="325"/>
      <c r="D126" s="181"/>
      <c r="E126" s="114"/>
      <c r="F126" s="279">
        <f t="shared" si="14"/>
        <v>0</v>
      </c>
      <c r="G126" s="211">
        <f t="shared" si="15"/>
        <v>0</v>
      </c>
    </row>
    <row r="127" spans="1:7" ht="12" customHeight="1" x14ac:dyDescent="0.25">
      <c r="A127" s="12" t="s">
        <v>96</v>
      </c>
      <c r="B127" s="38" t="s">
        <v>244</v>
      </c>
      <c r="C127" s="325"/>
      <c r="D127" s="181"/>
      <c r="E127" s="114"/>
      <c r="F127" s="279">
        <f t="shared" si="14"/>
        <v>0</v>
      </c>
      <c r="G127" s="211">
        <f t="shared" si="15"/>
        <v>0</v>
      </c>
    </row>
    <row r="128" spans="1:7" ht="12" customHeight="1" x14ac:dyDescent="0.25">
      <c r="A128" s="12" t="s">
        <v>97</v>
      </c>
      <c r="B128" s="38" t="s">
        <v>243</v>
      </c>
      <c r="C128" s="325"/>
      <c r="D128" s="181"/>
      <c r="E128" s="114"/>
      <c r="F128" s="279">
        <f t="shared" si="14"/>
        <v>0</v>
      </c>
      <c r="G128" s="211">
        <f t="shared" si="15"/>
        <v>0</v>
      </c>
    </row>
    <row r="129" spans="1:7" ht="22.5" x14ac:dyDescent="0.25">
      <c r="A129" s="12" t="s">
        <v>236</v>
      </c>
      <c r="B129" s="38" t="s">
        <v>231</v>
      </c>
      <c r="C129" s="325"/>
      <c r="D129" s="181"/>
      <c r="E129" s="114"/>
      <c r="F129" s="279">
        <f t="shared" si="14"/>
        <v>0</v>
      </c>
      <c r="G129" s="211">
        <f t="shared" si="15"/>
        <v>0</v>
      </c>
    </row>
    <row r="130" spans="1:7" ht="12" customHeight="1" x14ac:dyDescent="0.25">
      <c r="A130" s="12" t="s">
        <v>237</v>
      </c>
      <c r="B130" s="38" t="s">
        <v>242</v>
      </c>
      <c r="C130" s="325"/>
      <c r="D130" s="181"/>
      <c r="E130" s="114"/>
      <c r="F130" s="279">
        <f t="shared" si="14"/>
        <v>0</v>
      </c>
      <c r="G130" s="211">
        <f t="shared" si="15"/>
        <v>0</v>
      </c>
    </row>
    <row r="131" spans="1:7" ht="23.25" thickBot="1" x14ac:dyDescent="0.3">
      <c r="A131" s="10" t="s">
        <v>238</v>
      </c>
      <c r="B131" s="38" t="s">
        <v>241</v>
      </c>
      <c r="C131" s="331"/>
      <c r="D131" s="182"/>
      <c r="E131" s="116"/>
      <c r="F131" s="280">
        <f t="shared" si="14"/>
        <v>0</v>
      </c>
      <c r="G131" s="212">
        <f t="shared" si="15"/>
        <v>0</v>
      </c>
    </row>
    <row r="132" spans="1:7" ht="12" customHeight="1" thickBot="1" x14ac:dyDescent="0.3">
      <c r="A132" s="17" t="s">
        <v>4</v>
      </c>
      <c r="B132" s="34" t="s">
        <v>300</v>
      </c>
      <c r="C132" s="113">
        <f>+C97+C118</f>
        <v>87675177</v>
      </c>
      <c r="D132" s="179">
        <f>+D97+D118</f>
        <v>0</v>
      </c>
      <c r="E132" s="113">
        <f>+E97+E118</f>
        <v>10188646</v>
      </c>
      <c r="F132" s="113">
        <f>+F97+F118</f>
        <v>10188646</v>
      </c>
      <c r="G132" s="57">
        <f>+G97+G118</f>
        <v>97863823</v>
      </c>
    </row>
    <row r="133" spans="1:7" ht="12" customHeight="1" thickBot="1" x14ac:dyDescent="0.3">
      <c r="A133" s="17" t="s">
        <v>5</v>
      </c>
      <c r="B133" s="34" t="s">
        <v>365</v>
      </c>
      <c r="C133" s="113">
        <f>+C134+C135+C136</f>
        <v>57980000</v>
      </c>
      <c r="D133" s="179">
        <f>+D134+D135+D136</f>
        <v>0</v>
      </c>
      <c r="E133" s="113">
        <f>+E134+E135+E136</f>
        <v>-3480000</v>
      </c>
      <c r="F133" s="113">
        <f>+F134+F135+F136</f>
        <v>-3480000</v>
      </c>
      <c r="G133" s="57">
        <f>+G134+G135+G136</f>
        <v>54500000</v>
      </c>
    </row>
    <row r="134" spans="1:7" ht="12" customHeight="1" x14ac:dyDescent="0.25">
      <c r="A134" s="12" t="s">
        <v>143</v>
      </c>
      <c r="B134" s="9" t="s">
        <v>308</v>
      </c>
      <c r="C134" s="325">
        <v>57980000</v>
      </c>
      <c r="D134" s="181"/>
      <c r="E134" s="114">
        <v>-3480000</v>
      </c>
      <c r="F134" s="279">
        <f>D134+E134</f>
        <v>-3480000</v>
      </c>
      <c r="G134" s="211">
        <f>C134+F134</f>
        <v>54500000</v>
      </c>
    </row>
    <row r="135" spans="1:7" ht="12" customHeight="1" x14ac:dyDescent="0.25">
      <c r="A135" s="12" t="s">
        <v>144</v>
      </c>
      <c r="B135" s="9" t="s">
        <v>309</v>
      </c>
      <c r="C135" s="114">
        <v>0</v>
      </c>
      <c r="D135" s="181"/>
      <c r="E135" s="114">
        <v>0</v>
      </c>
      <c r="F135" s="279">
        <f>D135+E135</f>
        <v>0</v>
      </c>
      <c r="G135" s="211">
        <f t="shared" ref="G135:G136" si="16">C135+F135</f>
        <v>0</v>
      </c>
    </row>
    <row r="136" spans="1:7" ht="12" customHeight="1" thickBot="1" x14ac:dyDescent="0.3">
      <c r="A136" s="10" t="s">
        <v>145</v>
      </c>
      <c r="B136" s="9" t="s">
        <v>310</v>
      </c>
      <c r="C136" s="114"/>
      <c r="D136" s="181"/>
      <c r="E136" s="114"/>
      <c r="F136" s="279">
        <f>D136+E136</f>
        <v>0</v>
      </c>
      <c r="G136" s="211">
        <f t="shared" si="16"/>
        <v>0</v>
      </c>
    </row>
    <row r="137" spans="1:7" ht="12" customHeight="1" thickBot="1" x14ac:dyDescent="0.3">
      <c r="A137" s="17" t="s">
        <v>6</v>
      </c>
      <c r="B137" s="34" t="s">
        <v>302</v>
      </c>
      <c r="C137" s="113">
        <f>SUM(C138:C143)</f>
        <v>0</v>
      </c>
      <c r="D137" s="179">
        <f>SUM(D138:D143)</f>
        <v>0</v>
      </c>
      <c r="E137" s="113">
        <f>SUM(E138:E143)</f>
        <v>0</v>
      </c>
      <c r="F137" s="113">
        <f>SUM(F138:F143)</f>
        <v>0</v>
      </c>
      <c r="G137" s="57">
        <f>SUM(G138:G143)</f>
        <v>0</v>
      </c>
    </row>
    <row r="138" spans="1:7" ht="12" customHeight="1" x14ac:dyDescent="0.25">
      <c r="A138" s="12" t="s">
        <v>42</v>
      </c>
      <c r="B138" s="6" t="s">
        <v>311</v>
      </c>
      <c r="C138" s="114"/>
      <c r="D138" s="181"/>
      <c r="E138" s="114"/>
      <c r="F138" s="279">
        <f t="shared" ref="F138:F143" si="17">D138+E138</f>
        <v>0</v>
      </c>
      <c r="G138" s="211">
        <f t="shared" ref="G138:G143" si="18">C138+F138</f>
        <v>0</v>
      </c>
    </row>
    <row r="139" spans="1:7" ht="12" customHeight="1" x14ac:dyDescent="0.25">
      <c r="A139" s="12" t="s">
        <v>43</v>
      </c>
      <c r="B139" s="6" t="s">
        <v>303</v>
      </c>
      <c r="C139" s="114"/>
      <c r="D139" s="181"/>
      <c r="E139" s="114"/>
      <c r="F139" s="279">
        <f t="shared" si="17"/>
        <v>0</v>
      </c>
      <c r="G139" s="211">
        <f t="shared" si="18"/>
        <v>0</v>
      </c>
    </row>
    <row r="140" spans="1:7" ht="12" customHeight="1" x14ac:dyDescent="0.25">
      <c r="A140" s="12" t="s">
        <v>44</v>
      </c>
      <c r="B140" s="6" t="s">
        <v>304</v>
      </c>
      <c r="C140" s="114"/>
      <c r="D140" s="181"/>
      <c r="E140" s="114"/>
      <c r="F140" s="279">
        <f t="shared" si="17"/>
        <v>0</v>
      </c>
      <c r="G140" s="211">
        <f t="shared" si="18"/>
        <v>0</v>
      </c>
    </row>
    <row r="141" spans="1:7" ht="12" customHeight="1" x14ac:dyDescent="0.25">
      <c r="A141" s="12" t="s">
        <v>82</v>
      </c>
      <c r="B141" s="6" t="s">
        <v>305</v>
      </c>
      <c r="C141" s="114"/>
      <c r="D141" s="181"/>
      <c r="E141" s="114"/>
      <c r="F141" s="279">
        <f t="shared" si="17"/>
        <v>0</v>
      </c>
      <c r="G141" s="211">
        <f t="shared" si="18"/>
        <v>0</v>
      </c>
    </row>
    <row r="142" spans="1:7" ht="12" customHeight="1" x14ac:dyDescent="0.25">
      <c r="A142" s="12" t="s">
        <v>83</v>
      </c>
      <c r="B142" s="6" t="s">
        <v>306</v>
      </c>
      <c r="C142" s="114"/>
      <c r="D142" s="181"/>
      <c r="E142" s="114"/>
      <c r="F142" s="279">
        <f t="shared" si="17"/>
        <v>0</v>
      </c>
      <c r="G142" s="211">
        <f t="shared" si="18"/>
        <v>0</v>
      </c>
    </row>
    <row r="143" spans="1:7" ht="12" customHeight="1" thickBot="1" x14ac:dyDescent="0.3">
      <c r="A143" s="10" t="s">
        <v>84</v>
      </c>
      <c r="B143" s="6" t="s">
        <v>307</v>
      </c>
      <c r="C143" s="114"/>
      <c r="D143" s="181"/>
      <c r="E143" s="114"/>
      <c r="F143" s="279">
        <f t="shared" si="17"/>
        <v>0</v>
      </c>
      <c r="G143" s="211">
        <f t="shared" si="18"/>
        <v>0</v>
      </c>
    </row>
    <row r="144" spans="1:7" ht="12" customHeight="1" thickBot="1" x14ac:dyDescent="0.3">
      <c r="A144" s="17" t="s">
        <v>7</v>
      </c>
      <c r="B144" s="34" t="s">
        <v>315</v>
      </c>
      <c r="C144" s="119">
        <f>+C145+C146+C147+C148</f>
        <v>1160270</v>
      </c>
      <c r="D144" s="183">
        <f>+D145+D146+D147+D148</f>
        <v>0</v>
      </c>
      <c r="E144" s="119">
        <f>+E145+E146+E147+E148</f>
        <v>0</v>
      </c>
      <c r="F144" s="119">
        <f>+F145+F146+F147+F148</f>
        <v>0</v>
      </c>
      <c r="G144" s="154">
        <f>+G145+G146+G147+G148</f>
        <v>1160270</v>
      </c>
    </row>
    <row r="145" spans="1:11" ht="12" customHeight="1" x14ac:dyDescent="0.25">
      <c r="A145" s="12" t="s">
        <v>45</v>
      </c>
      <c r="B145" s="6" t="s">
        <v>246</v>
      </c>
      <c r="C145" s="330"/>
      <c r="D145" s="181"/>
      <c r="E145" s="114"/>
      <c r="F145" s="279">
        <f>D145+E145</f>
        <v>0</v>
      </c>
      <c r="G145" s="211">
        <f>C145+F145</f>
        <v>0</v>
      </c>
    </row>
    <row r="146" spans="1:11" ht="12" customHeight="1" x14ac:dyDescent="0.25">
      <c r="A146" s="12" t="s">
        <v>46</v>
      </c>
      <c r="B146" s="6" t="s">
        <v>247</v>
      </c>
      <c r="C146" s="325">
        <v>1160270</v>
      </c>
      <c r="D146" s="114"/>
      <c r="E146" s="114"/>
      <c r="F146" s="279">
        <f>D146+E146</f>
        <v>0</v>
      </c>
      <c r="G146" s="211">
        <f>C146+F146</f>
        <v>1160270</v>
      </c>
    </row>
    <row r="147" spans="1:11" ht="12" customHeight="1" x14ac:dyDescent="0.25">
      <c r="A147" s="12" t="s">
        <v>163</v>
      </c>
      <c r="B147" s="6" t="s">
        <v>316</v>
      </c>
      <c r="C147" s="330"/>
      <c r="D147" s="181"/>
      <c r="E147" s="114"/>
      <c r="F147" s="279">
        <f>D147+E147</f>
        <v>0</v>
      </c>
      <c r="G147" s="211">
        <f>C147+F147</f>
        <v>0</v>
      </c>
    </row>
    <row r="148" spans="1:11" ht="12" customHeight="1" thickBot="1" x14ac:dyDescent="0.3">
      <c r="A148" s="10" t="s">
        <v>164</v>
      </c>
      <c r="B148" s="4" t="s">
        <v>265</v>
      </c>
      <c r="C148" s="330"/>
      <c r="D148" s="181"/>
      <c r="E148" s="114"/>
      <c r="F148" s="279">
        <f>D148+E148</f>
        <v>0</v>
      </c>
      <c r="G148" s="211">
        <f>C148+F148</f>
        <v>0</v>
      </c>
    </row>
    <row r="149" spans="1:11" ht="12" customHeight="1" thickBot="1" x14ac:dyDescent="0.3">
      <c r="A149" s="17" t="s">
        <v>8</v>
      </c>
      <c r="B149" s="34" t="s">
        <v>317</v>
      </c>
      <c r="C149" s="322">
        <f>SUM(C150:C154)</f>
        <v>0</v>
      </c>
      <c r="D149" s="184">
        <f>SUM(D150:D154)</f>
        <v>0</v>
      </c>
      <c r="E149" s="174">
        <f>SUM(E150:E154)</f>
        <v>0</v>
      </c>
      <c r="F149" s="174">
        <f>SUM(F150:F154)</f>
        <v>0</v>
      </c>
      <c r="G149" s="169">
        <f>SUM(G150:G154)</f>
        <v>0</v>
      </c>
    </row>
    <row r="150" spans="1:11" ht="12" customHeight="1" x14ac:dyDescent="0.25">
      <c r="A150" s="12" t="s">
        <v>47</v>
      </c>
      <c r="B150" s="6" t="s">
        <v>312</v>
      </c>
      <c r="C150" s="114"/>
      <c r="D150" s="181"/>
      <c r="E150" s="114"/>
      <c r="F150" s="279">
        <f t="shared" ref="F150:F156" si="19">D150+E150</f>
        <v>0</v>
      </c>
      <c r="G150" s="211">
        <f t="shared" ref="G150:G155" si="20">C150+F150</f>
        <v>0</v>
      </c>
    </row>
    <row r="151" spans="1:11" ht="12" customHeight="1" x14ac:dyDescent="0.25">
      <c r="A151" s="12" t="s">
        <v>48</v>
      </c>
      <c r="B151" s="6" t="s">
        <v>319</v>
      </c>
      <c r="C151" s="114"/>
      <c r="D151" s="181"/>
      <c r="E151" s="114"/>
      <c r="F151" s="279">
        <f t="shared" si="19"/>
        <v>0</v>
      </c>
      <c r="G151" s="211">
        <f t="shared" si="20"/>
        <v>0</v>
      </c>
    </row>
    <row r="152" spans="1:11" ht="12" customHeight="1" x14ac:dyDescent="0.25">
      <c r="A152" s="12" t="s">
        <v>175</v>
      </c>
      <c r="B152" s="6" t="s">
        <v>314</v>
      </c>
      <c r="C152" s="114"/>
      <c r="D152" s="181"/>
      <c r="E152" s="114"/>
      <c r="F152" s="279">
        <f t="shared" si="19"/>
        <v>0</v>
      </c>
      <c r="G152" s="211">
        <f t="shared" si="20"/>
        <v>0</v>
      </c>
    </row>
    <row r="153" spans="1:11" ht="22.5" x14ac:dyDescent="0.25">
      <c r="A153" s="12" t="s">
        <v>176</v>
      </c>
      <c r="B153" s="6" t="s">
        <v>320</v>
      </c>
      <c r="C153" s="114"/>
      <c r="D153" s="181"/>
      <c r="E153" s="114"/>
      <c r="F153" s="279">
        <f t="shared" si="19"/>
        <v>0</v>
      </c>
      <c r="G153" s="211">
        <f t="shared" si="20"/>
        <v>0</v>
      </c>
    </row>
    <row r="154" spans="1:11" ht="12" customHeight="1" thickBot="1" x14ac:dyDescent="0.3">
      <c r="A154" s="12" t="s">
        <v>318</v>
      </c>
      <c r="B154" s="6" t="s">
        <v>321</v>
      </c>
      <c r="C154" s="114"/>
      <c r="D154" s="181"/>
      <c r="E154" s="116"/>
      <c r="F154" s="280">
        <f t="shared" si="19"/>
        <v>0</v>
      </c>
      <c r="G154" s="212">
        <f t="shared" si="20"/>
        <v>0</v>
      </c>
    </row>
    <row r="155" spans="1:11" ht="12" customHeight="1" thickBot="1" x14ac:dyDescent="0.3">
      <c r="A155" s="17" t="s">
        <v>9</v>
      </c>
      <c r="B155" s="34" t="s">
        <v>322</v>
      </c>
      <c r="C155" s="323"/>
      <c r="D155" s="185"/>
      <c r="E155" s="175"/>
      <c r="F155" s="174">
        <f t="shared" si="19"/>
        <v>0</v>
      </c>
      <c r="G155" s="247">
        <f t="shared" si="20"/>
        <v>0</v>
      </c>
    </row>
    <row r="156" spans="1:11" ht="12" customHeight="1" thickBot="1" x14ac:dyDescent="0.3">
      <c r="A156" s="17" t="s">
        <v>10</v>
      </c>
      <c r="B156" s="34" t="s">
        <v>323</v>
      </c>
      <c r="C156" s="323"/>
      <c r="D156" s="185"/>
      <c r="E156" s="248"/>
      <c r="F156" s="282">
        <f t="shared" si="19"/>
        <v>0</v>
      </c>
      <c r="G156" s="155">
        <f>C156+D156</f>
        <v>0</v>
      </c>
    </row>
    <row r="157" spans="1:11" ht="15" customHeight="1" thickBot="1" x14ac:dyDescent="0.3">
      <c r="A157" s="17" t="s">
        <v>11</v>
      </c>
      <c r="B157" s="34" t="s">
        <v>325</v>
      </c>
      <c r="C157" s="324">
        <f>+C133+C137+C144+C149+C155+C156</f>
        <v>59140270</v>
      </c>
      <c r="D157" s="186">
        <f>+D133+D137+D144+D149+D155+D156</f>
        <v>0</v>
      </c>
      <c r="E157" s="176">
        <f>+E133+E137+E144+E149+E155+E156</f>
        <v>-3480000</v>
      </c>
      <c r="F157" s="176">
        <f>+F133+F137+F144+F149+F155+F156</f>
        <v>-3480000</v>
      </c>
      <c r="G157" s="170">
        <f>C157+F157</f>
        <v>55660270</v>
      </c>
      <c r="H157" s="136"/>
      <c r="I157" s="137"/>
      <c r="J157" s="137"/>
      <c r="K157" s="137"/>
    </row>
    <row r="158" spans="1:11" s="126" customFormat="1" ht="12.95" customHeight="1" thickBot="1" x14ac:dyDescent="0.25">
      <c r="A158" s="61" t="s">
        <v>12</v>
      </c>
      <c r="B158" s="100" t="s">
        <v>324</v>
      </c>
      <c r="C158" s="324">
        <f>+C132+C157</f>
        <v>146815447</v>
      </c>
      <c r="D158" s="186">
        <f>+D132+D157</f>
        <v>0</v>
      </c>
      <c r="E158" s="176">
        <f>+E132+E157</f>
        <v>6708646</v>
      </c>
      <c r="F158" s="176">
        <f>+F132+F157</f>
        <v>6708646</v>
      </c>
      <c r="G158" s="170">
        <f>+G132+G157</f>
        <v>153524093</v>
      </c>
      <c r="J158" s="391"/>
    </row>
    <row r="159" spans="1:11" ht="7.5" customHeight="1" x14ac:dyDescent="0.25"/>
    <row r="160" spans="1:11" x14ac:dyDescent="0.25">
      <c r="A160" s="404" t="s">
        <v>494</v>
      </c>
      <c r="B160" s="404"/>
      <c r="C160" s="404"/>
      <c r="D160" s="404"/>
      <c r="E160" s="404"/>
      <c r="F160" s="404"/>
      <c r="G160" s="404"/>
    </row>
    <row r="161" spans="1:7" ht="15" customHeight="1" thickBot="1" x14ac:dyDescent="0.3">
      <c r="A161" s="394"/>
      <c r="B161" s="394"/>
      <c r="C161" s="63"/>
      <c r="G161" s="63"/>
    </row>
    <row r="162" spans="1:7" ht="25.5" customHeight="1" thickBot="1" x14ac:dyDescent="0.3">
      <c r="A162" s="17">
        <v>1</v>
      </c>
      <c r="B162" s="20" t="s">
        <v>326</v>
      </c>
      <c r="C162" s="178">
        <f>+C65-C132</f>
        <v>23381563</v>
      </c>
      <c r="D162" s="113">
        <f>+D65-D132</f>
        <v>0</v>
      </c>
      <c r="E162" s="113">
        <f>+E65-E132</f>
        <v>-3480000</v>
      </c>
      <c r="F162" s="113">
        <f>+F65-F132</f>
        <v>-3480000</v>
      </c>
      <c r="G162" s="57">
        <f>+G65-G132</f>
        <v>19901563</v>
      </c>
    </row>
    <row r="163" spans="1:7" ht="32.25" customHeight="1" thickBot="1" x14ac:dyDescent="0.3">
      <c r="A163" s="17" t="s">
        <v>3</v>
      </c>
      <c r="B163" s="20" t="s">
        <v>332</v>
      </c>
      <c r="C163" s="113">
        <f>+C89-C157</f>
        <v>-21161513</v>
      </c>
      <c r="D163" s="113">
        <f>+D89-D157</f>
        <v>0</v>
      </c>
      <c r="E163" s="113">
        <f>+E89-E157</f>
        <v>3480000</v>
      </c>
      <c r="F163" s="113">
        <f>+F89-F157</f>
        <v>3480000</v>
      </c>
      <c r="G163" s="57">
        <f>+G89-G157</f>
        <v>-17681513</v>
      </c>
    </row>
  </sheetData>
  <mergeCells count="13">
    <mergeCell ref="A1:G1"/>
    <mergeCell ref="A160:G160"/>
    <mergeCell ref="A161:B161"/>
    <mergeCell ref="A92:G92"/>
    <mergeCell ref="A93:B93"/>
    <mergeCell ref="A94:A95"/>
    <mergeCell ref="B94:B95"/>
    <mergeCell ref="C94:G94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9" max="6" man="1"/>
    <brk id="9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1" customWidth="1"/>
    <col min="2" max="2" width="59.6640625" style="101" customWidth="1"/>
    <col min="3" max="3" width="14.83203125" style="102" customWidth="1"/>
    <col min="4" max="4" width="12" style="124" hidden="1" customWidth="1"/>
    <col min="5" max="5" width="12.1640625" style="124" customWidth="1"/>
    <col min="6" max="6" width="11.83203125" style="124" customWidth="1"/>
    <col min="7" max="7" width="14.83203125" style="124" customWidth="1"/>
    <col min="8" max="16384" width="9.33203125" style="124"/>
  </cols>
  <sheetData>
    <row r="1" spans="1:7" ht="45.75" customHeight="1" x14ac:dyDescent="0.25">
      <c r="A1" s="392" t="s">
        <v>495</v>
      </c>
      <c r="B1" s="404"/>
      <c r="C1" s="404"/>
      <c r="D1" s="404"/>
      <c r="E1" s="404"/>
      <c r="F1" s="404"/>
      <c r="G1" s="404"/>
    </row>
    <row r="2" spans="1:7" ht="15.95" customHeight="1" x14ac:dyDescent="0.25">
      <c r="A2" s="393" t="s">
        <v>496</v>
      </c>
      <c r="B2" s="393"/>
      <c r="C2" s="393"/>
      <c r="D2" s="393"/>
      <c r="E2" s="393"/>
      <c r="F2" s="393"/>
      <c r="G2" s="393"/>
    </row>
    <row r="3" spans="1:7" ht="15.95" customHeight="1" thickBot="1" x14ac:dyDescent="0.3">
      <c r="A3" s="394"/>
      <c r="B3" s="394"/>
      <c r="C3" s="177"/>
      <c r="G3" s="177"/>
    </row>
    <row r="4" spans="1:7" x14ac:dyDescent="0.25">
      <c r="A4" s="396" t="s">
        <v>37</v>
      </c>
      <c r="B4" s="398" t="s">
        <v>1</v>
      </c>
      <c r="C4" s="400" t="str">
        <f>+CONCATENATE(LEFT(ÖSSZEFÜGGÉSEK!A6,4),". évi")</f>
        <v>2021. évi</v>
      </c>
      <c r="D4" s="401"/>
      <c r="E4" s="402"/>
      <c r="F4" s="402"/>
      <c r="G4" s="403"/>
    </row>
    <row r="5" spans="1:7" ht="48.75" thickBot="1" x14ac:dyDescent="0.3">
      <c r="A5" s="397"/>
      <c r="B5" s="399"/>
      <c r="C5" s="284" t="s">
        <v>363</v>
      </c>
      <c r="D5" s="285" t="s">
        <v>429</v>
      </c>
      <c r="E5" s="285" t="str">
        <f>'1.mell.1.tábl.'!E95</f>
        <v xml:space="preserve">1. sz. módosítás </v>
      </c>
      <c r="F5" s="286" t="s">
        <v>428</v>
      </c>
      <c r="G5" s="287" t="str">
        <f>'1.mell.1.tábl.'!G95</f>
        <v>1. számú módosítás utáni előirányzat</v>
      </c>
    </row>
    <row r="6" spans="1:7" s="125" customFormat="1" ht="12" customHeight="1" thickBot="1" x14ac:dyDescent="0.25">
      <c r="A6" s="121" t="s">
        <v>339</v>
      </c>
      <c r="B6" s="122" t="s">
        <v>340</v>
      </c>
      <c r="C6" s="288" t="s">
        <v>341</v>
      </c>
      <c r="D6" s="288" t="s">
        <v>343</v>
      </c>
      <c r="E6" s="289" t="s">
        <v>342</v>
      </c>
      <c r="F6" s="289" t="s">
        <v>430</v>
      </c>
      <c r="G6" s="290" t="s">
        <v>431</v>
      </c>
    </row>
    <row r="7" spans="1:7" s="126" customFormat="1" ht="12" customHeight="1" thickBot="1" x14ac:dyDescent="0.25">
      <c r="A7" s="17" t="s">
        <v>2</v>
      </c>
      <c r="B7" s="18" t="s">
        <v>128</v>
      </c>
      <c r="C7" s="113">
        <f>+C8+C9+C10+C11+C12+C13</f>
        <v>0</v>
      </c>
      <c r="D7" s="113">
        <f>+D8+D9+D10+D11+D12+D13</f>
        <v>0</v>
      </c>
      <c r="E7" s="113">
        <f>+E8+E9+E10+E11+E12+E13</f>
        <v>0</v>
      </c>
      <c r="F7" s="113">
        <f>+F8+F9+F10+F11+F12+F13</f>
        <v>0</v>
      </c>
      <c r="G7" s="57">
        <f>+G8+G9+G10+G11+G12+G13</f>
        <v>0</v>
      </c>
    </row>
    <row r="8" spans="1:7" s="126" customFormat="1" ht="12" customHeight="1" x14ac:dyDescent="0.2">
      <c r="A8" s="12" t="s">
        <v>49</v>
      </c>
      <c r="B8" s="127" t="s">
        <v>129</v>
      </c>
      <c r="C8" s="115"/>
      <c r="D8" s="115"/>
      <c r="E8" s="115"/>
      <c r="F8" s="156">
        <f t="shared" ref="F8:F13" si="0">D8+E8</f>
        <v>0</v>
      </c>
      <c r="G8" s="155">
        <f t="shared" ref="G8:G13" si="1">C8+F8</f>
        <v>0</v>
      </c>
    </row>
    <row r="9" spans="1:7" s="126" customFormat="1" ht="12" customHeight="1" x14ac:dyDescent="0.2">
      <c r="A9" s="11" t="s">
        <v>50</v>
      </c>
      <c r="B9" s="128" t="s">
        <v>130</v>
      </c>
      <c r="C9" s="114"/>
      <c r="D9" s="114"/>
      <c r="E9" s="115"/>
      <c r="F9" s="156">
        <f t="shared" si="0"/>
        <v>0</v>
      </c>
      <c r="G9" s="155">
        <f t="shared" si="1"/>
        <v>0</v>
      </c>
    </row>
    <row r="10" spans="1:7" s="126" customFormat="1" ht="12" customHeight="1" x14ac:dyDescent="0.2">
      <c r="A10" s="11" t="s">
        <v>51</v>
      </c>
      <c r="B10" s="128" t="s">
        <v>131</v>
      </c>
      <c r="C10" s="114"/>
      <c r="D10" s="114"/>
      <c r="E10" s="115"/>
      <c r="F10" s="156">
        <f t="shared" si="0"/>
        <v>0</v>
      </c>
      <c r="G10" s="155">
        <f t="shared" si="1"/>
        <v>0</v>
      </c>
    </row>
    <row r="11" spans="1:7" s="126" customFormat="1" ht="12" customHeight="1" x14ac:dyDescent="0.2">
      <c r="A11" s="11" t="s">
        <v>52</v>
      </c>
      <c r="B11" s="128" t="s">
        <v>132</v>
      </c>
      <c r="C11" s="114"/>
      <c r="D11" s="114"/>
      <c r="E11" s="115"/>
      <c r="F11" s="156">
        <f t="shared" si="0"/>
        <v>0</v>
      </c>
      <c r="G11" s="155">
        <f t="shared" si="1"/>
        <v>0</v>
      </c>
    </row>
    <row r="12" spans="1:7" s="126" customFormat="1" ht="12" customHeight="1" x14ac:dyDescent="0.2">
      <c r="A12" s="11" t="s">
        <v>69</v>
      </c>
      <c r="B12" s="59" t="s">
        <v>284</v>
      </c>
      <c r="C12" s="114"/>
      <c r="D12" s="114"/>
      <c r="E12" s="115"/>
      <c r="F12" s="156">
        <f t="shared" si="0"/>
        <v>0</v>
      </c>
      <c r="G12" s="155">
        <f t="shared" si="1"/>
        <v>0</v>
      </c>
    </row>
    <row r="13" spans="1:7" s="126" customFormat="1" ht="12" customHeight="1" thickBot="1" x14ac:dyDescent="0.25">
      <c r="A13" s="13" t="s">
        <v>53</v>
      </c>
      <c r="B13" s="60" t="s">
        <v>285</v>
      </c>
      <c r="C13" s="114"/>
      <c r="D13" s="114"/>
      <c r="E13" s="115"/>
      <c r="F13" s="156">
        <f t="shared" si="0"/>
        <v>0</v>
      </c>
      <c r="G13" s="155">
        <f t="shared" si="1"/>
        <v>0</v>
      </c>
    </row>
    <row r="14" spans="1:7" s="126" customFormat="1" ht="21.75" thickBot="1" x14ac:dyDescent="0.25">
      <c r="A14" s="17" t="s">
        <v>3</v>
      </c>
      <c r="B14" s="58" t="s">
        <v>133</v>
      </c>
      <c r="C14" s="113">
        <f>+C15+C16+C17+C18+C19</f>
        <v>0</v>
      </c>
      <c r="D14" s="113">
        <f>+D15+D16+D17+D18+D19</f>
        <v>0</v>
      </c>
      <c r="E14" s="113">
        <f>+E15+E16+E17+E18+E19</f>
        <v>0</v>
      </c>
      <c r="F14" s="113">
        <f>+F15+F16+F17+F18+F19</f>
        <v>0</v>
      </c>
      <c r="G14" s="57">
        <f>+G15+G16+G17+G18+G19</f>
        <v>0</v>
      </c>
    </row>
    <row r="15" spans="1:7" s="126" customFormat="1" ht="12" customHeight="1" x14ac:dyDescent="0.2">
      <c r="A15" s="12" t="s">
        <v>55</v>
      </c>
      <c r="B15" s="127" t="s">
        <v>134</v>
      </c>
      <c r="C15" s="115"/>
      <c r="D15" s="115"/>
      <c r="E15" s="115"/>
      <c r="F15" s="156">
        <f t="shared" ref="F15:F20" si="2">D15+E15</f>
        <v>0</v>
      </c>
      <c r="G15" s="155">
        <f t="shared" ref="G15:G20" si="3">C15+F15</f>
        <v>0</v>
      </c>
    </row>
    <row r="16" spans="1:7" s="126" customFormat="1" ht="12" customHeight="1" x14ac:dyDescent="0.2">
      <c r="A16" s="11" t="s">
        <v>56</v>
      </c>
      <c r="B16" s="128" t="s">
        <v>135</v>
      </c>
      <c r="C16" s="114"/>
      <c r="D16" s="114"/>
      <c r="E16" s="115"/>
      <c r="F16" s="156">
        <f t="shared" si="2"/>
        <v>0</v>
      </c>
      <c r="G16" s="155">
        <f t="shared" si="3"/>
        <v>0</v>
      </c>
    </row>
    <row r="17" spans="1:7" s="126" customFormat="1" ht="12" customHeight="1" x14ac:dyDescent="0.2">
      <c r="A17" s="11" t="s">
        <v>57</v>
      </c>
      <c r="B17" s="128" t="s">
        <v>277</v>
      </c>
      <c r="C17" s="114"/>
      <c r="D17" s="114"/>
      <c r="E17" s="115"/>
      <c r="F17" s="156">
        <f t="shared" si="2"/>
        <v>0</v>
      </c>
      <c r="G17" s="155">
        <f t="shared" si="3"/>
        <v>0</v>
      </c>
    </row>
    <row r="18" spans="1:7" s="126" customFormat="1" ht="12" customHeight="1" x14ac:dyDescent="0.2">
      <c r="A18" s="11" t="s">
        <v>58</v>
      </c>
      <c r="B18" s="128" t="s">
        <v>278</v>
      </c>
      <c r="C18" s="114"/>
      <c r="D18" s="114"/>
      <c r="E18" s="115"/>
      <c r="F18" s="156">
        <f t="shared" si="2"/>
        <v>0</v>
      </c>
      <c r="G18" s="155">
        <f t="shared" si="3"/>
        <v>0</v>
      </c>
    </row>
    <row r="19" spans="1:7" s="126" customFormat="1" ht="12" customHeight="1" x14ac:dyDescent="0.2">
      <c r="A19" s="11" t="s">
        <v>59</v>
      </c>
      <c r="B19" s="128" t="s">
        <v>136</v>
      </c>
      <c r="C19" s="114"/>
      <c r="D19" s="114"/>
      <c r="E19" s="115"/>
      <c r="F19" s="156">
        <f t="shared" si="2"/>
        <v>0</v>
      </c>
      <c r="G19" s="155">
        <f t="shared" si="3"/>
        <v>0</v>
      </c>
    </row>
    <row r="20" spans="1:7" s="126" customFormat="1" ht="12" customHeight="1" thickBot="1" x14ac:dyDescent="0.25">
      <c r="A20" s="13" t="s">
        <v>65</v>
      </c>
      <c r="B20" s="60" t="s">
        <v>137</v>
      </c>
      <c r="C20" s="116"/>
      <c r="D20" s="116"/>
      <c r="E20" s="245"/>
      <c r="F20" s="156">
        <f t="shared" si="2"/>
        <v>0</v>
      </c>
      <c r="G20" s="155">
        <f t="shared" si="3"/>
        <v>0</v>
      </c>
    </row>
    <row r="21" spans="1:7" s="126" customFormat="1" ht="21.75" thickBot="1" x14ac:dyDescent="0.25">
      <c r="A21" s="17" t="s">
        <v>4</v>
      </c>
      <c r="B21" s="18" t="s">
        <v>138</v>
      </c>
      <c r="C21" s="113">
        <f>+C22+C23+C24+C25+C26</f>
        <v>0</v>
      </c>
      <c r="D21" s="113">
        <f>+D22+D23+D24+D25+D26</f>
        <v>0</v>
      </c>
      <c r="E21" s="113">
        <f>+E22+E23+E24+E25+E26</f>
        <v>0</v>
      </c>
      <c r="F21" s="113">
        <f>+F22+F23+F24+F25+F26</f>
        <v>0</v>
      </c>
      <c r="G21" s="57">
        <f>+G22+G23+G24+G25+G26</f>
        <v>0</v>
      </c>
    </row>
    <row r="22" spans="1:7" s="126" customFormat="1" ht="12" customHeight="1" x14ac:dyDescent="0.2">
      <c r="A22" s="12" t="s">
        <v>38</v>
      </c>
      <c r="B22" s="127" t="s">
        <v>139</v>
      </c>
      <c r="C22" s="115"/>
      <c r="D22" s="115"/>
      <c r="E22" s="115"/>
      <c r="F22" s="156">
        <f t="shared" ref="F22:F27" si="4">D22+E22</f>
        <v>0</v>
      </c>
      <c r="G22" s="155">
        <f t="shared" ref="G22:G27" si="5">C22+F22</f>
        <v>0</v>
      </c>
    </row>
    <row r="23" spans="1:7" s="126" customFormat="1" ht="12" customHeight="1" x14ac:dyDescent="0.2">
      <c r="A23" s="11" t="s">
        <v>39</v>
      </c>
      <c r="B23" s="128" t="s">
        <v>140</v>
      </c>
      <c r="C23" s="114"/>
      <c r="D23" s="114"/>
      <c r="E23" s="115"/>
      <c r="F23" s="156">
        <f t="shared" si="4"/>
        <v>0</v>
      </c>
      <c r="G23" s="155">
        <f t="shared" si="5"/>
        <v>0</v>
      </c>
    </row>
    <row r="24" spans="1:7" s="126" customFormat="1" ht="12" customHeight="1" x14ac:dyDescent="0.2">
      <c r="A24" s="11" t="s">
        <v>40</v>
      </c>
      <c r="B24" s="128" t="s">
        <v>279</v>
      </c>
      <c r="C24" s="114"/>
      <c r="D24" s="114"/>
      <c r="E24" s="115"/>
      <c r="F24" s="156">
        <f t="shared" si="4"/>
        <v>0</v>
      </c>
      <c r="G24" s="155">
        <f t="shared" si="5"/>
        <v>0</v>
      </c>
    </row>
    <row r="25" spans="1:7" s="126" customFormat="1" ht="12" customHeight="1" x14ac:dyDescent="0.2">
      <c r="A25" s="11" t="s">
        <v>41</v>
      </c>
      <c r="B25" s="128" t="s">
        <v>280</v>
      </c>
      <c r="C25" s="114"/>
      <c r="D25" s="114"/>
      <c r="E25" s="115"/>
      <c r="F25" s="156">
        <f t="shared" si="4"/>
        <v>0</v>
      </c>
      <c r="G25" s="155">
        <f t="shared" si="5"/>
        <v>0</v>
      </c>
    </row>
    <row r="26" spans="1:7" s="126" customFormat="1" ht="12" customHeight="1" x14ac:dyDescent="0.2">
      <c r="A26" s="11" t="s">
        <v>78</v>
      </c>
      <c r="B26" s="128" t="s">
        <v>141</v>
      </c>
      <c r="C26" s="114"/>
      <c r="D26" s="114"/>
      <c r="E26" s="115"/>
      <c r="F26" s="156">
        <f t="shared" si="4"/>
        <v>0</v>
      </c>
      <c r="G26" s="155">
        <f t="shared" si="5"/>
        <v>0</v>
      </c>
    </row>
    <row r="27" spans="1:7" s="126" customFormat="1" ht="12" customHeight="1" thickBot="1" x14ac:dyDescent="0.25">
      <c r="A27" s="13" t="s">
        <v>79</v>
      </c>
      <c r="B27" s="129" t="s">
        <v>142</v>
      </c>
      <c r="C27" s="116"/>
      <c r="D27" s="116"/>
      <c r="E27" s="245"/>
      <c r="F27" s="273">
        <f t="shared" si="4"/>
        <v>0</v>
      </c>
      <c r="G27" s="155">
        <f t="shared" si="5"/>
        <v>0</v>
      </c>
    </row>
    <row r="28" spans="1:7" s="126" customFormat="1" ht="12" customHeight="1" thickBot="1" x14ac:dyDescent="0.25">
      <c r="A28" s="17" t="s">
        <v>80</v>
      </c>
      <c r="B28" s="18" t="s">
        <v>414</v>
      </c>
      <c r="C28" s="119">
        <f>+C29+C30+C31+C32+C33+C34+C35</f>
        <v>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154">
        <f>+G29+G30+G31+G32+G33+G34+G35</f>
        <v>0</v>
      </c>
    </row>
    <row r="29" spans="1:7" s="126" customFormat="1" ht="12" customHeight="1" x14ac:dyDescent="0.2">
      <c r="A29" s="12" t="s">
        <v>143</v>
      </c>
      <c r="B29" s="127" t="s">
        <v>407</v>
      </c>
      <c r="C29" s="156"/>
      <c r="D29" s="156"/>
      <c r="E29" s="156"/>
      <c r="F29" s="156">
        <f t="shared" ref="F29:F35" si="6">D29+E29</f>
        <v>0</v>
      </c>
      <c r="G29" s="155">
        <f t="shared" ref="G29:G35" si="7">C29+F29</f>
        <v>0</v>
      </c>
    </row>
    <row r="30" spans="1:7" s="126" customFormat="1" ht="12" customHeight="1" x14ac:dyDescent="0.2">
      <c r="A30" s="11" t="s">
        <v>144</v>
      </c>
      <c r="B30" s="128" t="s">
        <v>408</v>
      </c>
      <c r="C30" s="114"/>
      <c r="D30" s="114"/>
      <c r="E30" s="115"/>
      <c r="F30" s="156">
        <f t="shared" si="6"/>
        <v>0</v>
      </c>
      <c r="G30" s="155">
        <f t="shared" si="7"/>
        <v>0</v>
      </c>
    </row>
    <row r="31" spans="1:7" s="126" customFormat="1" ht="12" customHeight="1" x14ac:dyDescent="0.2">
      <c r="A31" s="11" t="s">
        <v>145</v>
      </c>
      <c r="B31" s="128" t="s">
        <v>409</v>
      </c>
      <c r="C31" s="114"/>
      <c r="D31" s="114"/>
      <c r="E31" s="115"/>
      <c r="F31" s="156">
        <f t="shared" si="6"/>
        <v>0</v>
      </c>
      <c r="G31" s="155">
        <f t="shared" si="7"/>
        <v>0</v>
      </c>
    </row>
    <row r="32" spans="1:7" s="126" customFormat="1" ht="12" customHeight="1" x14ac:dyDescent="0.2">
      <c r="A32" s="11" t="s">
        <v>146</v>
      </c>
      <c r="B32" s="128" t="s">
        <v>410</v>
      </c>
      <c r="C32" s="114"/>
      <c r="D32" s="114"/>
      <c r="E32" s="115"/>
      <c r="F32" s="156">
        <f t="shared" si="6"/>
        <v>0</v>
      </c>
      <c r="G32" s="155">
        <f t="shared" si="7"/>
        <v>0</v>
      </c>
    </row>
    <row r="33" spans="1:7" s="126" customFormat="1" ht="12" customHeight="1" x14ac:dyDescent="0.2">
      <c r="A33" s="11" t="s">
        <v>411</v>
      </c>
      <c r="B33" s="128" t="s">
        <v>147</v>
      </c>
      <c r="C33" s="114"/>
      <c r="D33" s="114"/>
      <c r="E33" s="115"/>
      <c r="F33" s="156">
        <f t="shared" si="6"/>
        <v>0</v>
      </c>
      <c r="G33" s="155">
        <f t="shared" si="7"/>
        <v>0</v>
      </c>
    </row>
    <row r="34" spans="1:7" s="126" customFormat="1" ht="12" customHeight="1" x14ac:dyDescent="0.2">
      <c r="A34" s="11" t="s">
        <v>412</v>
      </c>
      <c r="B34" s="128" t="s">
        <v>148</v>
      </c>
      <c r="C34" s="114"/>
      <c r="D34" s="114"/>
      <c r="E34" s="115"/>
      <c r="F34" s="156">
        <f t="shared" si="6"/>
        <v>0</v>
      </c>
      <c r="G34" s="155">
        <f t="shared" si="7"/>
        <v>0</v>
      </c>
    </row>
    <row r="35" spans="1:7" s="126" customFormat="1" ht="12" customHeight="1" thickBot="1" x14ac:dyDescent="0.25">
      <c r="A35" s="13" t="s">
        <v>413</v>
      </c>
      <c r="B35" s="129" t="s">
        <v>149</v>
      </c>
      <c r="C35" s="116"/>
      <c r="D35" s="116"/>
      <c r="E35" s="245"/>
      <c r="F35" s="273">
        <f t="shared" si="6"/>
        <v>0</v>
      </c>
      <c r="G35" s="155">
        <f t="shared" si="7"/>
        <v>0</v>
      </c>
    </row>
    <row r="36" spans="1:7" s="126" customFormat="1" ht="12" customHeight="1" thickBot="1" x14ac:dyDescent="0.25">
      <c r="A36" s="17" t="s">
        <v>6</v>
      </c>
      <c r="B36" s="18" t="s">
        <v>286</v>
      </c>
      <c r="C36" s="113">
        <f>SUM(C37:C47)</f>
        <v>0</v>
      </c>
      <c r="D36" s="113">
        <f>SUM(D37:D47)</f>
        <v>0</v>
      </c>
      <c r="E36" s="113">
        <f>SUM(E37:E47)</f>
        <v>0</v>
      </c>
      <c r="F36" s="113">
        <f>SUM(F37:F47)</f>
        <v>0</v>
      </c>
      <c r="G36" s="57">
        <f>SUM(G37:G47)</f>
        <v>0</v>
      </c>
    </row>
    <row r="37" spans="1:7" s="126" customFormat="1" ht="12" customHeight="1" x14ac:dyDescent="0.2">
      <c r="A37" s="12" t="s">
        <v>42</v>
      </c>
      <c r="B37" s="127" t="s">
        <v>152</v>
      </c>
      <c r="C37" s="115"/>
      <c r="D37" s="115"/>
      <c r="E37" s="115"/>
      <c r="F37" s="156">
        <f t="shared" ref="F37:F47" si="8">D37+E37</f>
        <v>0</v>
      </c>
      <c r="G37" s="155">
        <f t="shared" ref="G37:G47" si="9">C37+F37</f>
        <v>0</v>
      </c>
    </row>
    <row r="38" spans="1:7" s="126" customFormat="1" ht="12" customHeight="1" x14ac:dyDescent="0.2">
      <c r="A38" s="11" t="s">
        <v>43</v>
      </c>
      <c r="B38" s="128" t="s">
        <v>153</v>
      </c>
      <c r="C38" s="114"/>
      <c r="D38" s="114"/>
      <c r="E38" s="115"/>
      <c r="F38" s="156">
        <f t="shared" si="8"/>
        <v>0</v>
      </c>
      <c r="G38" s="155">
        <f t="shared" si="9"/>
        <v>0</v>
      </c>
    </row>
    <row r="39" spans="1:7" s="126" customFormat="1" ht="12" customHeight="1" x14ac:dyDescent="0.2">
      <c r="A39" s="11" t="s">
        <v>44</v>
      </c>
      <c r="B39" s="128" t="s">
        <v>154</v>
      </c>
      <c r="C39" s="114"/>
      <c r="D39" s="114"/>
      <c r="E39" s="115"/>
      <c r="F39" s="156">
        <f t="shared" si="8"/>
        <v>0</v>
      </c>
      <c r="G39" s="155">
        <f t="shared" si="9"/>
        <v>0</v>
      </c>
    </row>
    <row r="40" spans="1:7" s="126" customFormat="1" ht="12" customHeight="1" x14ac:dyDescent="0.2">
      <c r="A40" s="11" t="s">
        <v>82</v>
      </c>
      <c r="B40" s="128" t="s">
        <v>155</v>
      </c>
      <c r="C40" s="114"/>
      <c r="D40" s="114"/>
      <c r="E40" s="115"/>
      <c r="F40" s="156">
        <f t="shared" si="8"/>
        <v>0</v>
      </c>
      <c r="G40" s="155">
        <f t="shared" si="9"/>
        <v>0</v>
      </c>
    </row>
    <row r="41" spans="1:7" s="126" customFormat="1" ht="12" customHeight="1" x14ac:dyDescent="0.2">
      <c r="A41" s="11" t="s">
        <v>83</v>
      </c>
      <c r="B41" s="128" t="s">
        <v>156</v>
      </c>
      <c r="C41" s="114"/>
      <c r="D41" s="114"/>
      <c r="E41" s="115"/>
      <c r="F41" s="156">
        <f t="shared" si="8"/>
        <v>0</v>
      </c>
      <c r="G41" s="155">
        <f t="shared" si="9"/>
        <v>0</v>
      </c>
    </row>
    <row r="42" spans="1:7" s="126" customFormat="1" ht="12" customHeight="1" x14ac:dyDescent="0.2">
      <c r="A42" s="11" t="s">
        <v>84</v>
      </c>
      <c r="B42" s="128" t="s">
        <v>157</v>
      </c>
      <c r="C42" s="114"/>
      <c r="D42" s="114"/>
      <c r="E42" s="115"/>
      <c r="F42" s="156">
        <f t="shared" si="8"/>
        <v>0</v>
      </c>
      <c r="G42" s="155">
        <f t="shared" si="9"/>
        <v>0</v>
      </c>
    </row>
    <row r="43" spans="1:7" s="126" customFormat="1" ht="12" customHeight="1" x14ac:dyDescent="0.2">
      <c r="A43" s="11" t="s">
        <v>85</v>
      </c>
      <c r="B43" s="128" t="s">
        <v>158</v>
      </c>
      <c r="C43" s="114"/>
      <c r="D43" s="114"/>
      <c r="E43" s="115"/>
      <c r="F43" s="156">
        <f t="shared" si="8"/>
        <v>0</v>
      </c>
      <c r="G43" s="155">
        <f t="shared" si="9"/>
        <v>0</v>
      </c>
    </row>
    <row r="44" spans="1:7" s="126" customFormat="1" ht="12" customHeight="1" x14ac:dyDescent="0.2">
      <c r="A44" s="11" t="s">
        <v>86</v>
      </c>
      <c r="B44" s="128" t="s">
        <v>415</v>
      </c>
      <c r="C44" s="114"/>
      <c r="D44" s="114"/>
      <c r="E44" s="115"/>
      <c r="F44" s="156">
        <f t="shared" si="8"/>
        <v>0</v>
      </c>
      <c r="G44" s="155">
        <f t="shared" si="9"/>
        <v>0</v>
      </c>
    </row>
    <row r="45" spans="1:7" s="126" customFormat="1" ht="12" customHeight="1" x14ac:dyDescent="0.2">
      <c r="A45" s="11" t="s">
        <v>150</v>
      </c>
      <c r="B45" s="128" t="s">
        <v>160</v>
      </c>
      <c r="C45" s="117"/>
      <c r="D45" s="117"/>
      <c r="E45" s="157"/>
      <c r="F45" s="274">
        <f t="shared" si="8"/>
        <v>0</v>
      </c>
      <c r="G45" s="155">
        <f t="shared" si="9"/>
        <v>0</v>
      </c>
    </row>
    <row r="46" spans="1:7" s="126" customFormat="1" ht="12" customHeight="1" x14ac:dyDescent="0.2">
      <c r="A46" s="13" t="s">
        <v>151</v>
      </c>
      <c r="B46" s="129" t="s">
        <v>288</v>
      </c>
      <c r="C46" s="118"/>
      <c r="D46" s="118"/>
      <c r="E46" s="246"/>
      <c r="F46" s="275">
        <f t="shared" si="8"/>
        <v>0</v>
      </c>
      <c r="G46" s="155">
        <f t="shared" si="9"/>
        <v>0</v>
      </c>
    </row>
    <row r="47" spans="1:7" s="126" customFormat="1" ht="12" customHeight="1" thickBot="1" x14ac:dyDescent="0.25">
      <c r="A47" s="13" t="s">
        <v>287</v>
      </c>
      <c r="B47" s="60" t="s">
        <v>161</v>
      </c>
      <c r="C47" s="118"/>
      <c r="D47" s="118"/>
      <c r="E47" s="249"/>
      <c r="F47" s="276">
        <f t="shared" si="8"/>
        <v>0</v>
      </c>
      <c r="G47" s="155">
        <f t="shared" si="9"/>
        <v>0</v>
      </c>
    </row>
    <row r="48" spans="1:7" s="126" customFormat="1" ht="12" customHeight="1" thickBot="1" x14ac:dyDescent="0.25">
      <c r="A48" s="17" t="s">
        <v>7</v>
      </c>
      <c r="B48" s="18" t="s">
        <v>162</v>
      </c>
      <c r="C48" s="113">
        <f>SUM(C49:C53)</f>
        <v>0</v>
      </c>
      <c r="D48" s="113">
        <f>SUM(D49:D53)</f>
        <v>0</v>
      </c>
      <c r="E48" s="113">
        <f>SUM(E49:E53)</f>
        <v>0</v>
      </c>
      <c r="F48" s="113">
        <f>SUM(F49:F53)</f>
        <v>0</v>
      </c>
      <c r="G48" s="57">
        <f>SUM(G49:G53)</f>
        <v>0</v>
      </c>
    </row>
    <row r="49" spans="1:7" s="126" customFormat="1" ht="12" customHeight="1" x14ac:dyDescent="0.2">
      <c r="A49" s="12" t="s">
        <v>45</v>
      </c>
      <c r="B49" s="127" t="s">
        <v>166</v>
      </c>
      <c r="C49" s="157"/>
      <c r="D49" s="157"/>
      <c r="E49" s="157"/>
      <c r="F49" s="274">
        <f>D49+E49</f>
        <v>0</v>
      </c>
      <c r="G49" s="214">
        <f>C49+F49</f>
        <v>0</v>
      </c>
    </row>
    <row r="50" spans="1:7" s="126" customFormat="1" ht="12" customHeight="1" x14ac:dyDescent="0.2">
      <c r="A50" s="11" t="s">
        <v>46</v>
      </c>
      <c r="B50" s="128" t="s">
        <v>167</v>
      </c>
      <c r="C50" s="117"/>
      <c r="D50" s="117"/>
      <c r="E50" s="157"/>
      <c r="F50" s="274">
        <f>D50+E50</f>
        <v>0</v>
      </c>
      <c r="G50" s="214">
        <f>C50+F50</f>
        <v>0</v>
      </c>
    </row>
    <row r="51" spans="1:7" s="126" customFormat="1" ht="12" customHeight="1" x14ac:dyDescent="0.2">
      <c r="A51" s="11" t="s">
        <v>163</v>
      </c>
      <c r="B51" s="128" t="s">
        <v>168</v>
      </c>
      <c r="C51" s="117"/>
      <c r="D51" s="117"/>
      <c r="E51" s="157"/>
      <c r="F51" s="274">
        <f>D51+E51</f>
        <v>0</v>
      </c>
      <c r="G51" s="214">
        <f>C51+F51</f>
        <v>0</v>
      </c>
    </row>
    <row r="52" spans="1:7" s="126" customFormat="1" ht="12" customHeight="1" x14ac:dyDescent="0.2">
      <c r="A52" s="11" t="s">
        <v>164</v>
      </c>
      <c r="B52" s="128" t="s">
        <v>169</v>
      </c>
      <c r="C52" s="117"/>
      <c r="D52" s="117"/>
      <c r="E52" s="157"/>
      <c r="F52" s="274">
        <f>D52+E52</f>
        <v>0</v>
      </c>
      <c r="G52" s="214">
        <f>C52+F52</f>
        <v>0</v>
      </c>
    </row>
    <row r="53" spans="1:7" s="126" customFormat="1" ht="12" customHeight="1" thickBot="1" x14ac:dyDescent="0.25">
      <c r="A53" s="13" t="s">
        <v>165</v>
      </c>
      <c r="B53" s="60" t="s">
        <v>170</v>
      </c>
      <c r="C53" s="118"/>
      <c r="D53" s="118"/>
      <c r="E53" s="246"/>
      <c r="F53" s="275">
        <f>D53+E53</f>
        <v>0</v>
      </c>
      <c r="G53" s="214">
        <f>C53+F53</f>
        <v>0</v>
      </c>
    </row>
    <row r="54" spans="1:7" s="126" customFormat="1" ht="12" customHeight="1" thickBot="1" x14ac:dyDescent="0.25">
      <c r="A54" s="17" t="s">
        <v>87</v>
      </c>
      <c r="B54" s="18" t="s">
        <v>171</v>
      </c>
      <c r="C54" s="113">
        <f>SUM(C55:C57)</f>
        <v>0</v>
      </c>
      <c r="D54" s="113">
        <f>SUM(D55:D57)</f>
        <v>0</v>
      </c>
      <c r="E54" s="113">
        <f>SUM(E55:E57)</f>
        <v>0</v>
      </c>
      <c r="F54" s="113">
        <f>SUM(F55:F57)</f>
        <v>0</v>
      </c>
      <c r="G54" s="57">
        <f>SUM(G55:G57)</f>
        <v>0</v>
      </c>
    </row>
    <row r="55" spans="1:7" s="126" customFormat="1" ht="12" customHeight="1" x14ac:dyDescent="0.2">
      <c r="A55" s="12" t="s">
        <v>47</v>
      </c>
      <c r="B55" s="127" t="s">
        <v>172</v>
      </c>
      <c r="C55" s="115"/>
      <c r="D55" s="115"/>
      <c r="E55" s="115"/>
      <c r="F55" s="156">
        <f>D55+E55</f>
        <v>0</v>
      </c>
      <c r="G55" s="155">
        <f>C55+F55</f>
        <v>0</v>
      </c>
    </row>
    <row r="56" spans="1:7" s="126" customFormat="1" ht="22.5" x14ac:dyDescent="0.2">
      <c r="A56" s="11" t="s">
        <v>48</v>
      </c>
      <c r="B56" s="128" t="s">
        <v>281</v>
      </c>
      <c r="C56" s="308"/>
      <c r="D56" s="114"/>
      <c r="E56" s="115"/>
      <c r="F56" s="156">
        <f>D56+E56</f>
        <v>0</v>
      </c>
      <c r="G56" s="155">
        <f>C56+F56</f>
        <v>0</v>
      </c>
    </row>
    <row r="57" spans="1:7" s="126" customFormat="1" ht="12" customHeight="1" x14ac:dyDescent="0.2">
      <c r="A57" s="11" t="s">
        <v>175</v>
      </c>
      <c r="B57" s="128" t="s">
        <v>173</v>
      </c>
      <c r="C57" s="114"/>
      <c r="D57" s="114"/>
      <c r="E57" s="115">
        <v>0</v>
      </c>
      <c r="F57" s="156">
        <f>D57+E57</f>
        <v>0</v>
      </c>
      <c r="G57" s="155">
        <f>C57+F57</f>
        <v>0</v>
      </c>
    </row>
    <row r="58" spans="1:7" s="126" customFormat="1" ht="12" customHeight="1" thickBot="1" x14ac:dyDescent="0.25">
      <c r="A58" s="13" t="s">
        <v>176</v>
      </c>
      <c r="B58" s="60" t="s">
        <v>174</v>
      </c>
      <c r="C58" s="116"/>
      <c r="D58" s="116"/>
      <c r="E58" s="245"/>
      <c r="F58" s="273">
        <f>D58+E58</f>
        <v>0</v>
      </c>
      <c r="G58" s="155">
        <f>C58+F58</f>
        <v>0</v>
      </c>
    </row>
    <row r="59" spans="1:7" s="126" customFormat="1" ht="12" customHeight="1" thickBot="1" x14ac:dyDescent="0.25">
      <c r="A59" s="17" t="s">
        <v>9</v>
      </c>
      <c r="B59" s="58" t="s">
        <v>177</v>
      </c>
      <c r="C59" s="113">
        <f>SUM(C60:C62)</f>
        <v>0</v>
      </c>
      <c r="D59" s="113">
        <f>SUM(D60:D62)</f>
        <v>0</v>
      </c>
      <c r="E59" s="113">
        <f>SUM(E60:E62)</f>
        <v>0</v>
      </c>
      <c r="F59" s="113">
        <f>SUM(F60:F62)</f>
        <v>0</v>
      </c>
      <c r="G59" s="57">
        <f>SUM(G60:G62)</f>
        <v>0</v>
      </c>
    </row>
    <row r="60" spans="1:7" s="126" customFormat="1" ht="12" customHeight="1" x14ac:dyDescent="0.2">
      <c r="A60" s="12" t="s">
        <v>88</v>
      </c>
      <c r="B60" s="127" t="s">
        <v>179</v>
      </c>
      <c r="C60" s="117"/>
      <c r="D60" s="117"/>
      <c r="E60" s="117"/>
      <c r="F60" s="277">
        <f>D60+E60</f>
        <v>0</v>
      </c>
      <c r="G60" s="213">
        <f>C60+F60</f>
        <v>0</v>
      </c>
    </row>
    <row r="61" spans="1:7" s="126" customFormat="1" ht="12" customHeight="1" x14ac:dyDescent="0.2">
      <c r="A61" s="11" t="s">
        <v>89</v>
      </c>
      <c r="B61" s="128" t="s">
        <v>282</v>
      </c>
      <c r="C61" s="117"/>
      <c r="D61" s="117"/>
      <c r="E61" s="117"/>
      <c r="F61" s="277">
        <f>D61+E61</f>
        <v>0</v>
      </c>
      <c r="G61" s="213">
        <f>C61+F61</f>
        <v>0</v>
      </c>
    </row>
    <row r="62" spans="1:7" s="126" customFormat="1" ht="12" customHeight="1" x14ac:dyDescent="0.2">
      <c r="A62" s="11" t="s">
        <v>110</v>
      </c>
      <c r="B62" s="128" t="s">
        <v>180</v>
      </c>
      <c r="C62" s="117"/>
      <c r="D62" s="117"/>
      <c r="E62" s="117"/>
      <c r="F62" s="277">
        <f>D62+E62</f>
        <v>0</v>
      </c>
      <c r="G62" s="213">
        <f>C62+F62</f>
        <v>0</v>
      </c>
    </row>
    <row r="63" spans="1:7" s="126" customFormat="1" ht="12" customHeight="1" thickBot="1" x14ac:dyDescent="0.25">
      <c r="A63" s="13" t="s">
        <v>178</v>
      </c>
      <c r="B63" s="60" t="s">
        <v>181</v>
      </c>
      <c r="C63" s="117"/>
      <c r="D63" s="117"/>
      <c r="E63" s="117"/>
      <c r="F63" s="277">
        <f>D63+E63</f>
        <v>0</v>
      </c>
      <c r="G63" s="213">
        <f>C63+F63</f>
        <v>0</v>
      </c>
    </row>
    <row r="64" spans="1:7" s="126" customFormat="1" ht="12" customHeight="1" thickBot="1" x14ac:dyDescent="0.25">
      <c r="A64" s="164" t="s">
        <v>328</v>
      </c>
      <c r="B64" s="18" t="s">
        <v>182</v>
      </c>
      <c r="C64" s="119">
        <f>+C7+C14+C21+C28+C36+C48+C54+C59</f>
        <v>0</v>
      </c>
      <c r="D64" s="119">
        <f>+D7+D14+D21+D28+D36+D48+D54+D59</f>
        <v>0</v>
      </c>
      <c r="E64" s="119">
        <f>+E7+E14+E21+E28+E36+E48+E54+E59</f>
        <v>0</v>
      </c>
      <c r="F64" s="119">
        <f>+F7+F14+F21+F28+F36+F48+F54+F59</f>
        <v>0</v>
      </c>
      <c r="G64" s="154">
        <f>+G7+G14+G21+G28+G36+G48+G54+G59</f>
        <v>0</v>
      </c>
    </row>
    <row r="65" spans="1:7" s="126" customFormat="1" ht="12" customHeight="1" thickBot="1" x14ac:dyDescent="0.25">
      <c r="A65" s="158" t="s">
        <v>183</v>
      </c>
      <c r="B65" s="58" t="s">
        <v>184</v>
      </c>
      <c r="C65" s="113">
        <f>SUM(C66:C68)</f>
        <v>0</v>
      </c>
      <c r="D65" s="113">
        <f>SUM(D66:D68)</f>
        <v>0</v>
      </c>
      <c r="E65" s="113">
        <f>SUM(E66:E68)</f>
        <v>0</v>
      </c>
      <c r="F65" s="113">
        <f>SUM(F66:F68)</f>
        <v>0</v>
      </c>
      <c r="G65" s="57">
        <f>SUM(G66:G68)</f>
        <v>0</v>
      </c>
    </row>
    <row r="66" spans="1:7" s="126" customFormat="1" ht="12" customHeight="1" x14ac:dyDescent="0.2">
      <c r="A66" s="12" t="s">
        <v>212</v>
      </c>
      <c r="B66" s="127" t="s">
        <v>185</v>
      </c>
      <c r="C66" s="117"/>
      <c r="D66" s="117"/>
      <c r="E66" s="117"/>
      <c r="F66" s="277">
        <f>D66+E66</f>
        <v>0</v>
      </c>
      <c r="G66" s="213">
        <f>C66+F66</f>
        <v>0</v>
      </c>
    </row>
    <row r="67" spans="1:7" s="126" customFormat="1" ht="12" customHeight="1" x14ac:dyDescent="0.2">
      <c r="A67" s="11" t="s">
        <v>221</v>
      </c>
      <c r="B67" s="128" t="s">
        <v>186</v>
      </c>
      <c r="C67" s="117"/>
      <c r="D67" s="117"/>
      <c r="E67" s="117"/>
      <c r="F67" s="277">
        <f>D67+E67</f>
        <v>0</v>
      </c>
      <c r="G67" s="213">
        <f>C67+F67</f>
        <v>0</v>
      </c>
    </row>
    <row r="68" spans="1:7" s="126" customFormat="1" ht="12" customHeight="1" thickBot="1" x14ac:dyDescent="0.25">
      <c r="A68" s="15" t="s">
        <v>222</v>
      </c>
      <c r="B68" s="291" t="s">
        <v>313</v>
      </c>
      <c r="C68" s="249"/>
      <c r="D68" s="249"/>
      <c r="E68" s="249"/>
      <c r="F68" s="276">
        <f>D68+E68</f>
        <v>0</v>
      </c>
      <c r="G68" s="292">
        <f>C68+F68</f>
        <v>0</v>
      </c>
    </row>
    <row r="69" spans="1:7" s="126" customFormat="1" ht="12" customHeight="1" thickBot="1" x14ac:dyDescent="0.25">
      <c r="A69" s="158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57">
        <f>SUM(G70:G73)</f>
        <v>0</v>
      </c>
    </row>
    <row r="70" spans="1:7" s="126" customFormat="1" ht="12" customHeight="1" x14ac:dyDescent="0.2">
      <c r="A70" s="12" t="s">
        <v>70</v>
      </c>
      <c r="B70" s="232" t="s">
        <v>190</v>
      </c>
      <c r="C70" s="117"/>
      <c r="D70" s="117"/>
      <c r="E70" s="117"/>
      <c r="F70" s="277">
        <f>D70+E70</f>
        <v>0</v>
      </c>
      <c r="G70" s="213">
        <f>C70+F70</f>
        <v>0</v>
      </c>
    </row>
    <row r="71" spans="1:7" s="126" customFormat="1" ht="12" customHeight="1" x14ac:dyDescent="0.2">
      <c r="A71" s="11" t="s">
        <v>71</v>
      </c>
      <c r="B71" s="232" t="s">
        <v>425</v>
      </c>
      <c r="C71" s="117"/>
      <c r="D71" s="117"/>
      <c r="E71" s="117"/>
      <c r="F71" s="277">
        <f>D71+E71</f>
        <v>0</v>
      </c>
      <c r="G71" s="213">
        <f>C71+F71</f>
        <v>0</v>
      </c>
    </row>
    <row r="72" spans="1:7" s="126" customFormat="1" ht="12" customHeight="1" x14ac:dyDescent="0.2">
      <c r="A72" s="11" t="s">
        <v>213</v>
      </c>
      <c r="B72" s="232" t="s">
        <v>191</v>
      </c>
      <c r="C72" s="117"/>
      <c r="D72" s="117"/>
      <c r="E72" s="117"/>
      <c r="F72" s="277">
        <f>D72+E72</f>
        <v>0</v>
      </c>
      <c r="G72" s="213">
        <f>C72+F72</f>
        <v>0</v>
      </c>
    </row>
    <row r="73" spans="1:7" s="126" customFormat="1" ht="12" customHeight="1" thickBot="1" x14ac:dyDescent="0.25">
      <c r="A73" s="13" t="s">
        <v>214</v>
      </c>
      <c r="B73" s="233" t="s">
        <v>426</v>
      </c>
      <c r="C73" s="117"/>
      <c r="D73" s="117"/>
      <c r="E73" s="117"/>
      <c r="F73" s="277">
        <f>D73+E73</f>
        <v>0</v>
      </c>
      <c r="G73" s="213">
        <f>C73+F73</f>
        <v>0</v>
      </c>
    </row>
    <row r="74" spans="1:7" s="126" customFormat="1" ht="12" customHeight="1" thickBot="1" x14ac:dyDescent="0.25">
      <c r="A74" s="158" t="s">
        <v>192</v>
      </c>
      <c r="B74" s="58" t="s">
        <v>193</v>
      </c>
      <c r="C74" s="113">
        <f>SUM(C75:C76)</f>
        <v>0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57">
        <f>SUM(G75:G76)</f>
        <v>0</v>
      </c>
    </row>
    <row r="75" spans="1:7" s="126" customFormat="1" ht="12" customHeight="1" x14ac:dyDescent="0.2">
      <c r="A75" s="12" t="s">
        <v>215</v>
      </c>
      <c r="B75" s="127" t="s">
        <v>194</v>
      </c>
      <c r="C75" s="117"/>
      <c r="D75" s="117"/>
      <c r="E75" s="117"/>
      <c r="F75" s="277">
        <f>D75+E75</f>
        <v>0</v>
      </c>
      <c r="G75" s="213">
        <f>C75+F75</f>
        <v>0</v>
      </c>
    </row>
    <row r="76" spans="1:7" s="126" customFormat="1" ht="12" customHeight="1" thickBot="1" x14ac:dyDescent="0.25">
      <c r="A76" s="13" t="s">
        <v>216</v>
      </c>
      <c r="B76" s="60" t="s">
        <v>195</v>
      </c>
      <c r="C76" s="117"/>
      <c r="D76" s="117"/>
      <c r="E76" s="117"/>
      <c r="F76" s="277">
        <f>D76+E76</f>
        <v>0</v>
      </c>
      <c r="G76" s="213">
        <f>C76+F76</f>
        <v>0</v>
      </c>
    </row>
    <row r="77" spans="1:7" s="126" customFormat="1" ht="12" customHeight="1" thickBot="1" x14ac:dyDescent="0.25">
      <c r="A77" s="158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57">
        <f>SUM(G78:G80)</f>
        <v>0</v>
      </c>
    </row>
    <row r="78" spans="1:7" s="126" customFormat="1" ht="12" customHeight="1" x14ac:dyDescent="0.2">
      <c r="A78" s="12" t="s">
        <v>217</v>
      </c>
      <c r="B78" s="127" t="s">
        <v>198</v>
      </c>
      <c r="C78" s="117"/>
      <c r="D78" s="117"/>
      <c r="E78" s="117"/>
      <c r="F78" s="277">
        <f>D78+E78</f>
        <v>0</v>
      </c>
      <c r="G78" s="213">
        <f>C78+F78</f>
        <v>0</v>
      </c>
    </row>
    <row r="79" spans="1:7" s="126" customFormat="1" ht="12" customHeight="1" x14ac:dyDescent="0.2">
      <c r="A79" s="11" t="s">
        <v>218</v>
      </c>
      <c r="B79" s="128" t="s">
        <v>199</v>
      </c>
      <c r="C79" s="117"/>
      <c r="D79" s="117"/>
      <c r="E79" s="117"/>
      <c r="F79" s="277">
        <f>D79+E79</f>
        <v>0</v>
      </c>
      <c r="G79" s="213">
        <f>C79+F79</f>
        <v>0</v>
      </c>
    </row>
    <row r="80" spans="1:7" s="126" customFormat="1" ht="12" customHeight="1" thickBot="1" x14ac:dyDescent="0.25">
      <c r="A80" s="13" t="s">
        <v>219</v>
      </c>
      <c r="B80" s="60" t="s">
        <v>427</v>
      </c>
      <c r="C80" s="117"/>
      <c r="D80" s="117"/>
      <c r="E80" s="117"/>
      <c r="F80" s="277">
        <f>D80+E80</f>
        <v>0</v>
      </c>
      <c r="G80" s="213">
        <f>C80+F80</f>
        <v>0</v>
      </c>
    </row>
    <row r="81" spans="1:7" s="126" customFormat="1" ht="12" customHeight="1" thickBot="1" x14ac:dyDescent="0.25">
      <c r="A81" s="158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57">
        <f>SUM(G82:G85)</f>
        <v>0</v>
      </c>
    </row>
    <row r="82" spans="1:7" s="126" customFormat="1" ht="12" customHeight="1" x14ac:dyDescent="0.2">
      <c r="A82" s="130" t="s">
        <v>201</v>
      </c>
      <c r="B82" s="127" t="s">
        <v>202</v>
      </c>
      <c r="C82" s="117"/>
      <c r="D82" s="117"/>
      <c r="E82" s="117"/>
      <c r="F82" s="277">
        <f t="shared" ref="F82:F87" si="10">D82+E82</f>
        <v>0</v>
      </c>
      <c r="G82" s="213">
        <f t="shared" ref="G82:G87" si="11">C82+F82</f>
        <v>0</v>
      </c>
    </row>
    <row r="83" spans="1:7" s="126" customFormat="1" ht="12" customHeight="1" x14ac:dyDescent="0.2">
      <c r="A83" s="131" t="s">
        <v>203</v>
      </c>
      <c r="B83" s="128" t="s">
        <v>204</v>
      </c>
      <c r="C83" s="117"/>
      <c r="D83" s="117"/>
      <c r="E83" s="117"/>
      <c r="F83" s="277">
        <f t="shared" si="10"/>
        <v>0</v>
      </c>
      <c r="G83" s="213">
        <f t="shared" si="11"/>
        <v>0</v>
      </c>
    </row>
    <row r="84" spans="1:7" s="126" customFormat="1" ht="12" customHeight="1" x14ac:dyDescent="0.2">
      <c r="A84" s="131" t="s">
        <v>205</v>
      </c>
      <c r="B84" s="128" t="s">
        <v>206</v>
      </c>
      <c r="C84" s="117"/>
      <c r="D84" s="117"/>
      <c r="E84" s="117"/>
      <c r="F84" s="277">
        <f t="shared" si="10"/>
        <v>0</v>
      </c>
      <c r="G84" s="213">
        <f t="shared" si="11"/>
        <v>0</v>
      </c>
    </row>
    <row r="85" spans="1:7" s="126" customFormat="1" ht="12" customHeight="1" thickBot="1" x14ac:dyDescent="0.25">
      <c r="A85" s="132" t="s">
        <v>207</v>
      </c>
      <c r="B85" s="60" t="s">
        <v>208</v>
      </c>
      <c r="C85" s="117"/>
      <c r="D85" s="117"/>
      <c r="E85" s="117"/>
      <c r="F85" s="277">
        <f t="shared" si="10"/>
        <v>0</v>
      </c>
      <c r="G85" s="213">
        <f t="shared" si="11"/>
        <v>0</v>
      </c>
    </row>
    <row r="86" spans="1:7" s="126" customFormat="1" ht="12" customHeight="1" thickBot="1" x14ac:dyDescent="0.25">
      <c r="A86" s="158" t="s">
        <v>209</v>
      </c>
      <c r="B86" s="58" t="s">
        <v>327</v>
      </c>
      <c r="C86" s="160"/>
      <c r="D86" s="160"/>
      <c r="E86" s="160"/>
      <c r="F86" s="113">
        <f t="shared" si="10"/>
        <v>0</v>
      </c>
      <c r="G86" s="57">
        <f t="shared" si="11"/>
        <v>0</v>
      </c>
    </row>
    <row r="87" spans="1:7" s="126" customFormat="1" ht="13.5" customHeight="1" thickBot="1" x14ac:dyDescent="0.25">
      <c r="A87" s="158" t="s">
        <v>211</v>
      </c>
      <c r="B87" s="58" t="s">
        <v>210</v>
      </c>
      <c r="C87" s="160"/>
      <c r="D87" s="160"/>
      <c r="E87" s="160"/>
      <c r="F87" s="113">
        <f t="shared" si="10"/>
        <v>0</v>
      </c>
      <c r="G87" s="57">
        <f t="shared" si="11"/>
        <v>0</v>
      </c>
    </row>
    <row r="88" spans="1:7" s="126" customFormat="1" ht="15.75" customHeight="1" thickBot="1" x14ac:dyDescent="0.25">
      <c r="A88" s="158" t="s">
        <v>223</v>
      </c>
      <c r="B88" s="133" t="s">
        <v>330</v>
      </c>
      <c r="C88" s="119">
        <f>+C65+C69+C74+C77+C81+C87+C86</f>
        <v>0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154">
        <f>+G65+G69+G74+G77+G81+G87+G86</f>
        <v>0</v>
      </c>
    </row>
    <row r="89" spans="1:7" s="126" customFormat="1" ht="25.5" customHeight="1" thickBot="1" x14ac:dyDescent="0.25">
      <c r="A89" s="159" t="s">
        <v>329</v>
      </c>
      <c r="B89" s="134" t="s">
        <v>331</v>
      </c>
      <c r="C89" s="119">
        <f>+C64+C88</f>
        <v>0</v>
      </c>
      <c r="D89" s="119">
        <f>+D64+D88</f>
        <v>0</v>
      </c>
      <c r="E89" s="119">
        <f>+E64+E88</f>
        <v>0</v>
      </c>
      <c r="F89" s="119">
        <f>+F64+F88</f>
        <v>0</v>
      </c>
      <c r="G89" s="154">
        <f>+G64+G88</f>
        <v>0</v>
      </c>
    </row>
    <row r="90" spans="1:7" s="126" customFormat="1" ht="30.75" customHeight="1" x14ac:dyDescent="0.2">
      <c r="A90" s="2"/>
      <c r="B90" s="3"/>
      <c r="C90" s="62"/>
    </row>
    <row r="91" spans="1:7" ht="16.5" customHeight="1" x14ac:dyDescent="0.25">
      <c r="A91" s="393" t="s">
        <v>497</v>
      </c>
      <c r="B91" s="393"/>
      <c r="C91" s="393"/>
      <c r="D91" s="393"/>
      <c r="E91" s="393"/>
      <c r="F91" s="393"/>
      <c r="G91" s="393"/>
    </row>
    <row r="92" spans="1:7" s="135" customFormat="1" ht="16.5" customHeight="1" thickBot="1" x14ac:dyDescent="0.3">
      <c r="A92" s="395"/>
      <c r="B92" s="395"/>
      <c r="C92" s="36"/>
      <c r="G92" s="36"/>
    </row>
    <row r="93" spans="1:7" x14ac:dyDescent="0.25">
      <c r="A93" s="396" t="s">
        <v>37</v>
      </c>
      <c r="B93" s="398" t="s">
        <v>364</v>
      </c>
      <c r="C93" s="400" t="str">
        <f>+CONCATENATE(LEFT(ÖSSZEFÜGGÉSEK!A6,4),". évi")</f>
        <v>2021. évi</v>
      </c>
      <c r="D93" s="401"/>
      <c r="E93" s="402"/>
      <c r="F93" s="402"/>
      <c r="G93" s="403"/>
    </row>
    <row r="94" spans="1:7" ht="48.75" thickBot="1" x14ac:dyDescent="0.3">
      <c r="A94" s="397"/>
      <c r="B94" s="399"/>
      <c r="C94" s="284" t="s">
        <v>363</v>
      </c>
      <c r="D94" s="285" t="s">
        <v>429</v>
      </c>
      <c r="E94" s="285" t="str">
        <f>E5</f>
        <v xml:space="preserve">1. sz. módosítás </v>
      </c>
      <c r="F94" s="286" t="s">
        <v>428</v>
      </c>
      <c r="G94" s="287" t="str">
        <f>G5</f>
        <v>1. számú módosítás utáni előirányzat</v>
      </c>
    </row>
    <row r="95" spans="1:7" s="125" customFormat="1" ht="12" customHeight="1" thickBot="1" x14ac:dyDescent="0.25">
      <c r="A95" s="22" t="s">
        <v>339</v>
      </c>
      <c r="B95" s="23" t="s">
        <v>340</v>
      </c>
      <c r="C95" s="288" t="s">
        <v>341</v>
      </c>
      <c r="D95" s="288" t="s">
        <v>343</v>
      </c>
      <c r="E95" s="289" t="s">
        <v>342</v>
      </c>
      <c r="F95" s="289" t="s">
        <v>430</v>
      </c>
      <c r="G95" s="290" t="s">
        <v>431</v>
      </c>
    </row>
    <row r="96" spans="1:7" ht="12" customHeight="1" thickBot="1" x14ac:dyDescent="0.3">
      <c r="A96" s="19" t="s">
        <v>2</v>
      </c>
      <c r="B96" s="21" t="s">
        <v>289</v>
      </c>
      <c r="C96" s="112">
        <f>C97+C98+C99+C100+C101+C114</f>
        <v>2220000</v>
      </c>
      <c r="D96" s="112">
        <f>D97+D98+D99+D100+D101+D114</f>
        <v>0</v>
      </c>
      <c r="E96" s="112">
        <f>E97+E98+E99+E100+E101+E114</f>
        <v>0</v>
      </c>
      <c r="F96" s="112">
        <f>F97+F98+F99+F100+F101+F114</f>
        <v>0</v>
      </c>
      <c r="G96" s="167">
        <f>G97+G98+G99+G100+G101+G114</f>
        <v>2220000</v>
      </c>
    </row>
    <row r="97" spans="1:7" ht="12" customHeight="1" x14ac:dyDescent="0.25">
      <c r="A97" s="14" t="s">
        <v>49</v>
      </c>
      <c r="B97" s="7" t="s">
        <v>30</v>
      </c>
      <c r="C97" s="386">
        <v>0</v>
      </c>
      <c r="D97" s="384"/>
      <c r="E97" s="171">
        <f>-250000+250000</f>
        <v>0</v>
      </c>
      <c r="F97" s="278">
        <f t="shared" ref="F97:F116" si="12">D97+E97</f>
        <v>0</v>
      </c>
      <c r="G97" s="215">
        <f t="shared" ref="G97:G116" si="13">C97+F97</f>
        <v>0</v>
      </c>
    </row>
    <row r="98" spans="1:7" ht="12" customHeight="1" x14ac:dyDescent="0.25">
      <c r="A98" s="11" t="s">
        <v>50</v>
      </c>
      <c r="B98" s="5" t="s">
        <v>90</v>
      </c>
      <c r="C98" s="387">
        <v>100000</v>
      </c>
      <c r="D98" s="181"/>
      <c r="E98" s="114">
        <v>0</v>
      </c>
      <c r="F98" s="279">
        <f t="shared" si="12"/>
        <v>0</v>
      </c>
      <c r="G98" s="211">
        <f t="shared" si="13"/>
        <v>100000</v>
      </c>
    </row>
    <row r="99" spans="1:7" ht="12" customHeight="1" x14ac:dyDescent="0.25">
      <c r="A99" s="11" t="s">
        <v>51</v>
      </c>
      <c r="B99" s="5" t="s">
        <v>68</v>
      </c>
      <c r="C99" s="388">
        <v>1100000</v>
      </c>
      <c r="D99" s="182"/>
      <c r="E99" s="116"/>
      <c r="F99" s="280">
        <f t="shared" si="12"/>
        <v>0</v>
      </c>
      <c r="G99" s="212">
        <f t="shared" si="13"/>
        <v>1100000</v>
      </c>
    </row>
    <row r="100" spans="1:7" ht="12" customHeight="1" x14ac:dyDescent="0.25">
      <c r="A100" s="11" t="s">
        <v>52</v>
      </c>
      <c r="B100" s="8" t="s">
        <v>91</v>
      </c>
      <c r="C100" s="388"/>
      <c r="D100" s="182"/>
      <c r="E100" s="116"/>
      <c r="F100" s="280">
        <f t="shared" si="12"/>
        <v>0</v>
      </c>
      <c r="G100" s="212">
        <f t="shared" si="13"/>
        <v>0</v>
      </c>
    </row>
    <row r="101" spans="1:7" ht="12" customHeight="1" x14ac:dyDescent="0.25">
      <c r="A101" s="11" t="s">
        <v>60</v>
      </c>
      <c r="B101" s="16" t="s">
        <v>92</v>
      </c>
      <c r="C101" s="388">
        <v>1020000</v>
      </c>
      <c r="D101" s="182"/>
      <c r="E101" s="116">
        <v>0</v>
      </c>
      <c r="F101" s="280">
        <f t="shared" si="12"/>
        <v>0</v>
      </c>
      <c r="G101" s="212">
        <f t="shared" si="13"/>
        <v>1020000</v>
      </c>
    </row>
    <row r="102" spans="1:7" ht="12" customHeight="1" x14ac:dyDescent="0.25">
      <c r="A102" s="11" t="s">
        <v>53</v>
      </c>
      <c r="B102" s="5" t="s">
        <v>294</v>
      </c>
      <c r="C102" s="388"/>
      <c r="D102" s="182"/>
      <c r="E102" s="116"/>
      <c r="F102" s="280">
        <f t="shared" si="12"/>
        <v>0</v>
      </c>
      <c r="G102" s="212">
        <f t="shared" si="13"/>
        <v>0</v>
      </c>
    </row>
    <row r="103" spans="1:7" ht="12" customHeight="1" x14ac:dyDescent="0.25">
      <c r="A103" s="11" t="s">
        <v>54</v>
      </c>
      <c r="B103" s="39" t="s">
        <v>293</v>
      </c>
      <c r="C103" s="388"/>
      <c r="D103" s="182"/>
      <c r="E103" s="116"/>
      <c r="F103" s="280">
        <f t="shared" si="12"/>
        <v>0</v>
      </c>
      <c r="G103" s="212">
        <f t="shared" si="13"/>
        <v>0</v>
      </c>
    </row>
    <row r="104" spans="1:7" ht="12" customHeight="1" x14ac:dyDescent="0.25">
      <c r="A104" s="11" t="s">
        <v>61</v>
      </c>
      <c r="B104" s="39" t="s">
        <v>292</v>
      </c>
      <c r="C104" s="388"/>
      <c r="D104" s="182"/>
      <c r="E104" s="116"/>
      <c r="F104" s="280">
        <f t="shared" si="12"/>
        <v>0</v>
      </c>
      <c r="G104" s="212">
        <f t="shared" si="13"/>
        <v>0</v>
      </c>
    </row>
    <row r="105" spans="1:7" ht="12" customHeight="1" x14ac:dyDescent="0.25">
      <c r="A105" s="11" t="s">
        <v>62</v>
      </c>
      <c r="B105" s="37" t="s">
        <v>226</v>
      </c>
      <c r="C105" s="388"/>
      <c r="D105" s="182"/>
      <c r="E105" s="116"/>
      <c r="F105" s="280">
        <f t="shared" si="12"/>
        <v>0</v>
      </c>
      <c r="G105" s="212">
        <f t="shared" si="13"/>
        <v>0</v>
      </c>
    </row>
    <row r="106" spans="1:7" ht="22.5" x14ac:dyDescent="0.25">
      <c r="A106" s="11" t="s">
        <v>63</v>
      </c>
      <c r="B106" s="38" t="s">
        <v>227</v>
      </c>
      <c r="C106" s="388"/>
      <c r="D106" s="182"/>
      <c r="E106" s="116"/>
      <c r="F106" s="280">
        <f t="shared" si="12"/>
        <v>0</v>
      </c>
      <c r="G106" s="212">
        <f t="shared" si="13"/>
        <v>0</v>
      </c>
    </row>
    <row r="107" spans="1:7" ht="22.5" x14ac:dyDescent="0.25">
      <c r="A107" s="11" t="s">
        <v>64</v>
      </c>
      <c r="B107" s="38" t="s">
        <v>228</v>
      </c>
      <c r="C107" s="388">
        <v>100000</v>
      </c>
      <c r="D107" s="182"/>
      <c r="E107" s="116"/>
      <c r="F107" s="280">
        <f t="shared" si="12"/>
        <v>0</v>
      </c>
      <c r="G107" s="212">
        <f t="shared" si="13"/>
        <v>100000</v>
      </c>
    </row>
    <row r="108" spans="1:7" ht="12" customHeight="1" x14ac:dyDescent="0.25">
      <c r="A108" s="11" t="s">
        <v>66</v>
      </c>
      <c r="B108" s="37" t="s">
        <v>229</v>
      </c>
      <c r="C108" s="388"/>
      <c r="D108" s="182"/>
      <c r="E108" s="116"/>
      <c r="F108" s="280">
        <f t="shared" si="12"/>
        <v>0</v>
      </c>
      <c r="G108" s="212">
        <f t="shared" si="13"/>
        <v>0</v>
      </c>
    </row>
    <row r="109" spans="1:7" ht="12" customHeight="1" x14ac:dyDescent="0.25">
      <c r="A109" s="11" t="s">
        <v>93</v>
      </c>
      <c r="B109" s="37" t="s">
        <v>230</v>
      </c>
      <c r="C109" s="388"/>
      <c r="D109" s="182"/>
      <c r="E109" s="116"/>
      <c r="F109" s="280">
        <f t="shared" si="12"/>
        <v>0</v>
      </c>
      <c r="G109" s="212">
        <f t="shared" si="13"/>
        <v>0</v>
      </c>
    </row>
    <row r="110" spans="1:7" ht="22.5" x14ac:dyDescent="0.25">
      <c r="A110" s="11" t="s">
        <v>224</v>
      </c>
      <c r="B110" s="38" t="s">
        <v>231</v>
      </c>
      <c r="C110" s="388"/>
      <c r="D110" s="182"/>
      <c r="E110" s="116"/>
      <c r="F110" s="280">
        <f t="shared" si="12"/>
        <v>0</v>
      </c>
      <c r="G110" s="212">
        <f t="shared" si="13"/>
        <v>0</v>
      </c>
    </row>
    <row r="111" spans="1:7" ht="12" customHeight="1" x14ac:dyDescent="0.25">
      <c r="A111" s="10" t="s">
        <v>225</v>
      </c>
      <c r="B111" s="39" t="s">
        <v>232</v>
      </c>
      <c r="C111" s="388"/>
      <c r="D111" s="182"/>
      <c r="E111" s="116"/>
      <c r="F111" s="280">
        <f t="shared" si="12"/>
        <v>0</v>
      </c>
      <c r="G111" s="212">
        <f t="shared" si="13"/>
        <v>0</v>
      </c>
    </row>
    <row r="112" spans="1:7" ht="12" customHeight="1" x14ac:dyDescent="0.25">
      <c r="A112" s="11" t="s">
        <v>290</v>
      </c>
      <c r="B112" s="39" t="s">
        <v>233</v>
      </c>
      <c r="C112" s="388"/>
      <c r="D112" s="182"/>
      <c r="E112" s="116"/>
      <c r="F112" s="280">
        <f t="shared" si="12"/>
        <v>0</v>
      </c>
      <c r="G112" s="212">
        <f t="shared" si="13"/>
        <v>0</v>
      </c>
    </row>
    <row r="113" spans="1:7" ht="12" customHeight="1" x14ac:dyDescent="0.25">
      <c r="A113" s="13" t="s">
        <v>291</v>
      </c>
      <c r="B113" s="39" t="s">
        <v>234</v>
      </c>
      <c r="C113" s="388">
        <v>920000</v>
      </c>
      <c r="D113" s="182"/>
      <c r="E113" s="116">
        <v>0</v>
      </c>
      <c r="F113" s="280">
        <f t="shared" si="12"/>
        <v>0</v>
      </c>
      <c r="G113" s="212">
        <f t="shared" si="13"/>
        <v>920000</v>
      </c>
    </row>
    <row r="114" spans="1:7" ht="12" customHeight="1" x14ac:dyDescent="0.25">
      <c r="A114" s="11" t="s">
        <v>295</v>
      </c>
      <c r="B114" s="8" t="s">
        <v>31</v>
      </c>
      <c r="C114" s="387"/>
      <c r="D114" s="181"/>
      <c r="E114" s="114"/>
      <c r="F114" s="279">
        <f t="shared" si="12"/>
        <v>0</v>
      </c>
      <c r="G114" s="211">
        <f t="shared" si="13"/>
        <v>0</v>
      </c>
    </row>
    <row r="115" spans="1:7" ht="12" customHeight="1" x14ac:dyDescent="0.25">
      <c r="A115" s="11" t="s">
        <v>296</v>
      </c>
      <c r="B115" s="5" t="s">
        <v>298</v>
      </c>
      <c r="C115" s="387"/>
      <c r="D115" s="181"/>
      <c r="E115" s="114"/>
      <c r="F115" s="279">
        <f t="shared" si="12"/>
        <v>0</v>
      </c>
      <c r="G115" s="211">
        <f t="shared" si="13"/>
        <v>0</v>
      </c>
    </row>
    <row r="116" spans="1:7" ht="12" customHeight="1" thickBot="1" x14ac:dyDescent="0.3">
      <c r="A116" s="15" t="s">
        <v>297</v>
      </c>
      <c r="B116" s="163" t="s">
        <v>299</v>
      </c>
      <c r="C116" s="389"/>
      <c r="D116" s="385"/>
      <c r="E116" s="172"/>
      <c r="F116" s="281">
        <f t="shared" si="12"/>
        <v>0</v>
      </c>
      <c r="G116" s="216">
        <f t="shared" si="13"/>
        <v>0</v>
      </c>
    </row>
    <row r="117" spans="1:7" ht="12" customHeight="1" thickBot="1" x14ac:dyDescent="0.3">
      <c r="A117" s="161" t="s">
        <v>3</v>
      </c>
      <c r="B117" s="162" t="s">
        <v>235</v>
      </c>
      <c r="C117" s="173">
        <f>+C118+C120+C122</f>
        <v>0</v>
      </c>
      <c r="D117" s="113">
        <f>+D118+D120+D122</f>
        <v>0</v>
      </c>
      <c r="E117" s="173">
        <f>+E118+E120+E122</f>
        <v>0</v>
      </c>
      <c r="F117" s="173">
        <f>+F118+F120+F122</f>
        <v>0</v>
      </c>
      <c r="G117" s="168">
        <f>+G118+G120+G122</f>
        <v>0</v>
      </c>
    </row>
    <row r="118" spans="1:7" ht="12" customHeight="1" x14ac:dyDescent="0.25">
      <c r="A118" s="12" t="s">
        <v>55</v>
      </c>
      <c r="B118" s="5" t="s">
        <v>109</v>
      </c>
      <c r="C118" s="115"/>
      <c r="D118" s="180"/>
      <c r="E118" s="115"/>
      <c r="F118" s="156">
        <f t="shared" ref="F118:F130" si="14">D118+E118</f>
        <v>0</v>
      </c>
      <c r="G118" s="155">
        <f t="shared" ref="G118:G130" si="15">C118+F118</f>
        <v>0</v>
      </c>
    </row>
    <row r="119" spans="1:7" ht="12" customHeight="1" x14ac:dyDescent="0.25">
      <c r="A119" s="12" t="s">
        <v>56</v>
      </c>
      <c r="B119" s="9" t="s">
        <v>239</v>
      </c>
      <c r="C119" s="115"/>
      <c r="D119" s="180"/>
      <c r="E119" s="115"/>
      <c r="F119" s="156">
        <f t="shared" si="14"/>
        <v>0</v>
      </c>
      <c r="G119" s="155">
        <f t="shared" si="15"/>
        <v>0</v>
      </c>
    </row>
    <row r="120" spans="1:7" ht="12" customHeight="1" x14ac:dyDescent="0.25">
      <c r="A120" s="12" t="s">
        <v>57</v>
      </c>
      <c r="B120" s="9" t="s">
        <v>94</v>
      </c>
      <c r="C120" s="114"/>
      <c r="D120" s="181"/>
      <c r="E120" s="114"/>
      <c r="F120" s="279">
        <f t="shared" si="14"/>
        <v>0</v>
      </c>
      <c r="G120" s="211">
        <f t="shared" si="15"/>
        <v>0</v>
      </c>
    </row>
    <row r="121" spans="1:7" ht="12" customHeight="1" x14ac:dyDescent="0.25">
      <c r="A121" s="12" t="s">
        <v>58</v>
      </c>
      <c r="B121" s="9" t="s">
        <v>240</v>
      </c>
      <c r="C121" s="114"/>
      <c r="D121" s="181"/>
      <c r="E121" s="114"/>
      <c r="F121" s="279">
        <f t="shared" si="14"/>
        <v>0</v>
      </c>
      <c r="G121" s="211">
        <f t="shared" si="15"/>
        <v>0</v>
      </c>
    </row>
    <row r="122" spans="1:7" ht="12" customHeight="1" x14ac:dyDescent="0.25">
      <c r="A122" s="12" t="s">
        <v>59</v>
      </c>
      <c r="B122" s="60" t="s">
        <v>111</v>
      </c>
      <c r="C122" s="114"/>
      <c r="D122" s="181"/>
      <c r="E122" s="114"/>
      <c r="F122" s="279">
        <f t="shared" si="14"/>
        <v>0</v>
      </c>
      <c r="G122" s="211">
        <f t="shared" si="15"/>
        <v>0</v>
      </c>
    </row>
    <row r="123" spans="1:7" ht="12" customHeight="1" x14ac:dyDescent="0.25">
      <c r="A123" s="12" t="s">
        <v>65</v>
      </c>
      <c r="B123" s="59" t="s">
        <v>283</v>
      </c>
      <c r="C123" s="114"/>
      <c r="D123" s="181"/>
      <c r="E123" s="114"/>
      <c r="F123" s="279">
        <f t="shared" si="14"/>
        <v>0</v>
      </c>
      <c r="G123" s="211">
        <f t="shared" si="15"/>
        <v>0</v>
      </c>
    </row>
    <row r="124" spans="1:7" ht="12" customHeight="1" x14ac:dyDescent="0.25">
      <c r="A124" s="12" t="s">
        <v>67</v>
      </c>
      <c r="B124" s="123" t="s">
        <v>245</v>
      </c>
      <c r="C124" s="114"/>
      <c r="D124" s="181"/>
      <c r="E124" s="114"/>
      <c r="F124" s="279">
        <f t="shared" si="14"/>
        <v>0</v>
      </c>
      <c r="G124" s="211">
        <f t="shared" si="15"/>
        <v>0</v>
      </c>
    </row>
    <row r="125" spans="1:7" ht="22.5" x14ac:dyDescent="0.25">
      <c r="A125" s="12" t="s">
        <v>95</v>
      </c>
      <c r="B125" s="38" t="s">
        <v>228</v>
      </c>
      <c r="C125" s="114"/>
      <c r="D125" s="181"/>
      <c r="E125" s="114"/>
      <c r="F125" s="279">
        <f t="shared" si="14"/>
        <v>0</v>
      </c>
      <c r="G125" s="211">
        <f t="shared" si="15"/>
        <v>0</v>
      </c>
    </row>
    <row r="126" spans="1:7" ht="12" customHeight="1" x14ac:dyDescent="0.25">
      <c r="A126" s="12" t="s">
        <v>96</v>
      </c>
      <c r="B126" s="38" t="s">
        <v>244</v>
      </c>
      <c r="C126" s="114"/>
      <c r="D126" s="181"/>
      <c r="E126" s="114"/>
      <c r="F126" s="279">
        <f t="shared" si="14"/>
        <v>0</v>
      </c>
      <c r="G126" s="211">
        <f t="shared" si="15"/>
        <v>0</v>
      </c>
    </row>
    <row r="127" spans="1:7" ht="12" customHeight="1" x14ac:dyDescent="0.25">
      <c r="A127" s="12" t="s">
        <v>97</v>
      </c>
      <c r="B127" s="38" t="s">
        <v>243</v>
      </c>
      <c r="C127" s="114"/>
      <c r="D127" s="181"/>
      <c r="E127" s="114"/>
      <c r="F127" s="279">
        <f t="shared" si="14"/>
        <v>0</v>
      </c>
      <c r="G127" s="211">
        <f t="shared" si="15"/>
        <v>0</v>
      </c>
    </row>
    <row r="128" spans="1:7" ht="12" customHeight="1" x14ac:dyDescent="0.25">
      <c r="A128" s="12" t="s">
        <v>236</v>
      </c>
      <c r="B128" s="38" t="s">
        <v>231</v>
      </c>
      <c r="C128" s="114"/>
      <c r="D128" s="181"/>
      <c r="E128" s="114"/>
      <c r="F128" s="279">
        <f t="shared" si="14"/>
        <v>0</v>
      </c>
      <c r="G128" s="211">
        <f t="shared" si="15"/>
        <v>0</v>
      </c>
    </row>
    <row r="129" spans="1:7" ht="12" customHeight="1" x14ac:dyDescent="0.25">
      <c r="A129" s="12" t="s">
        <v>237</v>
      </c>
      <c r="B129" s="38" t="s">
        <v>242</v>
      </c>
      <c r="C129" s="114"/>
      <c r="D129" s="181"/>
      <c r="E129" s="114"/>
      <c r="F129" s="279">
        <f t="shared" si="14"/>
        <v>0</v>
      </c>
      <c r="G129" s="211">
        <f t="shared" si="15"/>
        <v>0</v>
      </c>
    </row>
    <row r="130" spans="1:7" ht="23.25" thickBot="1" x14ac:dyDescent="0.3">
      <c r="A130" s="10" t="s">
        <v>238</v>
      </c>
      <c r="B130" s="38" t="s">
        <v>241</v>
      </c>
      <c r="C130" s="116"/>
      <c r="D130" s="182"/>
      <c r="E130" s="116"/>
      <c r="F130" s="280">
        <f t="shared" si="14"/>
        <v>0</v>
      </c>
      <c r="G130" s="212">
        <f t="shared" si="15"/>
        <v>0</v>
      </c>
    </row>
    <row r="131" spans="1:7" ht="12" customHeight="1" thickBot="1" x14ac:dyDescent="0.3">
      <c r="A131" s="17" t="s">
        <v>4</v>
      </c>
      <c r="B131" s="34" t="s">
        <v>300</v>
      </c>
      <c r="C131" s="113">
        <f>+C96+C117</f>
        <v>2220000</v>
      </c>
      <c r="D131" s="179">
        <f>+D96+D117</f>
        <v>0</v>
      </c>
      <c r="E131" s="113">
        <f>+E96+E117</f>
        <v>0</v>
      </c>
      <c r="F131" s="113">
        <f>+F96+F117</f>
        <v>0</v>
      </c>
      <c r="G131" s="57">
        <f>+G96+G117</f>
        <v>2220000</v>
      </c>
    </row>
    <row r="132" spans="1:7" ht="12" customHeight="1" thickBot="1" x14ac:dyDescent="0.3">
      <c r="A132" s="17" t="s">
        <v>5</v>
      </c>
      <c r="B132" s="34" t="s">
        <v>365</v>
      </c>
      <c r="C132" s="113">
        <f>+C133+C134+C135</f>
        <v>0</v>
      </c>
      <c r="D132" s="179">
        <f>+D133+D134+D135</f>
        <v>0</v>
      </c>
      <c r="E132" s="113">
        <f>+E133+E134+E135</f>
        <v>0</v>
      </c>
      <c r="F132" s="113">
        <f>+F133+F134+F135</f>
        <v>0</v>
      </c>
      <c r="G132" s="57">
        <f>+G133+G134+G135</f>
        <v>0</v>
      </c>
    </row>
    <row r="133" spans="1:7" ht="12" customHeight="1" x14ac:dyDescent="0.25">
      <c r="A133" s="12" t="s">
        <v>143</v>
      </c>
      <c r="B133" s="9" t="s">
        <v>308</v>
      </c>
      <c r="C133" s="114"/>
      <c r="D133" s="181"/>
      <c r="E133" s="114"/>
      <c r="F133" s="279">
        <f>D133+E133</f>
        <v>0</v>
      </c>
      <c r="G133" s="211">
        <f>C133+F133</f>
        <v>0</v>
      </c>
    </row>
    <row r="134" spans="1:7" ht="12" customHeight="1" x14ac:dyDescent="0.25">
      <c r="A134" s="12" t="s">
        <v>144</v>
      </c>
      <c r="B134" s="9" t="s">
        <v>309</v>
      </c>
      <c r="C134" s="114"/>
      <c r="D134" s="181"/>
      <c r="E134" s="114"/>
      <c r="F134" s="279">
        <f>D134+E134</f>
        <v>0</v>
      </c>
      <c r="G134" s="211">
        <f>C134+F134</f>
        <v>0</v>
      </c>
    </row>
    <row r="135" spans="1:7" ht="12" customHeight="1" thickBot="1" x14ac:dyDescent="0.3">
      <c r="A135" s="10" t="s">
        <v>145</v>
      </c>
      <c r="B135" s="9" t="s">
        <v>310</v>
      </c>
      <c r="C135" s="114"/>
      <c r="D135" s="181"/>
      <c r="E135" s="114"/>
      <c r="F135" s="279">
        <f>D135+E135</f>
        <v>0</v>
      </c>
      <c r="G135" s="211">
        <f>C135+F135</f>
        <v>0</v>
      </c>
    </row>
    <row r="136" spans="1:7" ht="12" customHeight="1" thickBot="1" x14ac:dyDescent="0.3">
      <c r="A136" s="17" t="s">
        <v>6</v>
      </c>
      <c r="B136" s="34" t="s">
        <v>302</v>
      </c>
      <c r="C136" s="113">
        <f>SUM(C137:C142)</f>
        <v>0</v>
      </c>
      <c r="D136" s="179">
        <f>SUM(D137:D142)</f>
        <v>0</v>
      </c>
      <c r="E136" s="113">
        <f>SUM(E137:E142)</f>
        <v>0</v>
      </c>
      <c r="F136" s="113">
        <f>SUM(F137:F142)</f>
        <v>0</v>
      </c>
      <c r="G136" s="57">
        <f>SUM(G137:G142)</f>
        <v>0</v>
      </c>
    </row>
    <row r="137" spans="1:7" ht="12" customHeight="1" x14ac:dyDescent="0.25">
      <c r="A137" s="12" t="s">
        <v>42</v>
      </c>
      <c r="B137" s="6" t="s">
        <v>311</v>
      </c>
      <c r="C137" s="114"/>
      <c r="D137" s="181"/>
      <c r="E137" s="114"/>
      <c r="F137" s="279">
        <f t="shared" ref="F137:F142" si="16">D137+E137</f>
        <v>0</v>
      </c>
      <c r="G137" s="211">
        <f t="shared" ref="G137:G142" si="17">C137+F137</f>
        <v>0</v>
      </c>
    </row>
    <row r="138" spans="1:7" ht="12" customHeight="1" x14ac:dyDescent="0.25">
      <c r="A138" s="12" t="s">
        <v>43</v>
      </c>
      <c r="B138" s="6" t="s">
        <v>303</v>
      </c>
      <c r="C138" s="114"/>
      <c r="D138" s="181"/>
      <c r="E138" s="114"/>
      <c r="F138" s="279">
        <f t="shared" si="16"/>
        <v>0</v>
      </c>
      <c r="G138" s="211">
        <f t="shared" si="17"/>
        <v>0</v>
      </c>
    </row>
    <row r="139" spans="1:7" ht="12" customHeight="1" x14ac:dyDescent="0.25">
      <c r="A139" s="12" t="s">
        <v>44</v>
      </c>
      <c r="B139" s="6" t="s">
        <v>304</v>
      </c>
      <c r="C139" s="114"/>
      <c r="D139" s="181"/>
      <c r="E139" s="114"/>
      <c r="F139" s="279">
        <f t="shared" si="16"/>
        <v>0</v>
      </c>
      <c r="G139" s="211">
        <f t="shared" si="17"/>
        <v>0</v>
      </c>
    </row>
    <row r="140" spans="1:7" ht="12" customHeight="1" x14ac:dyDescent="0.25">
      <c r="A140" s="12" t="s">
        <v>82</v>
      </c>
      <c r="B140" s="6" t="s">
        <v>305</v>
      </c>
      <c r="C140" s="114"/>
      <c r="D140" s="181"/>
      <c r="E140" s="114"/>
      <c r="F140" s="279">
        <f t="shared" si="16"/>
        <v>0</v>
      </c>
      <c r="G140" s="211">
        <f t="shared" si="17"/>
        <v>0</v>
      </c>
    </row>
    <row r="141" spans="1:7" ht="12" customHeight="1" x14ac:dyDescent="0.25">
      <c r="A141" s="12" t="s">
        <v>83</v>
      </c>
      <c r="B141" s="6" t="s">
        <v>306</v>
      </c>
      <c r="C141" s="114"/>
      <c r="D141" s="181"/>
      <c r="E141" s="114"/>
      <c r="F141" s="279">
        <f t="shared" si="16"/>
        <v>0</v>
      </c>
      <c r="G141" s="211">
        <f t="shared" si="17"/>
        <v>0</v>
      </c>
    </row>
    <row r="142" spans="1:7" ht="12" customHeight="1" thickBot="1" x14ac:dyDescent="0.3">
      <c r="A142" s="10" t="s">
        <v>84</v>
      </c>
      <c r="B142" s="6" t="s">
        <v>307</v>
      </c>
      <c r="C142" s="114"/>
      <c r="D142" s="181"/>
      <c r="E142" s="114"/>
      <c r="F142" s="279">
        <f t="shared" si="16"/>
        <v>0</v>
      </c>
      <c r="G142" s="211">
        <f t="shared" si="17"/>
        <v>0</v>
      </c>
    </row>
    <row r="143" spans="1:7" ht="12" customHeight="1" thickBot="1" x14ac:dyDescent="0.3">
      <c r="A143" s="17" t="s">
        <v>7</v>
      </c>
      <c r="B143" s="34" t="s">
        <v>315</v>
      </c>
      <c r="C143" s="119">
        <f>+C144+C145+C146+C147</f>
        <v>0</v>
      </c>
      <c r="D143" s="183">
        <f>+D144+D145+D146+D147</f>
        <v>0</v>
      </c>
      <c r="E143" s="119">
        <f>+E144+E145+E146+E147</f>
        <v>0</v>
      </c>
      <c r="F143" s="119">
        <f>+F144+F145+F146+F147</f>
        <v>0</v>
      </c>
      <c r="G143" s="154">
        <f>+G144+G145+G146+G147</f>
        <v>0</v>
      </c>
    </row>
    <row r="144" spans="1:7" ht="12" customHeight="1" x14ac:dyDescent="0.25">
      <c r="A144" s="12" t="s">
        <v>45</v>
      </c>
      <c r="B144" s="6" t="s">
        <v>246</v>
      </c>
      <c r="C144" s="114"/>
      <c r="D144" s="181"/>
      <c r="E144" s="114"/>
      <c r="F144" s="279">
        <f>D144+E144</f>
        <v>0</v>
      </c>
      <c r="G144" s="211">
        <f>C144+F144</f>
        <v>0</v>
      </c>
    </row>
    <row r="145" spans="1:11" ht="12" customHeight="1" x14ac:dyDescent="0.25">
      <c r="A145" s="12" t="s">
        <v>46</v>
      </c>
      <c r="B145" s="6" t="s">
        <v>247</v>
      </c>
      <c r="C145" s="114"/>
      <c r="D145" s="181"/>
      <c r="E145" s="114"/>
      <c r="F145" s="279">
        <f>D145+E145</f>
        <v>0</v>
      </c>
      <c r="G145" s="211">
        <f>C145+F145</f>
        <v>0</v>
      </c>
    </row>
    <row r="146" spans="1:11" ht="12" customHeight="1" x14ac:dyDescent="0.25">
      <c r="A146" s="12" t="s">
        <v>163</v>
      </c>
      <c r="B146" s="6" t="s">
        <v>316</v>
      </c>
      <c r="C146" s="114"/>
      <c r="D146" s="181"/>
      <c r="E146" s="114"/>
      <c r="F146" s="279">
        <f>D146+E146</f>
        <v>0</v>
      </c>
      <c r="G146" s="211">
        <f>C146+F146</f>
        <v>0</v>
      </c>
    </row>
    <row r="147" spans="1:11" ht="12" customHeight="1" thickBot="1" x14ac:dyDescent="0.3">
      <c r="A147" s="10" t="s">
        <v>164</v>
      </c>
      <c r="B147" s="4" t="s">
        <v>265</v>
      </c>
      <c r="C147" s="114"/>
      <c r="D147" s="181"/>
      <c r="E147" s="114"/>
      <c r="F147" s="279">
        <f>D147+E147</f>
        <v>0</v>
      </c>
      <c r="G147" s="211">
        <f>C147+F147</f>
        <v>0</v>
      </c>
    </row>
    <row r="148" spans="1:11" ht="12" customHeight="1" thickBot="1" x14ac:dyDescent="0.3">
      <c r="A148" s="17" t="s">
        <v>8</v>
      </c>
      <c r="B148" s="34" t="s">
        <v>317</v>
      </c>
      <c r="C148" s="174">
        <f>SUM(C149:C153)</f>
        <v>0</v>
      </c>
      <c r="D148" s="184">
        <f>SUM(D149:D153)</f>
        <v>0</v>
      </c>
      <c r="E148" s="174">
        <f>SUM(E149:E153)</f>
        <v>0</v>
      </c>
      <c r="F148" s="174">
        <f>SUM(F149:F153)</f>
        <v>0</v>
      </c>
      <c r="G148" s="169">
        <f>SUM(G149:G153)</f>
        <v>0</v>
      </c>
    </row>
    <row r="149" spans="1:11" ht="12" customHeight="1" x14ac:dyDescent="0.25">
      <c r="A149" s="12" t="s">
        <v>47</v>
      </c>
      <c r="B149" s="6" t="s">
        <v>312</v>
      </c>
      <c r="C149" s="114"/>
      <c r="D149" s="181"/>
      <c r="E149" s="114"/>
      <c r="F149" s="279">
        <f t="shared" ref="F149:F155" si="18">D149+E149</f>
        <v>0</v>
      </c>
      <c r="G149" s="211">
        <f t="shared" ref="G149:G154" si="19">C149+F149</f>
        <v>0</v>
      </c>
    </row>
    <row r="150" spans="1:11" ht="12" customHeight="1" x14ac:dyDescent="0.25">
      <c r="A150" s="12" t="s">
        <v>48</v>
      </c>
      <c r="B150" s="6" t="s">
        <v>319</v>
      </c>
      <c r="C150" s="114"/>
      <c r="D150" s="181"/>
      <c r="E150" s="114"/>
      <c r="F150" s="279">
        <f t="shared" si="18"/>
        <v>0</v>
      </c>
      <c r="G150" s="211">
        <f t="shared" si="19"/>
        <v>0</v>
      </c>
    </row>
    <row r="151" spans="1:11" ht="12" customHeight="1" x14ac:dyDescent="0.25">
      <c r="A151" s="12" t="s">
        <v>175</v>
      </c>
      <c r="B151" s="6" t="s">
        <v>314</v>
      </c>
      <c r="C151" s="114"/>
      <c r="D151" s="181"/>
      <c r="E151" s="114"/>
      <c r="F151" s="279">
        <f t="shared" si="18"/>
        <v>0</v>
      </c>
      <c r="G151" s="211">
        <f t="shared" si="19"/>
        <v>0</v>
      </c>
    </row>
    <row r="152" spans="1:11" ht="22.5" x14ac:dyDescent="0.25">
      <c r="A152" s="12" t="s">
        <v>176</v>
      </c>
      <c r="B152" s="6" t="s">
        <v>320</v>
      </c>
      <c r="C152" s="114"/>
      <c r="D152" s="181"/>
      <c r="E152" s="114"/>
      <c r="F152" s="279">
        <f t="shared" si="18"/>
        <v>0</v>
      </c>
      <c r="G152" s="211">
        <f t="shared" si="19"/>
        <v>0</v>
      </c>
    </row>
    <row r="153" spans="1:11" ht="12" customHeight="1" thickBot="1" x14ac:dyDescent="0.3">
      <c r="A153" s="12" t="s">
        <v>318</v>
      </c>
      <c r="B153" s="6" t="s">
        <v>321</v>
      </c>
      <c r="C153" s="114"/>
      <c r="D153" s="181"/>
      <c r="E153" s="116"/>
      <c r="F153" s="280">
        <f t="shared" si="18"/>
        <v>0</v>
      </c>
      <c r="G153" s="212">
        <f t="shared" si="19"/>
        <v>0</v>
      </c>
    </row>
    <row r="154" spans="1:11" ht="12" customHeight="1" thickBot="1" x14ac:dyDescent="0.3">
      <c r="A154" s="17" t="s">
        <v>9</v>
      </c>
      <c r="B154" s="34" t="s">
        <v>322</v>
      </c>
      <c r="C154" s="175"/>
      <c r="D154" s="185"/>
      <c r="E154" s="175"/>
      <c r="F154" s="174">
        <f t="shared" si="18"/>
        <v>0</v>
      </c>
      <c r="G154" s="247">
        <f t="shared" si="19"/>
        <v>0</v>
      </c>
    </row>
    <row r="155" spans="1:11" ht="12" customHeight="1" thickBot="1" x14ac:dyDescent="0.3">
      <c r="A155" s="17" t="s">
        <v>10</v>
      </c>
      <c r="B155" s="34" t="s">
        <v>323</v>
      </c>
      <c r="C155" s="175"/>
      <c r="D155" s="185"/>
      <c r="E155" s="248"/>
      <c r="F155" s="282">
        <f t="shared" si="18"/>
        <v>0</v>
      </c>
      <c r="G155" s="155">
        <f>C155+D155</f>
        <v>0</v>
      </c>
    </row>
    <row r="156" spans="1:11" ht="15" customHeight="1" thickBot="1" x14ac:dyDescent="0.3">
      <c r="A156" s="17" t="s">
        <v>11</v>
      </c>
      <c r="B156" s="34" t="s">
        <v>325</v>
      </c>
      <c r="C156" s="176">
        <f>+C132+C136+C143+C148+C154+C155</f>
        <v>0</v>
      </c>
      <c r="D156" s="186">
        <f>+D132+D136+D143+D148+D154+D155</f>
        <v>0</v>
      </c>
      <c r="E156" s="176">
        <f>+E132+E136+E143+E148+E154+E155</f>
        <v>0</v>
      </c>
      <c r="F156" s="176">
        <f>+F132+F136+F143+F148+F154+F155</f>
        <v>0</v>
      </c>
      <c r="G156" s="170">
        <f>C156+F156</f>
        <v>0</v>
      </c>
      <c r="H156" s="136"/>
      <c r="I156" s="137"/>
      <c r="J156" s="137"/>
      <c r="K156" s="137"/>
    </row>
    <row r="157" spans="1:11" s="126" customFormat="1" ht="12.95" customHeight="1" thickBot="1" x14ac:dyDescent="0.25">
      <c r="A157" s="61" t="s">
        <v>12</v>
      </c>
      <c r="B157" s="100" t="s">
        <v>324</v>
      </c>
      <c r="C157" s="176">
        <f>+C131+C156</f>
        <v>2220000</v>
      </c>
      <c r="D157" s="186">
        <f>+D131+D156</f>
        <v>0</v>
      </c>
      <c r="E157" s="176">
        <f>+E131+E156</f>
        <v>0</v>
      </c>
      <c r="F157" s="176">
        <f>+F131+F156</f>
        <v>0</v>
      </c>
      <c r="G157" s="170">
        <f>+G131+G156</f>
        <v>2220000</v>
      </c>
    </row>
    <row r="158" spans="1:11" ht="7.5" customHeight="1" x14ac:dyDescent="0.25"/>
    <row r="159" spans="1:11" x14ac:dyDescent="0.25">
      <c r="A159" s="404" t="s">
        <v>498</v>
      </c>
      <c r="B159" s="404"/>
      <c r="C159" s="404"/>
      <c r="D159" s="404"/>
      <c r="E159" s="404"/>
      <c r="F159" s="404"/>
      <c r="G159" s="404"/>
    </row>
    <row r="160" spans="1:11" ht="15" customHeight="1" thickBot="1" x14ac:dyDescent="0.3">
      <c r="A160" s="394"/>
      <c r="B160" s="394"/>
      <c r="C160" s="63"/>
      <c r="G160" s="63"/>
    </row>
    <row r="161" spans="1:7" ht="25.5" customHeight="1" thickBot="1" x14ac:dyDescent="0.3">
      <c r="A161" s="17">
        <v>1</v>
      </c>
      <c r="B161" s="20" t="s">
        <v>326</v>
      </c>
      <c r="C161" s="178">
        <f>+C64-C131</f>
        <v>-2220000</v>
      </c>
      <c r="D161" s="113">
        <f>+D64-D131</f>
        <v>0</v>
      </c>
      <c r="E161" s="113">
        <f>+E64-E131</f>
        <v>0</v>
      </c>
      <c r="F161" s="113">
        <f>+F64-F131</f>
        <v>0</v>
      </c>
      <c r="G161" s="57">
        <f>+G64-G131</f>
        <v>-2220000</v>
      </c>
    </row>
    <row r="162" spans="1:7" ht="32.25" customHeight="1" thickBot="1" x14ac:dyDescent="0.3">
      <c r="A162" s="17" t="s">
        <v>3</v>
      </c>
      <c r="B162" s="20" t="s">
        <v>332</v>
      </c>
      <c r="C162" s="113">
        <f>+C88-C156</f>
        <v>0</v>
      </c>
      <c r="D162" s="113">
        <f>+D88-D156</f>
        <v>0</v>
      </c>
      <c r="E162" s="113">
        <f>+E88-E156</f>
        <v>0</v>
      </c>
      <c r="F162" s="113">
        <f>+F88-F156</f>
        <v>0</v>
      </c>
      <c r="G162" s="57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6" fitToHeight="2" orientation="portrait" r:id="rId1"/>
  <headerFooter alignWithMargins="0"/>
  <rowBreaks count="2" manualBreakCount="2">
    <brk id="68" max="6" man="1"/>
    <brk id="9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1" customWidth="1"/>
    <col min="2" max="2" width="59.6640625" style="101" customWidth="1"/>
    <col min="3" max="3" width="14.83203125" style="102" customWidth="1"/>
    <col min="4" max="4" width="11.83203125" style="124" hidden="1" customWidth="1"/>
    <col min="5" max="6" width="11.83203125" style="124" customWidth="1"/>
    <col min="7" max="7" width="14.83203125" style="124" customWidth="1"/>
    <col min="8" max="16384" width="9.33203125" style="124"/>
  </cols>
  <sheetData>
    <row r="1" spans="1:7" ht="51.75" customHeight="1" x14ac:dyDescent="0.25">
      <c r="A1" s="392" t="s">
        <v>499</v>
      </c>
      <c r="B1" s="404"/>
      <c r="C1" s="404"/>
      <c r="D1" s="404"/>
      <c r="E1" s="404"/>
      <c r="F1" s="404"/>
      <c r="G1" s="404"/>
    </row>
    <row r="2" spans="1:7" ht="15.95" customHeight="1" x14ac:dyDescent="0.25">
      <c r="A2" s="393" t="s">
        <v>500</v>
      </c>
      <c r="B2" s="393"/>
      <c r="C2" s="393"/>
      <c r="D2" s="393"/>
      <c r="E2" s="393"/>
      <c r="F2" s="393"/>
      <c r="G2" s="393"/>
    </row>
    <row r="3" spans="1:7" ht="15.95" customHeight="1" thickBot="1" x14ac:dyDescent="0.3">
      <c r="A3" s="394"/>
      <c r="B3" s="394"/>
      <c r="C3" s="177"/>
      <c r="G3" s="177"/>
    </row>
    <row r="4" spans="1:7" x14ac:dyDescent="0.25">
      <c r="A4" s="396" t="s">
        <v>37</v>
      </c>
      <c r="B4" s="398" t="s">
        <v>1</v>
      </c>
      <c r="C4" s="400" t="str">
        <f>+CONCATENATE(LEFT(ÖSSZEFÜGGÉSEK!A6,4),". évi")</f>
        <v>2021. évi</v>
      </c>
      <c r="D4" s="401"/>
      <c r="E4" s="402"/>
      <c r="F4" s="402"/>
      <c r="G4" s="403"/>
    </row>
    <row r="5" spans="1:7" ht="36.75" thickBot="1" x14ac:dyDescent="0.3">
      <c r="A5" s="397"/>
      <c r="B5" s="399"/>
      <c r="C5" s="284" t="s">
        <v>363</v>
      </c>
      <c r="D5" s="285" t="s">
        <v>429</v>
      </c>
      <c r="E5" s="285" t="str">
        <f>'1.mell.1.tábl.'!E5</f>
        <v xml:space="preserve">1. sz. módosítás </v>
      </c>
      <c r="F5" s="286" t="s">
        <v>428</v>
      </c>
      <c r="G5" s="287" t="str">
        <f>'1.mell.1.tábl.'!G5</f>
        <v>Módosított előirányzat</v>
      </c>
    </row>
    <row r="6" spans="1:7" s="125" customFormat="1" ht="12" customHeight="1" thickBot="1" x14ac:dyDescent="0.25">
      <c r="A6" s="121" t="s">
        <v>339</v>
      </c>
      <c r="B6" s="122" t="s">
        <v>340</v>
      </c>
      <c r="C6" s="288" t="s">
        <v>341</v>
      </c>
      <c r="D6" s="288" t="s">
        <v>343</v>
      </c>
      <c r="E6" s="289" t="s">
        <v>342</v>
      </c>
      <c r="F6" s="289" t="s">
        <v>430</v>
      </c>
      <c r="G6" s="290" t="s">
        <v>431</v>
      </c>
    </row>
    <row r="7" spans="1:7" s="126" customFormat="1" ht="12" customHeight="1" thickBot="1" x14ac:dyDescent="0.25">
      <c r="A7" s="17" t="s">
        <v>2</v>
      </c>
      <c r="B7" s="18" t="s">
        <v>128</v>
      </c>
      <c r="C7" s="113">
        <f>+C8+C9+C10+C11+C12+C13</f>
        <v>0</v>
      </c>
      <c r="D7" s="113">
        <f>+D8+D9+D10+D11+D12+D13</f>
        <v>0</v>
      </c>
      <c r="E7" s="113">
        <f>+E8+E9+E10+E11+E12+E13</f>
        <v>0</v>
      </c>
      <c r="F7" s="113">
        <f>+F8+F9+F10+F11+F12+F13</f>
        <v>0</v>
      </c>
      <c r="G7" s="57">
        <f>+G8+G9+G10+G11+G12+G13</f>
        <v>0</v>
      </c>
    </row>
    <row r="8" spans="1:7" s="126" customFormat="1" ht="12" customHeight="1" x14ac:dyDescent="0.2">
      <c r="A8" s="12" t="s">
        <v>49</v>
      </c>
      <c r="B8" s="127" t="s">
        <v>129</v>
      </c>
      <c r="C8" s="115"/>
      <c r="D8" s="115"/>
      <c r="E8" s="115"/>
      <c r="F8" s="156">
        <f>D8+E8</f>
        <v>0</v>
      </c>
      <c r="G8" s="155">
        <f t="shared" ref="G8:G13" si="0">C8+F8</f>
        <v>0</v>
      </c>
    </row>
    <row r="9" spans="1:7" s="126" customFormat="1" ht="12" customHeight="1" x14ac:dyDescent="0.2">
      <c r="A9" s="11" t="s">
        <v>50</v>
      </c>
      <c r="B9" s="128" t="s">
        <v>130</v>
      </c>
      <c r="C9" s="114"/>
      <c r="D9" s="114"/>
      <c r="E9" s="115"/>
      <c r="F9" s="156">
        <f t="shared" ref="F9:F63" si="1">D9+E9</f>
        <v>0</v>
      </c>
      <c r="G9" s="155">
        <f t="shared" si="0"/>
        <v>0</v>
      </c>
    </row>
    <row r="10" spans="1:7" s="126" customFormat="1" ht="12" customHeight="1" x14ac:dyDescent="0.2">
      <c r="A10" s="11" t="s">
        <v>51</v>
      </c>
      <c r="B10" s="128" t="s">
        <v>131</v>
      </c>
      <c r="C10" s="114"/>
      <c r="D10" s="114"/>
      <c r="E10" s="115"/>
      <c r="F10" s="156">
        <f t="shared" si="1"/>
        <v>0</v>
      </c>
      <c r="G10" s="155">
        <f t="shared" si="0"/>
        <v>0</v>
      </c>
    </row>
    <row r="11" spans="1:7" s="126" customFormat="1" ht="12" customHeight="1" x14ac:dyDescent="0.2">
      <c r="A11" s="11" t="s">
        <v>52</v>
      </c>
      <c r="B11" s="128" t="s">
        <v>132</v>
      </c>
      <c r="C11" s="114"/>
      <c r="D11" s="114"/>
      <c r="E11" s="115"/>
      <c r="F11" s="156">
        <f t="shared" si="1"/>
        <v>0</v>
      </c>
      <c r="G11" s="155">
        <f t="shared" si="0"/>
        <v>0</v>
      </c>
    </row>
    <row r="12" spans="1:7" s="126" customFormat="1" ht="12" customHeight="1" x14ac:dyDescent="0.2">
      <c r="A12" s="11" t="s">
        <v>69</v>
      </c>
      <c r="B12" s="59" t="s">
        <v>284</v>
      </c>
      <c r="C12" s="114"/>
      <c r="D12" s="114"/>
      <c r="E12" s="115"/>
      <c r="F12" s="156">
        <f t="shared" si="1"/>
        <v>0</v>
      </c>
      <c r="G12" s="155">
        <f t="shared" si="0"/>
        <v>0</v>
      </c>
    </row>
    <row r="13" spans="1:7" s="126" customFormat="1" ht="12" customHeight="1" thickBot="1" x14ac:dyDescent="0.25">
      <c r="A13" s="13" t="s">
        <v>53</v>
      </c>
      <c r="B13" s="60" t="s">
        <v>285</v>
      </c>
      <c r="C13" s="114"/>
      <c r="D13" s="114"/>
      <c r="E13" s="115"/>
      <c r="F13" s="156">
        <f t="shared" si="1"/>
        <v>0</v>
      </c>
      <c r="G13" s="155">
        <f t="shared" si="0"/>
        <v>0</v>
      </c>
    </row>
    <row r="14" spans="1:7" s="126" customFormat="1" ht="21.75" thickBot="1" x14ac:dyDescent="0.25">
      <c r="A14" s="17" t="s">
        <v>3</v>
      </c>
      <c r="B14" s="58" t="s">
        <v>133</v>
      </c>
      <c r="C14" s="113">
        <f>+C15+C16+C17+C18+C19</f>
        <v>0</v>
      </c>
      <c r="D14" s="113">
        <f>+D15+D16+D17+D18+D19</f>
        <v>0</v>
      </c>
      <c r="E14" s="113">
        <f>+E15+E16+E17+E18+E19</f>
        <v>0</v>
      </c>
      <c r="F14" s="113">
        <f>+F15+F16+F17+F18+F19</f>
        <v>0</v>
      </c>
      <c r="G14" s="57">
        <f>+G15+G16+G17+G18+G19</f>
        <v>0</v>
      </c>
    </row>
    <row r="15" spans="1:7" s="126" customFormat="1" ht="12" customHeight="1" x14ac:dyDescent="0.2">
      <c r="A15" s="12" t="s">
        <v>55</v>
      </c>
      <c r="B15" s="127" t="s">
        <v>134</v>
      </c>
      <c r="C15" s="115"/>
      <c r="D15" s="115"/>
      <c r="E15" s="115"/>
      <c r="F15" s="156">
        <f t="shared" si="1"/>
        <v>0</v>
      </c>
      <c r="G15" s="155">
        <f t="shared" ref="G15:G20" si="2">C15+F15</f>
        <v>0</v>
      </c>
    </row>
    <row r="16" spans="1:7" s="126" customFormat="1" ht="12" customHeight="1" x14ac:dyDescent="0.2">
      <c r="A16" s="11" t="s">
        <v>56</v>
      </c>
      <c r="B16" s="128" t="s">
        <v>135</v>
      </c>
      <c r="C16" s="114"/>
      <c r="D16" s="114"/>
      <c r="E16" s="115"/>
      <c r="F16" s="156">
        <f t="shared" si="1"/>
        <v>0</v>
      </c>
      <c r="G16" s="155">
        <f t="shared" si="2"/>
        <v>0</v>
      </c>
    </row>
    <row r="17" spans="1:7" s="126" customFormat="1" ht="12" customHeight="1" x14ac:dyDescent="0.2">
      <c r="A17" s="11" t="s">
        <v>57</v>
      </c>
      <c r="B17" s="128" t="s">
        <v>277</v>
      </c>
      <c r="C17" s="114"/>
      <c r="D17" s="114"/>
      <c r="E17" s="115"/>
      <c r="F17" s="156">
        <f t="shared" si="1"/>
        <v>0</v>
      </c>
      <c r="G17" s="155">
        <f t="shared" si="2"/>
        <v>0</v>
      </c>
    </row>
    <row r="18" spans="1:7" s="126" customFormat="1" ht="12" customHeight="1" x14ac:dyDescent="0.2">
      <c r="A18" s="11" t="s">
        <v>58</v>
      </c>
      <c r="B18" s="128" t="s">
        <v>278</v>
      </c>
      <c r="C18" s="114"/>
      <c r="D18" s="114"/>
      <c r="E18" s="115"/>
      <c r="F18" s="156">
        <f t="shared" si="1"/>
        <v>0</v>
      </c>
      <c r="G18" s="155">
        <f t="shared" si="2"/>
        <v>0</v>
      </c>
    </row>
    <row r="19" spans="1:7" s="126" customFormat="1" ht="12" customHeight="1" x14ac:dyDescent="0.2">
      <c r="A19" s="11" t="s">
        <v>59</v>
      </c>
      <c r="B19" s="128" t="s">
        <v>136</v>
      </c>
      <c r="C19" s="114"/>
      <c r="D19" s="114"/>
      <c r="E19" s="115"/>
      <c r="F19" s="156">
        <f t="shared" si="1"/>
        <v>0</v>
      </c>
      <c r="G19" s="155">
        <f t="shared" si="2"/>
        <v>0</v>
      </c>
    </row>
    <row r="20" spans="1:7" s="126" customFormat="1" ht="12" customHeight="1" thickBot="1" x14ac:dyDescent="0.25">
      <c r="A20" s="13" t="s">
        <v>65</v>
      </c>
      <c r="B20" s="60" t="s">
        <v>137</v>
      </c>
      <c r="C20" s="116"/>
      <c r="D20" s="116"/>
      <c r="E20" s="245"/>
      <c r="F20" s="156">
        <f t="shared" si="1"/>
        <v>0</v>
      </c>
      <c r="G20" s="155">
        <f t="shared" si="2"/>
        <v>0</v>
      </c>
    </row>
    <row r="21" spans="1:7" s="126" customFormat="1" ht="21.75" thickBot="1" x14ac:dyDescent="0.25">
      <c r="A21" s="17" t="s">
        <v>4</v>
      </c>
      <c r="B21" s="18" t="s">
        <v>138</v>
      </c>
      <c r="C21" s="113">
        <f>+C22+C23+C24+C25+C26</f>
        <v>0</v>
      </c>
      <c r="D21" s="113">
        <f>+D22+D23+D24+D25+D26</f>
        <v>0</v>
      </c>
      <c r="E21" s="113">
        <f>+E22+E23+E24+E25+E26</f>
        <v>0</v>
      </c>
      <c r="F21" s="113">
        <f>+F22+F23+F24+F25+F26</f>
        <v>0</v>
      </c>
      <c r="G21" s="57">
        <f>+G22+G23+G24+G25+G26</f>
        <v>0</v>
      </c>
    </row>
    <row r="22" spans="1:7" s="126" customFormat="1" ht="12" customHeight="1" x14ac:dyDescent="0.2">
      <c r="A22" s="12" t="s">
        <v>38</v>
      </c>
      <c r="B22" s="127" t="s">
        <v>139</v>
      </c>
      <c r="C22" s="115"/>
      <c r="D22" s="115"/>
      <c r="E22" s="115"/>
      <c r="F22" s="156">
        <f t="shared" si="1"/>
        <v>0</v>
      </c>
      <c r="G22" s="155">
        <f t="shared" ref="G22:G27" si="3">C22+F22</f>
        <v>0</v>
      </c>
    </row>
    <row r="23" spans="1:7" s="126" customFormat="1" ht="12" customHeight="1" x14ac:dyDescent="0.2">
      <c r="A23" s="11" t="s">
        <v>39</v>
      </c>
      <c r="B23" s="128" t="s">
        <v>140</v>
      </c>
      <c r="C23" s="114"/>
      <c r="D23" s="114"/>
      <c r="E23" s="115"/>
      <c r="F23" s="156">
        <f t="shared" si="1"/>
        <v>0</v>
      </c>
      <c r="G23" s="155">
        <f t="shared" si="3"/>
        <v>0</v>
      </c>
    </row>
    <row r="24" spans="1:7" s="126" customFormat="1" ht="12" customHeight="1" x14ac:dyDescent="0.2">
      <c r="A24" s="11" t="s">
        <v>40</v>
      </c>
      <c r="B24" s="128" t="s">
        <v>279</v>
      </c>
      <c r="C24" s="114"/>
      <c r="D24" s="114"/>
      <c r="E24" s="115"/>
      <c r="F24" s="156">
        <f t="shared" si="1"/>
        <v>0</v>
      </c>
      <c r="G24" s="155">
        <f t="shared" si="3"/>
        <v>0</v>
      </c>
    </row>
    <row r="25" spans="1:7" s="126" customFormat="1" ht="12" customHeight="1" x14ac:dyDescent="0.2">
      <c r="A25" s="11" t="s">
        <v>41</v>
      </c>
      <c r="B25" s="128" t="s">
        <v>280</v>
      </c>
      <c r="C25" s="114"/>
      <c r="D25" s="114"/>
      <c r="E25" s="115"/>
      <c r="F25" s="156">
        <f t="shared" si="1"/>
        <v>0</v>
      </c>
      <c r="G25" s="155">
        <f t="shared" si="3"/>
        <v>0</v>
      </c>
    </row>
    <row r="26" spans="1:7" s="126" customFormat="1" ht="12" customHeight="1" x14ac:dyDescent="0.2">
      <c r="A26" s="11" t="s">
        <v>78</v>
      </c>
      <c r="B26" s="128" t="s">
        <v>141</v>
      </c>
      <c r="C26" s="114"/>
      <c r="D26" s="114"/>
      <c r="E26" s="115"/>
      <c r="F26" s="156">
        <f t="shared" si="1"/>
        <v>0</v>
      </c>
      <c r="G26" s="155">
        <f t="shared" si="3"/>
        <v>0</v>
      </c>
    </row>
    <row r="27" spans="1:7" s="126" customFormat="1" ht="12" customHeight="1" thickBot="1" x14ac:dyDescent="0.25">
      <c r="A27" s="13" t="s">
        <v>79</v>
      </c>
      <c r="B27" s="129" t="s">
        <v>142</v>
      </c>
      <c r="C27" s="116"/>
      <c r="D27" s="116"/>
      <c r="E27" s="245"/>
      <c r="F27" s="273">
        <f t="shared" si="1"/>
        <v>0</v>
      </c>
      <c r="G27" s="155">
        <f t="shared" si="3"/>
        <v>0</v>
      </c>
    </row>
    <row r="28" spans="1:7" s="126" customFormat="1" ht="12" customHeight="1" thickBot="1" x14ac:dyDescent="0.25">
      <c r="A28" s="17" t="s">
        <v>80</v>
      </c>
      <c r="B28" s="18" t="s">
        <v>414</v>
      </c>
      <c r="C28" s="119">
        <f>+C29+C30+C31+C32+C33+C34+C35</f>
        <v>0</v>
      </c>
      <c r="D28" s="119">
        <f>+D29+D30+D31+D32+D33+D34+D35</f>
        <v>0</v>
      </c>
      <c r="E28" s="119">
        <f>+E29+E30+E31+E32+E33+E34+E35</f>
        <v>0</v>
      </c>
      <c r="F28" s="119">
        <f>+F29+F30+F31+F32+F33+F34+F35</f>
        <v>0</v>
      </c>
      <c r="G28" s="154">
        <f>+G29+G30+G31+G32+G33+G34+G35</f>
        <v>0</v>
      </c>
    </row>
    <row r="29" spans="1:7" s="126" customFormat="1" ht="12" customHeight="1" x14ac:dyDescent="0.2">
      <c r="A29" s="12" t="s">
        <v>143</v>
      </c>
      <c r="B29" s="127" t="s">
        <v>407</v>
      </c>
      <c r="C29" s="156"/>
      <c r="D29" s="156"/>
      <c r="E29" s="156"/>
      <c r="F29" s="156">
        <f t="shared" si="1"/>
        <v>0</v>
      </c>
      <c r="G29" s="155">
        <f t="shared" ref="G29:G35" si="4">C29+F29</f>
        <v>0</v>
      </c>
    </row>
    <row r="30" spans="1:7" s="126" customFormat="1" ht="12" customHeight="1" x14ac:dyDescent="0.2">
      <c r="A30" s="11" t="s">
        <v>144</v>
      </c>
      <c r="B30" s="128" t="s">
        <v>408</v>
      </c>
      <c r="C30" s="114"/>
      <c r="D30" s="114"/>
      <c r="E30" s="115"/>
      <c r="F30" s="156">
        <f t="shared" si="1"/>
        <v>0</v>
      </c>
      <c r="G30" s="155">
        <f t="shared" si="4"/>
        <v>0</v>
      </c>
    </row>
    <row r="31" spans="1:7" s="126" customFormat="1" ht="12" customHeight="1" x14ac:dyDescent="0.2">
      <c r="A31" s="11" t="s">
        <v>145</v>
      </c>
      <c r="B31" s="128" t="s">
        <v>409</v>
      </c>
      <c r="C31" s="114"/>
      <c r="D31" s="114"/>
      <c r="E31" s="115"/>
      <c r="F31" s="156">
        <f t="shared" si="1"/>
        <v>0</v>
      </c>
      <c r="G31" s="155">
        <f t="shared" si="4"/>
        <v>0</v>
      </c>
    </row>
    <row r="32" spans="1:7" s="126" customFormat="1" ht="12" customHeight="1" x14ac:dyDescent="0.2">
      <c r="A32" s="11" t="s">
        <v>146</v>
      </c>
      <c r="B32" s="128" t="s">
        <v>410</v>
      </c>
      <c r="C32" s="114"/>
      <c r="D32" s="114"/>
      <c r="E32" s="115"/>
      <c r="F32" s="156">
        <f t="shared" si="1"/>
        <v>0</v>
      </c>
      <c r="G32" s="155">
        <f t="shared" si="4"/>
        <v>0</v>
      </c>
    </row>
    <row r="33" spans="1:7" s="126" customFormat="1" ht="12" customHeight="1" x14ac:dyDescent="0.2">
      <c r="A33" s="11" t="s">
        <v>411</v>
      </c>
      <c r="B33" s="128" t="s">
        <v>147</v>
      </c>
      <c r="C33" s="114"/>
      <c r="D33" s="114"/>
      <c r="E33" s="115"/>
      <c r="F33" s="156">
        <f t="shared" si="1"/>
        <v>0</v>
      </c>
      <c r="G33" s="155">
        <f t="shared" si="4"/>
        <v>0</v>
      </c>
    </row>
    <row r="34" spans="1:7" s="126" customFormat="1" ht="12" customHeight="1" x14ac:dyDescent="0.2">
      <c r="A34" s="11" t="s">
        <v>412</v>
      </c>
      <c r="B34" s="128" t="s">
        <v>148</v>
      </c>
      <c r="C34" s="114"/>
      <c r="D34" s="114"/>
      <c r="E34" s="115"/>
      <c r="F34" s="156">
        <f t="shared" si="1"/>
        <v>0</v>
      </c>
      <c r="G34" s="155">
        <f t="shared" si="4"/>
        <v>0</v>
      </c>
    </row>
    <row r="35" spans="1:7" s="126" customFormat="1" ht="12" customHeight="1" thickBot="1" x14ac:dyDescent="0.25">
      <c r="A35" s="13" t="s">
        <v>413</v>
      </c>
      <c r="B35" s="129" t="s">
        <v>149</v>
      </c>
      <c r="C35" s="116"/>
      <c r="D35" s="116"/>
      <c r="E35" s="245"/>
      <c r="F35" s="273">
        <f t="shared" si="1"/>
        <v>0</v>
      </c>
      <c r="G35" s="155">
        <f t="shared" si="4"/>
        <v>0</v>
      </c>
    </row>
    <row r="36" spans="1:7" s="126" customFormat="1" ht="12" customHeight="1" thickBot="1" x14ac:dyDescent="0.25">
      <c r="A36" s="17" t="s">
        <v>6</v>
      </c>
      <c r="B36" s="18" t="s">
        <v>286</v>
      </c>
      <c r="C36" s="113">
        <f>SUM(C37:C47)</f>
        <v>0</v>
      </c>
      <c r="D36" s="113">
        <f>SUM(D37:D47)</f>
        <v>0</v>
      </c>
      <c r="E36" s="113">
        <f>SUM(E37:E47)</f>
        <v>0</v>
      </c>
      <c r="F36" s="113">
        <f>SUM(F37:F47)</f>
        <v>0</v>
      </c>
      <c r="G36" s="57">
        <f>SUM(G37:G47)</f>
        <v>0</v>
      </c>
    </row>
    <row r="37" spans="1:7" s="126" customFormat="1" ht="12" customHeight="1" x14ac:dyDescent="0.2">
      <c r="A37" s="12" t="s">
        <v>42</v>
      </c>
      <c r="B37" s="127" t="s">
        <v>152</v>
      </c>
      <c r="C37" s="115"/>
      <c r="D37" s="115"/>
      <c r="E37" s="115"/>
      <c r="F37" s="156">
        <f t="shared" si="1"/>
        <v>0</v>
      </c>
      <c r="G37" s="155">
        <f t="shared" ref="G37:G47" si="5">C37+F37</f>
        <v>0</v>
      </c>
    </row>
    <row r="38" spans="1:7" s="126" customFormat="1" ht="12" customHeight="1" x14ac:dyDescent="0.2">
      <c r="A38" s="11" t="s">
        <v>43</v>
      </c>
      <c r="B38" s="128" t="s">
        <v>153</v>
      </c>
      <c r="C38" s="114"/>
      <c r="D38" s="114"/>
      <c r="E38" s="115"/>
      <c r="F38" s="156">
        <f t="shared" si="1"/>
        <v>0</v>
      </c>
      <c r="G38" s="155">
        <f t="shared" si="5"/>
        <v>0</v>
      </c>
    </row>
    <row r="39" spans="1:7" s="126" customFormat="1" ht="12" customHeight="1" x14ac:dyDescent="0.2">
      <c r="A39" s="11" t="s">
        <v>44</v>
      </c>
      <c r="B39" s="128" t="s">
        <v>154</v>
      </c>
      <c r="C39" s="114"/>
      <c r="D39" s="114"/>
      <c r="E39" s="115"/>
      <c r="F39" s="156">
        <f t="shared" si="1"/>
        <v>0</v>
      </c>
      <c r="G39" s="155">
        <f t="shared" si="5"/>
        <v>0</v>
      </c>
    </row>
    <row r="40" spans="1:7" s="126" customFormat="1" ht="12" customHeight="1" x14ac:dyDescent="0.2">
      <c r="A40" s="11" t="s">
        <v>82</v>
      </c>
      <c r="B40" s="128" t="s">
        <v>155</v>
      </c>
      <c r="C40" s="114"/>
      <c r="D40" s="114"/>
      <c r="E40" s="115"/>
      <c r="F40" s="156">
        <f t="shared" si="1"/>
        <v>0</v>
      </c>
      <c r="G40" s="155">
        <f t="shared" si="5"/>
        <v>0</v>
      </c>
    </row>
    <row r="41" spans="1:7" s="126" customFormat="1" ht="12" customHeight="1" x14ac:dyDescent="0.2">
      <c r="A41" s="11" t="s">
        <v>83</v>
      </c>
      <c r="B41" s="128" t="s">
        <v>156</v>
      </c>
      <c r="C41" s="114"/>
      <c r="D41" s="114"/>
      <c r="E41" s="115"/>
      <c r="F41" s="156">
        <f t="shared" si="1"/>
        <v>0</v>
      </c>
      <c r="G41" s="155">
        <f t="shared" si="5"/>
        <v>0</v>
      </c>
    </row>
    <row r="42" spans="1:7" s="126" customFormat="1" ht="12" customHeight="1" x14ac:dyDescent="0.2">
      <c r="A42" s="11" t="s">
        <v>84</v>
      </c>
      <c r="B42" s="128" t="s">
        <v>157</v>
      </c>
      <c r="C42" s="114"/>
      <c r="D42" s="114"/>
      <c r="E42" s="115"/>
      <c r="F42" s="156">
        <f t="shared" si="1"/>
        <v>0</v>
      </c>
      <c r="G42" s="155">
        <f t="shared" si="5"/>
        <v>0</v>
      </c>
    </row>
    <row r="43" spans="1:7" s="126" customFormat="1" ht="12" customHeight="1" x14ac:dyDescent="0.2">
      <c r="A43" s="11" t="s">
        <v>85</v>
      </c>
      <c r="B43" s="128" t="s">
        <v>158</v>
      </c>
      <c r="C43" s="114"/>
      <c r="D43" s="114"/>
      <c r="E43" s="115"/>
      <c r="F43" s="156">
        <f t="shared" si="1"/>
        <v>0</v>
      </c>
      <c r="G43" s="155">
        <f t="shared" si="5"/>
        <v>0</v>
      </c>
    </row>
    <row r="44" spans="1:7" s="126" customFormat="1" ht="12" customHeight="1" x14ac:dyDescent="0.2">
      <c r="A44" s="11" t="s">
        <v>86</v>
      </c>
      <c r="B44" s="128" t="s">
        <v>415</v>
      </c>
      <c r="C44" s="114"/>
      <c r="D44" s="114"/>
      <c r="E44" s="115"/>
      <c r="F44" s="156">
        <f t="shared" si="1"/>
        <v>0</v>
      </c>
      <c r="G44" s="155">
        <f t="shared" si="5"/>
        <v>0</v>
      </c>
    </row>
    <row r="45" spans="1:7" s="126" customFormat="1" ht="12" customHeight="1" x14ac:dyDescent="0.2">
      <c r="A45" s="11" t="s">
        <v>150</v>
      </c>
      <c r="B45" s="128" t="s">
        <v>160</v>
      </c>
      <c r="C45" s="117"/>
      <c r="D45" s="117"/>
      <c r="E45" s="157"/>
      <c r="F45" s="274">
        <f t="shared" si="1"/>
        <v>0</v>
      </c>
      <c r="G45" s="155">
        <f t="shared" si="5"/>
        <v>0</v>
      </c>
    </row>
    <row r="46" spans="1:7" s="126" customFormat="1" ht="12" customHeight="1" x14ac:dyDescent="0.2">
      <c r="A46" s="13" t="s">
        <v>151</v>
      </c>
      <c r="B46" s="129" t="s">
        <v>288</v>
      </c>
      <c r="C46" s="118"/>
      <c r="D46" s="118"/>
      <c r="E46" s="246"/>
      <c r="F46" s="275">
        <f t="shared" si="1"/>
        <v>0</v>
      </c>
      <c r="G46" s="155">
        <f t="shared" si="5"/>
        <v>0</v>
      </c>
    </row>
    <row r="47" spans="1:7" s="126" customFormat="1" ht="12" customHeight="1" thickBot="1" x14ac:dyDescent="0.25">
      <c r="A47" s="13" t="s">
        <v>287</v>
      </c>
      <c r="B47" s="60" t="s">
        <v>161</v>
      </c>
      <c r="C47" s="118"/>
      <c r="D47" s="118"/>
      <c r="E47" s="249"/>
      <c r="F47" s="276">
        <f t="shared" si="1"/>
        <v>0</v>
      </c>
      <c r="G47" s="155">
        <f t="shared" si="5"/>
        <v>0</v>
      </c>
    </row>
    <row r="48" spans="1:7" s="126" customFormat="1" ht="12" customHeight="1" thickBot="1" x14ac:dyDescent="0.25">
      <c r="A48" s="17" t="s">
        <v>7</v>
      </c>
      <c r="B48" s="18" t="s">
        <v>162</v>
      </c>
      <c r="C48" s="113">
        <f>SUM(C49:C53)</f>
        <v>0</v>
      </c>
      <c r="D48" s="113">
        <f>SUM(D49:D53)</f>
        <v>0</v>
      </c>
      <c r="E48" s="113">
        <f>SUM(E49:E53)</f>
        <v>0</v>
      </c>
      <c r="F48" s="113">
        <f>SUM(F49:F53)</f>
        <v>0</v>
      </c>
      <c r="G48" s="57">
        <f>SUM(G49:G53)</f>
        <v>0</v>
      </c>
    </row>
    <row r="49" spans="1:7" s="126" customFormat="1" ht="12" customHeight="1" x14ac:dyDescent="0.2">
      <c r="A49" s="12" t="s">
        <v>45</v>
      </c>
      <c r="B49" s="127" t="s">
        <v>166</v>
      </c>
      <c r="C49" s="157"/>
      <c r="D49" s="157"/>
      <c r="E49" s="157"/>
      <c r="F49" s="274">
        <f t="shared" si="1"/>
        <v>0</v>
      </c>
      <c r="G49" s="214">
        <f>C49+F49</f>
        <v>0</v>
      </c>
    </row>
    <row r="50" spans="1:7" s="126" customFormat="1" ht="12" customHeight="1" x14ac:dyDescent="0.2">
      <c r="A50" s="11" t="s">
        <v>46</v>
      </c>
      <c r="B50" s="128" t="s">
        <v>167</v>
      </c>
      <c r="C50" s="117"/>
      <c r="D50" s="117"/>
      <c r="E50" s="157"/>
      <c r="F50" s="274">
        <f t="shared" si="1"/>
        <v>0</v>
      </c>
      <c r="G50" s="214">
        <f>C50+F50</f>
        <v>0</v>
      </c>
    </row>
    <row r="51" spans="1:7" s="126" customFormat="1" ht="12" customHeight="1" x14ac:dyDescent="0.2">
      <c r="A51" s="11" t="s">
        <v>163</v>
      </c>
      <c r="B51" s="128" t="s">
        <v>168</v>
      </c>
      <c r="C51" s="117"/>
      <c r="D51" s="117"/>
      <c r="E51" s="157"/>
      <c r="F51" s="274">
        <f t="shared" si="1"/>
        <v>0</v>
      </c>
      <c r="G51" s="214">
        <f>C51+F51</f>
        <v>0</v>
      </c>
    </row>
    <row r="52" spans="1:7" s="126" customFormat="1" ht="12" customHeight="1" x14ac:dyDescent="0.2">
      <c r="A52" s="11" t="s">
        <v>164</v>
      </c>
      <c r="B52" s="128" t="s">
        <v>169</v>
      </c>
      <c r="C52" s="117"/>
      <c r="D52" s="117"/>
      <c r="E52" s="157"/>
      <c r="F52" s="274">
        <f t="shared" si="1"/>
        <v>0</v>
      </c>
      <c r="G52" s="214">
        <f>C52+F52</f>
        <v>0</v>
      </c>
    </row>
    <row r="53" spans="1:7" s="126" customFormat="1" ht="12" customHeight="1" thickBot="1" x14ac:dyDescent="0.25">
      <c r="A53" s="13" t="s">
        <v>165</v>
      </c>
      <c r="B53" s="60" t="s">
        <v>170</v>
      </c>
      <c r="C53" s="118"/>
      <c r="D53" s="118"/>
      <c r="E53" s="246"/>
      <c r="F53" s="275">
        <f t="shared" si="1"/>
        <v>0</v>
      </c>
      <c r="G53" s="214">
        <f>C53+F53</f>
        <v>0</v>
      </c>
    </row>
    <row r="54" spans="1:7" s="126" customFormat="1" ht="12" customHeight="1" thickBot="1" x14ac:dyDescent="0.25">
      <c r="A54" s="17" t="s">
        <v>87</v>
      </c>
      <c r="B54" s="18" t="s">
        <v>171</v>
      </c>
      <c r="C54" s="113">
        <f>SUM(C55:C57)</f>
        <v>0</v>
      </c>
      <c r="D54" s="113">
        <f>SUM(D55:D57)</f>
        <v>0</v>
      </c>
      <c r="E54" s="113">
        <f>SUM(E55:E57)</f>
        <v>0</v>
      </c>
      <c r="F54" s="113">
        <f>SUM(F55:F57)</f>
        <v>0</v>
      </c>
      <c r="G54" s="57">
        <f>SUM(G55:G57)</f>
        <v>0</v>
      </c>
    </row>
    <row r="55" spans="1:7" s="126" customFormat="1" ht="12" customHeight="1" x14ac:dyDescent="0.2">
      <c r="A55" s="12" t="s">
        <v>47</v>
      </c>
      <c r="B55" s="127" t="s">
        <v>172</v>
      </c>
      <c r="C55" s="115"/>
      <c r="D55" s="115"/>
      <c r="E55" s="115"/>
      <c r="F55" s="156">
        <f t="shared" si="1"/>
        <v>0</v>
      </c>
      <c r="G55" s="155">
        <f>C55+F55</f>
        <v>0</v>
      </c>
    </row>
    <row r="56" spans="1:7" s="126" customFormat="1" ht="12" customHeight="1" x14ac:dyDescent="0.2">
      <c r="A56" s="11" t="s">
        <v>48</v>
      </c>
      <c r="B56" s="128" t="s">
        <v>281</v>
      </c>
      <c r="C56" s="114"/>
      <c r="D56" s="114"/>
      <c r="E56" s="115"/>
      <c r="F56" s="156">
        <f t="shared" si="1"/>
        <v>0</v>
      </c>
      <c r="G56" s="155">
        <f>C56+F56</f>
        <v>0</v>
      </c>
    </row>
    <row r="57" spans="1:7" s="126" customFormat="1" ht="12" customHeight="1" x14ac:dyDescent="0.2">
      <c r="A57" s="11" t="s">
        <v>175</v>
      </c>
      <c r="B57" s="128" t="s">
        <v>173</v>
      </c>
      <c r="C57" s="114"/>
      <c r="D57" s="114"/>
      <c r="E57" s="115"/>
      <c r="F57" s="156">
        <f t="shared" si="1"/>
        <v>0</v>
      </c>
      <c r="G57" s="155">
        <f>C57+F57</f>
        <v>0</v>
      </c>
    </row>
    <row r="58" spans="1:7" s="126" customFormat="1" ht="12" customHeight="1" thickBot="1" x14ac:dyDescent="0.25">
      <c r="A58" s="13" t="s">
        <v>176</v>
      </c>
      <c r="B58" s="60" t="s">
        <v>174</v>
      </c>
      <c r="C58" s="116"/>
      <c r="D58" s="116"/>
      <c r="E58" s="245"/>
      <c r="F58" s="273">
        <f t="shared" si="1"/>
        <v>0</v>
      </c>
      <c r="G58" s="155">
        <f>C58+F58</f>
        <v>0</v>
      </c>
    </row>
    <row r="59" spans="1:7" s="126" customFormat="1" ht="12" customHeight="1" thickBot="1" x14ac:dyDescent="0.25">
      <c r="A59" s="17" t="s">
        <v>9</v>
      </c>
      <c r="B59" s="58" t="s">
        <v>177</v>
      </c>
      <c r="C59" s="113">
        <f>SUM(C60:C62)</f>
        <v>0</v>
      </c>
      <c r="D59" s="113">
        <f>SUM(D60:D62)</f>
        <v>0</v>
      </c>
      <c r="E59" s="113">
        <f>SUM(E60:E62)</f>
        <v>0</v>
      </c>
      <c r="F59" s="113">
        <f>SUM(F60:F62)</f>
        <v>0</v>
      </c>
      <c r="G59" s="57">
        <f>SUM(G60:G62)</f>
        <v>0</v>
      </c>
    </row>
    <row r="60" spans="1:7" s="126" customFormat="1" ht="12" customHeight="1" x14ac:dyDescent="0.2">
      <c r="A60" s="12" t="s">
        <v>88</v>
      </c>
      <c r="B60" s="127" t="s">
        <v>179</v>
      </c>
      <c r="C60" s="117"/>
      <c r="D60" s="117"/>
      <c r="E60" s="117"/>
      <c r="F60" s="277">
        <f t="shared" si="1"/>
        <v>0</v>
      </c>
      <c r="G60" s="213">
        <f>C60+F60</f>
        <v>0</v>
      </c>
    </row>
    <row r="61" spans="1:7" s="126" customFormat="1" ht="12" customHeight="1" x14ac:dyDescent="0.2">
      <c r="A61" s="11" t="s">
        <v>89</v>
      </c>
      <c r="B61" s="128" t="s">
        <v>282</v>
      </c>
      <c r="C61" s="117"/>
      <c r="D61" s="117"/>
      <c r="E61" s="117"/>
      <c r="F61" s="277">
        <f t="shared" si="1"/>
        <v>0</v>
      </c>
      <c r="G61" s="213">
        <f>C61+F61</f>
        <v>0</v>
      </c>
    </row>
    <row r="62" spans="1:7" s="126" customFormat="1" ht="12" customHeight="1" x14ac:dyDescent="0.2">
      <c r="A62" s="11" t="s">
        <v>110</v>
      </c>
      <c r="B62" s="128" t="s">
        <v>180</v>
      </c>
      <c r="C62" s="117"/>
      <c r="D62" s="117"/>
      <c r="E62" s="117"/>
      <c r="F62" s="277">
        <f t="shared" si="1"/>
        <v>0</v>
      </c>
      <c r="G62" s="213">
        <f>C62+F62</f>
        <v>0</v>
      </c>
    </row>
    <row r="63" spans="1:7" s="126" customFormat="1" ht="12" customHeight="1" thickBot="1" x14ac:dyDescent="0.25">
      <c r="A63" s="13" t="s">
        <v>178</v>
      </c>
      <c r="B63" s="60" t="s">
        <v>181</v>
      </c>
      <c r="C63" s="117"/>
      <c r="D63" s="117"/>
      <c r="E63" s="117"/>
      <c r="F63" s="277">
        <f t="shared" si="1"/>
        <v>0</v>
      </c>
      <c r="G63" s="213">
        <f>C63+F63</f>
        <v>0</v>
      </c>
    </row>
    <row r="64" spans="1:7" s="126" customFormat="1" ht="12" customHeight="1" thickBot="1" x14ac:dyDescent="0.25">
      <c r="A64" s="164" t="s">
        <v>328</v>
      </c>
      <c r="B64" s="18" t="s">
        <v>182</v>
      </c>
      <c r="C64" s="119">
        <f>+C7+C14+C21+C28+C36+C48+C54+C59</f>
        <v>0</v>
      </c>
      <c r="D64" s="119">
        <f>+D7+D14+D21+D28+D36+D48+D54+D59</f>
        <v>0</v>
      </c>
      <c r="E64" s="119">
        <f>+E7+E14+E21+E28+E36+E48+E54+E59</f>
        <v>0</v>
      </c>
      <c r="F64" s="119">
        <f>+F7+F14+F21+F28+F36+F48+F54+F59</f>
        <v>0</v>
      </c>
      <c r="G64" s="154">
        <f>+G7+G14+G21+G28+G36+G48+G54+G59</f>
        <v>0</v>
      </c>
    </row>
    <row r="65" spans="1:7" s="126" customFormat="1" ht="12" customHeight="1" thickBot="1" x14ac:dyDescent="0.25">
      <c r="A65" s="158" t="s">
        <v>183</v>
      </c>
      <c r="B65" s="58" t="s">
        <v>184</v>
      </c>
      <c r="C65" s="113">
        <f>SUM(C66:C68)</f>
        <v>0</v>
      </c>
      <c r="D65" s="113">
        <f>SUM(D66:D68)</f>
        <v>0</v>
      </c>
      <c r="E65" s="113">
        <f>SUM(E66:E68)</f>
        <v>0</v>
      </c>
      <c r="F65" s="113">
        <f>SUM(F66:F68)</f>
        <v>0</v>
      </c>
      <c r="G65" s="57">
        <f>SUM(G66:G68)</f>
        <v>0</v>
      </c>
    </row>
    <row r="66" spans="1:7" s="126" customFormat="1" ht="12" customHeight="1" x14ac:dyDescent="0.2">
      <c r="A66" s="12" t="s">
        <v>212</v>
      </c>
      <c r="B66" s="127" t="s">
        <v>185</v>
      </c>
      <c r="C66" s="117"/>
      <c r="D66" s="117"/>
      <c r="E66" s="117"/>
      <c r="F66" s="277">
        <f>D66+E66</f>
        <v>0</v>
      </c>
      <c r="G66" s="213">
        <f>C66+F66</f>
        <v>0</v>
      </c>
    </row>
    <row r="67" spans="1:7" s="126" customFormat="1" ht="12" customHeight="1" x14ac:dyDescent="0.2">
      <c r="A67" s="11" t="s">
        <v>221</v>
      </c>
      <c r="B67" s="128" t="s">
        <v>186</v>
      </c>
      <c r="C67" s="117"/>
      <c r="D67" s="117"/>
      <c r="E67" s="117"/>
      <c r="F67" s="277">
        <f>D67+E67</f>
        <v>0</v>
      </c>
      <c r="G67" s="213">
        <f>C67+F67</f>
        <v>0</v>
      </c>
    </row>
    <row r="68" spans="1:7" s="126" customFormat="1" ht="12" customHeight="1" thickBot="1" x14ac:dyDescent="0.25">
      <c r="A68" s="15" t="s">
        <v>222</v>
      </c>
      <c r="B68" s="291" t="s">
        <v>313</v>
      </c>
      <c r="C68" s="249"/>
      <c r="D68" s="249"/>
      <c r="E68" s="249"/>
      <c r="F68" s="276">
        <f>D68+E68</f>
        <v>0</v>
      </c>
      <c r="G68" s="292">
        <f>C68+F68</f>
        <v>0</v>
      </c>
    </row>
    <row r="69" spans="1:7" s="126" customFormat="1" ht="12" customHeight="1" thickBot="1" x14ac:dyDescent="0.25">
      <c r="A69" s="158" t="s">
        <v>188</v>
      </c>
      <c r="B69" s="58" t="s">
        <v>189</v>
      </c>
      <c r="C69" s="113">
        <f>SUM(C70:C73)</f>
        <v>0</v>
      </c>
      <c r="D69" s="113">
        <f>SUM(D70:D73)</f>
        <v>0</v>
      </c>
      <c r="E69" s="113">
        <f>SUM(E70:E73)</f>
        <v>0</v>
      </c>
      <c r="F69" s="113">
        <f>SUM(F70:F73)</f>
        <v>0</v>
      </c>
      <c r="G69" s="57">
        <f>SUM(G70:G73)</f>
        <v>0</v>
      </c>
    </row>
    <row r="70" spans="1:7" s="126" customFormat="1" ht="12" customHeight="1" x14ac:dyDescent="0.2">
      <c r="A70" s="12" t="s">
        <v>70</v>
      </c>
      <c r="B70" s="232" t="s">
        <v>190</v>
      </c>
      <c r="C70" s="117"/>
      <c r="D70" s="117"/>
      <c r="E70" s="117"/>
      <c r="F70" s="277">
        <f>D70+E70</f>
        <v>0</v>
      </c>
      <c r="G70" s="213">
        <f>C70+F70</f>
        <v>0</v>
      </c>
    </row>
    <row r="71" spans="1:7" s="126" customFormat="1" ht="12" customHeight="1" x14ac:dyDescent="0.2">
      <c r="A71" s="11" t="s">
        <v>71</v>
      </c>
      <c r="B71" s="232" t="s">
        <v>425</v>
      </c>
      <c r="C71" s="117"/>
      <c r="D71" s="117"/>
      <c r="E71" s="117"/>
      <c r="F71" s="277">
        <f>D71+E71</f>
        <v>0</v>
      </c>
      <c r="G71" s="213">
        <f>C71+F71</f>
        <v>0</v>
      </c>
    </row>
    <row r="72" spans="1:7" s="126" customFormat="1" ht="12" customHeight="1" x14ac:dyDescent="0.2">
      <c r="A72" s="11" t="s">
        <v>213</v>
      </c>
      <c r="B72" s="232" t="s">
        <v>191</v>
      </c>
      <c r="C72" s="117"/>
      <c r="D72" s="117"/>
      <c r="E72" s="117"/>
      <c r="F72" s="277">
        <f>D72+E72</f>
        <v>0</v>
      </c>
      <c r="G72" s="213">
        <f>C72+F72</f>
        <v>0</v>
      </c>
    </row>
    <row r="73" spans="1:7" s="126" customFormat="1" ht="12" customHeight="1" thickBot="1" x14ac:dyDescent="0.25">
      <c r="A73" s="13" t="s">
        <v>214</v>
      </c>
      <c r="B73" s="233" t="s">
        <v>426</v>
      </c>
      <c r="C73" s="117"/>
      <c r="D73" s="117"/>
      <c r="E73" s="117"/>
      <c r="F73" s="277">
        <f>D73+E73</f>
        <v>0</v>
      </c>
      <c r="G73" s="213">
        <f>C73+F73</f>
        <v>0</v>
      </c>
    </row>
    <row r="74" spans="1:7" s="126" customFormat="1" ht="12" customHeight="1" thickBot="1" x14ac:dyDescent="0.25">
      <c r="A74" s="158" t="s">
        <v>192</v>
      </c>
      <c r="B74" s="58" t="s">
        <v>193</v>
      </c>
      <c r="C74" s="113">
        <f>SUM(C75:C76)</f>
        <v>0</v>
      </c>
      <c r="D74" s="113">
        <f>SUM(D75:D76)</f>
        <v>0</v>
      </c>
      <c r="E74" s="113">
        <f>SUM(E75:E76)</f>
        <v>0</v>
      </c>
      <c r="F74" s="113">
        <f>SUM(F75:F76)</f>
        <v>0</v>
      </c>
      <c r="G74" s="57">
        <f>SUM(G75:G76)</f>
        <v>0</v>
      </c>
    </row>
    <row r="75" spans="1:7" s="126" customFormat="1" ht="12" customHeight="1" x14ac:dyDescent="0.2">
      <c r="A75" s="12" t="s">
        <v>215</v>
      </c>
      <c r="B75" s="127" t="s">
        <v>194</v>
      </c>
      <c r="C75" s="117"/>
      <c r="D75" s="117"/>
      <c r="E75" s="117"/>
      <c r="F75" s="277">
        <f>D75+E75</f>
        <v>0</v>
      </c>
      <c r="G75" s="213">
        <f>C75+F75</f>
        <v>0</v>
      </c>
    </row>
    <row r="76" spans="1:7" s="126" customFormat="1" ht="12" customHeight="1" thickBot="1" x14ac:dyDescent="0.25">
      <c r="A76" s="13" t="s">
        <v>216</v>
      </c>
      <c r="B76" s="60" t="s">
        <v>195</v>
      </c>
      <c r="C76" s="117"/>
      <c r="D76" s="117"/>
      <c r="E76" s="117"/>
      <c r="F76" s="277">
        <f>D76+E76</f>
        <v>0</v>
      </c>
      <c r="G76" s="213">
        <f>C76+F76</f>
        <v>0</v>
      </c>
    </row>
    <row r="77" spans="1:7" s="126" customFormat="1" ht="12" customHeight="1" thickBot="1" x14ac:dyDescent="0.25">
      <c r="A77" s="158" t="s">
        <v>196</v>
      </c>
      <c r="B77" s="58" t="s">
        <v>197</v>
      </c>
      <c r="C77" s="113">
        <f>SUM(C78:C80)</f>
        <v>0</v>
      </c>
      <c r="D77" s="113">
        <f>SUM(D78:D80)</f>
        <v>0</v>
      </c>
      <c r="E77" s="113">
        <f>SUM(E78:E80)</f>
        <v>0</v>
      </c>
      <c r="F77" s="113">
        <f>SUM(F78:F80)</f>
        <v>0</v>
      </c>
      <c r="G77" s="57">
        <f>SUM(G78:G80)</f>
        <v>0</v>
      </c>
    </row>
    <row r="78" spans="1:7" s="126" customFormat="1" ht="12" customHeight="1" x14ac:dyDescent="0.2">
      <c r="A78" s="12" t="s">
        <v>217</v>
      </c>
      <c r="B78" s="127" t="s">
        <v>198</v>
      </c>
      <c r="C78" s="117"/>
      <c r="D78" s="117"/>
      <c r="E78" s="117"/>
      <c r="F78" s="277">
        <f>D78+E78</f>
        <v>0</v>
      </c>
      <c r="G78" s="213">
        <f>C78+F78</f>
        <v>0</v>
      </c>
    </row>
    <row r="79" spans="1:7" s="126" customFormat="1" ht="12" customHeight="1" x14ac:dyDescent="0.2">
      <c r="A79" s="11" t="s">
        <v>218</v>
      </c>
      <c r="B79" s="128" t="s">
        <v>199</v>
      </c>
      <c r="C79" s="117"/>
      <c r="D79" s="117"/>
      <c r="E79" s="117"/>
      <c r="F79" s="277">
        <f>D79+E79</f>
        <v>0</v>
      </c>
      <c r="G79" s="213">
        <f>C79+F79</f>
        <v>0</v>
      </c>
    </row>
    <row r="80" spans="1:7" s="126" customFormat="1" ht="12" customHeight="1" thickBot="1" x14ac:dyDescent="0.25">
      <c r="A80" s="13" t="s">
        <v>219</v>
      </c>
      <c r="B80" s="60" t="s">
        <v>427</v>
      </c>
      <c r="C80" s="117"/>
      <c r="D80" s="117"/>
      <c r="E80" s="117"/>
      <c r="F80" s="277">
        <f>D80+E80</f>
        <v>0</v>
      </c>
      <c r="G80" s="213">
        <f>C80+F80</f>
        <v>0</v>
      </c>
    </row>
    <row r="81" spans="1:7" s="126" customFormat="1" ht="12" customHeight="1" thickBot="1" x14ac:dyDescent="0.25">
      <c r="A81" s="158" t="s">
        <v>200</v>
      </c>
      <c r="B81" s="58" t="s">
        <v>220</v>
      </c>
      <c r="C81" s="113">
        <f>SUM(C82:C85)</f>
        <v>0</v>
      </c>
      <c r="D81" s="113">
        <f>SUM(D82:D85)</f>
        <v>0</v>
      </c>
      <c r="E81" s="113">
        <f>SUM(E82:E85)</f>
        <v>0</v>
      </c>
      <c r="F81" s="113">
        <f>SUM(F82:F85)</f>
        <v>0</v>
      </c>
      <c r="G81" s="57">
        <f>SUM(G82:G85)</f>
        <v>0</v>
      </c>
    </row>
    <row r="82" spans="1:7" s="126" customFormat="1" ht="12" customHeight="1" x14ac:dyDescent="0.2">
      <c r="A82" s="130" t="s">
        <v>201</v>
      </c>
      <c r="B82" s="127" t="s">
        <v>202</v>
      </c>
      <c r="C82" s="117"/>
      <c r="D82" s="117"/>
      <c r="E82" s="117"/>
      <c r="F82" s="277">
        <f t="shared" ref="F82:F87" si="6">D82+E82</f>
        <v>0</v>
      </c>
      <c r="G82" s="213">
        <f t="shared" ref="G82:G87" si="7">C82+F82</f>
        <v>0</v>
      </c>
    </row>
    <row r="83" spans="1:7" s="126" customFormat="1" ht="12" customHeight="1" x14ac:dyDescent="0.2">
      <c r="A83" s="131" t="s">
        <v>203</v>
      </c>
      <c r="B83" s="128" t="s">
        <v>204</v>
      </c>
      <c r="C83" s="117"/>
      <c r="D83" s="117"/>
      <c r="E83" s="117"/>
      <c r="F83" s="277">
        <f t="shared" si="6"/>
        <v>0</v>
      </c>
      <c r="G83" s="213">
        <f t="shared" si="7"/>
        <v>0</v>
      </c>
    </row>
    <row r="84" spans="1:7" s="126" customFormat="1" ht="12" customHeight="1" x14ac:dyDescent="0.2">
      <c r="A84" s="131" t="s">
        <v>205</v>
      </c>
      <c r="B84" s="128" t="s">
        <v>206</v>
      </c>
      <c r="C84" s="117"/>
      <c r="D84" s="117"/>
      <c r="E84" s="117"/>
      <c r="F84" s="277">
        <f t="shared" si="6"/>
        <v>0</v>
      </c>
      <c r="G84" s="213">
        <f t="shared" si="7"/>
        <v>0</v>
      </c>
    </row>
    <row r="85" spans="1:7" s="126" customFormat="1" ht="12" customHeight="1" thickBot="1" x14ac:dyDescent="0.25">
      <c r="A85" s="132" t="s">
        <v>207</v>
      </c>
      <c r="B85" s="60" t="s">
        <v>208</v>
      </c>
      <c r="C85" s="117"/>
      <c r="D85" s="117"/>
      <c r="E85" s="117"/>
      <c r="F85" s="277">
        <f t="shared" si="6"/>
        <v>0</v>
      </c>
      <c r="G85" s="213">
        <f t="shared" si="7"/>
        <v>0</v>
      </c>
    </row>
    <row r="86" spans="1:7" s="126" customFormat="1" ht="12" customHeight="1" thickBot="1" x14ac:dyDescent="0.25">
      <c r="A86" s="158" t="s">
        <v>209</v>
      </c>
      <c r="B86" s="58" t="s">
        <v>327</v>
      </c>
      <c r="C86" s="160"/>
      <c r="D86" s="160"/>
      <c r="E86" s="160"/>
      <c r="F86" s="113">
        <f t="shared" si="6"/>
        <v>0</v>
      </c>
      <c r="G86" s="57">
        <f t="shared" si="7"/>
        <v>0</v>
      </c>
    </row>
    <row r="87" spans="1:7" s="126" customFormat="1" ht="13.5" customHeight="1" thickBot="1" x14ac:dyDescent="0.25">
      <c r="A87" s="158" t="s">
        <v>211</v>
      </c>
      <c r="B87" s="58" t="s">
        <v>210</v>
      </c>
      <c r="C87" s="160"/>
      <c r="D87" s="160"/>
      <c r="E87" s="160"/>
      <c r="F87" s="113">
        <f t="shared" si="6"/>
        <v>0</v>
      </c>
      <c r="G87" s="57">
        <f t="shared" si="7"/>
        <v>0</v>
      </c>
    </row>
    <row r="88" spans="1:7" s="126" customFormat="1" ht="15.75" customHeight="1" thickBot="1" x14ac:dyDescent="0.25">
      <c r="A88" s="158" t="s">
        <v>223</v>
      </c>
      <c r="B88" s="133" t="s">
        <v>330</v>
      </c>
      <c r="C88" s="119">
        <f>+C65+C69+C74+C77+C81+C87+C86</f>
        <v>0</v>
      </c>
      <c r="D88" s="119">
        <f>+D65+D69+D74+D77+D81+D87+D86</f>
        <v>0</v>
      </c>
      <c r="E88" s="119">
        <f>+E65+E69+E74+E77+E81+E87+E86</f>
        <v>0</v>
      </c>
      <c r="F88" s="119">
        <f>+F65+F69+F74+F77+F81+F87+F86</f>
        <v>0</v>
      </c>
      <c r="G88" s="154">
        <f>+G65+G69+G74+G77+G81+G87+G86</f>
        <v>0</v>
      </c>
    </row>
    <row r="89" spans="1:7" s="126" customFormat="1" ht="25.5" customHeight="1" thickBot="1" x14ac:dyDescent="0.25">
      <c r="A89" s="159" t="s">
        <v>329</v>
      </c>
      <c r="B89" s="134" t="s">
        <v>331</v>
      </c>
      <c r="C89" s="119">
        <f>+C64+C88</f>
        <v>0</v>
      </c>
      <c r="D89" s="119">
        <f>+D64+D88</f>
        <v>0</v>
      </c>
      <c r="E89" s="119">
        <f>+E64+E88</f>
        <v>0</v>
      </c>
      <c r="F89" s="119">
        <f>+F64+F88</f>
        <v>0</v>
      </c>
      <c r="G89" s="154">
        <f>+G64+G88</f>
        <v>0</v>
      </c>
    </row>
    <row r="90" spans="1:7" s="126" customFormat="1" ht="30.75" customHeight="1" x14ac:dyDescent="0.2">
      <c r="A90" s="2"/>
      <c r="B90" s="3"/>
      <c r="C90" s="62"/>
    </row>
    <row r="91" spans="1:7" ht="16.5" customHeight="1" x14ac:dyDescent="0.25">
      <c r="A91" s="393" t="s">
        <v>501</v>
      </c>
      <c r="B91" s="393"/>
      <c r="C91" s="393"/>
      <c r="D91" s="393"/>
      <c r="E91" s="393"/>
      <c r="F91" s="393"/>
      <c r="G91" s="393"/>
    </row>
    <row r="92" spans="1:7" s="135" customFormat="1" ht="16.5" customHeight="1" thickBot="1" x14ac:dyDescent="0.3">
      <c r="A92" s="395"/>
      <c r="B92" s="395"/>
      <c r="C92" s="36"/>
      <c r="G92" s="36"/>
    </row>
    <row r="93" spans="1:7" x14ac:dyDescent="0.25">
      <c r="A93" s="396" t="s">
        <v>37</v>
      </c>
      <c r="B93" s="398" t="s">
        <v>364</v>
      </c>
      <c r="C93" s="400" t="str">
        <f>+CONCATENATE(LEFT(ÖSSZEFÜGGÉSEK!A6,4),". évi")</f>
        <v>2021. évi</v>
      </c>
      <c r="D93" s="401"/>
      <c r="E93" s="402"/>
      <c r="F93" s="402"/>
      <c r="G93" s="403"/>
    </row>
    <row r="94" spans="1:7" ht="48.75" thickBot="1" x14ac:dyDescent="0.3">
      <c r="A94" s="397"/>
      <c r="B94" s="399"/>
      <c r="C94" s="284" t="s">
        <v>363</v>
      </c>
      <c r="D94" s="285" t="s">
        <v>429</v>
      </c>
      <c r="E94" s="285" t="str">
        <f>'1.mell.1.tábl.'!E95</f>
        <v xml:space="preserve">1. sz. módosítás </v>
      </c>
      <c r="F94" s="286" t="s">
        <v>428</v>
      </c>
      <c r="G94" s="287" t="str">
        <f>'1.mell.1.tábl.'!G95</f>
        <v>1. számú módosítás utáni előirányzat</v>
      </c>
    </row>
    <row r="95" spans="1:7" s="125" customFormat="1" ht="12" customHeight="1" thickBot="1" x14ac:dyDescent="0.25">
      <c r="A95" s="22" t="s">
        <v>339</v>
      </c>
      <c r="B95" s="23" t="s">
        <v>340</v>
      </c>
      <c r="C95" s="288" t="s">
        <v>341</v>
      </c>
      <c r="D95" s="288" t="s">
        <v>343</v>
      </c>
      <c r="E95" s="289" t="s">
        <v>342</v>
      </c>
      <c r="F95" s="289" t="s">
        <v>430</v>
      </c>
      <c r="G95" s="290" t="s">
        <v>431</v>
      </c>
    </row>
    <row r="96" spans="1:7" ht="12" customHeight="1" thickBot="1" x14ac:dyDescent="0.3">
      <c r="A96" s="19" t="s">
        <v>2</v>
      </c>
      <c r="B96" s="21" t="s">
        <v>289</v>
      </c>
      <c r="C96" s="112">
        <f>C97+C98+C99+C100+C101+C114</f>
        <v>0</v>
      </c>
      <c r="D96" s="112">
        <f>D97+D98+D99+D100+D101+D114</f>
        <v>0</v>
      </c>
      <c r="E96" s="112">
        <f>E97+E98+E99+E100+E101+E114</f>
        <v>0</v>
      </c>
      <c r="F96" s="112">
        <f>F97+F98+F99+F100+F101+F114</f>
        <v>0</v>
      </c>
      <c r="G96" s="167">
        <f>G97+G98+G99+G100+G101+G114</f>
        <v>0</v>
      </c>
    </row>
    <row r="97" spans="1:7" ht="12" customHeight="1" x14ac:dyDescent="0.25">
      <c r="A97" s="14" t="s">
        <v>49</v>
      </c>
      <c r="B97" s="7" t="s">
        <v>30</v>
      </c>
      <c r="C97" s="270"/>
      <c r="D97" s="171"/>
      <c r="E97" s="171"/>
      <c r="F97" s="278">
        <f t="shared" ref="F97:F116" si="8">D97+E97</f>
        <v>0</v>
      </c>
      <c r="G97" s="215">
        <f t="shared" ref="G97:G116" si="9">C97+F97</f>
        <v>0</v>
      </c>
    </row>
    <row r="98" spans="1:7" ht="12" customHeight="1" x14ac:dyDescent="0.25">
      <c r="A98" s="11" t="s">
        <v>50</v>
      </c>
      <c r="B98" s="5" t="s">
        <v>90</v>
      </c>
      <c r="C98" s="114"/>
      <c r="D98" s="114"/>
      <c r="E98" s="114"/>
      <c r="F98" s="279">
        <f t="shared" si="8"/>
        <v>0</v>
      </c>
      <c r="G98" s="211">
        <f t="shared" si="9"/>
        <v>0</v>
      </c>
    </row>
    <row r="99" spans="1:7" ht="12" customHeight="1" x14ac:dyDescent="0.25">
      <c r="A99" s="11" t="s">
        <v>51</v>
      </c>
      <c r="B99" s="5" t="s">
        <v>68</v>
      </c>
      <c r="C99" s="116"/>
      <c r="D99" s="116"/>
      <c r="E99" s="116"/>
      <c r="F99" s="280">
        <f t="shared" si="8"/>
        <v>0</v>
      </c>
      <c r="G99" s="212">
        <f t="shared" si="9"/>
        <v>0</v>
      </c>
    </row>
    <row r="100" spans="1:7" ht="12" customHeight="1" x14ac:dyDescent="0.25">
      <c r="A100" s="11" t="s">
        <v>52</v>
      </c>
      <c r="B100" s="8" t="s">
        <v>91</v>
      </c>
      <c r="C100" s="116"/>
      <c r="D100" s="116"/>
      <c r="E100" s="116"/>
      <c r="F100" s="280">
        <f t="shared" si="8"/>
        <v>0</v>
      </c>
      <c r="G100" s="212">
        <f t="shared" si="9"/>
        <v>0</v>
      </c>
    </row>
    <row r="101" spans="1:7" ht="12" customHeight="1" x14ac:dyDescent="0.25">
      <c r="A101" s="11" t="s">
        <v>60</v>
      </c>
      <c r="B101" s="16" t="s">
        <v>92</v>
      </c>
      <c r="C101" s="116"/>
      <c r="D101" s="116"/>
      <c r="E101" s="116"/>
      <c r="F101" s="280">
        <f t="shared" si="8"/>
        <v>0</v>
      </c>
      <c r="G101" s="212">
        <f t="shared" si="9"/>
        <v>0</v>
      </c>
    </row>
    <row r="102" spans="1:7" ht="12" customHeight="1" x14ac:dyDescent="0.25">
      <c r="A102" s="11" t="s">
        <v>53</v>
      </c>
      <c r="B102" s="5" t="s">
        <v>294</v>
      </c>
      <c r="C102" s="116"/>
      <c r="D102" s="116"/>
      <c r="E102" s="116"/>
      <c r="F102" s="280">
        <f t="shared" si="8"/>
        <v>0</v>
      </c>
      <c r="G102" s="212">
        <f t="shared" si="9"/>
        <v>0</v>
      </c>
    </row>
    <row r="103" spans="1:7" ht="12" customHeight="1" x14ac:dyDescent="0.25">
      <c r="A103" s="11" t="s">
        <v>54</v>
      </c>
      <c r="B103" s="39" t="s">
        <v>293</v>
      </c>
      <c r="C103" s="116"/>
      <c r="D103" s="116"/>
      <c r="E103" s="116"/>
      <c r="F103" s="280">
        <f t="shared" si="8"/>
        <v>0</v>
      </c>
      <c r="G103" s="212">
        <f t="shared" si="9"/>
        <v>0</v>
      </c>
    </row>
    <row r="104" spans="1:7" ht="12" customHeight="1" x14ac:dyDescent="0.25">
      <c r="A104" s="11" t="s">
        <v>61</v>
      </c>
      <c r="B104" s="39" t="s">
        <v>292</v>
      </c>
      <c r="C104" s="116"/>
      <c r="D104" s="116"/>
      <c r="E104" s="116"/>
      <c r="F104" s="280">
        <f t="shared" si="8"/>
        <v>0</v>
      </c>
      <c r="G104" s="212">
        <f t="shared" si="9"/>
        <v>0</v>
      </c>
    </row>
    <row r="105" spans="1:7" ht="12" customHeight="1" x14ac:dyDescent="0.25">
      <c r="A105" s="11" t="s">
        <v>62</v>
      </c>
      <c r="B105" s="37" t="s">
        <v>226</v>
      </c>
      <c r="C105" s="116"/>
      <c r="D105" s="116"/>
      <c r="E105" s="116"/>
      <c r="F105" s="280">
        <f t="shared" si="8"/>
        <v>0</v>
      </c>
      <c r="G105" s="212">
        <f t="shared" si="9"/>
        <v>0</v>
      </c>
    </row>
    <row r="106" spans="1:7" ht="12" customHeight="1" x14ac:dyDescent="0.25">
      <c r="A106" s="11" t="s">
        <v>63</v>
      </c>
      <c r="B106" s="38" t="s">
        <v>227</v>
      </c>
      <c r="C106" s="116"/>
      <c r="D106" s="116"/>
      <c r="E106" s="116"/>
      <c r="F106" s="280">
        <f t="shared" si="8"/>
        <v>0</v>
      </c>
      <c r="G106" s="212">
        <f t="shared" si="9"/>
        <v>0</v>
      </c>
    </row>
    <row r="107" spans="1:7" ht="12" customHeight="1" x14ac:dyDescent="0.25">
      <c r="A107" s="11" t="s">
        <v>64</v>
      </c>
      <c r="B107" s="38" t="s">
        <v>228</v>
      </c>
      <c r="C107" s="116"/>
      <c r="D107" s="116"/>
      <c r="E107" s="116"/>
      <c r="F107" s="280">
        <f t="shared" si="8"/>
        <v>0</v>
      </c>
      <c r="G107" s="212">
        <f t="shared" si="9"/>
        <v>0</v>
      </c>
    </row>
    <row r="108" spans="1:7" ht="12" customHeight="1" x14ac:dyDescent="0.25">
      <c r="A108" s="11" t="s">
        <v>66</v>
      </c>
      <c r="B108" s="37" t="s">
        <v>229</v>
      </c>
      <c r="C108" s="116"/>
      <c r="D108" s="116"/>
      <c r="E108" s="116"/>
      <c r="F108" s="280">
        <f t="shared" si="8"/>
        <v>0</v>
      </c>
      <c r="G108" s="212">
        <f t="shared" si="9"/>
        <v>0</v>
      </c>
    </row>
    <row r="109" spans="1:7" ht="12" customHeight="1" x14ac:dyDescent="0.25">
      <c r="A109" s="11" t="s">
        <v>93</v>
      </c>
      <c r="B109" s="37" t="s">
        <v>230</v>
      </c>
      <c r="C109" s="116"/>
      <c r="D109" s="116"/>
      <c r="E109" s="116"/>
      <c r="F109" s="280">
        <f t="shared" si="8"/>
        <v>0</v>
      </c>
      <c r="G109" s="212">
        <f t="shared" si="9"/>
        <v>0</v>
      </c>
    </row>
    <row r="110" spans="1:7" ht="12" customHeight="1" x14ac:dyDescent="0.25">
      <c r="A110" s="11" t="s">
        <v>224</v>
      </c>
      <c r="B110" s="38" t="s">
        <v>231</v>
      </c>
      <c r="C110" s="116"/>
      <c r="D110" s="116"/>
      <c r="E110" s="116"/>
      <c r="F110" s="280">
        <f t="shared" si="8"/>
        <v>0</v>
      </c>
      <c r="G110" s="212">
        <f t="shared" si="9"/>
        <v>0</v>
      </c>
    </row>
    <row r="111" spans="1:7" ht="12" customHeight="1" x14ac:dyDescent="0.25">
      <c r="A111" s="10" t="s">
        <v>225</v>
      </c>
      <c r="B111" s="39" t="s">
        <v>232</v>
      </c>
      <c r="C111" s="116"/>
      <c r="D111" s="116"/>
      <c r="E111" s="116"/>
      <c r="F111" s="280">
        <f t="shared" si="8"/>
        <v>0</v>
      </c>
      <c r="G111" s="212">
        <f t="shared" si="9"/>
        <v>0</v>
      </c>
    </row>
    <row r="112" spans="1:7" ht="12" customHeight="1" x14ac:dyDescent="0.25">
      <c r="A112" s="11" t="s">
        <v>290</v>
      </c>
      <c r="B112" s="39" t="s">
        <v>233</v>
      </c>
      <c r="C112" s="116"/>
      <c r="D112" s="116"/>
      <c r="E112" s="116"/>
      <c r="F112" s="280">
        <f t="shared" si="8"/>
        <v>0</v>
      </c>
      <c r="G112" s="212">
        <f t="shared" si="9"/>
        <v>0</v>
      </c>
    </row>
    <row r="113" spans="1:7" ht="12" customHeight="1" x14ac:dyDescent="0.25">
      <c r="A113" s="13" t="s">
        <v>291</v>
      </c>
      <c r="B113" s="39" t="s">
        <v>234</v>
      </c>
      <c r="C113" s="116"/>
      <c r="D113" s="116"/>
      <c r="E113" s="116"/>
      <c r="F113" s="280">
        <f t="shared" si="8"/>
        <v>0</v>
      </c>
      <c r="G113" s="212">
        <f t="shared" si="9"/>
        <v>0</v>
      </c>
    </row>
    <row r="114" spans="1:7" ht="12" customHeight="1" x14ac:dyDescent="0.25">
      <c r="A114" s="11" t="s">
        <v>295</v>
      </c>
      <c r="B114" s="8" t="s">
        <v>31</v>
      </c>
      <c r="C114" s="114"/>
      <c r="D114" s="114"/>
      <c r="E114" s="114"/>
      <c r="F114" s="279">
        <f t="shared" si="8"/>
        <v>0</v>
      </c>
      <c r="G114" s="211">
        <f t="shared" si="9"/>
        <v>0</v>
      </c>
    </row>
    <row r="115" spans="1:7" ht="12" customHeight="1" x14ac:dyDescent="0.25">
      <c r="A115" s="11" t="s">
        <v>296</v>
      </c>
      <c r="B115" s="5" t="s">
        <v>298</v>
      </c>
      <c r="C115" s="114"/>
      <c r="D115" s="114"/>
      <c r="E115" s="114"/>
      <c r="F115" s="279">
        <f t="shared" si="8"/>
        <v>0</v>
      </c>
      <c r="G115" s="211">
        <f t="shared" si="9"/>
        <v>0</v>
      </c>
    </row>
    <row r="116" spans="1:7" ht="12" customHeight="1" thickBot="1" x14ac:dyDescent="0.3">
      <c r="A116" s="15" t="s">
        <v>297</v>
      </c>
      <c r="B116" s="163" t="s">
        <v>299</v>
      </c>
      <c r="C116" s="172"/>
      <c r="D116" s="172"/>
      <c r="E116" s="172"/>
      <c r="F116" s="281">
        <f t="shared" si="8"/>
        <v>0</v>
      </c>
      <c r="G116" s="216">
        <f t="shared" si="9"/>
        <v>0</v>
      </c>
    </row>
    <row r="117" spans="1:7" ht="12" customHeight="1" thickBot="1" x14ac:dyDescent="0.3">
      <c r="A117" s="161" t="s">
        <v>3</v>
      </c>
      <c r="B117" s="162" t="s">
        <v>235</v>
      </c>
      <c r="C117" s="173">
        <f>+C118+C120+C122</f>
        <v>0</v>
      </c>
      <c r="D117" s="113">
        <f>+D118+D120+D122</f>
        <v>0</v>
      </c>
      <c r="E117" s="173">
        <f>+E118+E120+E122</f>
        <v>0</v>
      </c>
      <c r="F117" s="173">
        <f>+F118+F120+F122</f>
        <v>0</v>
      </c>
      <c r="G117" s="168">
        <f>+G118+G120+G122</f>
        <v>0</v>
      </c>
    </row>
    <row r="118" spans="1:7" ht="12" customHeight="1" x14ac:dyDescent="0.25">
      <c r="A118" s="12" t="s">
        <v>55</v>
      </c>
      <c r="B118" s="5" t="s">
        <v>109</v>
      </c>
      <c r="C118" s="115"/>
      <c r="D118" s="180"/>
      <c r="E118" s="115"/>
      <c r="F118" s="156">
        <f t="shared" ref="F118:F130" si="10">D118+E118</f>
        <v>0</v>
      </c>
      <c r="G118" s="155">
        <f t="shared" ref="G118:G130" si="11">C118+F118</f>
        <v>0</v>
      </c>
    </row>
    <row r="119" spans="1:7" ht="12" customHeight="1" x14ac:dyDescent="0.25">
      <c r="A119" s="12" t="s">
        <v>56</v>
      </c>
      <c r="B119" s="9" t="s">
        <v>239</v>
      </c>
      <c r="C119" s="115"/>
      <c r="D119" s="180"/>
      <c r="E119" s="115"/>
      <c r="F119" s="156">
        <f t="shared" si="10"/>
        <v>0</v>
      </c>
      <c r="G119" s="155">
        <f t="shared" si="11"/>
        <v>0</v>
      </c>
    </row>
    <row r="120" spans="1:7" ht="12" customHeight="1" x14ac:dyDescent="0.25">
      <c r="A120" s="12" t="s">
        <v>57</v>
      </c>
      <c r="B120" s="9" t="s">
        <v>94</v>
      </c>
      <c r="C120" s="114"/>
      <c r="D120" s="181"/>
      <c r="E120" s="114"/>
      <c r="F120" s="279">
        <f t="shared" si="10"/>
        <v>0</v>
      </c>
      <c r="G120" s="211">
        <f t="shared" si="11"/>
        <v>0</v>
      </c>
    </row>
    <row r="121" spans="1:7" ht="12" customHeight="1" x14ac:dyDescent="0.25">
      <c r="A121" s="12" t="s">
        <v>58</v>
      </c>
      <c r="B121" s="9" t="s">
        <v>240</v>
      </c>
      <c r="C121" s="114"/>
      <c r="D121" s="181"/>
      <c r="E121" s="114"/>
      <c r="F121" s="279">
        <f t="shared" si="10"/>
        <v>0</v>
      </c>
      <c r="G121" s="211">
        <f t="shared" si="11"/>
        <v>0</v>
      </c>
    </row>
    <row r="122" spans="1:7" ht="12" customHeight="1" x14ac:dyDescent="0.25">
      <c r="A122" s="12" t="s">
        <v>59</v>
      </c>
      <c r="B122" s="60" t="s">
        <v>111</v>
      </c>
      <c r="C122" s="114"/>
      <c r="D122" s="181"/>
      <c r="E122" s="114"/>
      <c r="F122" s="279">
        <f t="shared" si="10"/>
        <v>0</v>
      </c>
      <c r="G122" s="211">
        <f t="shared" si="11"/>
        <v>0</v>
      </c>
    </row>
    <row r="123" spans="1:7" ht="12" customHeight="1" x14ac:dyDescent="0.25">
      <c r="A123" s="12" t="s">
        <v>65</v>
      </c>
      <c r="B123" s="59" t="s">
        <v>283</v>
      </c>
      <c r="C123" s="114"/>
      <c r="D123" s="181"/>
      <c r="E123" s="114"/>
      <c r="F123" s="279">
        <f t="shared" si="10"/>
        <v>0</v>
      </c>
      <c r="G123" s="211">
        <f t="shared" si="11"/>
        <v>0</v>
      </c>
    </row>
    <row r="124" spans="1:7" ht="22.5" x14ac:dyDescent="0.25">
      <c r="A124" s="12" t="s">
        <v>67</v>
      </c>
      <c r="B124" s="123" t="s">
        <v>245</v>
      </c>
      <c r="C124" s="114"/>
      <c r="D124" s="181"/>
      <c r="E124" s="114"/>
      <c r="F124" s="279">
        <f t="shared" si="10"/>
        <v>0</v>
      </c>
      <c r="G124" s="211">
        <f t="shared" si="11"/>
        <v>0</v>
      </c>
    </row>
    <row r="125" spans="1:7" ht="22.5" x14ac:dyDescent="0.25">
      <c r="A125" s="12" t="s">
        <v>95</v>
      </c>
      <c r="B125" s="38" t="s">
        <v>228</v>
      </c>
      <c r="C125" s="114"/>
      <c r="D125" s="181"/>
      <c r="E125" s="114"/>
      <c r="F125" s="279">
        <f t="shared" si="10"/>
        <v>0</v>
      </c>
      <c r="G125" s="211">
        <f t="shared" si="11"/>
        <v>0</v>
      </c>
    </row>
    <row r="126" spans="1:7" ht="12" customHeight="1" x14ac:dyDescent="0.25">
      <c r="A126" s="12" t="s">
        <v>96</v>
      </c>
      <c r="B126" s="38" t="s">
        <v>244</v>
      </c>
      <c r="C126" s="114"/>
      <c r="D126" s="181"/>
      <c r="E126" s="114"/>
      <c r="F126" s="279">
        <f t="shared" si="10"/>
        <v>0</v>
      </c>
      <c r="G126" s="211">
        <f t="shared" si="11"/>
        <v>0</v>
      </c>
    </row>
    <row r="127" spans="1:7" ht="12" customHeight="1" x14ac:dyDescent="0.25">
      <c r="A127" s="12" t="s">
        <v>97</v>
      </c>
      <c r="B127" s="38" t="s">
        <v>243</v>
      </c>
      <c r="C127" s="114"/>
      <c r="D127" s="181"/>
      <c r="E127" s="114"/>
      <c r="F127" s="279">
        <f t="shared" si="10"/>
        <v>0</v>
      </c>
      <c r="G127" s="211">
        <f t="shared" si="11"/>
        <v>0</v>
      </c>
    </row>
    <row r="128" spans="1:7" ht="22.5" x14ac:dyDescent="0.25">
      <c r="A128" s="12" t="s">
        <v>236</v>
      </c>
      <c r="B128" s="38" t="s">
        <v>231</v>
      </c>
      <c r="C128" s="114"/>
      <c r="D128" s="181"/>
      <c r="E128" s="114"/>
      <c r="F128" s="279">
        <f t="shared" si="10"/>
        <v>0</v>
      </c>
      <c r="G128" s="211">
        <f t="shared" si="11"/>
        <v>0</v>
      </c>
    </row>
    <row r="129" spans="1:7" ht="12" customHeight="1" x14ac:dyDescent="0.25">
      <c r="A129" s="12" t="s">
        <v>237</v>
      </c>
      <c r="B129" s="38" t="s">
        <v>242</v>
      </c>
      <c r="C129" s="114"/>
      <c r="D129" s="181"/>
      <c r="E129" s="114"/>
      <c r="F129" s="279">
        <f t="shared" si="10"/>
        <v>0</v>
      </c>
      <c r="G129" s="211">
        <f t="shared" si="11"/>
        <v>0</v>
      </c>
    </row>
    <row r="130" spans="1:7" ht="23.25" thickBot="1" x14ac:dyDescent="0.3">
      <c r="A130" s="10" t="s">
        <v>238</v>
      </c>
      <c r="B130" s="38" t="s">
        <v>241</v>
      </c>
      <c r="C130" s="116"/>
      <c r="D130" s="182"/>
      <c r="E130" s="116"/>
      <c r="F130" s="280">
        <f t="shared" si="10"/>
        <v>0</v>
      </c>
      <c r="G130" s="212">
        <f t="shared" si="11"/>
        <v>0</v>
      </c>
    </row>
    <row r="131" spans="1:7" ht="12" customHeight="1" thickBot="1" x14ac:dyDescent="0.3">
      <c r="A131" s="17" t="s">
        <v>4</v>
      </c>
      <c r="B131" s="34" t="s">
        <v>300</v>
      </c>
      <c r="C131" s="113">
        <f>+C96+C117</f>
        <v>0</v>
      </c>
      <c r="D131" s="179">
        <f>+D96+D117</f>
        <v>0</v>
      </c>
      <c r="E131" s="113">
        <f>+E96+E117</f>
        <v>0</v>
      </c>
      <c r="F131" s="113">
        <f>+F96+F117</f>
        <v>0</v>
      </c>
      <c r="G131" s="57">
        <f>+G96+G117</f>
        <v>0</v>
      </c>
    </row>
    <row r="132" spans="1:7" ht="12" customHeight="1" thickBot="1" x14ac:dyDescent="0.3">
      <c r="A132" s="17" t="s">
        <v>5</v>
      </c>
      <c r="B132" s="34" t="s">
        <v>365</v>
      </c>
      <c r="C132" s="113">
        <f>+C133+C134+C135</f>
        <v>0</v>
      </c>
      <c r="D132" s="179">
        <f>+D133+D134+D135</f>
        <v>0</v>
      </c>
      <c r="E132" s="113">
        <f>+E133+E134+E135</f>
        <v>0</v>
      </c>
      <c r="F132" s="113">
        <f>+F133+F134+F135</f>
        <v>0</v>
      </c>
      <c r="G132" s="57">
        <f>+G133+G134+G135</f>
        <v>0</v>
      </c>
    </row>
    <row r="133" spans="1:7" ht="12" customHeight="1" x14ac:dyDescent="0.25">
      <c r="A133" s="12" t="s">
        <v>143</v>
      </c>
      <c r="B133" s="9" t="s">
        <v>308</v>
      </c>
      <c r="C133" s="114"/>
      <c r="D133" s="181"/>
      <c r="E133" s="114"/>
      <c r="F133" s="279">
        <f>D133+E133</f>
        <v>0</v>
      </c>
      <c r="G133" s="211">
        <f>C133+F133</f>
        <v>0</v>
      </c>
    </row>
    <row r="134" spans="1:7" ht="12" customHeight="1" x14ac:dyDescent="0.25">
      <c r="A134" s="12" t="s">
        <v>144</v>
      </c>
      <c r="B134" s="9" t="s">
        <v>309</v>
      </c>
      <c r="C134" s="114"/>
      <c r="D134" s="181"/>
      <c r="E134" s="114"/>
      <c r="F134" s="279">
        <f>D134+E134</f>
        <v>0</v>
      </c>
      <c r="G134" s="211">
        <f>C134+F134</f>
        <v>0</v>
      </c>
    </row>
    <row r="135" spans="1:7" ht="12" customHeight="1" thickBot="1" x14ac:dyDescent="0.3">
      <c r="A135" s="10" t="s">
        <v>145</v>
      </c>
      <c r="B135" s="9" t="s">
        <v>310</v>
      </c>
      <c r="C135" s="114"/>
      <c r="D135" s="181"/>
      <c r="E135" s="114"/>
      <c r="F135" s="279">
        <f>D135+E135</f>
        <v>0</v>
      </c>
      <c r="G135" s="211">
        <f>C135+F135</f>
        <v>0</v>
      </c>
    </row>
    <row r="136" spans="1:7" ht="12" customHeight="1" thickBot="1" x14ac:dyDescent="0.3">
      <c r="A136" s="17" t="s">
        <v>6</v>
      </c>
      <c r="B136" s="34" t="s">
        <v>302</v>
      </c>
      <c r="C136" s="113">
        <f>SUM(C137:C142)</f>
        <v>0</v>
      </c>
      <c r="D136" s="179">
        <f>SUM(D137:D142)</f>
        <v>0</v>
      </c>
      <c r="E136" s="113">
        <f>SUM(E137:E142)</f>
        <v>0</v>
      </c>
      <c r="F136" s="113">
        <f>SUM(F137:F142)</f>
        <v>0</v>
      </c>
      <c r="G136" s="57">
        <f>SUM(G137:G142)</f>
        <v>0</v>
      </c>
    </row>
    <row r="137" spans="1:7" ht="12" customHeight="1" x14ac:dyDescent="0.25">
      <c r="A137" s="12" t="s">
        <v>42</v>
      </c>
      <c r="B137" s="6" t="s">
        <v>311</v>
      </c>
      <c r="C137" s="114"/>
      <c r="D137" s="181"/>
      <c r="E137" s="114"/>
      <c r="F137" s="279">
        <f t="shared" ref="F137:F142" si="12">D137+E137</f>
        <v>0</v>
      </c>
      <c r="G137" s="211">
        <f t="shared" ref="G137:G142" si="13">C137+F137</f>
        <v>0</v>
      </c>
    </row>
    <row r="138" spans="1:7" ht="12" customHeight="1" x14ac:dyDescent="0.25">
      <c r="A138" s="12" t="s">
        <v>43</v>
      </c>
      <c r="B138" s="6" t="s">
        <v>303</v>
      </c>
      <c r="C138" s="114"/>
      <c r="D138" s="181"/>
      <c r="E138" s="114"/>
      <c r="F138" s="279">
        <f t="shared" si="12"/>
        <v>0</v>
      </c>
      <c r="G138" s="211">
        <f t="shared" si="13"/>
        <v>0</v>
      </c>
    </row>
    <row r="139" spans="1:7" ht="12" customHeight="1" x14ac:dyDescent="0.25">
      <c r="A139" s="12" t="s">
        <v>44</v>
      </c>
      <c r="B139" s="6" t="s">
        <v>304</v>
      </c>
      <c r="C139" s="114"/>
      <c r="D139" s="181"/>
      <c r="E139" s="114"/>
      <c r="F139" s="279">
        <f t="shared" si="12"/>
        <v>0</v>
      </c>
      <c r="G139" s="211">
        <f t="shared" si="13"/>
        <v>0</v>
      </c>
    </row>
    <row r="140" spans="1:7" ht="12" customHeight="1" x14ac:dyDescent="0.25">
      <c r="A140" s="12" t="s">
        <v>82</v>
      </c>
      <c r="B140" s="6" t="s">
        <v>305</v>
      </c>
      <c r="C140" s="114"/>
      <c r="D140" s="181"/>
      <c r="E140" s="114"/>
      <c r="F140" s="279">
        <f t="shared" si="12"/>
        <v>0</v>
      </c>
      <c r="G140" s="211">
        <f t="shared" si="13"/>
        <v>0</v>
      </c>
    </row>
    <row r="141" spans="1:7" ht="12" customHeight="1" x14ac:dyDescent="0.25">
      <c r="A141" s="12" t="s">
        <v>83</v>
      </c>
      <c r="B141" s="6" t="s">
        <v>306</v>
      </c>
      <c r="C141" s="114"/>
      <c r="D141" s="181"/>
      <c r="E141" s="114"/>
      <c r="F141" s="279">
        <f t="shared" si="12"/>
        <v>0</v>
      </c>
      <c r="G141" s="211">
        <f t="shared" si="13"/>
        <v>0</v>
      </c>
    </row>
    <row r="142" spans="1:7" ht="12" customHeight="1" thickBot="1" x14ac:dyDescent="0.3">
      <c r="A142" s="10" t="s">
        <v>84</v>
      </c>
      <c r="B142" s="6" t="s">
        <v>307</v>
      </c>
      <c r="C142" s="114"/>
      <c r="D142" s="181"/>
      <c r="E142" s="114"/>
      <c r="F142" s="279">
        <f t="shared" si="12"/>
        <v>0</v>
      </c>
      <c r="G142" s="211">
        <f t="shared" si="13"/>
        <v>0</v>
      </c>
    </row>
    <row r="143" spans="1:7" ht="12" customHeight="1" thickBot="1" x14ac:dyDescent="0.3">
      <c r="A143" s="17" t="s">
        <v>7</v>
      </c>
      <c r="B143" s="34" t="s">
        <v>315</v>
      </c>
      <c r="C143" s="119">
        <f>+C144+C145+C146+C147</f>
        <v>0</v>
      </c>
      <c r="D143" s="183">
        <f>+D144+D145+D146+D147</f>
        <v>0</v>
      </c>
      <c r="E143" s="119">
        <f>+E144+E145+E146+E147</f>
        <v>0</v>
      </c>
      <c r="F143" s="119">
        <f>+F144+F145+F146+F147</f>
        <v>0</v>
      </c>
      <c r="G143" s="154">
        <f>+G144+G145+G146+G147</f>
        <v>0</v>
      </c>
    </row>
    <row r="144" spans="1:7" ht="12" customHeight="1" x14ac:dyDescent="0.25">
      <c r="A144" s="12" t="s">
        <v>45</v>
      </c>
      <c r="B144" s="6" t="s">
        <v>246</v>
      </c>
      <c r="C144" s="114"/>
      <c r="D144" s="181"/>
      <c r="E144" s="114"/>
      <c r="F144" s="279">
        <f>D144+E144</f>
        <v>0</v>
      </c>
      <c r="G144" s="211">
        <f>C144+F144</f>
        <v>0</v>
      </c>
    </row>
    <row r="145" spans="1:11" ht="12" customHeight="1" x14ac:dyDescent="0.25">
      <c r="A145" s="12" t="s">
        <v>46</v>
      </c>
      <c r="B145" s="6" t="s">
        <v>247</v>
      </c>
      <c r="C145" s="114"/>
      <c r="D145" s="181"/>
      <c r="E145" s="114"/>
      <c r="F145" s="279">
        <f>D145+E145</f>
        <v>0</v>
      </c>
      <c r="G145" s="211">
        <f>C145+F145</f>
        <v>0</v>
      </c>
    </row>
    <row r="146" spans="1:11" ht="12" customHeight="1" x14ac:dyDescent="0.25">
      <c r="A146" s="12" t="s">
        <v>163</v>
      </c>
      <c r="B146" s="6" t="s">
        <v>316</v>
      </c>
      <c r="C146" s="114"/>
      <c r="D146" s="181"/>
      <c r="E146" s="114"/>
      <c r="F146" s="279">
        <f>D146+E146</f>
        <v>0</v>
      </c>
      <c r="G146" s="211">
        <f>C146+F146</f>
        <v>0</v>
      </c>
    </row>
    <row r="147" spans="1:11" ht="12" customHeight="1" thickBot="1" x14ac:dyDescent="0.3">
      <c r="A147" s="10" t="s">
        <v>164</v>
      </c>
      <c r="B147" s="4" t="s">
        <v>265</v>
      </c>
      <c r="C147" s="114"/>
      <c r="D147" s="181"/>
      <c r="E147" s="114"/>
      <c r="F147" s="279">
        <f>D147+E147</f>
        <v>0</v>
      </c>
      <c r="G147" s="211">
        <f>C147+F147</f>
        <v>0</v>
      </c>
    </row>
    <row r="148" spans="1:11" ht="12" customHeight="1" thickBot="1" x14ac:dyDescent="0.3">
      <c r="A148" s="17" t="s">
        <v>8</v>
      </c>
      <c r="B148" s="34" t="s">
        <v>317</v>
      </c>
      <c r="C148" s="174">
        <f>SUM(C149:C153)</f>
        <v>0</v>
      </c>
      <c r="D148" s="184">
        <f>SUM(D149:D153)</f>
        <v>0</v>
      </c>
      <c r="E148" s="174">
        <f>SUM(E149:E153)</f>
        <v>0</v>
      </c>
      <c r="F148" s="174">
        <f>SUM(F149:F153)</f>
        <v>0</v>
      </c>
      <c r="G148" s="169">
        <f>SUM(G149:G153)</f>
        <v>0</v>
      </c>
    </row>
    <row r="149" spans="1:11" ht="12" customHeight="1" x14ac:dyDescent="0.25">
      <c r="A149" s="12" t="s">
        <v>47</v>
      </c>
      <c r="B149" s="6" t="s">
        <v>312</v>
      </c>
      <c r="C149" s="114"/>
      <c r="D149" s="181"/>
      <c r="E149" s="114"/>
      <c r="F149" s="279">
        <f t="shared" ref="F149:F155" si="14">D149+E149</f>
        <v>0</v>
      </c>
      <c r="G149" s="211">
        <f t="shared" ref="G149:G154" si="15">C149+F149</f>
        <v>0</v>
      </c>
    </row>
    <row r="150" spans="1:11" ht="12" customHeight="1" x14ac:dyDescent="0.25">
      <c r="A150" s="12" t="s">
        <v>48</v>
      </c>
      <c r="B150" s="6" t="s">
        <v>319</v>
      </c>
      <c r="C150" s="114"/>
      <c r="D150" s="181"/>
      <c r="E150" s="114"/>
      <c r="F150" s="279">
        <f t="shared" si="14"/>
        <v>0</v>
      </c>
      <c r="G150" s="211">
        <f t="shared" si="15"/>
        <v>0</v>
      </c>
    </row>
    <row r="151" spans="1:11" ht="12" customHeight="1" x14ac:dyDescent="0.25">
      <c r="A151" s="12" t="s">
        <v>175</v>
      </c>
      <c r="B151" s="6" t="s">
        <v>314</v>
      </c>
      <c r="C151" s="114"/>
      <c r="D151" s="181"/>
      <c r="E151" s="114"/>
      <c r="F151" s="279">
        <f t="shared" si="14"/>
        <v>0</v>
      </c>
      <c r="G151" s="211">
        <f t="shared" si="15"/>
        <v>0</v>
      </c>
    </row>
    <row r="152" spans="1:11" ht="12" customHeight="1" x14ac:dyDescent="0.25">
      <c r="A152" s="12" t="s">
        <v>176</v>
      </c>
      <c r="B152" s="6" t="s">
        <v>320</v>
      </c>
      <c r="C152" s="114"/>
      <c r="D152" s="181"/>
      <c r="E152" s="114"/>
      <c r="F152" s="279">
        <f t="shared" si="14"/>
        <v>0</v>
      </c>
      <c r="G152" s="211">
        <f t="shared" si="15"/>
        <v>0</v>
      </c>
    </row>
    <row r="153" spans="1:11" ht="12" customHeight="1" thickBot="1" x14ac:dyDescent="0.3">
      <c r="A153" s="12" t="s">
        <v>318</v>
      </c>
      <c r="B153" s="6" t="s">
        <v>321</v>
      </c>
      <c r="C153" s="114"/>
      <c r="D153" s="181"/>
      <c r="E153" s="116"/>
      <c r="F153" s="280">
        <f t="shared" si="14"/>
        <v>0</v>
      </c>
      <c r="G153" s="212">
        <f t="shared" si="15"/>
        <v>0</v>
      </c>
    </row>
    <row r="154" spans="1:11" ht="12" customHeight="1" thickBot="1" x14ac:dyDescent="0.3">
      <c r="A154" s="17" t="s">
        <v>9</v>
      </c>
      <c r="B154" s="34" t="s">
        <v>322</v>
      </c>
      <c r="C154" s="175"/>
      <c r="D154" s="185"/>
      <c r="E154" s="175"/>
      <c r="F154" s="174">
        <f t="shared" si="14"/>
        <v>0</v>
      </c>
      <c r="G154" s="247">
        <f t="shared" si="15"/>
        <v>0</v>
      </c>
    </row>
    <row r="155" spans="1:11" ht="12" customHeight="1" thickBot="1" x14ac:dyDescent="0.3">
      <c r="A155" s="17" t="s">
        <v>10</v>
      </c>
      <c r="B155" s="34" t="s">
        <v>323</v>
      </c>
      <c r="C155" s="175"/>
      <c r="D155" s="185"/>
      <c r="E155" s="248"/>
      <c r="F155" s="282">
        <f t="shared" si="14"/>
        <v>0</v>
      </c>
      <c r="G155" s="155">
        <f>C155+D155</f>
        <v>0</v>
      </c>
    </row>
    <row r="156" spans="1:11" ht="15" customHeight="1" thickBot="1" x14ac:dyDescent="0.3">
      <c r="A156" s="17" t="s">
        <v>11</v>
      </c>
      <c r="B156" s="34" t="s">
        <v>325</v>
      </c>
      <c r="C156" s="176">
        <f>+C132+C136+C143+C148+C154+C155</f>
        <v>0</v>
      </c>
      <c r="D156" s="186">
        <f>+D132+D136+D143+D148+D154+D155</f>
        <v>0</v>
      </c>
      <c r="E156" s="176">
        <f>+E132+E136+E143+E148+E154+E155</f>
        <v>0</v>
      </c>
      <c r="F156" s="176">
        <f>+F132+F136+F143+F148+F154+F155</f>
        <v>0</v>
      </c>
      <c r="G156" s="170">
        <f>C156+F156</f>
        <v>0</v>
      </c>
      <c r="H156" s="136"/>
      <c r="I156" s="137"/>
      <c r="J156" s="137"/>
      <c r="K156" s="137"/>
    </row>
    <row r="157" spans="1:11" s="126" customFormat="1" ht="12.95" customHeight="1" thickBot="1" x14ac:dyDescent="0.25">
      <c r="A157" s="61" t="s">
        <v>12</v>
      </c>
      <c r="B157" s="100" t="s">
        <v>324</v>
      </c>
      <c r="C157" s="176">
        <f>+C131+C156</f>
        <v>0</v>
      </c>
      <c r="D157" s="186">
        <f>+D131+D156</f>
        <v>0</v>
      </c>
      <c r="E157" s="176">
        <f>+E131+E156</f>
        <v>0</v>
      </c>
      <c r="F157" s="176">
        <f>+F131+F156</f>
        <v>0</v>
      </c>
      <c r="G157" s="170">
        <f>+G131+G156</f>
        <v>0</v>
      </c>
    </row>
    <row r="158" spans="1:11" ht="7.5" customHeight="1" x14ac:dyDescent="0.25"/>
    <row r="159" spans="1:11" x14ac:dyDescent="0.25">
      <c r="A159" s="404" t="s">
        <v>502</v>
      </c>
      <c r="B159" s="404"/>
      <c r="C159" s="404"/>
      <c r="D159" s="404"/>
      <c r="E159" s="404"/>
      <c r="F159" s="404"/>
      <c r="G159" s="404"/>
    </row>
    <row r="160" spans="1:11" ht="15" customHeight="1" thickBot="1" x14ac:dyDescent="0.3">
      <c r="A160" s="394"/>
      <c r="B160" s="394"/>
      <c r="C160" s="63"/>
      <c r="G160" s="63"/>
    </row>
    <row r="161" spans="1:7" ht="25.5" customHeight="1" thickBot="1" x14ac:dyDescent="0.3">
      <c r="A161" s="17">
        <v>1</v>
      </c>
      <c r="B161" s="20" t="s">
        <v>326</v>
      </c>
      <c r="C161" s="178">
        <f>+C64-C131</f>
        <v>0</v>
      </c>
      <c r="D161" s="113">
        <f>+D64-D131</f>
        <v>0</v>
      </c>
      <c r="E161" s="113">
        <f>+E64-E131</f>
        <v>0</v>
      </c>
      <c r="F161" s="113">
        <f>+F64-F131</f>
        <v>0</v>
      </c>
      <c r="G161" s="57">
        <f>+G64-G131</f>
        <v>0</v>
      </c>
    </row>
    <row r="162" spans="1:7" ht="32.25" customHeight="1" thickBot="1" x14ac:dyDescent="0.3">
      <c r="A162" s="17" t="s">
        <v>3</v>
      </c>
      <c r="B162" s="20" t="s">
        <v>332</v>
      </c>
      <c r="C162" s="113">
        <f>+C88-C156</f>
        <v>0</v>
      </c>
      <c r="D162" s="113">
        <f>+D88-D156</f>
        <v>0</v>
      </c>
      <c r="E162" s="113">
        <f>+E88-E156</f>
        <v>0</v>
      </c>
      <c r="F162" s="113">
        <f>+F88-F156</f>
        <v>0</v>
      </c>
      <c r="G162" s="57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8" max="6" man="1"/>
    <brk id="9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9"/>
  <sheetViews>
    <sheetView view="pageLayout" topLeftCell="A5" zoomScaleNormal="100" zoomScaleSheetLayoutView="100" workbookViewId="0">
      <selection activeCell="A3" sqref="A3:I38"/>
    </sheetView>
  </sheetViews>
  <sheetFormatPr defaultColWidth="9.33203125" defaultRowHeight="12.75" x14ac:dyDescent="0.2"/>
  <cols>
    <col min="1" max="1" width="6.83203125" style="25" customWidth="1"/>
    <col min="2" max="2" width="48" style="42" customWidth="1"/>
    <col min="3" max="5" width="15.5" style="25" customWidth="1"/>
    <col min="6" max="6" width="55.1640625" style="25" customWidth="1"/>
    <col min="7" max="9" width="15.5" style="25" customWidth="1"/>
    <col min="10" max="10" width="4.83203125" style="25" customWidth="1"/>
    <col min="11" max="16384" width="9.33203125" style="25"/>
  </cols>
  <sheetData>
    <row r="1" spans="1:10" ht="39.75" customHeight="1" x14ac:dyDescent="0.2">
      <c r="A1" s="409" t="s">
        <v>503</v>
      </c>
      <c r="B1" s="409"/>
      <c r="C1" s="409"/>
      <c r="D1" s="409"/>
      <c r="E1" s="409"/>
      <c r="F1" s="409"/>
      <c r="G1" s="409"/>
      <c r="H1" s="409"/>
      <c r="I1" s="409"/>
      <c r="J1" s="407"/>
    </row>
    <row r="2" spans="1:10" ht="14.25" thickBot="1" x14ac:dyDescent="0.25">
      <c r="G2" s="69"/>
      <c r="H2" s="69"/>
      <c r="I2" s="69"/>
      <c r="J2" s="407"/>
    </row>
    <row r="3" spans="1:10" ht="18" customHeight="1" thickBot="1" x14ac:dyDescent="0.25">
      <c r="A3" s="405" t="s">
        <v>37</v>
      </c>
      <c r="B3" s="70" t="s">
        <v>33</v>
      </c>
      <c r="C3" s="71"/>
      <c r="D3" s="187"/>
      <c r="E3" s="187"/>
      <c r="F3" s="70" t="s">
        <v>34</v>
      </c>
      <c r="G3" s="72"/>
      <c r="H3" s="190"/>
      <c r="I3" s="191"/>
      <c r="J3" s="407"/>
    </row>
    <row r="4" spans="1:10" s="73" customFormat="1" ht="42.75" customHeight="1" thickBot="1" x14ac:dyDescent="0.25">
      <c r="A4" s="406"/>
      <c r="B4" s="43" t="s">
        <v>35</v>
      </c>
      <c r="C4" s="301" t="str">
        <f>+CONCATENATE('1.mell.1.tábl.'!C4," eredeti előirányzat")</f>
        <v>2021. évi eredeti előirányzat</v>
      </c>
      <c r="D4" s="302" t="s">
        <v>469</v>
      </c>
      <c r="E4" s="302" t="s">
        <v>470</v>
      </c>
      <c r="F4" s="303" t="s">
        <v>35</v>
      </c>
      <c r="G4" s="301" t="str">
        <f>+C4</f>
        <v>2021. évi eredeti előirányzat</v>
      </c>
      <c r="H4" s="304" t="str">
        <f>+D4</f>
        <v>2021.évi módosított előirányzat</v>
      </c>
      <c r="I4" s="305" t="str">
        <f>+E4</f>
        <v>2021. évi módosítás után</v>
      </c>
      <c r="J4" s="407"/>
    </row>
    <row r="5" spans="1:10" s="77" customFormat="1" ht="12" customHeight="1" thickBot="1" x14ac:dyDescent="0.25">
      <c r="A5" s="74" t="s">
        <v>339</v>
      </c>
      <c r="B5" s="75" t="s">
        <v>340</v>
      </c>
      <c r="C5" s="76" t="s">
        <v>341</v>
      </c>
      <c r="D5" s="188" t="s">
        <v>343</v>
      </c>
      <c r="E5" s="188" t="s">
        <v>419</v>
      </c>
      <c r="F5" s="75" t="s">
        <v>366</v>
      </c>
      <c r="G5" s="76" t="s">
        <v>344</v>
      </c>
      <c r="H5" s="76" t="s">
        <v>345</v>
      </c>
      <c r="I5" s="228" t="s">
        <v>420</v>
      </c>
      <c r="J5" s="407"/>
    </row>
    <row r="6" spans="1:10" ht="12.95" customHeight="1" x14ac:dyDescent="0.2">
      <c r="A6" s="78" t="s">
        <v>2</v>
      </c>
      <c r="B6" s="79" t="s">
        <v>248</v>
      </c>
      <c r="C6" s="64">
        <f>'1.mell.1.tábl.'!C7</f>
        <v>29006740</v>
      </c>
      <c r="D6" s="64">
        <f>'1.mell.1.tábl.'!F7</f>
        <v>92646</v>
      </c>
      <c r="E6" s="217">
        <f>C6+D6</f>
        <v>29099386</v>
      </c>
      <c r="F6" s="79" t="s">
        <v>36</v>
      </c>
      <c r="G6" s="64">
        <f>'1.mell.1.tábl.'!C98</f>
        <v>13825000</v>
      </c>
      <c r="H6" s="64">
        <f>'1.mell.1.tábl.'!F98</f>
        <v>2040000</v>
      </c>
      <c r="I6" s="220">
        <f>G6+H6</f>
        <v>15865000</v>
      </c>
      <c r="J6" s="407"/>
    </row>
    <row r="7" spans="1:10" ht="12.95" customHeight="1" x14ac:dyDescent="0.2">
      <c r="A7" s="80" t="s">
        <v>3</v>
      </c>
      <c r="B7" s="81" t="s">
        <v>249</v>
      </c>
      <c r="C7" s="65">
        <f>'1.mell.1.tábl.'!C14</f>
        <v>8443000</v>
      </c>
      <c r="D7" s="65">
        <f>'1.mell.1.tábl.'!F14</f>
        <v>2200000</v>
      </c>
      <c r="E7" s="217">
        <f t="shared" ref="E7:E8" si="0">C7+D7</f>
        <v>10643000</v>
      </c>
      <c r="F7" s="81" t="s">
        <v>90</v>
      </c>
      <c r="G7" s="65">
        <f>'1.mell.1.tábl.'!C99</f>
        <v>2211000</v>
      </c>
      <c r="H7" s="65">
        <f>'1.mell.1.tábl.'!F99</f>
        <v>165000</v>
      </c>
      <c r="I7" s="220">
        <f t="shared" ref="I7:I23" si="1">G7+H7</f>
        <v>2376000</v>
      </c>
      <c r="J7" s="407"/>
    </row>
    <row r="8" spans="1:10" ht="12.95" customHeight="1" x14ac:dyDescent="0.2">
      <c r="A8" s="80" t="s">
        <v>4</v>
      </c>
      <c r="B8" s="81" t="s">
        <v>270</v>
      </c>
      <c r="C8" s="65">
        <f>'1.mell.1.tábl.'!C20</f>
        <v>0</v>
      </c>
      <c r="D8" s="65"/>
      <c r="E8" s="217">
        <f t="shared" si="0"/>
        <v>0</v>
      </c>
      <c r="F8" s="81" t="s">
        <v>114</v>
      </c>
      <c r="G8" s="65">
        <f>'1.mell.1.tábl.'!C100</f>
        <v>15704000</v>
      </c>
      <c r="H8" s="65">
        <f>'1.mell.1.tábl.'!F100</f>
        <v>6143000</v>
      </c>
      <c r="I8" s="220">
        <f t="shared" si="1"/>
        <v>21847000</v>
      </c>
      <c r="J8" s="407"/>
    </row>
    <row r="9" spans="1:10" ht="12.95" customHeight="1" x14ac:dyDescent="0.2">
      <c r="A9" s="78" t="s">
        <v>5</v>
      </c>
      <c r="B9" s="81" t="s">
        <v>81</v>
      </c>
      <c r="C9" s="65">
        <f>'1.mell.1.tábl.'!C28</f>
        <v>21570000</v>
      </c>
      <c r="D9" s="65">
        <f>'1.mell.1.tábl.'!F28</f>
        <v>0</v>
      </c>
      <c r="E9" s="217">
        <f>C9+D9</f>
        <v>21570000</v>
      </c>
      <c r="F9" s="363" t="s">
        <v>455</v>
      </c>
      <c r="G9" s="65"/>
      <c r="H9" s="65">
        <v>260950</v>
      </c>
      <c r="I9" s="220">
        <f t="shared" si="1"/>
        <v>260950</v>
      </c>
      <c r="J9" s="407"/>
    </row>
    <row r="10" spans="1:10" ht="12.95" customHeight="1" x14ac:dyDescent="0.2">
      <c r="A10" s="80" t="s">
        <v>6</v>
      </c>
      <c r="B10" s="82" t="s">
        <v>276</v>
      </c>
      <c r="C10" s="65">
        <f>'1.mell.1.tábl.'!C37</f>
        <v>1235000</v>
      </c>
      <c r="D10" s="65">
        <f>'1.mell.1.tábl.'!F37</f>
        <v>0</v>
      </c>
      <c r="E10" s="217">
        <f>C10+D10</f>
        <v>1235000</v>
      </c>
      <c r="F10" s="81" t="s">
        <v>91</v>
      </c>
      <c r="G10" s="65">
        <f>'1.mell.1.tábl.'!C101</f>
        <v>7656000</v>
      </c>
      <c r="H10" s="65">
        <f>'1.mell.1.tábl.'!F101</f>
        <v>0</v>
      </c>
      <c r="I10" s="220">
        <f>G10+H10</f>
        <v>7656000</v>
      </c>
      <c r="J10" s="407"/>
    </row>
    <row r="11" spans="1:10" ht="12.95" customHeight="1" x14ac:dyDescent="0.2">
      <c r="A11" s="80" t="s">
        <v>7</v>
      </c>
      <c r="B11" s="81" t="s">
        <v>250</v>
      </c>
      <c r="C11" s="66">
        <f>'1.mell.1.tábl.'!C55</f>
        <v>92000</v>
      </c>
      <c r="D11" s="66">
        <f>'1.mell.1.tábl.'!F55</f>
        <v>0</v>
      </c>
      <c r="E11" s="217">
        <f>C11+D11</f>
        <v>92000</v>
      </c>
      <c r="F11" s="363" t="s">
        <v>458</v>
      </c>
      <c r="G11" s="65">
        <v>2556000</v>
      </c>
      <c r="H11" s="365"/>
      <c r="I11" s="220">
        <f t="shared" si="1"/>
        <v>2556000</v>
      </c>
      <c r="J11" s="407"/>
    </row>
    <row r="12" spans="1:10" ht="12.95" customHeight="1" x14ac:dyDescent="0.2">
      <c r="A12" s="80" t="s">
        <v>8</v>
      </c>
      <c r="B12" s="375" t="s">
        <v>333</v>
      </c>
      <c r="C12" s="65">
        <f>'1.mell.1.tábl.'!C59</f>
        <v>0</v>
      </c>
      <c r="D12" s="65"/>
      <c r="E12" s="372">
        <f>C12+D12</f>
        <v>0</v>
      </c>
      <c r="F12" s="363" t="s">
        <v>459</v>
      </c>
      <c r="G12" s="65">
        <v>1500000</v>
      </c>
      <c r="H12" s="365"/>
      <c r="I12" s="220">
        <f t="shared" si="1"/>
        <v>1500000</v>
      </c>
      <c r="J12" s="407"/>
    </row>
    <row r="13" spans="1:10" ht="12.95" customHeight="1" x14ac:dyDescent="0.2">
      <c r="A13" s="80" t="s">
        <v>9</v>
      </c>
      <c r="B13" s="376"/>
      <c r="C13" s="373"/>
      <c r="D13" s="373"/>
      <c r="E13" s="373"/>
      <c r="F13" s="374" t="s">
        <v>460</v>
      </c>
      <c r="G13" s="65">
        <v>300000</v>
      </c>
      <c r="H13" s="365"/>
      <c r="I13" s="220">
        <f t="shared" si="1"/>
        <v>300000</v>
      </c>
      <c r="J13" s="407"/>
    </row>
    <row r="14" spans="1:10" ht="12.95" customHeight="1" x14ac:dyDescent="0.2">
      <c r="A14" s="80" t="s">
        <v>10</v>
      </c>
      <c r="B14" s="375"/>
      <c r="C14" s="65"/>
      <c r="D14" s="65"/>
      <c r="E14" s="372"/>
      <c r="F14" s="363" t="s">
        <v>461</v>
      </c>
      <c r="G14" s="65">
        <v>400000</v>
      </c>
      <c r="H14" s="365"/>
      <c r="I14" s="220">
        <f t="shared" si="1"/>
        <v>400000</v>
      </c>
      <c r="J14" s="407"/>
    </row>
    <row r="15" spans="1:10" ht="12.95" customHeight="1" x14ac:dyDescent="0.2">
      <c r="A15" s="78" t="s">
        <v>11</v>
      </c>
      <c r="B15" s="375"/>
      <c r="C15" s="65"/>
      <c r="D15" s="65"/>
      <c r="E15" s="372"/>
      <c r="F15" s="364" t="s">
        <v>462</v>
      </c>
      <c r="G15" s="65">
        <v>750000</v>
      </c>
      <c r="H15" s="365"/>
      <c r="I15" s="220">
        <f t="shared" si="1"/>
        <v>750000</v>
      </c>
      <c r="J15" s="407"/>
    </row>
    <row r="16" spans="1:10" ht="12.95" customHeight="1" x14ac:dyDescent="0.2">
      <c r="A16" s="80" t="s">
        <v>12</v>
      </c>
      <c r="B16" s="375"/>
      <c r="C16" s="65"/>
      <c r="D16" s="65"/>
      <c r="E16" s="372"/>
      <c r="F16" s="364" t="s">
        <v>463</v>
      </c>
      <c r="G16" s="65">
        <v>650000</v>
      </c>
      <c r="H16" s="365"/>
      <c r="I16" s="220">
        <f t="shared" si="1"/>
        <v>650000</v>
      </c>
      <c r="J16" s="407"/>
    </row>
    <row r="17" spans="1:10" ht="12.95" customHeight="1" x14ac:dyDescent="0.2">
      <c r="A17" s="80" t="s">
        <v>13</v>
      </c>
      <c r="B17" s="375"/>
      <c r="C17" s="65"/>
      <c r="D17" s="65"/>
      <c r="E17" s="372"/>
      <c r="F17" s="363" t="s">
        <v>464</v>
      </c>
      <c r="G17" s="65">
        <v>600000</v>
      </c>
      <c r="H17" s="365"/>
      <c r="I17" s="220">
        <f t="shared" si="1"/>
        <v>600000</v>
      </c>
      <c r="J17" s="407"/>
    </row>
    <row r="18" spans="1:10" ht="12.95" customHeight="1" x14ac:dyDescent="0.2">
      <c r="A18" s="78"/>
      <c r="B18" s="375"/>
      <c r="C18" s="65"/>
      <c r="D18" s="65"/>
      <c r="E18" s="372"/>
      <c r="F18" s="363" t="s">
        <v>465</v>
      </c>
      <c r="G18" s="65">
        <v>300000</v>
      </c>
      <c r="H18" s="365"/>
      <c r="I18" s="220">
        <f t="shared" si="1"/>
        <v>300000</v>
      </c>
      <c r="J18" s="407"/>
    </row>
    <row r="19" spans="1:10" ht="12.95" customHeight="1" x14ac:dyDescent="0.2">
      <c r="A19" s="78" t="s">
        <v>14</v>
      </c>
      <c r="B19" s="375"/>
      <c r="C19" s="65"/>
      <c r="D19" s="65"/>
      <c r="E19" s="372"/>
      <c r="F19" s="363" t="s">
        <v>466</v>
      </c>
      <c r="G19" s="65">
        <v>200000</v>
      </c>
      <c r="H19" s="365"/>
      <c r="I19" s="220">
        <f t="shared" si="1"/>
        <v>200000</v>
      </c>
      <c r="J19" s="407"/>
    </row>
    <row r="20" spans="1:10" ht="12.95" customHeight="1" x14ac:dyDescent="0.2">
      <c r="A20" s="80" t="s">
        <v>15</v>
      </c>
      <c r="B20" s="375"/>
      <c r="C20" s="65"/>
      <c r="D20" s="65"/>
      <c r="E20" s="372"/>
      <c r="F20" s="363" t="s">
        <v>467</v>
      </c>
      <c r="G20" s="65">
        <v>300000</v>
      </c>
      <c r="H20" s="365"/>
      <c r="I20" s="220">
        <f t="shared" si="1"/>
        <v>300000</v>
      </c>
      <c r="J20" s="407"/>
    </row>
    <row r="21" spans="1:10" ht="12.95" customHeight="1" x14ac:dyDescent="0.2">
      <c r="A21" s="80" t="s">
        <v>16</v>
      </c>
      <c r="B21" s="375"/>
      <c r="C21" s="65"/>
      <c r="D21" s="65"/>
      <c r="E21" s="372"/>
      <c r="F21" s="81" t="s">
        <v>486</v>
      </c>
      <c r="G21" s="65">
        <v>100000</v>
      </c>
      <c r="H21" s="65"/>
      <c r="I21" s="220">
        <f t="shared" si="1"/>
        <v>100000</v>
      </c>
      <c r="J21" s="407"/>
    </row>
    <row r="22" spans="1:10" ht="12.95" customHeight="1" x14ac:dyDescent="0.2">
      <c r="A22" s="78" t="s">
        <v>17</v>
      </c>
      <c r="B22" s="378"/>
      <c r="C22" s="373"/>
      <c r="D22" s="373"/>
      <c r="E22" s="381"/>
      <c r="F22" s="81" t="s">
        <v>92</v>
      </c>
      <c r="G22" s="65">
        <f>'1.mell.1.tábl.'!C102</f>
        <v>18653000</v>
      </c>
      <c r="H22" s="65">
        <f>'1.mell.1.tábl.'!F102</f>
        <v>49000</v>
      </c>
      <c r="I22" s="220">
        <f t="shared" si="1"/>
        <v>18702000</v>
      </c>
      <c r="J22" s="407"/>
    </row>
    <row r="23" spans="1:10" ht="12.95" customHeight="1" thickBot="1" x14ac:dyDescent="0.25">
      <c r="A23" s="377" t="s">
        <v>18</v>
      </c>
      <c r="B23" s="379"/>
      <c r="C23" s="380"/>
      <c r="D23" s="380"/>
      <c r="F23" s="81" t="s">
        <v>31</v>
      </c>
      <c r="G23" s="65">
        <f>'1.mell.1.tábl.'!C115</f>
        <v>11617177</v>
      </c>
      <c r="H23" s="65">
        <f>'1.mell.1.tábl.'!F115</f>
        <v>1791646</v>
      </c>
      <c r="I23" s="220">
        <f t="shared" si="1"/>
        <v>13408823</v>
      </c>
      <c r="J23" s="407"/>
    </row>
    <row r="24" spans="1:10" ht="21.75" thickBot="1" x14ac:dyDescent="0.25">
      <c r="A24" s="83" t="s">
        <v>19</v>
      </c>
      <c r="B24" s="35" t="s">
        <v>334</v>
      </c>
      <c r="C24" s="67">
        <f>SUM(C6:C21)</f>
        <v>60346740</v>
      </c>
      <c r="D24" s="67">
        <f>SUM(D6:D21)</f>
        <v>2292646</v>
      </c>
      <c r="E24" s="67">
        <f>SUM(E6:E21)</f>
        <v>62639386</v>
      </c>
      <c r="F24" s="35" t="s">
        <v>256</v>
      </c>
      <c r="G24" s="67">
        <f>SUM(G6:G8,G10,G22:G23)</f>
        <v>69666177</v>
      </c>
      <c r="H24" s="67">
        <f>SUM(H6:H8,H10,H22:H23)</f>
        <v>10188646</v>
      </c>
      <c r="I24" s="67">
        <f>SUM(I6:I8,I10,I22:I23)</f>
        <v>79854823</v>
      </c>
      <c r="J24" s="407"/>
    </row>
    <row r="25" spans="1:10" ht="12.95" customHeight="1" x14ac:dyDescent="0.2">
      <c r="A25" s="382" t="s">
        <v>20</v>
      </c>
      <c r="B25" s="84" t="s">
        <v>253</v>
      </c>
      <c r="C25" s="165">
        <f>+C26+C27+C28+C29</f>
        <v>37978757</v>
      </c>
      <c r="D25" s="165">
        <f>+D26+D27+D28+D29</f>
        <v>0</v>
      </c>
      <c r="E25" s="165">
        <f>+E26+E27+E28+E29</f>
        <v>37978757</v>
      </c>
      <c r="F25" s="85" t="s">
        <v>98</v>
      </c>
      <c r="G25" s="68"/>
      <c r="H25" s="68"/>
      <c r="I25" s="221">
        <f>G25+H25</f>
        <v>0</v>
      </c>
      <c r="J25" s="407"/>
    </row>
    <row r="26" spans="1:10" ht="12.95" customHeight="1" x14ac:dyDescent="0.2">
      <c r="A26" s="383" t="s">
        <v>21</v>
      </c>
      <c r="B26" s="85" t="s">
        <v>107</v>
      </c>
      <c r="C26" s="27">
        <f>'1.mell.1.tábl.'!C76</f>
        <v>37978757</v>
      </c>
      <c r="D26" s="27">
        <f>'1.mell.1.tábl.'!F76</f>
        <v>0</v>
      </c>
      <c r="E26" s="218">
        <f>C26+D26</f>
        <v>37978757</v>
      </c>
      <c r="F26" s="85" t="s">
        <v>255</v>
      </c>
      <c r="G26" s="27">
        <f>'1.mell.1.tábl.'!C135</f>
        <v>0</v>
      </c>
      <c r="H26" s="27">
        <f>'1.mell.1.tábl.'!F135</f>
        <v>0</v>
      </c>
      <c r="I26" s="222">
        <f t="shared" ref="I26:I34" si="2">G26+H26</f>
        <v>0</v>
      </c>
      <c r="J26" s="407"/>
    </row>
    <row r="27" spans="1:10" ht="12.95" customHeight="1" x14ac:dyDescent="0.2">
      <c r="A27" s="86">
        <v>21</v>
      </c>
      <c r="B27" s="85" t="s">
        <v>108</v>
      </c>
      <c r="C27" s="27"/>
      <c r="D27" s="27"/>
      <c r="E27" s="218">
        <f>C27+D27</f>
        <v>0</v>
      </c>
      <c r="F27" s="85" t="s">
        <v>74</v>
      </c>
      <c r="G27" s="27"/>
      <c r="H27" s="27"/>
      <c r="I27" s="222">
        <f t="shared" si="2"/>
        <v>0</v>
      </c>
      <c r="J27" s="407"/>
    </row>
    <row r="28" spans="1:10" ht="12.95" customHeight="1" x14ac:dyDescent="0.2">
      <c r="A28" s="383" t="s">
        <v>22</v>
      </c>
      <c r="B28" s="85" t="s">
        <v>112</v>
      </c>
      <c r="C28" s="27"/>
      <c r="D28" s="27"/>
      <c r="E28" s="218">
        <f>C28+D28</f>
        <v>0</v>
      </c>
      <c r="F28" s="85" t="s">
        <v>75</v>
      </c>
      <c r="G28" s="27">
        <f>'1.mell.1.tábl.'!C134</f>
        <v>57980000</v>
      </c>
      <c r="H28" s="27">
        <f>'1.mell.1.tábl.'!F134</f>
        <v>-3480000</v>
      </c>
      <c r="I28" s="222">
        <f t="shared" si="2"/>
        <v>54500000</v>
      </c>
      <c r="J28" s="407"/>
    </row>
    <row r="29" spans="1:10" ht="12.95" customHeight="1" x14ac:dyDescent="0.2">
      <c r="A29" s="86">
        <v>22</v>
      </c>
      <c r="B29" s="85" t="s">
        <v>113</v>
      </c>
      <c r="C29" s="27"/>
      <c r="D29" s="27"/>
      <c r="E29" s="218">
        <f>C29+D29</f>
        <v>0</v>
      </c>
      <c r="F29" s="84" t="s">
        <v>115</v>
      </c>
      <c r="G29" s="27"/>
      <c r="H29" s="27"/>
      <c r="I29" s="222">
        <f t="shared" si="2"/>
        <v>0</v>
      </c>
      <c r="J29" s="407"/>
    </row>
    <row r="30" spans="1:10" ht="12.95" customHeight="1" x14ac:dyDescent="0.2">
      <c r="A30" s="383" t="s">
        <v>23</v>
      </c>
      <c r="B30" s="85" t="s">
        <v>254</v>
      </c>
      <c r="C30" s="87">
        <f>+C31+C32</f>
        <v>0</v>
      </c>
      <c r="D30" s="87">
        <f>+D31+D32</f>
        <v>0</v>
      </c>
      <c r="E30" s="87">
        <f>+E31+E32</f>
        <v>0</v>
      </c>
      <c r="F30" s="85" t="s">
        <v>99</v>
      </c>
      <c r="G30" s="27"/>
      <c r="H30" s="27"/>
      <c r="I30" s="222">
        <f t="shared" si="2"/>
        <v>0</v>
      </c>
      <c r="J30" s="407"/>
    </row>
    <row r="31" spans="1:10" ht="12.95" customHeight="1" x14ac:dyDescent="0.2">
      <c r="A31" s="86">
        <v>23</v>
      </c>
      <c r="B31" s="84" t="s">
        <v>251</v>
      </c>
      <c r="C31" s="68">
        <f>'1.mell.1.tábl.'!C68</f>
        <v>0</v>
      </c>
      <c r="D31" s="68">
        <f>'1.mell.1.tábl.'!F68</f>
        <v>0</v>
      </c>
      <c r="E31" s="219">
        <f>C31+D31</f>
        <v>0</v>
      </c>
      <c r="F31" s="79" t="s">
        <v>316</v>
      </c>
      <c r="G31" s="68"/>
      <c r="H31" s="68"/>
      <c r="I31" s="221">
        <f t="shared" si="2"/>
        <v>0</v>
      </c>
      <c r="J31" s="407"/>
    </row>
    <row r="32" spans="1:10" ht="12.95" customHeight="1" x14ac:dyDescent="0.2">
      <c r="A32" s="383" t="s">
        <v>24</v>
      </c>
      <c r="B32" s="85" t="s">
        <v>252</v>
      </c>
      <c r="C32" s="27"/>
      <c r="D32" s="27"/>
      <c r="E32" s="218">
        <f>C32+D32</f>
        <v>0</v>
      </c>
      <c r="F32" s="81" t="s">
        <v>432</v>
      </c>
      <c r="G32" s="27">
        <f>'1.mell.1.tábl.'!C146</f>
        <v>1160270</v>
      </c>
      <c r="H32" s="27">
        <f>'1.mell.1.tábl.'!F146</f>
        <v>0</v>
      </c>
      <c r="I32" s="222">
        <f t="shared" si="2"/>
        <v>1160270</v>
      </c>
      <c r="J32" s="407"/>
    </row>
    <row r="33" spans="1:10" ht="12.95" customHeight="1" x14ac:dyDescent="0.2">
      <c r="A33" s="86">
        <v>24</v>
      </c>
      <c r="B33" s="85" t="s">
        <v>417</v>
      </c>
      <c r="C33" s="27"/>
      <c r="D33" s="27"/>
      <c r="E33" s="218">
        <f>C33+D33</f>
        <v>0</v>
      </c>
      <c r="F33" s="81" t="s">
        <v>323</v>
      </c>
      <c r="G33" s="27"/>
      <c r="H33" s="27"/>
      <c r="I33" s="222">
        <f t="shared" si="2"/>
        <v>0</v>
      </c>
      <c r="J33" s="407"/>
    </row>
    <row r="34" spans="1:10" ht="23.25" thickBot="1" x14ac:dyDescent="0.25">
      <c r="A34" s="109" t="s">
        <v>26</v>
      </c>
      <c r="B34" s="84" t="s">
        <v>210</v>
      </c>
      <c r="C34" s="68"/>
      <c r="D34" s="68"/>
      <c r="E34" s="219">
        <f>C34+D34</f>
        <v>0</v>
      </c>
      <c r="F34" s="139"/>
      <c r="G34" s="68"/>
      <c r="H34" s="68"/>
      <c r="I34" s="221">
        <f t="shared" si="2"/>
        <v>0</v>
      </c>
      <c r="J34" s="407"/>
    </row>
    <row r="35" spans="1:10" ht="24" customHeight="1" thickBot="1" x14ac:dyDescent="0.25">
      <c r="A35" s="83" t="s">
        <v>27</v>
      </c>
      <c r="B35" s="35" t="s">
        <v>335</v>
      </c>
      <c r="C35" s="67">
        <f>+C25+C30+C33+C34</f>
        <v>37978757</v>
      </c>
      <c r="D35" s="67">
        <f>+D25+D30+D33+D34</f>
        <v>0</v>
      </c>
      <c r="E35" s="189">
        <f>+E25+E30+E33+E34</f>
        <v>37978757</v>
      </c>
      <c r="F35" s="35" t="s">
        <v>337</v>
      </c>
      <c r="G35" s="67">
        <f>SUM(G25:G34)</f>
        <v>59140270</v>
      </c>
      <c r="H35" s="67">
        <f>SUM(H25:H34)</f>
        <v>-3480000</v>
      </c>
      <c r="I35" s="98">
        <f>SUM(I25:I34)</f>
        <v>55660270</v>
      </c>
      <c r="J35" s="407"/>
    </row>
    <row r="36" spans="1:10" ht="13.5" thickBot="1" x14ac:dyDescent="0.25">
      <c r="A36" s="83" t="s">
        <v>28</v>
      </c>
      <c r="B36" s="88" t="s">
        <v>336</v>
      </c>
      <c r="C36" s="229">
        <f>+C24+C35</f>
        <v>98325497</v>
      </c>
      <c r="D36" s="229">
        <f>+D24+D35</f>
        <v>2292646</v>
      </c>
      <c r="E36" s="230">
        <f>+E24+E35</f>
        <v>100618143</v>
      </c>
      <c r="F36" s="88" t="s">
        <v>338</v>
      </c>
      <c r="G36" s="229">
        <f>+G24+G35</f>
        <v>128806447</v>
      </c>
      <c r="H36" s="229">
        <f>+H24+H35</f>
        <v>6708646</v>
      </c>
      <c r="I36" s="230">
        <f>+I24+I35</f>
        <v>135515093</v>
      </c>
      <c r="J36" s="407"/>
    </row>
    <row r="37" spans="1:10" ht="13.5" thickBot="1" x14ac:dyDescent="0.25">
      <c r="A37" s="83" t="s">
        <v>29</v>
      </c>
      <c r="B37" s="88" t="s">
        <v>76</v>
      </c>
      <c r="C37" s="229">
        <f>IF(C24-G24&lt;0,G24-C24,"-")</f>
        <v>9319437</v>
      </c>
      <c r="D37" s="229">
        <f>IF(D24-H24&lt;0,H24-D24,"-")</f>
        <v>7896000</v>
      </c>
      <c r="E37" s="230">
        <f>IF(E24-I24&lt;0,I24-E24,"-")</f>
        <v>17215437</v>
      </c>
      <c r="F37" s="88" t="s">
        <v>77</v>
      </c>
      <c r="G37" s="229" t="str">
        <f>IF(C24-G24&gt;0,C24-G24,"-")</f>
        <v>-</v>
      </c>
      <c r="H37" s="229" t="str">
        <f>IF(D24-H24&gt;0,D24-H24,"-")</f>
        <v>-</v>
      </c>
      <c r="I37" s="230" t="str">
        <f>IF(E24-I24&gt;0,E24-I24,"-")</f>
        <v>-</v>
      </c>
      <c r="J37" s="407"/>
    </row>
    <row r="38" spans="1:10" ht="13.5" thickBot="1" x14ac:dyDescent="0.25">
      <c r="A38" s="83" t="s">
        <v>457</v>
      </c>
      <c r="B38" s="88" t="s">
        <v>423</v>
      </c>
      <c r="C38" s="229">
        <f>IF(C36-G36&lt;0,G36-C36,"-")</f>
        <v>30480950</v>
      </c>
      <c r="D38" s="229">
        <f>IF(D36-H36&lt;0,H36-D36,"-")</f>
        <v>4416000</v>
      </c>
      <c r="E38" s="229">
        <f>IF(E36-I36&lt;0,I36-E36,"-")</f>
        <v>34896950</v>
      </c>
      <c r="F38" s="88" t="s">
        <v>424</v>
      </c>
      <c r="G38" s="229" t="str">
        <f>IF(C36-G36&gt;0,C36-G36,"-")</f>
        <v>-</v>
      </c>
      <c r="H38" s="229" t="str">
        <f>IF(D36-H36&gt;0,D36-H36,"-")</f>
        <v>-</v>
      </c>
      <c r="I38" s="231" t="str">
        <f>IF(E36-I36&gt;0,E36-I36,"-")</f>
        <v>-</v>
      </c>
      <c r="J38" s="407"/>
    </row>
    <row r="39" spans="1:10" ht="18.75" x14ac:dyDescent="0.2">
      <c r="B39" s="408"/>
      <c r="C39" s="408"/>
      <c r="D39" s="408"/>
      <c r="E39" s="408"/>
      <c r="F39" s="408"/>
    </row>
  </sheetData>
  <mergeCells count="4">
    <mergeCell ref="A3:A4"/>
    <mergeCell ref="J1:J38"/>
    <mergeCell ref="B39:F39"/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  <ignoredErrors>
    <ignoredError sqref="G28 G32 G26:H26" unlockedFormula="1"/>
    <ignoredError sqref="E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view="pageLayout" topLeftCell="A2" zoomScaleNormal="100" zoomScaleSheetLayoutView="90" workbookViewId="0">
      <selection activeCell="A3" sqref="A3:I33"/>
    </sheetView>
  </sheetViews>
  <sheetFormatPr defaultColWidth="9.33203125" defaultRowHeight="12.75" x14ac:dyDescent="0.2"/>
  <cols>
    <col min="1" max="1" width="6.83203125" style="25" customWidth="1"/>
    <col min="2" max="2" width="49.83203125" style="42" customWidth="1"/>
    <col min="3" max="5" width="15.5" style="25" customWidth="1"/>
    <col min="6" max="6" width="49.83203125" style="25" customWidth="1"/>
    <col min="7" max="9" width="15.5" style="25" customWidth="1"/>
    <col min="10" max="10" width="7.33203125" style="25" customWidth="1"/>
    <col min="11" max="16384" width="9.33203125" style="25"/>
  </cols>
  <sheetData>
    <row r="1" spans="1:10" ht="12.75" customHeight="1" x14ac:dyDescent="0.2">
      <c r="A1" s="409" t="s">
        <v>504</v>
      </c>
      <c r="B1" s="409"/>
      <c r="C1" s="409"/>
      <c r="D1" s="409"/>
      <c r="E1" s="409"/>
      <c r="F1" s="409"/>
      <c r="G1" s="409"/>
      <c r="H1" s="409"/>
      <c r="I1" s="409"/>
      <c r="J1" s="407"/>
    </row>
    <row r="2" spans="1:10" ht="14.25" thickBot="1" x14ac:dyDescent="0.25">
      <c r="G2" s="69"/>
      <c r="H2" s="69"/>
      <c r="I2" s="69">
        <f>'2.mell.1.tábl.'!I2</f>
        <v>0</v>
      </c>
      <c r="J2" s="407"/>
    </row>
    <row r="3" spans="1:10" ht="13.5" customHeight="1" thickBot="1" x14ac:dyDescent="0.25">
      <c r="A3" s="405" t="s">
        <v>37</v>
      </c>
      <c r="B3" s="70" t="s">
        <v>33</v>
      </c>
      <c r="C3" s="71"/>
      <c r="D3" s="187"/>
      <c r="E3" s="187"/>
      <c r="F3" s="70" t="s">
        <v>34</v>
      </c>
      <c r="G3" s="72"/>
      <c r="H3" s="190"/>
      <c r="I3" s="191"/>
      <c r="J3" s="407"/>
    </row>
    <row r="4" spans="1:10" s="73" customFormat="1" ht="36.75" thickBot="1" x14ac:dyDescent="0.25">
      <c r="A4" s="406"/>
      <c r="B4" s="43" t="s">
        <v>35</v>
      </c>
      <c r="C4" s="301" t="str">
        <f>+CONCATENATE('1.mell.1.tábl.'!C4," eredeti előirányzat")</f>
        <v>2021. évi eredeti előirányzat</v>
      </c>
      <c r="D4" s="302" t="str">
        <f>'2.mell.1.tábl.'!D4</f>
        <v>2021.évi módosított előirányzat</v>
      </c>
      <c r="E4" s="302" t="str">
        <f>'2.mell.1.tábl.'!E4</f>
        <v>2021. évi módosítás után</v>
      </c>
      <c r="F4" s="303" t="s">
        <v>35</v>
      </c>
      <c r="G4" s="301" t="str">
        <f>+C4</f>
        <v>2021. évi eredeti előirányzat</v>
      </c>
      <c r="H4" s="304" t="str">
        <f>+D4</f>
        <v>2021.évi módosított előirányzat</v>
      </c>
      <c r="I4" s="305" t="str">
        <f>+E4</f>
        <v>2021. évi módosítás után</v>
      </c>
      <c r="J4" s="407"/>
    </row>
    <row r="5" spans="1:10" s="73" customFormat="1" ht="13.5" thickBot="1" x14ac:dyDescent="0.25">
      <c r="A5" s="74" t="s">
        <v>339</v>
      </c>
      <c r="B5" s="75" t="s">
        <v>340</v>
      </c>
      <c r="C5" s="76" t="s">
        <v>341</v>
      </c>
      <c r="D5" s="188" t="s">
        <v>343</v>
      </c>
      <c r="E5" s="188" t="s">
        <v>419</v>
      </c>
      <c r="F5" s="75" t="s">
        <v>366</v>
      </c>
      <c r="G5" s="76" t="s">
        <v>344</v>
      </c>
      <c r="H5" s="76" t="s">
        <v>345</v>
      </c>
      <c r="I5" s="228" t="s">
        <v>420</v>
      </c>
      <c r="J5" s="407"/>
    </row>
    <row r="6" spans="1:10" ht="12.95" customHeight="1" x14ac:dyDescent="0.2">
      <c r="A6" s="78" t="s">
        <v>2</v>
      </c>
      <c r="B6" s="79" t="s">
        <v>257</v>
      </c>
      <c r="C6" s="64">
        <f>'1.mell.1.tábl.'!C21</f>
        <v>50710000</v>
      </c>
      <c r="D6" s="64">
        <f>'1.mell.1.tábl.'!F21</f>
        <v>4416000</v>
      </c>
      <c r="E6" s="217">
        <f>C6+D6</f>
        <v>55126000</v>
      </c>
      <c r="F6" s="79" t="s">
        <v>109</v>
      </c>
      <c r="G6" s="64">
        <f>'1.mell.1.tábl.'!C119</f>
        <v>19756000</v>
      </c>
      <c r="H6" s="194">
        <f>'1.mell.1.tábl.'!F119</f>
        <v>0</v>
      </c>
      <c r="I6" s="223">
        <f>G6+H6</f>
        <v>19756000</v>
      </c>
      <c r="J6" s="407"/>
    </row>
    <row r="7" spans="1:10" x14ac:dyDescent="0.2">
      <c r="A7" s="80" t="s">
        <v>3</v>
      </c>
      <c r="B7" s="81" t="s">
        <v>258</v>
      </c>
      <c r="C7" s="65"/>
      <c r="D7" s="65"/>
      <c r="E7" s="217">
        <f t="shared" ref="E7:E16" si="0">C7+D7</f>
        <v>0</v>
      </c>
      <c r="F7" s="81" t="s">
        <v>263</v>
      </c>
      <c r="G7" s="64">
        <f>'1.mell.1.tábl.'!C120</f>
        <v>0</v>
      </c>
      <c r="H7" s="65"/>
      <c r="I7" s="224">
        <f t="shared" ref="I7:I29" si="1">G7+H7</f>
        <v>0</v>
      </c>
      <c r="J7" s="407"/>
    </row>
    <row r="8" spans="1:10" ht="12.95" customHeight="1" x14ac:dyDescent="0.2">
      <c r="A8" s="80" t="s">
        <v>4</v>
      </c>
      <c r="B8" s="81" t="s">
        <v>0</v>
      </c>
      <c r="C8" s="65">
        <f>'1.mell.1.tábl.'!C49</f>
        <v>0</v>
      </c>
      <c r="D8" s="65">
        <f>'1.mell.1.tábl.'!F49</f>
        <v>0</v>
      </c>
      <c r="E8" s="217">
        <f t="shared" si="0"/>
        <v>0</v>
      </c>
      <c r="F8" s="81" t="s">
        <v>94</v>
      </c>
      <c r="G8" s="65">
        <f>'1.mell.1.tábl.'!C121</f>
        <v>473000</v>
      </c>
      <c r="H8" s="65">
        <f>'1.mell.1.tábl.'!F121</f>
        <v>0</v>
      </c>
      <c r="I8" s="224">
        <f t="shared" si="1"/>
        <v>473000</v>
      </c>
      <c r="J8" s="407"/>
    </row>
    <row r="9" spans="1:10" ht="12.95" customHeight="1" x14ac:dyDescent="0.2">
      <c r="A9" s="80" t="s">
        <v>5</v>
      </c>
      <c r="B9" s="81" t="s">
        <v>259</v>
      </c>
      <c r="C9" s="65"/>
      <c r="D9" s="65"/>
      <c r="E9" s="217">
        <f t="shared" si="0"/>
        <v>0</v>
      </c>
      <c r="F9" s="81" t="s">
        <v>264</v>
      </c>
      <c r="G9" s="65"/>
      <c r="H9" s="65"/>
      <c r="I9" s="224">
        <f t="shared" si="1"/>
        <v>0</v>
      </c>
      <c r="J9" s="407"/>
    </row>
    <row r="10" spans="1:10" ht="12.75" customHeight="1" x14ac:dyDescent="0.2">
      <c r="A10" s="80" t="s">
        <v>6</v>
      </c>
      <c r="B10" s="81" t="s">
        <v>260</v>
      </c>
      <c r="C10" s="65"/>
      <c r="D10" s="65"/>
      <c r="E10" s="217">
        <f t="shared" si="0"/>
        <v>0</v>
      </c>
      <c r="F10" s="81" t="s">
        <v>111</v>
      </c>
      <c r="G10" s="65"/>
      <c r="H10" s="65"/>
      <c r="I10" s="224">
        <f t="shared" si="1"/>
        <v>0</v>
      </c>
      <c r="J10" s="407"/>
    </row>
    <row r="11" spans="1:10" ht="12.95" customHeight="1" x14ac:dyDescent="0.2">
      <c r="A11" s="80" t="s">
        <v>7</v>
      </c>
      <c r="B11" s="81" t="s">
        <v>261</v>
      </c>
      <c r="C11" s="66"/>
      <c r="D11" s="66"/>
      <c r="E11" s="217">
        <f t="shared" si="0"/>
        <v>0</v>
      </c>
      <c r="F11" s="140"/>
      <c r="G11" s="65"/>
      <c r="H11" s="65"/>
      <c r="I11" s="224">
        <f t="shared" si="1"/>
        <v>0</v>
      </c>
      <c r="J11" s="407"/>
    </row>
    <row r="12" spans="1:10" ht="12.95" customHeight="1" x14ac:dyDescent="0.2">
      <c r="A12" s="80" t="s">
        <v>8</v>
      </c>
      <c r="B12" s="24"/>
      <c r="C12" s="65"/>
      <c r="D12" s="65"/>
      <c r="E12" s="217">
        <f t="shared" si="0"/>
        <v>0</v>
      </c>
      <c r="F12" s="140"/>
      <c r="G12" s="65"/>
      <c r="H12" s="65"/>
      <c r="I12" s="224">
        <f t="shared" si="1"/>
        <v>0</v>
      </c>
      <c r="J12" s="407"/>
    </row>
    <row r="13" spans="1:10" ht="12.95" customHeight="1" x14ac:dyDescent="0.2">
      <c r="A13" s="80" t="s">
        <v>9</v>
      </c>
      <c r="B13" s="24"/>
      <c r="C13" s="65"/>
      <c r="D13" s="65"/>
      <c r="E13" s="217">
        <f t="shared" si="0"/>
        <v>0</v>
      </c>
      <c r="F13" s="141"/>
      <c r="G13" s="65"/>
      <c r="H13" s="65"/>
      <c r="I13" s="224">
        <f t="shared" si="1"/>
        <v>0</v>
      </c>
      <c r="J13" s="407"/>
    </row>
    <row r="14" spans="1:10" ht="12.95" customHeight="1" x14ac:dyDescent="0.2">
      <c r="A14" s="80" t="s">
        <v>10</v>
      </c>
      <c r="B14" s="138"/>
      <c r="C14" s="66"/>
      <c r="D14" s="66"/>
      <c r="E14" s="217">
        <f t="shared" si="0"/>
        <v>0</v>
      </c>
      <c r="F14" s="140"/>
      <c r="G14" s="65"/>
      <c r="H14" s="65"/>
      <c r="I14" s="224">
        <f t="shared" si="1"/>
        <v>0</v>
      </c>
      <c r="J14" s="407"/>
    </row>
    <row r="15" spans="1:10" x14ac:dyDescent="0.2">
      <c r="A15" s="80" t="s">
        <v>11</v>
      </c>
      <c r="B15" s="24"/>
      <c r="C15" s="66"/>
      <c r="D15" s="66"/>
      <c r="E15" s="217">
        <f t="shared" si="0"/>
        <v>0</v>
      </c>
      <c r="F15" s="140"/>
      <c r="G15" s="65"/>
      <c r="H15" s="65"/>
      <c r="I15" s="224">
        <f t="shared" si="1"/>
        <v>0</v>
      </c>
      <c r="J15" s="407"/>
    </row>
    <row r="16" spans="1:10" ht="12.95" customHeight="1" thickBot="1" x14ac:dyDescent="0.25">
      <c r="A16" s="109" t="s">
        <v>12</v>
      </c>
      <c r="B16" s="139"/>
      <c r="C16" s="111"/>
      <c r="D16" s="111"/>
      <c r="E16" s="217">
        <f t="shared" si="0"/>
        <v>0</v>
      </c>
      <c r="F16" s="110" t="s">
        <v>31</v>
      </c>
      <c r="G16" s="192"/>
      <c r="H16" s="192"/>
      <c r="I16" s="225">
        <f t="shared" si="1"/>
        <v>0</v>
      </c>
      <c r="J16" s="407"/>
    </row>
    <row r="17" spans="1:10" ht="15.95" customHeight="1" thickBot="1" x14ac:dyDescent="0.25">
      <c r="A17" s="83" t="s">
        <v>13</v>
      </c>
      <c r="B17" s="35" t="s">
        <v>271</v>
      </c>
      <c r="C17" s="67">
        <f>+C6+C8+C9+C11+C12+C13+C14+C15+C16</f>
        <v>50710000</v>
      </c>
      <c r="D17" s="67">
        <f>+D6+D8+D9+D11+D12+D13+D14+D15+D16</f>
        <v>4416000</v>
      </c>
      <c r="E17" s="67">
        <f>+E6+E8+E9+E11+E12+E13+E14+E15+E16</f>
        <v>55126000</v>
      </c>
      <c r="F17" s="35" t="s">
        <v>272</v>
      </c>
      <c r="G17" s="67">
        <f>+G6+G8+G10+G11+G12+G13+G14+G15+G16</f>
        <v>20229000</v>
      </c>
      <c r="H17" s="67">
        <f>+H6+H8+H10+H11+H12+H13+H14+H15+H16</f>
        <v>0</v>
      </c>
      <c r="I17" s="98">
        <f>+I6+I8+I10+I11+I12+I13+I14+I15+I16</f>
        <v>20229000</v>
      </c>
      <c r="J17" s="407"/>
    </row>
    <row r="18" spans="1:10" ht="12.95" customHeight="1" x14ac:dyDescent="0.2">
      <c r="A18" s="78" t="s">
        <v>14</v>
      </c>
      <c r="B18" s="90" t="s">
        <v>127</v>
      </c>
      <c r="C18" s="97">
        <f>+C19+C20+C21+C22+C23</f>
        <v>0</v>
      </c>
      <c r="D18" s="97">
        <f>+D19+D20+D21+D22+D23</f>
        <v>0</v>
      </c>
      <c r="E18" s="97">
        <f>+E19+E20+E21+E22+E23</f>
        <v>0</v>
      </c>
      <c r="F18" s="85" t="s">
        <v>98</v>
      </c>
      <c r="G18" s="193"/>
      <c r="H18" s="193"/>
      <c r="I18" s="226">
        <f t="shared" si="1"/>
        <v>0</v>
      </c>
      <c r="J18" s="407"/>
    </row>
    <row r="19" spans="1:10" ht="12.95" customHeight="1" x14ac:dyDescent="0.2">
      <c r="A19" s="80" t="s">
        <v>15</v>
      </c>
      <c r="B19" s="91" t="s">
        <v>116</v>
      </c>
      <c r="C19" s="27"/>
      <c r="D19" s="27"/>
      <c r="E19" s="218">
        <f t="shared" ref="E19:E29" si="2">C19+D19</f>
        <v>0</v>
      </c>
      <c r="F19" s="85" t="s">
        <v>101</v>
      </c>
      <c r="G19" s="27"/>
      <c r="H19" s="27"/>
      <c r="I19" s="222">
        <f t="shared" si="1"/>
        <v>0</v>
      </c>
      <c r="J19" s="407"/>
    </row>
    <row r="20" spans="1:10" ht="12.95" customHeight="1" x14ac:dyDescent="0.2">
      <c r="A20" s="78" t="s">
        <v>16</v>
      </c>
      <c r="B20" s="91" t="s">
        <v>117</v>
      </c>
      <c r="C20" s="27"/>
      <c r="D20" s="27"/>
      <c r="E20" s="218">
        <f t="shared" si="2"/>
        <v>0</v>
      </c>
      <c r="F20" s="85" t="s">
        <v>74</v>
      </c>
      <c r="G20" s="27"/>
      <c r="H20" s="27"/>
      <c r="I20" s="222">
        <f t="shared" si="1"/>
        <v>0</v>
      </c>
      <c r="J20" s="407"/>
    </row>
    <row r="21" spans="1:10" ht="12.95" customHeight="1" x14ac:dyDescent="0.2">
      <c r="A21" s="80" t="s">
        <v>17</v>
      </c>
      <c r="B21" s="91" t="s">
        <v>118</v>
      </c>
      <c r="C21" s="27"/>
      <c r="D21" s="27"/>
      <c r="E21" s="218">
        <f t="shared" si="2"/>
        <v>0</v>
      </c>
      <c r="F21" s="85" t="s">
        <v>75</v>
      </c>
      <c r="G21" s="27"/>
      <c r="H21" s="27"/>
      <c r="I21" s="222">
        <f t="shared" si="1"/>
        <v>0</v>
      </c>
      <c r="J21" s="407"/>
    </row>
    <row r="22" spans="1:10" ht="12.95" customHeight="1" x14ac:dyDescent="0.2">
      <c r="A22" s="78" t="s">
        <v>18</v>
      </c>
      <c r="B22" s="91" t="s">
        <v>119</v>
      </c>
      <c r="C22" s="27"/>
      <c r="D22" s="27"/>
      <c r="E22" s="218">
        <f t="shared" si="2"/>
        <v>0</v>
      </c>
      <c r="F22" s="84" t="s">
        <v>115</v>
      </c>
      <c r="G22" s="27"/>
      <c r="H22" s="27"/>
      <c r="I22" s="222">
        <f t="shared" si="1"/>
        <v>0</v>
      </c>
      <c r="J22" s="407"/>
    </row>
    <row r="23" spans="1:10" ht="12.95" customHeight="1" x14ac:dyDescent="0.2">
      <c r="A23" s="80" t="s">
        <v>19</v>
      </c>
      <c r="B23" s="92" t="s">
        <v>120</v>
      </c>
      <c r="C23" s="27"/>
      <c r="D23" s="27"/>
      <c r="E23" s="218">
        <f t="shared" si="2"/>
        <v>0</v>
      </c>
      <c r="F23" s="85" t="s">
        <v>102</v>
      </c>
      <c r="G23" s="27"/>
      <c r="H23" s="27"/>
      <c r="I23" s="222">
        <f t="shared" si="1"/>
        <v>0</v>
      </c>
      <c r="J23" s="407"/>
    </row>
    <row r="24" spans="1:10" ht="12.95" customHeight="1" x14ac:dyDescent="0.2">
      <c r="A24" s="78" t="s">
        <v>20</v>
      </c>
      <c r="B24" s="93" t="s">
        <v>121</v>
      </c>
      <c r="C24" s="87">
        <f>+C25+C26+C27+C28+C29</f>
        <v>0</v>
      </c>
      <c r="D24" s="87">
        <f>+D25+D26+D27+D28+D29</f>
        <v>0</v>
      </c>
      <c r="E24" s="87">
        <f>+E25+E26+E27+E28+E29</f>
        <v>0</v>
      </c>
      <c r="F24" s="94" t="s">
        <v>100</v>
      </c>
      <c r="G24" s="27"/>
      <c r="H24" s="27"/>
      <c r="I24" s="222">
        <f t="shared" si="1"/>
        <v>0</v>
      </c>
      <c r="J24" s="407"/>
    </row>
    <row r="25" spans="1:10" ht="12.95" customHeight="1" x14ac:dyDescent="0.2">
      <c r="A25" s="80" t="s">
        <v>21</v>
      </c>
      <c r="B25" s="92" t="s">
        <v>122</v>
      </c>
      <c r="C25" s="27">
        <f>'1.mell.1.tábl.'!C67</f>
        <v>0</v>
      </c>
      <c r="D25" s="27"/>
      <c r="E25" s="218">
        <f t="shared" si="2"/>
        <v>0</v>
      </c>
      <c r="F25" s="94" t="s">
        <v>265</v>
      </c>
      <c r="G25" s="27"/>
      <c r="H25" s="27"/>
      <c r="I25" s="222">
        <f t="shared" si="1"/>
        <v>0</v>
      </c>
      <c r="J25" s="407"/>
    </row>
    <row r="26" spans="1:10" ht="12.95" customHeight="1" x14ac:dyDescent="0.2">
      <c r="A26" s="78" t="s">
        <v>22</v>
      </c>
      <c r="B26" s="92" t="s">
        <v>123</v>
      </c>
      <c r="C26" s="27"/>
      <c r="D26" s="27"/>
      <c r="E26" s="218">
        <f t="shared" si="2"/>
        <v>0</v>
      </c>
      <c r="F26" s="89"/>
      <c r="G26" s="27"/>
      <c r="H26" s="27"/>
      <c r="I26" s="222">
        <f t="shared" si="1"/>
        <v>0</v>
      </c>
      <c r="J26" s="407"/>
    </row>
    <row r="27" spans="1:10" ht="12.95" customHeight="1" x14ac:dyDescent="0.2">
      <c r="A27" s="80" t="s">
        <v>23</v>
      </c>
      <c r="B27" s="91" t="s">
        <v>124</v>
      </c>
      <c r="C27" s="27"/>
      <c r="D27" s="27"/>
      <c r="E27" s="218">
        <f t="shared" si="2"/>
        <v>0</v>
      </c>
      <c r="F27" s="33"/>
      <c r="G27" s="27"/>
      <c r="H27" s="27"/>
      <c r="I27" s="222">
        <f t="shared" si="1"/>
        <v>0</v>
      </c>
      <c r="J27" s="407"/>
    </row>
    <row r="28" spans="1:10" ht="12.95" customHeight="1" x14ac:dyDescent="0.2">
      <c r="A28" s="78" t="s">
        <v>24</v>
      </c>
      <c r="B28" s="95" t="s">
        <v>125</v>
      </c>
      <c r="C28" s="27"/>
      <c r="D28" s="27"/>
      <c r="E28" s="218">
        <f t="shared" si="2"/>
        <v>0</v>
      </c>
      <c r="F28" s="24"/>
      <c r="G28" s="27"/>
      <c r="H28" s="27"/>
      <c r="I28" s="222">
        <f t="shared" si="1"/>
        <v>0</v>
      </c>
      <c r="J28" s="407"/>
    </row>
    <row r="29" spans="1:10" ht="12.95" customHeight="1" thickBot="1" x14ac:dyDescent="0.25">
      <c r="A29" s="80" t="s">
        <v>25</v>
      </c>
      <c r="B29" s="96" t="s">
        <v>126</v>
      </c>
      <c r="C29" s="27"/>
      <c r="D29" s="27"/>
      <c r="E29" s="218">
        <f t="shared" si="2"/>
        <v>0</v>
      </c>
      <c r="F29" s="33"/>
      <c r="G29" s="27"/>
      <c r="H29" s="27"/>
      <c r="I29" s="222">
        <f t="shared" si="1"/>
        <v>0</v>
      </c>
      <c r="J29" s="407"/>
    </row>
    <row r="30" spans="1:10" ht="21.75" customHeight="1" thickBot="1" x14ac:dyDescent="0.25">
      <c r="A30" s="83" t="s">
        <v>26</v>
      </c>
      <c r="B30" s="35" t="s">
        <v>262</v>
      </c>
      <c r="C30" s="67">
        <f>+C18+C24</f>
        <v>0</v>
      </c>
      <c r="D30" s="67">
        <f>+D18+D24</f>
        <v>0</v>
      </c>
      <c r="E30" s="67">
        <f>+E18+E24</f>
        <v>0</v>
      </c>
      <c r="F30" s="35" t="s">
        <v>266</v>
      </c>
      <c r="G30" s="67">
        <f>SUM(G18:G29)</f>
        <v>0</v>
      </c>
      <c r="H30" s="67">
        <f>SUM(H18:H29)</f>
        <v>0</v>
      </c>
      <c r="I30" s="98">
        <f>SUM(I18:I29)</f>
        <v>0</v>
      </c>
      <c r="J30" s="407"/>
    </row>
    <row r="31" spans="1:10" ht="13.5" thickBot="1" x14ac:dyDescent="0.25">
      <c r="A31" s="83" t="s">
        <v>27</v>
      </c>
      <c r="B31" s="88" t="s">
        <v>267</v>
      </c>
      <c r="C31" s="229">
        <f>+C17+C30</f>
        <v>50710000</v>
      </c>
      <c r="D31" s="229">
        <f>+D17+D30</f>
        <v>4416000</v>
      </c>
      <c r="E31" s="230">
        <f>+E17+E30</f>
        <v>55126000</v>
      </c>
      <c r="F31" s="88" t="s">
        <v>268</v>
      </c>
      <c r="G31" s="229">
        <f>+G17+G30</f>
        <v>20229000</v>
      </c>
      <c r="H31" s="229">
        <f>+H17+H30</f>
        <v>0</v>
      </c>
      <c r="I31" s="230">
        <f>+I17+I30</f>
        <v>20229000</v>
      </c>
      <c r="J31" s="407"/>
    </row>
    <row r="32" spans="1:10" ht="13.5" thickBot="1" x14ac:dyDescent="0.25">
      <c r="A32" s="83" t="s">
        <v>28</v>
      </c>
      <c r="B32" s="88" t="s">
        <v>76</v>
      </c>
      <c r="C32" s="229" t="str">
        <f>IF(C17-G17&lt;0,G17-C17,"-")</f>
        <v>-</v>
      </c>
      <c r="D32" s="229" t="str">
        <f>IF(D17-H17&lt;0,H17-D17,"-")</f>
        <v>-</v>
      </c>
      <c r="E32" s="230" t="str">
        <f>IF(E17-I17&lt;0,I17-E17,"-")</f>
        <v>-</v>
      </c>
      <c r="F32" s="88" t="s">
        <v>77</v>
      </c>
      <c r="G32" s="229">
        <f>IF(C17-G17&gt;0,C17-G17,"-")</f>
        <v>30481000</v>
      </c>
      <c r="H32" s="229">
        <f>IF(D17-H17&gt;0,D17-H17,"-")</f>
        <v>4416000</v>
      </c>
      <c r="I32" s="230">
        <f>IF(E17-I17&gt;0,E17-I17,"-")</f>
        <v>34897000</v>
      </c>
      <c r="J32" s="407"/>
    </row>
    <row r="33" spans="1:10" ht="13.5" thickBot="1" x14ac:dyDescent="0.25">
      <c r="A33" s="83" t="s">
        <v>29</v>
      </c>
      <c r="B33" s="88" t="s">
        <v>423</v>
      </c>
      <c r="C33" s="229" t="str">
        <f>IF(C31-G31&lt;0,G31-C31,"-")</f>
        <v>-</v>
      </c>
      <c r="D33" s="229" t="str">
        <f>IF(D31-H31&lt;0,H31-D31,"-")</f>
        <v>-</v>
      </c>
      <c r="E33" s="229" t="str">
        <f>IF(E31-I31&lt;0,I31-E31,"-")</f>
        <v>-</v>
      </c>
      <c r="F33" s="88" t="s">
        <v>424</v>
      </c>
      <c r="G33" s="229">
        <f>IF(C31-G31&gt;0,C31-G31,"-")</f>
        <v>30481000</v>
      </c>
      <c r="H33" s="229">
        <f>IF(D31-H31&gt;0,D31-H31,"-")</f>
        <v>4416000</v>
      </c>
      <c r="I33" s="231">
        <f>IF(E31-I31&gt;0,E31-I31,"-")</f>
        <v>34897000</v>
      </c>
      <c r="J33" s="407"/>
    </row>
  </sheetData>
  <mergeCells count="3">
    <mergeCell ref="A3:A4"/>
    <mergeCell ref="J1:J33"/>
    <mergeCell ref="A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2" zoomScaleNormal="100" workbookViewId="0">
      <selection activeCell="C52" sqref="C5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95" t="s">
        <v>418</v>
      </c>
      <c r="B1" s="46"/>
      <c r="C1" s="46"/>
      <c r="D1" s="46"/>
      <c r="E1" s="196" t="s">
        <v>73</v>
      </c>
    </row>
    <row r="2" spans="1:5" x14ac:dyDescent="0.2">
      <c r="A2" s="46"/>
      <c r="B2" s="46"/>
      <c r="C2" s="46"/>
      <c r="D2" s="46"/>
      <c r="E2" s="46"/>
    </row>
    <row r="3" spans="1:5" x14ac:dyDescent="0.2">
      <c r="A3" s="197"/>
      <c r="B3" s="198"/>
      <c r="C3" s="197"/>
      <c r="D3" s="199"/>
      <c r="E3" s="198"/>
    </row>
    <row r="4" spans="1:5" ht="15.75" x14ac:dyDescent="0.25">
      <c r="A4" s="48" t="str">
        <f>+ÖSSZEFÜGGÉSEK!A6</f>
        <v>2021. évi eredeti előirányzat BEVÉTELEK</v>
      </c>
      <c r="B4" s="200"/>
      <c r="C4" s="201"/>
      <c r="D4" s="199"/>
      <c r="E4" s="198"/>
    </row>
    <row r="5" spans="1:5" x14ac:dyDescent="0.2">
      <c r="A5" s="197"/>
      <c r="B5" s="198"/>
      <c r="C5" s="197"/>
      <c r="D5" s="199"/>
      <c r="E5" s="198"/>
    </row>
    <row r="6" spans="1:5" x14ac:dyDescent="0.2">
      <c r="A6" s="197" t="s">
        <v>387</v>
      </c>
      <c r="B6" s="198">
        <f>+'1.mell.1.tábl.'!C65</f>
        <v>111056740</v>
      </c>
      <c r="C6" s="197" t="s">
        <v>367</v>
      </c>
      <c r="D6" s="199">
        <f>+'2.mell.1.tábl.'!C24+'2.mell.2.tábl.'!C17</f>
        <v>111056740</v>
      </c>
      <c r="E6" s="198">
        <f>+B6-D6</f>
        <v>0</v>
      </c>
    </row>
    <row r="7" spans="1:5" x14ac:dyDescent="0.2">
      <c r="A7" s="197" t="s">
        <v>403</v>
      </c>
      <c r="B7" s="198">
        <f>+'1.mell.1.tábl.'!C89</f>
        <v>37978757</v>
      </c>
      <c r="C7" s="197" t="s">
        <v>373</v>
      </c>
      <c r="D7" s="199">
        <f>+'2.mell.1.tábl.'!C35+'2.mell.2.tábl.'!C30</f>
        <v>37978757</v>
      </c>
      <c r="E7" s="198">
        <f>+B7-D7</f>
        <v>0</v>
      </c>
    </row>
    <row r="8" spans="1:5" x14ac:dyDescent="0.2">
      <c r="A8" s="197" t="s">
        <v>404</v>
      </c>
      <c r="B8" s="198">
        <f>+'1.mell.1.tábl.'!C90</f>
        <v>149035497</v>
      </c>
      <c r="C8" s="197" t="s">
        <v>374</v>
      </c>
      <c r="D8" s="199">
        <f>+'2.mell.1.tábl.'!C36+'2.mell.2.tábl.'!C31</f>
        <v>149035497</v>
      </c>
      <c r="E8" s="198">
        <f>+B8-D8</f>
        <v>0</v>
      </c>
    </row>
    <row r="9" spans="1:5" x14ac:dyDescent="0.2">
      <c r="A9" s="197"/>
      <c r="B9" s="198"/>
      <c r="C9" s="197"/>
      <c r="D9" s="199"/>
      <c r="E9" s="198"/>
    </row>
    <row r="10" spans="1:5" ht="15.75" x14ac:dyDescent="0.25">
      <c r="A10" s="48" t="str">
        <f>+ÖSSZEFÜGGÉSEK!A13</f>
        <v>2021. évi előirányzat módosítások BEVÉTELEK</v>
      </c>
      <c r="B10" s="200"/>
      <c r="C10" s="201"/>
      <c r="D10" s="199"/>
      <c r="E10" s="198"/>
    </row>
    <row r="11" spans="1:5" x14ac:dyDescent="0.2">
      <c r="A11" s="197"/>
      <c r="B11" s="198"/>
      <c r="C11" s="197"/>
      <c r="D11" s="199"/>
      <c r="E11" s="198"/>
    </row>
    <row r="12" spans="1:5" x14ac:dyDescent="0.2">
      <c r="A12" s="197" t="s">
        <v>388</v>
      </c>
      <c r="B12" s="198">
        <f>+'1.mell.1.tábl.'!F65</f>
        <v>6708646</v>
      </c>
      <c r="C12" s="197" t="s">
        <v>368</v>
      </c>
      <c r="D12" s="199">
        <f>+'2.mell.1.tábl.'!D24+'2.mell.2.tábl.'!D17</f>
        <v>6708646</v>
      </c>
      <c r="E12" s="198">
        <f>+B12-D12</f>
        <v>0</v>
      </c>
    </row>
    <row r="13" spans="1:5" x14ac:dyDescent="0.2">
      <c r="A13" s="197" t="s">
        <v>389</v>
      </c>
      <c r="B13" s="198">
        <f>+'1.mell.1.tábl.'!F89</f>
        <v>0</v>
      </c>
      <c r="C13" s="197" t="s">
        <v>375</v>
      </c>
      <c r="D13" s="199">
        <f>+'2.mell.1.tábl.'!D35+'2.mell.2.tábl.'!D30</f>
        <v>0</v>
      </c>
      <c r="E13" s="198">
        <f>+B13-D13</f>
        <v>0</v>
      </c>
    </row>
    <row r="14" spans="1:5" x14ac:dyDescent="0.2">
      <c r="A14" s="197" t="s">
        <v>390</v>
      </c>
      <c r="B14" s="198">
        <f>+'1.mell.1.tábl.'!F90</f>
        <v>6708646</v>
      </c>
      <c r="C14" s="197" t="s">
        <v>376</v>
      </c>
      <c r="D14" s="199">
        <f>+'2.mell.1.tábl.'!D36+'2.mell.2.tábl.'!D31</f>
        <v>6708646</v>
      </c>
      <c r="E14" s="198">
        <f>+B14-D14</f>
        <v>0</v>
      </c>
    </row>
    <row r="15" spans="1:5" x14ac:dyDescent="0.2">
      <c r="A15" s="197"/>
      <c r="B15" s="198"/>
      <c r="C15" s="197"/>
      <c r="D15" s="199"/>
      <c r="E15" s="198"/>
    </row>
    <row r="16" spans="1:5" ht="14.25" x14ac:dyDescent="0.2">
      <c r="A16" s="202" t="str">
        <f>+ÖSSZEFÜGGÉSEK!A19</f>
        <v>2021. módosítás utáni módosított előrirányzatok BEVÉTELEK</v>
      </c>
      <c r="B16" s="47"/>
      <c r="C16" s="201"/>
      <c r="D16" s="199"/>
      <c r="E16" s="198"/>
    </row>
    <row r="17" spans="1:5" x14ac:dyDescent="0.2">
      <c r="A17" s="197"/>
      <c r="B17" s="198"/>
      <c r="C17" s="197"/>
      <c r="D17" s="199"/>
      <c r="E17" s="198"/>
    </row>
    <row r="18" spans="1:5" x14ac:dyDescent="0.2">
      <c r="A18" s="197" t="s">
        <v>391</v>
      </c>
      <c r="B18" s="198">
        <f>+'1.mell.1.tábl.'!G65</f>
        <v>117765386</v>
      </c>
      <c r="C18" s="197" t="s">
        <v>369</v>
      </c>
      <c r="D18" s="199">
        <f>+'2.mell.1.tábl.'!E24+'2.mell.2.tábl.'!E17</f>
        <v>117765386</v>
      </c>
      <c r="E18" s="198">
        <f>+B18-D18</f>
        <v>0</v>
      </c>
    </row>
    <row r="19" spans="1:5" x14ac:dyDescent="0.2">
      <c r="A19" s="197" t="s">
        <v>392</v>
      </c>
      <c r="B19" s="198">
        <f>+'1.mell.1.tábl.'!G89</f>
        <v>37978757</v>
      </c>
      <c r="C19" s="197" t="s">
        <v>377</v>
      </c>
      <c r="D19" s="199">
        <f>+'2.mell.1.tábl.'!E35+'2.mell.2.tábl.'!E30</f>
        <v>37978757</v>
      </c>
      <c r="E19" s="198">
        <f>+B19-D19</f>
        <v>0</v>
      </c>
    </row>
    <row r="20" spans="1:5" x14ac:dyDescent="0.2">
      <c r="A20" s="197" t="s">
        <v>393</v>
      </c>
      <c r="B20" s="198">
        <f>+'1.mell.1.tábl.'!G90</f>
        <v>155744143</v>
      </c>
      <c r="C20" s="197" t="s">
        <v>378</v>
      </c>
      <c r="D20" s="199">
        <f>+'2.mell.1.tábl.'!E36+'2.mell.2.tábl.'!E31</f>
        <v>155744143</v>
      </c>
      <c r="E20" s="198">
        <f>+B20-D20</f>
        <v>0</v>
      </c>
    </row>
    <row r="21" spans="1:5" x14ac:dyDescent="0.2">
      <c r="A21" s="197"/>
      <c r="B21" s="198"/>
      <c r="C21" s="197"/>
      <c r="D21" s="199"/>
      <c r="E21" s="198"/>
    </row>
    <row r="22" spans="1:5" ht="15.75" x14ac:dyDescent="0.25">
      <c r="A22" s="48" t="str">
        <f>+ÖSSZEFÜGGÉSEK!A25</f>
        <v>2021. évi eredeti előirányzat KIADÁSOK</v>
      </c>
      <c r="B22" s="200"/>
      <c r="C22" s="201"/>
      <c r="D22" s="199"/>
      <c r="E22" s="198"/>
    </row>
    <row r="23" spans="1:5" x14ac:dyDescent="0.2">
      <c r="A23" s="197"/>
      <c r="B23" s="198"/>
      <c r="C23" s="197"/>
      <c r="D23" s="199"/>
      <c r="E23" s="198"/>
    </row>
    <row r="24" spans="1:5" x14ac:dyDescent="0.2">
      <c r="A24" s="197" t="s">
        <v>405</v>
      </c>
      <c r="B24" s="198">
        <f>+'1.mell.1.tábl.'!C132</f>
        <v>89895177</v>
      </c>
      <c r="C24" s="197" t="s">
        <v>370</v>
      </c>
      <c r="D24" s="199">
        <f>+'2.mell.1.tábl.'!G24+'2.mell.2.tábl.'!G17</f>
        <v>89895177</v>
      </c>
      <c r="E24" s="198">
        <f>+B24-D24</f>
        <v>0</v>
      </c>
    </row>
    <row r="25" spans="1:5" x14ac:dyDescent="0.2">
      <c r="A25" s="197" t="s">
        <v>395</v>
      </c>
      <c r="B25" s="198">
        <f>+'1.mell.1.tábl.'!C157</f>
        <v>59140270</v>
      </c>
      <c r="C25" s="197" t="s">
        <v>379</v>
      </c>
      <c r="D25" s="199">
        <f>+'2.mell.1.tábl.'!G35+'2.mell.2.tábl.'!G30</f>
        <v>59140270</v>
      </c>
      <c r="E25" s="198">
        <f>+B25-D25</f>
        <v>0</v>
      </c>
    </row>
    <row r="26" spans="1:5" x14ac:dyDescent="0.2">
      <c r="A26" s="197" t="s">
        <v>396</v>
      </c>
      <c r="B26" s="198">
        <f>+'1.mell.1.tábl.'!C158</f>
        <v>149035447</v>
      </c>
      <c r="C26" s="197" t="s">
        <v>380</v>
      </c>
      <c r="D26" s="199">
        <f>+'2.mell.1.tábl.'!G36+'2.mell.2.tábl.'!G31</f>
        <v>149035447</v>
      </c>
      <c r="E26" s="198">
        <f>+B26-D26</f>
        <v>0</v>
      </c>
    </row>
    <row r="27" spans="1:5" x14ac:dyDescent="0.2">
      <c r="A27" s="197"/>
      <c r="B27" s="198"/>
      <c r="C27" s="197"/>
      <c r="D27" s="199"/>
      <c r="E27" s="198"/>
    </row>
    <row r="28" spans="1:5" ht="15.75" x14ac:dyDescent="0.25">
      <c r="A28" s="48" t="str">
        <f>+ÖSSZEFÜGGÉSEK!A31</f>
        <v>2021. évi előirányzat módosítások KIADÁSOK</v>
      </c>
      <c r="B28" s="200"/>
      <c r="C28" s="201"/>
      <c r="D28" s="199"/>
      <c r="E28" s="198"/>
    </row>
    <row r="29" spans="1:5" x14ac:dyDescent="0.2">
      <c r="A29" s="197"/>
      <c r="B29" s="198"/>
      <c r="C29" s="197"/>
      <c r="D29" s="199"/>
      <c r="E29" s="198"/>
    </row>
    <row r="30" spans="1:5" x14ac:dyDescent="0.2">
      <c r="A30" s="197" t="s">
        <v>397</v>
      </c>
      <c r="B30" s="198">
        <f>+'1.mell.1.tábl.'!F132</f>
        <v>10188646</v>
      </c>
      <c r="C30" s="197" t="s">
        <v>371</v>
      </c>
      <c r="D30" s="199">
        <f>+'2.mell.1.tábl.'!H24+'2.mell.2.tábl.'!H17</f>
        <v>10188646</v>
      </c>
      <c r="E30" s="198">
        <f>+B30-D30</f>
        <v>0</v>
      </c>
    </row>
    <row r="31" spans="1:5" x14ac:dyDescent="0.2">
      <c r="A31" s="197" t="s">
        <v>398</v>
      </c>
      <c r="B31" s="198">
        <f>+'1.mell.1.tábl.'!F157</f>
        <v>-3480000</v>
      </c>
      <c r="C31" s="197" t="s">
        <v>381</v>
      </c>
      <c r="D31" s="199">
        <f>+'2.mell.1.tábl.'!H35+'2.mell.2.tábl.'!H30</f>
        <v>-3480000</v>
      </c>
      <c r="E31" s="198">
        <f>+B31-D31</f>
        <v>0</v>
      </c>
    </row>
    <row r="32" spans="1:5" x14ac:dyDescent="0.2">
      <c r="A32" s="197" t="s">
        <v>399</v>
      </c>
      <c r="B32" s="198">
        <f>+'1.mell.1.tábl.'!F158</f>
        <v>6708646</v>
      </c>
      <c r="C32" s="197" t="s">
        <v>382</v>
      </c>
      <c r="D32" s="199">
        <f>+'2.mell.1.tábl.'!H36+'2.mell.2.tábl.'!H31</f>
        <v>6708646</v>
      </c>
      <c r="E32" s="198">
        <f>+B32-D32</f>
        <v>0</v>
      </c>
    </row>
    <row r="33" spans="1:5" x14ac:dyDescent="0.2">
      <c r="A33" s="197"/>
      <c r="B33" s="198"/>
      <c r="C33" s="197"/>
      <c r="D33" s="199"/>
      <c r="E33" s="198"/>
    </row>
    <row r="34" spans="1:5" ht="15.75" x14ac:dyDescent="0.25">
      <c r="A34" s="203" t="str">
        <f>+ÖSSZEFÜGGÉSEK!A37</f>
        <v>2021. módosítás utáni módosított előirányzatok KIADÁSOK</v>
      </c>
      <c r="B34" s="200"/>
      <c r="C34" s="201"/>
      <c r="D34" s="199"/>
      <c r="E34" s="198"/>
    </row>
    <row r="35" spans="1:5" x14ac:dyDescent="0.2">
      <c r="A35" s="197"/>
      <c r="B35" s="198"/>
      <c r="C35" s="197"/>
      <c r="D35" s="199"/>
      <c r="E35" s="198"/>
    </row>
    <row r="36" spans="1:5" x14ac:dyDescent="0.2">
      <c r="A36" s="197" t="s">
        <v>400</v>
      </c>
      <c r="B36" s="198">
        <f>+'1.mell.1.tábl.'!G132</f>
        <v>100083823</v>
      </c>
      <c r="C36" s="197" t="s">
        <v>372</v>
      </c>
      <c r="D36" s="199">
        <f>+'2.mell.1.tábl.'!I24+'2.mell.2.tábl.'!I17</f>
        <v>100083823</v>
      </c>
      <c r="E36" s="198">
        <f>+B36-D36</f>
        <v>0</v>
      </c>
    </row>
    <row r="37" spans="1:5" x14ac:dyDescent="0.2">
      <c r="A37" s="197" t="s">
        <v>401</v>
      </c>
      <c r="B37" s="198">
        <f>+'1.mell.1.tábl.'!G157</f>
        <v>55660270</v>
      </c>
      <c r="C37" s="197" t="s">
        <v>383</v>
      </c>
      <c r="D37" s="199">
        <f>+'2.mell.1.tábl.'!I35+'2.mell.2.tábl.'!I30</f>
        <v>55660270</v>
      </c>
      <c r="E37" s="198">
        <f>+B37-D37</f>
        <v>0</v>
      </c>
    </row>
    <row r="38" spans="1:5" x14ac:dyDescent="0.2">
      <c r="A38" s="197" t="s">
        <v>406</v>
      </c>
      <c r="B38" s="198">
        <f>+'1.mell.1.tábl.'!G158</f>
        <v>155744093</v>
      </c>
      <c r="C38" s="197" t="s">
        <v>384</v>
      </c>
      <c r="D38" s="199">
        <f>+'2.mell.1.tábl.'!I36+'2.mell.2.tábl.'!I31</f>
        <v>155744093</v>
      </c>
      <c r="E38" s="198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17"/>
  <sheetViews>
    <sheetView view="pageLayout" zoomScaleNormal="100" zoomScaleSheetLayoutView="110" workbookViewId="0">
      <selection activeCell="A3" sqref="A3:I15"/>
    </sheetView>
  </sheetViews>
  <sheetFormatPr defaultRowHeight="12.75" x14ac:dyDescent="0.2"/>
  <cols>
    <col min="1" max="1" width="47.1640625" style="336" customWidth="1"/>
    <col min="2" max="2" width="15.6640625" style="335" customWidth="1"/>
    <col min="3" max="3" width="14.6640625" style="335" customWidth="1"/>
    <col min="4" max="4" width="18" style="335" customWidth="1"/>
    <col min="5" max="6" width="16.6640625" style="335" customWidth="1"/>
    <col min="7" max="7" width="18.83203125" style="335" customWidth="1"/>
    <col min="8" max="9" width="12.83203125" style="335" customWidth="1"/>
    <col min="10" max="10" width="13.83203125" style="335" customWidth="1"/>
    <col min="11" max="257" width="9.33203125" style="335"/>
    <col min="258" max="258" width="47.1640625" style="335" customWidth="1"/>
    <col min="259" max="259" width="15.6640625" style="335" customWidth="1"/>
    <col min="260" max="260" width="16.33203125" style="335" customWidth="1"/>
    <col min="261" max="261" width="18" style="335" customWidth="1"/>
    <col min="262" max="262" width="16.6640625" style="335" customWidth="1"/>
    <col min="263" max="263" width="18.83203125" style="335" customWidth="1"/>
    <col min="264" max="265" width="12.83203125" style="335" customWidth="1"/>
    <col min="266" max="266" width="13.83203125" style="335" customWidth="1"/>
    <col min="267" max="513" width="9.33203125" style="335"/>
    <col min="514" max="514" width="47.1640625" style="335" customWidth="1"/>
    <col min="515" max="515" width="15.6640625" style="335" customWidth="1"/>
    <col min="516" max="516" width="16.33203125" style="335" customWidth="1"/>
    <col min="517" max="517" width="18" style="335" customWidth="1"/>
    <col min="518" max="518" width="16.6640625" style="335" customWidth="1"/>
    <col min="519" max="519" width="18.83203125" style="335" customWidth="1"/>
    <col min="520" max="521" width="12.83203125" style="335" customWidth="1"/>
    <col min="522" max="522" width="13.83203125" style="335" customWidth="1"/>
    <col min="523" max="769" width="9.33203125" style="335"/>
    <col min="770" max="770" width="47.1640625" style="335" customWidth="1"/>
    <col min="771" max="771" width="15.6640625" style="335" customWidth="1"/>
    <col min="772" max="772" width="16.33203125" style="335" customWidth="1"/>
    <col min="773" max="773" width="18" style="335" customWidth="1"/>
    <col min="774" max="774" width="16.6640625" style="335" customWidth="1"/>
    <col min="775" max="775" width="18.83203125" style="335" customWidth="1"/>
    <col min="776" max="777" width="12.83203125" style="335" customWidth="1"/>
    <col min="778" max="778" width="13.83203125" style="335" customWidth="1"/>
    <col min="779" max="1025" width="9.33203125" style="335"/>
    <col min="1026" max="1026" width="47.1640625" style="335" customWidth="1"/>
    <col min="1027" max="1027" width="15.6640625" style="335" customWidth="1"/>
    <col min="1028" max="1028" width="16.33203125" style="335" customWidth="1"/>
    <col min="1029" max="1029" width="18" style="335" customWidth="1"/>
    <col min="1030" max="1030" width="16.6640625" style="335" customWidth="1"/>
    <col min="1031" max="1031" width="18.83203125" style="335" customWidth="1"/>
    <col min="1032" max="1033" width="12.83203125" style="335" customWidth="1"/>
    <col min="1034" max="1034" width="13.83203125" style="335" customWidth="1"/>
    <col min="1035" max="1281" width="9.33203125" style="335"/>
    <col min="1282" max="1282" width="47.1640625" style="335" customWidth="1"/>
    <col min="1283" max="1283" width="15.6640625" style="335" customWidth="1"/>
    <col min="1284" max="1284" width="16.33203125" style="335" customWidth="1"/>
    <col min="1285" max="1285" width="18" style="335" customWidth="1"/>
    <col min="1286" max="1286" width="16.6640625" style="335" customWidth="1"/>
    <col min="1287" max="1287" width="18.83203125" style="335" customWidth="1"/>
    <col min="1288" max="1289" width="12.83203125" style="335" customWidth="1"/>
    <col min="1290" max="1290" width="13.83203125" style="335" customWidth="1"/>
    <col min="1291" max="1537" width="9.33203125" style="335"/>
    <col min="1538" max="1538" width="47.1640625" style="335" customWidth="1"/>
    <col min="1539" max="1539" width="15.6640625" style="335" customWidth="1"/>
    <col min="1540" max="1540" width="16.33203125" style="335" customWidth="1"/>
    <col min="1541" max="1541" width="18" style="335" customWidth="1"/>
    <col min="1542" max="1542" width="16.6640625" style="335" customWidth="1"/>
    <col min="1543" max="1543" width="18.83203125" style="335" customWidth="1"/>
    <col min="1544" max="1545" width="12.83203125" style="335" customWidth="1"/>
    <col min="1546" max="1546" width="13.83203125" style="335" customWidth="1"/>
    <col min="1547" max="1793" width="9.33203125" style="335"/>
    <col min="1794" max="1794" width="47.1640625" style="335" customWidth="1"/>
    <col min="1795" max="1795" width="15.6640625" style="335" customWidth="1"/>
    <col min="1796" max="1796" width="16.33203125" style="335" customWidth="1"/>
    <col min="1797" max="1797" width="18" style="335" customWidth="1"/>
    <col min="1798" max="1798" width="16.6640625" style="335" customWidth="1"/>
    <col min="1799" max="1799" width="18.83203125" style="335" customWidth="1"/>
    <col min="1800" max="1801" width="12.83203125" style="335" customWidth="1"/>
    <col min="1802" max="1802" width="13.83203125" style="335" customWidth="1"/>
    <col min="1803" max="2049" width="9.33203125" style="335"/>
    <col min="2050" max="2050" width="47.1640625" style="335" customWidth="1"/>
    <col min="2051" max="2051" width="15.6640625" style="335" customWidth="1"/>
    <col min="2052" max="2052" width="16.33203125" style="335" customWidth="1"/>
    <col min="2053" max="2053" width="18" style="335" customWidth="1"/>
    <col min="2054" max="2054" width="16.6640625" style="335" customWidth="1"/>
    <col min="2055" max="2055" width="18.83203125" style="335" customWidth="1"/>
    <col min="2056" max="2057" width="12.83203125" style="335" customWidth="1"/>
    <col min="2058" max="2058" width="13.83203125" style="335" customWidth="1"/>
    <col min="2059" max="2305" width="9.33203125" style="335"/>
    <col min="2306" max="2306" width="47.1640625" style="335" customWidth="1"/>
    <col min="2307" max="2307" width="15.6640625" style="335" customWidth="1"/>
    <col min="2308" max="2308" width="16.33203125" style="335" customWidth="1"/>
    <col min="2309" max="2309" width="18" style="335" customWidth="1"/>
    <col min="2310" max="2310" width="16.6640625" style="335" customWidth="1"/>
    <col min="2311" max="2311" width="18.83203125" style="335" customWidth="1"/>
    <col min="2312" max="2313" width="12.83203125" style="335" customWidth="1"/>
    <col min="2314" max="2314" width="13.83203125" style="335" customWidth="1"/>
    <col min="2315" max="2561" width="9.33203125" style="335"/>
    <col min="2562" max="2562" width="47.1640625" style="335" customWidth="1"/>
    <col min="2563" max="2563" width="15.6640625" style="335" customWidth="1"/>
    <col min="2564" max="2564" width="16.33203125" style="335" customWidth="1"/>
    <col min="2565" max="2565" width="18" style="335" customWidth="1"/>
    <col min="2566" max="2566" width="16.6640625" style="335" customWidth="1"/>
    <col min="2567" max="2567" width="18.83203125" style="335" customWidth="1"/>
    <col min="2568" max="2569" width="12.83203125" style="335" customWidth="1"/>
    <col min="2570" max="2570" width="13.83203125" style="335" customWidth="1"/>
    <col min="2571" max="2817" width="9.33203125" style="335"/>
    <col min="2818" max="2818" width="47.1640625" style="335" customWidth="1"/>
    <col min="2819" max="2819" width="15.6640625" style="335" customWidth="1"/>
    <col min="2820" max="2820" width="16.33203125" style="335" customWidth="1"/>
    <col min="2821" max="2821" width="18" style="335" customWidth="1"/>
    <col min="2822" max="2822" width="16.6640625" style="335" customWidth="1"/>
    <col min="2823" max="2823" width="18.83203125" style="335" customWidth="1"/>
    <col min="2824" max="2825" width="12.83203125" style="335" customWidth="1"/>
    <col min="2826" max="2826" width="13.83203125" style="335" customWidth="1"/>
    <col min="2827" max="3073" width="9.33203125" style="335"/>
    <col min="3074" max="3074" width="47.1640625" style="335" customWidth="1"/>
    <col min="3075" max="3075" width="15.6640625" style="335" customWidth="1"/>
    <col min="3076" max="3076" width="16.33203125" style="335" customWidth="1"/>
    <col min="3077" max="3077" width="18" style="335" customWidth="1"/>
    <col min="3078" max="3078" width="16.6640625" style="335" customWidth="1"/>
    <col min="3079" max="3079" width="18.83203125" style="335" customWidth="1"/>
    <col min="3080" max="3081" width="12.83203125" style="335" customWidth="1"/>
    <col min="3082" max="3082" width="13.83203125" style="335" customWidth="1"/>
    <col min="3083" max="3329" width="9.33203125" style="335"/>
    <col min="3330" max="3330" width="47.1640625" style="335" customWidth="1"/>
    <col min="3331" max="3331" width="15.6640625" style="335" customWidth="1"/>
    <col min="3332" max="3332" width="16.33203125" style="335" customWidth="1"/>
    <col min="3333" max="3333" width="18" style="335" customWidth="1"/>
    <col min="3334" max="3334" width="16.6640625" style="335" customWidth="1"/>
    <col min="3335" max="3335" width="18.83203125" style="335" customWidth="1"/>
    <col min="3336" max="3337" width="12.83203125" style="335" customWidth="1"/>
    <col min="3338" max="3338" width="13.83203125" style="335" customWidth="1"/>
    <col min="3339" max="3585" width="9.33203125" style="335"/>
    <col min="3586" max="3586" width="47.1640625" style="335" customWidth="1"/>
    <col min="3587" max="3587" width="15.6640625" style="335" customWidth="1"/>
    <col min="3588" max="3588" width="16.33203125" style="335" customWidth="1"/>
    <col min="3589" max="3589" width="18" style="335" customWidth="1"/>
    <col min="3590" max="3590" width="16.6640625" style="335" customWidth="1"/>
    <col min="3591" max="3591" width="18.83203125" style="335" customWidth="1"/>
    <col min="3592" max="3593" width="12.83203125" style="335" customWidth="1"/>
    <col min="3594" max="3594" width="13.83203125" style="335" customWidth="1"/>
    <col min="3595" max="3841" width="9.33203125" style="335"/>
    <col min="3842" max="3842" width="47.1640625" style="335" customWidth="1"/>
    <col min="3843" max="3843" width="15.6640625" style="335" customWidth="1"/>
    <col min="3844" max="3844" width="16.33203125" style="335" customWidth="1"/>
    <col min="3845" max="3845" width="18" style="335" customWidth="1"/>
    <col min="3846" max="3846" width="16.6640625" style="335" customWidth="1"/>
    <col min="3847" max="3847" width="18.83203125" style="335" customWidth="1"/>
    <col min="3848" max="3849" width="12.83203125" style="335" customWidth="1"/>
    <col min="3850" max="3850" width="13.83203125" style="335" customWidth="1"/>
    <col min="3851" max="4097" width="9.33203125" style="335"/>
    <col min="4098" max="4098" width="47.1640625" style="335" customWidth="1"/>
    <col min="4099" max="4099" width="15.6640625" style="335" customWidth="1"/>
    <col min="4100" max="4100" width="16.33203125" style="335" customWidth="1"/>
    <col min="4101" max="4101" width="18" style="335" customWidth="1"/>
    <col min="4102" max="4102" width="16.6640625" style="335" customWidth="1"/>
    <col min="4103" max="4103" width="18.83203125" style="335" customWidth="1"/>
    <col min="4104" max="4105" width="12.83203125" style="335" customWidth="1"/>
    <col min="4106" max="4106" width="13.83203125" style="335" customWidth="1"/>
    <col min="4107" max="4353" width="9.33203125" style="335"/>
    <col min="4354" max="4354" width="47.1640625" style="335" customWidth="1"/>
    <col min="4355" max="4355" width="15.6640625" style="335" customWidth="1"/>
    <col min="4356" max="4356" width="16.33203125" style="335" customWidth="1"/>
    <col min="4357" max="4357" width="18" style="335" customWidth="1"/>
    <col min="4358" max="4358" width="16.6640625" style="335" customWidth="1"/>
    <col min="4359" max="4359" width="18.83203125" style="335" customWidth="1"/>
    <col min="4360" max="4361" width="12.83203125" style="335" customWidth="1"/>
    <col min="4362" max="4362" width="13.83203125" style="335" customWidth="1"/>
    <col min="4363" max="4609" width="9.33203125" style="335"/>
    <col min="4610" max="4610" width="47.1640625" style="335" customWidth="1"/>
    <col min="4611" max="4611" width="15.6640625" style="335" customWidth="1"/>
    <col min="4612" max="4612" width="16.33203125" style="335" customWidth="1"/>
    <col min="4613" max="4613" width="18" style="335" customWidth="1"/>
    <col min="4614" max="4614" width="16.6640625" style="335" customWidth="1"/>
    <col min="4615" max="4615" width="18.83203125" style="335" customWidth="1"/>
    <col min="4616" max="4617" width="12.83203125" style="335" customWidth="1"/>
    <col min="4618" max="4618" width="13.83203125" style="335" customWidth="1"/>
    <col min="4619" max="4865" width="9.33203125" style="335"/>
    <col min="4866" max="4866" width="47.1640625" style="335" customWidth="1"/>
    <col min="4867" max="4867" width="15.6640625" style="335" customWidth="1"/>
    <col min="4868" max="4868" width="16.33203125" style="335" customWidth="1"/>
    <col min="4869" max="4869" width="18" style="335" customWidth="1"/>
    <col min="4870" max="4870" width="16.6640625" style="335" customWidth="1"/>
    <col min="4871" max="4871" width="18.83203125" style="335" customWidth="1"/>
    <col min="4872" max="4873" width="12.83203125" style="335" customWidth="1"/>
    <col min="4874" max="4874" width="13.83203125" style="335" customWidth="1"/>
    <col min="4875" max="5121" width="9.33203125" style="335"/>
    <col min="5122" max="5122" width="47.1640625" style="335" customWidth="1"/>
    <col min="5123" max="5123" width="15.6640625" style="335" customWidth="1"/>
    <col min="5124" max="5124" width="16.33203125" style="335" customWidth="1"/>
    <col min="5125" max="5125" width="18" style="335" customWidth="1"/>
    <col min="5126" max="5126" width="16.6640625" style="335" customWidth="1"/>
    <col min="5127" max="5127" width="18.83203125" style="335" customWidth="1"/>
    <col min="5128" max="5129" width="12.83203125" style="335" customWidth="1"/>
    <col min="5130" max="5130" width="13.83203125" style="335" customWidth="1"/>
    <col min="5131" max="5377" width="9.33203125" style="335"/>
    <col min="5378" max="5378" width="47.1640625" style="335" customWidth="1"/>
    <col min="5379" max="5379" width="15.6640625" style="335" customWidth="1"/>
    <col min="5380" max="5380" width="16.33203125" style="335" customWidth="1"/>
    <col min="5381" max="5381" width="18" style="335" customWidth="1"/>
    <col min="5382" max="5382" width="16.6640625" style="335" customWidth="1"/>
    <col min="5383" max="5383" width="18.83203125" style="335" customWidth="1"/>
    <col min="5384" max="5385" width="12.83203125" style="335" customWidth="1"/>
    <col min="5386" max="5386" width="13.83203125" style="335" customWidth="1"/>
    <col min="5387" max="5633" width="9.33203125" style="335"/>
    <col min="5634" max="5634" width="47.1640625" style="335" customWidth="1"/>
    <col min="5635" max="5635" width="15.6640625" style="335" customWidth="1"/>
    <col min="5636" max="5636" width="16.33203125" style="335" customWidth="1"/>
    <col min="5637" max="5637" width="18" style="335" customWidth="1"/>
    <col min="5638" max="5638" width="16.6640625" style="335" customWidth="1"/>
    <col min="5639" max="5639" width="18.83203125" style="335" customWidth="1"/>
    <col min="5640" max="5641" width="12.83203125" style="335" customWidth="1"/>
    <col min="5642" max="5642" width="13.83203125" style="335" customWidth="1"/>
    <col min="5643" max="5889" width="9.33203125" style="335"/>
    <col min="5890" max="5890" width="47.1640625" style="335" customWidth="1"/>
    <col min="5891" max="5891" width="15.6640625" style="335" customWidth="1"/>
    <col min="5892" max="5892" width="16.33203125" style="335" customWidth="1"/>
    <col min="5893" max="5893" width="18" style="335" customWidth="1"/>
    <col min="5894" max="5894" width="16.6640625" style="335" customWidth="1"/>
    <col min="5895" max="5895" width="18.83203125" style="335" customWidth="1"/>
    <col min="5896" max="5897" width="12.83203125" style="335" customWidth="1"/>
    <col min="5898" max="5898" width="13.83203125" style="335" customWidth="1"/>
    <col min="5899" max="6145" width="9.33203125" style="335"/>
    <col min="6146" max="6146" width="47.1640625" style="335" customWidth="1"/>
    <col min="6147" max="6147" width="15.6640625" style="335" customWidth="1"/>
    <col min="6148" max="6148" width="16.33203125" style="335" customWidth="1"/>
    <col min="6149" max="6149" width="18" style="335" customWidth="1"/>
    <col min="6150" max="6150" width="16.6640625" style="335" customWidth="1"/>
    <col min="6151" max="6151" width="18.83203125" style="335" customWidth="1"/>
    <col min="6152" max="6153" width="12.83203125" style="335" customWidth="1"/>
    <col min="6154" max="6154" width="13.83203125" style="335" customWidth="1"/>
    <col min="6155" max="6401" width="9.33203125" style="335"/>
    <col min="6402" max="6402" width="47.1640625" style="335" customWidth="1"/>
    <col min="6403" max="6403" width="15.6640625" style="335" customWidth="1"/>
    <col min="6404" max="6404" width="16.33203125" style="335" customWidth="1"/>
    <col min="6405" max="6405" width="18" style="335" customWidth="1"/>
    <col min="6406" max="6406" width="16.6640625" style="335" customWidth="1"/>
    <col min="6407" max="6407" width="18.83203125" style="335" customWidth="1"/>
    <col min="6408" max="6409" width="12.83203125" style="335" customWidth="1"/>
    <col min="6410" max="6410" width="13.83203125" style="335" customWidth="1"/>
    <col min="6411" max="6657" width="9.33203125" style="335"/>
    <col min="6658" max="6658" width="47.1640625" style="335" customWidth="1"/>
    <col min="6659" max="6659" width="15.6640625" style="335" customWidth="1"/>
    <col min="6660" max="6660" width="16.33203125" style="335" customWidth="1"/>
    <col min="6661" max="6661" width="18" style="335" customWidth="1"/>
    <col min="6662" max="6662" width="16.6640625" style="335" customWidth="1"/>
    <col min="6663" max="6663" width="18.83203125" style="335" customWidth="1"/>
    <col min="6664" max="6665" width="12.83203125" style="335" customWidth="1"/>
    <col min="6666" max="6666" width="13.83203125" style="335" customWidth="1"/>
    <col min="6667" max="6913" width="9.33203125" style="335"/>
    <col min="6914" max="6914" width="47.1640625" style="335" customWidth="1"/>
    <col min="6915" max="6915" width="15.6640625" style="335" customWidth="1"/>
    <col min="6916" max="6916" width="16.33203125" style="335" customWidth="1"/>
    <col min="6917" max="6917" width="18" style="335" customWidth="1"/>
    <col min="6918" max="6918" width="16.6640625" style="335" customWidth="1"/>
    <col min="6919" max="6919" width="18.83203125" style="335" customWidth="1"/>
    <col min="6920" max="6921" width="12.83203125" style="335" customWidth="1"/>
    <col min="6922" max="6922" width="13.83203125" style="335" customWidth="1"/>
    <col min="6923" max="7169" width="9.33203125" style="335"/>
    <col min="7170" max="7170" width="47.1640625" style="335" customWidth="1"/>
    <col min="7171" max="7171" width="15.6640625" style="335" customWidth="1"/>
    <col min="7172" max="7172" width="16.33203125" style="335" customWidth="1"/>
    <col min="7173" max="7173" width="18" style="335" customWidth="1"/>
    <col min="7174" max="7174" width="16.6640625" style="335" customWidth="1"/>
    <col min="7175" max="7175" width="18.83203125" style="335" customWidth="1"/>
    <col min="7176" max="7177" width="12.83203125" style="335" customWidth="1"/>
    <col min="7178" max="7178" width="13.83203125" style="335" customWidth="1"/>
    <col min="7179" max="7425" width="9.33203125" style="335"/>
    <col min="7426" max="7426" width="47.1640625" style="335" customWidth="1"/>
    <col min="7427" max="7427" width="15.6640625" style="335" customWidth="1"/>
    <col min="7428" max="7428" width="16.33203125" style="335" customWidth="1"/>
    <col min="7429" max="7429" width="18" style="335" customWidth="1"/>
    <col min="7430" max="7430" width="16.6640625" style="335" customWidth="1"/>
    <col min="7431" max="7431" width="18.83203125" style="335" customWidth="1"/>
    <col min="7432" max="7433" width="12.83203125" style="335" customWidth="1"/>
    <col min="7434" max="7434" width="13.83203125" style="335" customWidth="1"/>
    <col min="7435" max="7681" width="9.33203125" style="335"/>
    <col min="7682" max="7682" width="47.1640625" style="335" customWidth="1"/>
    <col min="7683" max="7683" width="15.6640625" style="335" customWidth="1"/>
    <col min="7684" max="7684" width="16.33203125" style="335" customWidth="1"/>
    <col min="7685" max="7685" width="18" style="335" customWidth="1"/>
    <col min="7686" max="7686" width="16.6640625" style="335" customWidth="1"/>
    <col min="7687" max="7687" width="18.83203125" style="335" customWidth="1"/>
    <col min="7688" max="7689" width="12.83203125" style="335" customWidth="1"/>
    <col min="7690" max="7690" width="13.83203125" style="335" customWidth="1"/>
    <col min="7691" max="7937" width="9.33203125" style="335"/>
    <col min="7938" max="7938" width="47.1640625" style="335" customWidth="1"/>
    <col min="7939" max="7939" width="15.6640625" style="335" customWidth="1"/>
    <col min="7940" max="7940" width="16.33203125" style="335" customWidth="1"/>
    <col min="7941" max="7941" width="18" style="335" customWidth="1"/>
    <col min="7942" max="7942" width="16.6640625" style="335" customWidth="1"/>
    <col min="7943" max="7943" width="18.83203125" style="335" customWidth="1"/>
    <col min="7944" max="7945" width="12.83203125" style="335" customWidth="1"/>
    <col min="7946" max="7946" width="13.83203125" style="335" customWidth="1"/>
    <col min="7947" max="8193" width="9.33203125" style="335"/>
    <col min="8194" max="8194" width="47.1640625" style="335" customWidth="1"/>
    <col min="8195" max="8195" width="15.6640625" style="335" customWidth="1"/>
    <col min="8196" max="8196" width="16.33203125" style="335" customWidth="1"/>
    <col min="8197" max="8197" width="18" style="335" customWidth="1"/>
    <col min="8198" max="8198" width="16.6640625" style="335" customWidth="1"/>
    <col min="8199" max="8199" width="18.83203125" style="335" customWidth="1"/>
    <col min="8200" max="8201" width="12.83203125" style="335" customWidth="1"/>
    <col min="8202" max="8202" width="13.83203125" style="335" customWidth="1"/>
    <col min="8203" max="8449" width="9.33203125" style="335"/>
    <col min="8450" max="8450" width="47.1640625" style="335" customWidth="1"/>
    <col min="8451" max="8451" width="15.6640625" style="335" customWidth="1"/>
    <col min="8452" max="8452" width="16.33203125" style="335" customWidth="1"/>
    <col min="8453" max="8453" width="18" style="335" customWidth="1"/>
    <col min="8454" max="8454" width="16.6640625" style="335" customWidth="1"/>
    <col min="8455" max="8455" width="18.83203125" style="335" customWidth="1"/>
    <col min="8456" max="8457" width="12.83203125" style="335" customWidth="1"/>
    <col min="8458" max="8458" width="13.83203125" style="335" customWidth="1"/>
    <col min="8459" max="8705" width="9.33203125" style="335"/>
    <col min="8706" max="8706" width="47.1640625" style="335" customWidth="1"/>
    <col min="8707" max="8707" width="15.6640625" style="335" customWidth="1"/>
    <col min="8708" max="8708" width="16.33203125" style="335" customWidth="1"/>
    <col min="8709" max="8709" width="18" style="335" customWidth="1"/>
    <col min="8710" max="8710" width="16.6640625" style="335" customWidth="1"/>
    <col min="8711" max="8711" width="18.83203125" style="335" customWidth="1"/>
    <col min="8712" max="8713" width="12.83203125" style="335" customWidth="1"/>
    <col min="8714" max="8714" width="13.83203125" style="335" customWidth="1"/>
    <col min="8715" max="8961" width="9.33203125" style="335"/>
    <col min="8962" max="8962" width="47.1640625" style="335" customWidth="1"/>
    <col min="8963" max="8963" width="15.6640625" style="335" customWidth="1"/>
    <col min="8964" max="8964" width="16.33203125" style="335" customWidth="1"/>
    <col min="8965" max="8965" width="18" style="335" customWidth="1"/>
    <col min="8966" max="8966" width="16.6640625" style="335" customWidth="1"/>
    <col min="8967" max="8967" width="18.83203125" style="335" customWidth="1"/>
    <col min="8968" max="8969" width="12.83203125" style="335" customWidth="1"/>
    <col min="8970" max="8970" width="13.83203125" style="335" customWidth="1"/>
    <col min="8971" max="9217" width="9.33203125" style="335"/>
    <col min="9218" max="9218" width="47.1640625" style="335" customWidth="1"/>
    <col min="9219" max="9219" width="15.6640625" style="335" customWidth="1"/>
    <col min="9220" max="9220" width="16.33203125" style="335" customWidth="1"/>
    <col min="9221" max="9221" width="18" style="335" customWidth="1"/>
    <col min="9222" max="9222" width="16.6640625" style="335" customWidth="1"/>
    <col min="9223" max="9223" width="18.83203125" style="335" customWidth="1"/>
    <col min="9224" max="9225" width="12.83203125" style="335" customWidth="1"/>
    <col min="9226" max="9226" width="13.83203125" style="335" customWidth="1"/>
    <col min="9227" max="9473" width="9.33203125" style="335"/>
    <col min="9474" max="9474" width="47.1640625" style="335" customWidth="1"/>
    <col min="9475" max="9475" width="15.6640625" style="335" customWidth="1"/>
    <col min="9476" max="9476" width="16.33203125" style="335" customWidth="1"/>
    <col min="9477" max="9477" width="18" style="335" customWidth="1"/>
    <col min="9478" max="9478" width="16.6640625" style="335" customWidth="1"/>
    <col min="9479" max="9479" width="18.83203125" style="335" customWidth="1"/>
    <col min="9480" max="9481" width="12.83203125" style="335" customWidth="1"/>
    <col min="9482" max="9482" width="13.83203125" style="335" customWidth="1"/>
    <col min="9483" max="9729" width="9.33203125" style="335"/>
    <col min="9730" max="9730" width="47.1640625" style="335" customWidth="1"/>
    <col min="9731" max="9731" width="15.6640625" style="335" customWidth="1"/>
    <col min="9732" max="9732" width="16.33203125" style="335" customWidth="1"/>
    <col min="9733" max="9733" width="18" style="335" customWidth="1"/>
    <col min="9734" max="9734" width="16.6640625" style="335" customWidth="1"/>
    <col min="9735" max="9735" width="18.83203125" style="335" customWidth="1"/>
    <col min="9736" max="9737" width="12.83203125" style="335" customWidth="1"/>
    <col min="9738" max="9738" width="13.83203125" style="335" customWidth="1"/>
    <col min="9739" max="9985" width="9.33203125" style="335"/>
    <col min="9986" max="9986" width="47.1640625" style="335" customWidth="1"/>
    <col min="9987" max="9987" width="15.6640625" style="335" customWidth="1"/>
    <col min="9988" max="9988" width="16.33203125" style="335" customWidth="1"/>
    <col min="9989" max="9989" width="18" style="335" customWidth="1"/>
    <col min="9990" max="9990" width="16.6640625" style="335" customWidth="1"/>
    <col min="9991" max="9991" width="18.83203125" style="335" customWidth="1"/>
    <col min="9992" max="9993" width="12.83203125" style="335" customWidth="1"/>
    <col min="9994" max="9994" width="13.83203125" style="335" customWidth="1"/>
    <col min="9995" max="10241" width="9.33203125" style="335"/>
    <col min="10242" max="10242" width="47.1640625" style="335" customWidth="1"/>
    <col min="10243" max="10243" width="15.6640625" style="335" customWidth="1"/>
    <col min="10244" max="10244" width="16.33203125" style="335" customWidth="1"/>
    <col min="10245" max="10245" width="18" style="335" customWidth="1"/>
    <col min="10246" max="10246" width="16.6640625" style="335" customWidth="1"/>
    <col min="10247" max="10247" width="18.83203125" style="335" customWidth="1"/>
    <col min="10248" max="10249" width="12.83203125" style="335" customWidth="1"/>
    <col min="10250" max="10250" width="13.83203125" style="335" customWidth="1"/>
    <col min="10251" max="10497" width="9.33203125" style="335"/>
    <col min="10498" max="10498" width="47.1640625" style="335" customWidth="1"/>
    <col min="10499" max="10499" width="15.6640625" style="335" customWidth="1"/>
    <col min="10500" max="10500" width="16.33203125" style="335" customWidth="1"/>
    <col min="10501" max="10501" width="18" style="335" customWidth="1"/>
    <col min="10502" max="10502" width="16.6640625" style="335" customWidth="1"/>
    <col min="10503" max="10503" width="18.83203125" style="335" customWidth="1"/>
    <col min="10504" max="10505" width="12.83203125" style="335" customWidth="1"/>
    <col min="10506" max="10506" width="13.83203125" style="335" customWidth="1"/>
    <col min="10507" max="10753" width="9.33203125" style="335"/>
    <col min="10754" max="10754" width="47.1640625" style="335" customWidth="1"/>
    <col min="10755" max="10755" width="15.6640625" style="335" customWidth="1"/>
    <col min="10756" max="10756" width="16.33203125" style="335" customWidth="1"/>
    <col min="10757" max="10757" width="18" style="335" customWidth="1"/>
    <col min="10758" max="10758" width="16.6640625" style="335" customWidth="1"/>
    <col min="10759" max="10759" width="18.83203125" style="335" customWidth="1"/>
    <col min="10760" max="10761" width="12.83203125" style="335" customWidth="1"/>
    <col min="10762" max="10762" width="13.83203125" style="335" customWidth="1"/>
    <col min="10763" max="11009" width="9.33203125" style="335"/>
    <col min="11010" max="11010" width="47.1640625" style="335" customWidth="1"/>
    <col min="11011" max="11011" width="15.6640625" style="335" customWidth="1"/>
    <col min="11012" max="11012" width="16.33203125" style="335" customWidth="1"/>
    <col min="11013" max="11013" width="18" style="335" customWidth="1"/>
    <col min="11014" max="11014" width="16.6640625" style="335" customWidth="1"/>
    <col min="11015" max="11015" width="18.83203125" style="335" customWidth="1"/>
    <col min="11016" max="11017" width="12.83203125" style="335" customWidth="1"/>
    <col min="11018" max="11018" width="13.83203125" style="335" customWidth="1"/>
    <col min="11019" max="11265" width="9.33203125" style="335"/>
    <col min="11266" max="11266" width="47.1640625" style="335" customWidth="1"/>
    <col min="11267" max="11267" width="15.6640625" style="335" customWidth="1"/>
    <col min="11268" max="11268" width="16.33203125" style="335" customWidth="1"/>
    <col min="11269" max="11269" width="18" style="335" customWidth="1"/>
    <col min="11270" max="11270" width="16.6640625" style="335" customWidth="1"/>
    <col min="11271" max="11271" width="18.83203125" style="335" customWidth="1"/>
    <col min="11272" max="11273" width="12.83203125" style="335" customWidth="1"/>
    <col min="11274" max="11274" width="13.83203125" style="335" customWidth="1"/>
    <col min="11275" max="11521" width="9.33203125" style="335"/>
    <col min="11522" max="11522" width="47.1640625" style="335" customWidth="1"/>
    <col min="11523" max="11523" width="15.6640625" style="335" customWidth="1"/>
    <col min="11524" max="11524" width="16.33203125" style="335" customWidth="1"/>
    <col min="11525" max="11525" width="18" style="335" customWidth="1"/>
    <col min="11526" max="11526" width="16.6640625" style="335" customWidth="1"/>
    <col min="11527" max="11527" width="18.83203125" style="335" customWidth="1"/>
    <col min="11528" max="11529" width="12.83203125" style="335" customWidth="1"/>
    <col min="11530" max="11530" width="13.83203125" style="335" customWidth="1"/>
    <col min="11531" max="11777" width="9.33203125" style="335"/>
    <col min="11778" max="11778" width="47.1640625" style="335" customWidth="1"/>
    <col min="11779" max="11779" width="15.6640625" style="335" customWidth="1"/>
    <col min="11780" max="11780" width="16.33203125" style="335" customWidth="1"/>
    <col min="11781" max="11781" width="18" style="335" customWidth="1"/>
    <col min="11782" max="11782" width="16.6640625" style="335" customWidth="1"/>
    <col min="11783" max="11783" width="18.83203125" style="335" customWidth="1"/>
    <col min="11784" max="11785" width="12.83203125" style="335" customWidth="1"/>
    <col min="11786" max="11786" width="13.83203125" style="335" customWidth="1"/>
    <col min="11787" max="12033" width="9.33203125" style="335"/>
    <col min="12034" max="12034" width="47.1640625" style="335" customWidth="1"/>
    <col min="12035" max="12035" width="15.6640625" style="335" customWidth="1"/>
    <col min="12036" max="12036" width="16.33203125" style="335" customWidth="1"/>
    <col min="12037" max="12037" width="18" style="335" customWidth="1"/>
    <col min="12038" max="12038" width="16.6640625" style="335" customWidth="1"/>
    <col min="12039" max="12039" width="18.83203125" style="335" customWidth="1"/>
    <col min="12040" max="12041" width="12.83203125" style="335" customWidth="1"/>
    <col min="12042" max="12042" width="13.83203125" style="335" customWidth="1"/>
    <col min="12043" max="12289" width="9.33203125" style="335"/>
    <col min="12290" max="12290" width="47.1640625" style="335" customWidth="1"/>
    <col min="12291" max="12291" width="15.6640625" style="335" customWidth="1"/>
    <col min="12292" max="12292" width="16.33203125" style="335" customWidth="1"/>
    <col min="12293" max="12293" width="18" style="335" customWidth="1"/>
    <col min="12294" max="12294" width="16.6640625" style="335" customWidth="1"/>
    <col min="12295" max="12295" width="18.83203125" style="335" customWidth="1"/>
    <col min="12296" max="12297" width="12.83203125" style="335" customWidth="1"/>
    <col min="12298" max="12298" width="13.83203125" style="335" customWidth="1"/>
    <col min="12299" max="12545" width="9.33203125" style="335"/>
    <col min="12546" max="12546" width="47.1640625" style="335" customWidth="1"/>
    <col min="12547" max="12547" width="15.6640625" style="335" customWidth="1"/>
    <col min="12548" max="12548" width="16.33203125" style="335" customWidth="1"/>
    <col min="12549" max="12549" width="18" style="335" customWidth="1"/>
    <col min="12550" max="12550" width="16.6640625" style="335" customWidth="1"/>
    <col min="12551" max="12551" width="18.83203125" style="335" customWidth="1"/>
    <col min="12552" max="12553" width="12.83203125" style="335" customWidth="1"/>
    <col min="12554" max="12554" width="13.83203125" style="335" customWidth="1"/>
    <col min="12555" max="12801" width="9.33203125" style="335"/>
    <col min="12802" max="12802" width="47.1640625" style="335" customWidth="1"/>
    <col min="12803" max="12803" width="15.6640625" style="335" customWidth="1"/>
    <col min="12804" max="12804" width="16.33203125" style="335" customWidth="1"/>
    <col min="12805" max="12805" width="18" style="335" customWidth="1"/>
    <col min="12806" max="12806" width="16.6640625" style="335" customWidth="1"/>
    <col min="12807" max="12807" width="18.83203125" style="335" customWidth="1"/>
    <col min="12808" max="12809" width="12.83203125" style="335" customWidth="1"/>
    <col min="12810" max="12810" width="13.83203125" style="335" customWidth="1"/>
    <col min="12811" max="13057" width="9.33203125" style="335"/>
    <col min="13058" max="13058" width="47.1640625" style="335" customWidth="1"/>
    <col min="13059" max="13059" width="15.6640625" style="335" customWidth="1"/>
    <col min="13060" max="13060" width="16.33203125" style="335" customWidth="1"/>
    <col min="13061" max="13061" width="18" style="335" customWidth="1"/>
    <col min="13062" max="13062" width="16.6640625" style="335" customWidth="1"/>
    <col min="13063" max="13063" width="18.83203125" style="335" customWidth="1"/>
    <col min="13064" max="13065" width="12.83203125" style="335" customWidth="1"/>
    <col min="13066" max="13066" width="13.83203125" style="335" customWidth="1"/>
    <col min="13067" max="13313" width="9.33203125" style="335"/>
    <col min="13314" max="13314" width="47.1640625" style="335" customWidth="1"/>
    <col min="13315" max="13315" width="15.6640625" style="335" customWidth="1"/>
    <col min="13316" max="13316" width="16.33203125" style="335" customWidth="1"/>
    <col min="13317" max="13317" width="18" style="335" customWidth="1"/>
    <col min="13318" max="13318" width="16.6640625" style="335" customWidth="1"/>
    <col min="13319" max="13319" width="18.83203125" style="335" customWidth="1"/>
    <col min="13320" max="13321" width="12.83203125" style="335" customWidth="1"/>
    <col min="13322" max="13322" width="13.83203125" style="335" customWidth="1"/>
    <col min="13323" max="13569" width="9.33203125" style="335"/>
    <col min="13570" max="13570" width="47.1640625" style="335" customWidth="1"/>
    <col min="13571" max="13571" width="15.6640625" style="335" customWidth="1"/>
    <col min="13572" max="13572" width="16.33203125" style="335" customWidth="1"/>
    <col min="13573" max="13573" width="18" style="335" customWidth="1"/>
    <col min="13574" max="13574" width="16.6640625" style="335" customWidth="1"/>
    <col min="13575" max="13575" width="18.83203125" style="335" customWidth="1"/>
    <col min="13576" max="13577" width="12.83203125" style="335" customWidth="1"/>
    <col min="13578" max="13578" width="13.83203125" style="335" customWidth="1"/>
    <col min="13579" max="13825" width="9.33203125" style="335"/>
    <col min="13826" max="13826" width="47.1640625" style="335" customWidth="1"/>
    <col min="13827" max="13827" width="15.6640625" style="335" customWidth="1"/>
    <col min="13828" max="13828" width="16.33203125" style="335" customWidth="1"/>
    <col min="13829" max="13829" width="18" style="335" customWidth="1"/>
    <col min="13830" max="13830" width="16.6640625" style="335" customWidth="1"/>
    <col min="13831" max="13831" width="18.83203125" style="335" customWidth="1"/>
    <col min="13832" max="13833" width="12.83203125" style="335" customWidth="1"/>
    <col min="13834" max="13834" width="13.83203125" style="335" customWidth="1"/>
    <col min="13835" max="14081" width="9.33203125" style="335"/>
    <col min="14082" max="14082" width="47.1640625" style="335" customWidth="1"/>
    <col min="14083" max="14083" width="15.6640625" style="335" customWidth="1"/>
    <col min="14084" max="14084" width="16.33203125" style="335" customWidth="1"/>
    <col min="14085" max="14085" width="18" style="335" customWidth="1"/>
    <col min="14086" max="14086" width="16.6640625" style="335" customWidth="1"/>
    <col min="14087" max="14087" width="18.83203125" style="335" customWidth="1"/>
    <col min="14088" max="14089" width="12.83203125" style="335" customWidth="1"/>
    <col min="14090" max="14090" width="13.83203125" style="335" customWidth="1"/>
    <col min="14091" max="14337" width="9.33203125" style="335"/>
    <col min="14338" max="14338" width="47.1640625" style="335" customWidth="1"/>
    <col min="14339" max="14339" width="15.6640625" style="335" customWidth="1"/>
    <col min="14340" max="14340" width="16.33203125" style="335" customWidth="1"/>
    <col min="14341" max="14341" width="18" style="335" customWidth="1"/>
    <col min="14342" max="14342" width="16.6640625" style="335" customWidth="1"/>
    <col min="14343" max="14343" width="18.83203125" style="335" customWidth="1"/>
    <col min="14344" max="14345" width="12.83203125" style="335" customWidth="1"/>
    <col min="14346" max="14346" width="13.83203125" style="335" customWidth="1"/>
    <col min="14347" max="14593" width="9.33203125" style="335"/>
    <col min="14594" max="14594" width="47.1640625" style="335" customWidth="1"/>
    <col min="14595" max="14595" width="15.6640625" style="335" customWidth="1"/>
    <col min="14596" max="14596" width="16.33203125" style="335" customWidth="1"/>
    <col min="14597" max="14597" width="18" style="335" customWidth="1"/>
    <col min="14598" max="14598" width="16.6640625" style="335" customWidth="1"/>
    <col min="14599" max="14599" width="18.83203125" style="335" customWidth="1"/>
    <col min="14600" max="14601" width="12.83203125" style="335" customWidth="1"/>
    <col min="14602" max="14602" width="13.83203125" style="335" customWidth="1"/>
    <col min="14603" max="14849" width="9.33203125" style="335"/>
    <col min="14850" max="14850" width="47.1640625" style="335" customWidth="1"/>
    <col min="14851" max="14851" width="15.6640625" style="335" customWidth="1"/>
    <col min="14852" max="14852" width="16.33203125" style="335" customWidth="1"/>
    <col min="14853" max="14853" width="18" style="335" customWidth="1"/>
    <col min="14854" max="14854" width="16.6640625" style="335" customWidth="1"/>
    <col min="14855" max="14855" width="18.83203125" style="335" customWidth="1"/>
    <col min="14856" max="14857" width="12.83203125" style="335" customWidth="1"/>
    <col min="14858" max="14858" width="13.83203125" style="335" customWidth="1"/>
    <col min="14859" max="15105" width="9.33203125" style="335"/>
    <col min="15106" max="15106" width="47.1640625" style="335" customWidth="1"/>
    <col min="15107" max="15107" width="15.6640625" style="335" customWidth="1"/>
    <col min="15108" max="15108" width="16.33203125" style="335" customWidth="1"/>
    <col min="15109" max="15109" width="18" style="335" customWidth="1"/>
    <col min="15110" max="15110" width="16.6640625" style="335" customWidth="1"/>
    <col min="15111" max="15111" width="18.83203125" style="335" customWidth="1"/>
    <col min="15112" max="15113" width="12.83203125" style="335" customWidth="1"/>
    <col min="15114" max="15114" width="13.83203125" style="335" customWidth="1"/>
    <col min="15115" max="15361" width="9.33203125" style="335"/>
    <col min="15362" max="15362" width="47.1640625" style="335" customWidth="1"/>
    <col min="15363" max="15363" width="15.6640625" style="335" customWidth="1"/>
    <col min="15364" max="15364" width="16.33203125" style="335" customWidth="1"/>
    <col min="15365" max="15365" width="18" style="335" customWidth="1"/>
    <col min="15366" max="15366" width="16.6640625" style="335" customWidth="1"/>
    <col min="15367" max="15367" width="18.83203125" style="335" customWidth="1"/>
    <col min="15368" max="15369" width="12.83203125" style="335" customWidth="1"/>
    <col min="15370" max="15370" width="13.83203125" style="335" customWidth="1"/>
    <col min="15371" max="15617" width="9.33203125" style="335"/>
    <col min="15618" max="15618" width="47.1640625" style="335" customWidth="1"/>
    <col min="15619" max="15619" width="15.6640625" style="335" customWidth="1"/>
    <col min="15620" max="15620" width="16.33203125" style="335" customWidth="1"/>
    <col min="15621" max="15621" width="18" style="335" customWidth="1"/>
    <col min="15622" max="15622" width="16.6640625" style="335" customWidth="1"/>
    <col min="15623" max="15623" width="18.83203125" style="335" customWidth="1"/>
    <col min="15624" max="15625" width="12.83203125" style="335" customWidth="1"/>
    <col min="15626" max="15626" width="13.83203125" style="335" customWidth="1"/>
    <col min="15627" max="15873" width="9.33203125" style="335"/>
    <col min="15874" max="15874" width="47.1640625" style="335" customWidth="1"/>
    <col min="15875" max="15875" width="15.6640625" style="335" customWidth="1"/>
    <col min="15876" max="15876" width="16.33203125" style="335" customWidth="1"/>
    <col min="15877" max="15877" width="18" style="335" customWidth="1"/>
    <col min="15878" max="15878" width="16.6640625" style="335" customWidth="1"/>
    <col min="15879" max="15879" width="18.83203125" style="335" customWidth="1"/>
    <col min="15880" max="15881" width="12.83203125" style="335" customWidth="1"/>
    <col min="15882" max="15882" width="13.83203125" style="335" customWidth="1"/>
    <col min="15883" max="16129" width="9.33203125" style="335"/>
    <col min="16130" max="16130" width="47.1640625" style="335" customWidth="1"/>
    <col min="16131" max="16131" width="15.6640625" style="335" customWidth="1"/>
    <col min="16132" max="16132" width="16.33203125" style="335" customWidth="1"/>
    <col min="16133" max="16133" width="18" style="335" customWidth="1"/>
    <col min="16134" max="16134" width="16.6640625" style="335" customWidth="1"/>
    <col min="16135" max="16135" width="18.83203125" style="335" customWidth="1"/>
    <col min="16136" max="16137" width="12.83203125" style="335" customWidth="1"/>
    <col min="16138" max="16138" width="13.83203125" style="335" customWidth="1"/>
    <col min="16139" max="16384" width="9.33203125" style="335"/>
  </cols>
  <sheetData>
    <row r="1" spans="1:9" ht="12.75" customHeight="1" x14ac:dyDescent="0.2">
      <c r="A1" s="410" t="s">
        <v>441</v>
      </c>
      <c r="B1" s="410"/>
      <c r="C1" s="410"/>
      <c r="D1" s="410"/>
      <c r="E1" s="410"/>
      <c r="F1" s="410"/>
      <c r="G1" s="410"/>
      <c r="H1" s="410"/>
      <c r="I1" s="410"/>
    </row>
    <row r="2" spans="1:9" ht="12.75" customHeight="1" thickBot="1" x14ac:dyDescent="0.3">
      <c r="G2" s="337"/>
      <c r="I2" s="337">
        <f>'[1]5.sz.mell.'!E2</f>
        <v>0</v>
      </c>
    </row>
    <row r="3" spans="1:9" s="340" customFormat="1" ht="52.5" customHeight="1" thickBot="1" x14ac:dyDescent="0.25">
      <c r="A3" s="338" t="s">
        <v>442</v>
      </c>
      <c r="B3" s="339" t="s">
        <v>443</v>
      </c>
      <c r="C3" s="339" t="s">
        <v>444</v>
      </c>
      <c r="D3" s="339" t="s">
        <v>477</v>
      </c>
      <c r="E3" s="339" t="s">
        <v>478</v>
      </c>
      <c r="F3" s="353" t="s">
        <v>479</v>
      </c>
      <c r="G3" s="353" t="s">
        <v>439</v>
      </c>
      <c r="H3" s="353" t="s">
        <v>480</v>
      </c>
      <c r="I3" s="354" t="s">
        <v>451</v>
      </c>
    </row>
    <row r="4" spans="1:9" ht="22.5" customHeight="1" thickBot="1" x14ac:dyDescent="0.25">
      <c r="A4" s="341" t="s">
        <v>339</v>
      </c>
      <c r="B4" s="342" t="s">
        <v>340</v>
      </c>
      <c r="C4" s="342" t="s">
        <v>341</v>
      </c>
      <c r="D4" s="342" t="s">
        <v>343</v>
      </c>
      <c r="E4" s="342" t="s">
        <v>342</v>
      </c>
      <c r="F4" s="342" t="s">
        <v>448</v>
      </c>
      <c r="G4" s="342" t="s">
        <v>344</v>
      </c>
      <c r="H4" s="355" t="s">
        <v>449</v>
      </c>
      <c r="I4" s="356" t="s">
        <v>450</v>
      </c>
    </row>
    <row r="5" spans="1:9" ht="22.5" x14ac:dyDescent="0.2">
      <c r="A5" s="343" t="s">
        <v>471</v>
      </c>
      <c r="B5" s="344">
        <v>9996000</v>
      </c>
      <c r="C5" s="345" t="s">
        <v>481</v>
      </c>
      <c r="D5" s="360">
        <v>0</v>
      </c>
      <c r="E5" s="360">
        <v>9996000</v>
      </c>
      <c r="F5" s="360"/>
      <c r="G5" s="360"/>
      <c r="H5" s="360">
        <f>F5+G5</f>
        <v>0</v>
      </c>
      <c r="I5" s="361">
        <f>E5+H5</f>
        <v>9996000</v>
      </c>
    </row>
    <row r="6" spans="1:9" ht="12" customHeight="1" x14ac:dyDescent="0.2">
      <c r="A6" s="343" t="s">
        <v>472</v>
      </c>
      <c r="B6" s="344">
        <v>2500000</v>
      </c>
      <c r="C6" s="345" t="s">
        <v>481</v>
      </c>
      <c r="D6" s="360"/>
      <c r="E6" s="360">
        <v>2500000</v>
      </c>
      <c r="F6" s="360"/>
      <c r="G6" s="360"/>
      <c r="H6" s="360">
        <f>F6+G6</f>
        <v>0</v>
      </c>
      <c r="I6" s="361">
        <f>E6+H6</f>
        <v>2500000</v>
      </c>
    </row>
    <row r="7" spans="1:9" x14ac:dyDescent="0.2">
      <c r="A7" s="343" t="s">
        <v>452</v>
      </c>
      <c r="B7" s="344">
        <v>130000</v>
      </c>
      <c r="C7" s="345" t="s">
        <v>481</v>
      </c>
      <c r="D7" s="360"/>
      <c r="E7" s="360">
        <v>130000</v>
      </c>
      <c r="F7" s="360"/>
      <c r="G7" s="360"/>
      <c r="H7" s="360">
        <f t="shared" ref="H7:H14" si="0">F7+G7</f>
        <v>0</v>
      </c>
      <c r="I7" s="361">
        <f t="shared" ref="I7:I14" si="1">E7+H7</f>
        <v>130000</v>
      </c>
    </row>
    <row r="8" spans="1:9" ht="15.95" customHeight="1" x14ac:dyDescent="0.2">
      <c r="A8" s="343" t="s">
        <v>473</v>
      </c>
      <c r="B8" s="344">
        <v>2560000</v>
      </c>
      <c r="C8" s="345" t="s">
        <v>481</v>
      </c>
      <c r="D8" s="360"/>
      <c r="E8" s="360">
        <v>2560000</v>
      </c>
      <c r="F8" s="360"/>
      <c r="G8" s="360"/>
      <c r="H8" s="360">
        <f t="shared" si="0"/>
        <v>0</v>
      </c>
      <c r="I8" s="361">
        <f t="shared" si="1"/>
        <v>2560000</v>
      </c>
    </row>
    <row r="9" spans="1:9" ht="15.95" customHeight="1" x14ac:dyDescent="0.2">
      <c r="A9" s="343" t="s">
        <v>453</v>
      </c>
      <c r="B9" s="344">
        <v>3583000</v>
      </c>
      <c r="C9" s="345" t="s">
        <v>481</v>
      </c>
      <c r="D9" s="360"/>
      <c r="E9" s="360">
        <v>3583000</v>
      </c>
      <c r="F9" s="360"/>
      <c r="G9" s="360"/>
      <c r="H9" s="360">
        <f t="shared" si="0"/>
        <v>0</v>
      </c>
      <c r="I9" s="361">
        <f t="shared" si="1"/>
        <v>3583000</v>
      </c>
    </row>
    <row r="10" spans="1:9" ht="15.95" customHeight="1" x14ac:dyDescent="0.2">
      <c r="A10" s="343" t="s">
        <v>454</v>
      </c>
      <c r="B10" s="344">
        <v>250000</v>
      </c>
      <c r="C10" s="345" t="s">
        <v>481</v>
      </c>
      <c r="D10" s="360"/>
      <c r="E10" s="360">
        <v>250000</v>
      </c>
      <c r="F10" s="360"/>
      <c r="G10" s="360"/>
      <c r="H10" s="360">
        <f t="shared" si="0"/>
        <v>0</v>
      </c>
      <c r="I10" s="361">
        <f t="shared" si="1"/>
        <v>250000</v>
      </c>
    </row>
    <row r="11" spans="1:9" ht="15.95" customHeight="1" x14ac:dyDescent="0.2">
      <c r="A11" s="343" t="s">
        <v>474</v>
      </c>
      <c r="B11" s="344">
        <v>100000</v>
      </c>
      <c r="C11" s="345" t="s">
        <v>481</v>
      </c>
      <c r="D11" s="360"/>
      <c r="E11" s="360">
        <v>100000</v>
      </c>
      <c r="F11" s="360"/>
      <c r="G11" s="360"/>
      <c r="H11" s="360">
        <f t="shared" si="0"/>
        <v>0</v>
      </c>
      <c r="I11" s="361">
        <f t="shared" si="1"/>
        <v>100000</v>
      </c>
    </row>
    <row r="12" spans="1:9" ht="15.95" customHeight="1" x14ac:dyDescent="0.2">
      <c r="A12" s="343" t="s">
        <v>475</v>
      </c>
      <c r="B12" s="344">
        <v>167000</v>
      </c>
      <c r="C12" s="345" t="s">
        <v>481</v>
      </c>
      <c r="D12" s="362"/>
      <c r="E12" s="360">
        <v>167000</v>
      </c>
      <c r="F12" s="360"/>
      <c r="G12" s="360"/>
      <c r="H12" s="360">
        <f t="shared" si="0"/>
        <v>0</v>
      </c>
      <c r="I12" s="361">
        <f t="shared" si="1"/>
        <v>167000</v>
      </c>
    </row>
    <row r="13" spans="1:9" ht="15.95" customHeight="1" x14ac:dyDescent="0.2">
      <c r="A13" s="343" t="s">
        <v>476</v>
      </c>
      <c r="B13" s="344">
        <v>250000</v>
      </c>
      <c r="C13" s="345" t="s">
        <v>481</v>
      </c>
      <c r="D13" s="344"/>
      <c r="E13" s="344">
        <v>250000</v>
      </c>
      <c r="F13" s="344"/>
      <c r="G13" s="344"/>
      <c r="H13" s="344">
        <f t="shared" si="0"/>
        <v>0</v>
      </c>
      <c r="I13" s="346">
        <f t="shared" si="1"/>
        <v>250000</v>
      </c>
    </row>
    <row r="14" spans="1:9" ht="20.25" customHeight="1" thickBot="1" x14ac:dyDescent="0.25">
      <c r="A14" s="343" t="s">
        <v>456</v>
      </c>
      <c r="B14" s="344">
        <v>220000</v>
      </c>
      <c r="C14" s="345" t="s">
        <v>481</v>
      </c>
      <c r="D14" s="344"/>
      <c r="E14" s="344">
        <v>220000</v>
      </c>
      <c r="F14" s="344"/>
      <c r="G14" s="344"/>
      <c r="H14" s="344">
        <f t="shared" si="0"/>
        <v>0</v>
      </c>
      <c r="I14" s="346">
        <f t="shared" si="1"/>
        <v>220000</v>
      </c>
    </row>
    <row r="15" spans="1:9" s="351" customFormat="1" ht="15.95" customHeight="1" thickBot="1" x14ac:dyDescent="0.25">
      <c r="A15" s="347" t="s">
        <v>445</v>
      </c>
      <c r="B15" s="348">
        <f>SUM(B5:B14)</f>
        <v>19756000</v>
      </c>
      <c r="C15" s="349"/>
      <c r="D15" s="348">
        <f>SUM(D5:D14)</f>
        <v>0</v>
      </c>
      <c r="E15" s="348">
        <f>SUM(E5:E14)</f>
        <v>19756000</v>
      </c>
      <c r="F15" s="348"/>
      <c r="G15" s="348"/>
      <c r="H15" s="348">
        <f>SUM(H5:H14)</f>
        <v>0</v>
      </c>
      <c r="I15" s="350">
        <f>SUM(I5:I14)</f>
        <v>19756000</v>
      </c>
    </row>
    <row r="16" spans="1:9" ht="15.95" customHeight="1" x14ac:dyDescent="0.2"/>
    <row r="17" ht="18" customHeight="1" x14ac:dyDescent="0.2"/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ÖSSZEFÜGGÉSEK</vt:lpstr>
      <vt:lpstr>1.mell.1.tábl.</vt:lpstr>
      <vt:lpstr>1.mell.2.tábl.</vt:lpstr>
      <vt:lpstr>1.mell.3.tábl.</vt:lpstr>
      <vt:lpstr>1.mell.4-tábl.</vt:lpstr>
      <vt:lpstr>2.mell.1.tábl.</vt:lpstr>
      <vt:lpstr>2.mell.2.tábl.</vt:lpstr>
      <vt:lpstr>ELLENŐRZÉS-1.sz.2.a.sz.2.b.sz.</vt:lpstr>
      <vt:lpstr>6.mell.</vt:lpstr>
      <vt:lpstr>7.mell.</vt:lpstr>
      <vt:lpstr>9.mell. 1.tábl.</vt:lpstr>
      <vt:lpstr>9.mell.2.tábl.</vt:lpstr>
      <vt:lpstr>9.mell.3.tábl.</vt:lpstr>
      <vt:lpstr>9.mell.4.tábl.</vt:lpstr>
      <vt:lpstr>'9.mell. 1.tábl.'!Nyomtatási_cím</vt:lpstr>
      <vt:lpstr>'9.mell.2.tábl.'!Nyomtatási_cím</vt:lpstr>
      <vt:lpstr>'9.mell.3.tábl.'!Nyomtatási_cím</vt:lpstr>
      <vt:lpstr>'9.mell.4.tábl.'!Nyomtatási_cím</vt:lpstr>
      <vt:lpstr>'1.mell.1.tábl.'!Nyomtatási_terület</vt:lpstr>
      <vt:lpstr>'1.mell.2.tábl.'!Nyomtatási_terület</vt:lpstr>
      <vt:lpstr>'1.mell.3.tábl.'!Nyomtatási_terület</vt:lpstr>
      <vt:lpstr>'1.mell.4-tábl.'!Nyomtatási_terület</vt:lpstr>
      <vt:lpstr>'2.mell.1.tábl.'!Nyomtatási_terület</vt:lpstr>
      <vt:lpstr>'2.mell.2.tábl.'!Nyomtatási_terület</vt:lpstr>
      <vt:lpstr>'7.mell.'!Nyomtatási_terület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2021-05-27T12:18:46Z</cp:lastPrinted>
  <dcterms:created xsi:type="dcterms:W3CDTF">1999-10-30T10:30:45Z</dcterms:created>
  <dcterms:modified xsi:type="dcterms:W3CDTF">2021-05-27T12:33:54Z</dcterms:modified>
</cp:coreProperties>
</file>