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32760" yWindow="6795" windowWidth="15600" windowHeight="6825" tabRatio="707" activeTab="13"/>
  </bookViews>
  <sheets>
    <sheet name="1.sz.mell. " sheetId="92" r:id="rId1"/>
    <sheet name="2.1.sz.mell  " sheetId="73" r:id="rId2"/>
    <sheet name="2.2.sz.mell " sheetId="96" r:id="rId3"/>
    <sheet name="3.sz.mell" sheetId="98" r:id="rId4"/>
    <sheet name="4.sz.mell" sheetId="103" r:id="rId5"/>
    <sheet name="5.sz.mell" sheetId="105" r:id="rId6"/>
    <sheet name="6.sz.mell" sheetId="114" r:id="rId7"/>
    <sheet name="7. sz. mell" sheetId="120" r:id="rId8"/>
    <sheet name="8.sz.mell" sheetId="106" r:id="rId9"/>
    <sheet name="9.sz.mell" sheetId="119" r:id="rId10"/>
    <sheet name="10.sz.mell" sheetId="115" r:id="rId11"/>
    <sheet name="11.1.sz.mell" sheetId="116" r:id="rId12"/>
    <sheet name="11.2.sz.mell" sheetId="117" r:id="rId13"/>
    <sheet name="12.sz.mell" sheetId="118" r:id="rId14"/>
  </sheets>
  <definedNames>
    <definedName name="_xlnm.Print_Titles" localSheetId="11">'11.1.sz.mell'!$1:$5</definedName>
    <definedName name="_xlnm.Print_Area" localSheetId="0">'1.sz.mell. '!$A$1:$E$128</definedName>
    <definedName name="_xlnm.Print_Area" localSheetId="10">'10.sz.mell'!$A$1:$D$14</definedName>
    <definedName name="_xlnm.Print_Area" localSheetId="11">'11.1.sz.mell'!$A$1:$E$65</definedName>
    <definedName name="_xlnm.Print_Area" localSheetId="1">'2.1.sz.mell  '!$A$1:$I$31</definedName>
    <definedName name="_xlnm.Print_Area" localSheetId="2">'2.2.sz.mell '!$A$1:$I$34</definedName>
    <definedName name="_xlnm.Print_Area" localSheetId="6">'6.sz.mell'!$A$1:$E$136</definedName>
    <definedName name="_xlnm.Print_Area" localSheetId="9">'9.sz.mell'!$A$1:$C$35</definedName>
  </definedNames>
  <calcPr calcId="191029"/>
</workbook>
</file>

<file path=xl/calcChain.xml><?xml version="1.0" encoding="utf-8"?>
<calcChain xmlns="http://schemas.openxmlformats.org/spreadsheetml/2006/main">
  <c r="C20" i="73"/>
  <c r="C19" s="1"/>
  <c r="D90" i="114"/>
  <c r="C90"/>
  <c r="C84" s="1"/>
  <c r="C116" s="1"/>
  <c r="F24" i="120"/>
  <c r="D24"/>
  <c r="C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G5" s="1"/>
  <c r="G24" s="1"/>
  <c r="C32" i="119"/>
  <c r="B32"/>
  <c r="B35" s="1"/>
  <c r="C29"/>
  <c r="C28"/>
  <c r="C27"/>
  <c r="B27"/>
  <c r="C10"/>
  <c r="C7" s="1"/>
  <c r="B10"/>
  <c r="B7"/>
  <c r="C9"/>
  <c r="B9"/>
  <c r="C9" i="118"/>
  <c r="C6"/>
  <c r="E24" i="117"/>
  <c r="E23"/>
  <c r="E19"/>
  <c r="D17"/>
  <c r="C17"/>
  <c r="E16"/>
  <c r="E15"/>
  <c r="E14"/>
  <c r="D13"/>
  <c r="D20" s="1"/>
  <c r="C13"/>
  <c r="E13" s="1"/>
  <c r="E12"/>
  <c r="E10"/>
  <c r="E7"/>
  <c r="D62" i="116"/>
  <c r="E62" s="1"/>
  <c r="C62"/>
  <c r="E59"/>
  <c r="D58"/>
  <c r="C58"/>
  <c r="E56"/>
  <c r="D53"/>
  <c r="C53"/>
  <c r="C65" s="1"/>
  <c r="D44"/>
  <c r="D33" s="1"/>
  <c r="E33" s="1"/>
  <c r="C44"/>
  <c r="D39"/>
  <c r="C39"/>
  <c r="E37"/>
  <c r="D34"/>
  <c r="E34"/>
  <c r="C34"/>
  <c r="C33"/>
  <c r="D28"/>
  <c r="C28"/>
  <c r="D23"/>
  <c r="C23"/>
  <c r="D18"/>
  <c r="C18"/>
  <c r="E17"/>
  <c r="E16"/>
  <c r="D13"/>
  <c r="D7" s="1"/>
  <c r="C13"/>
  <c r="C7"/>
  <c r="C50" s="1"/>
  <c r="E12"/>
  <c r="E11"/>
  <c r="E9"/>
  <c r="D8"/>
  <c r="E8" s="1"/>
  <c r="C8"/>
  <c r="D14" i="115"/>
  <c r="B24" i="98"/>
  <c r="F7" i="103"/>
  <c r="F11"/>
  <c r="E104" i="114"/>
  <c r="E98" i="92" s="1"/>
  <c r="D104" i="114"/>
  <c r="D98" i="92" s="1"/>
  <c r="H8" i="96" s="1"/>
  <c r="D101" i="114"/>
  <c r="E23" i="103"/>
  <c r="I19" i="106"/>
  <c r="I18"/>
  <c r="I14"/>
  <c r="D24" i="98"/>
  <c r="C20" i="106"/>
  <c r="C25" s="1"/>
  <c r="D96" i="92"/>
  <c r="H6" i="96"/>
  <c r="E96" i="92"/>
  <c r="I6" i="96" s="1"/>
  <c r="D97" i="92"/>
  <c r="H7" i="96" s="1"/>
  <c r="E97" i="92"/>
  <c r="D99"/>
  <c r="E99"/>
  <c r="C97"/>
  <c r="G7" i="96" s="1"/>
  <c r="C96" i="92"/>
  <c r="D79"/>
  <c r="D78" s="1"/>
  <c r="H6" i="73"/>
  <c r="H18" s="1"/>
  <c r="E79" i="92"/>
  <c r="I6" i="73" s="1"/>
  <c r="D80" i="92"/>
  <c r="H7" i="73" s="1"/>
  <c r="E80" i="92"/>
  <c r="I7" i="73"/>
  <c r="D81" i="92"/>
  <c r="H8" i="73" s="1"/>
  <c r="E81" i="92"/>
  <c r="D82"/>
  <c r="H9" i="73"/>
  <c r="E82" i="92"/>
  <c r="I9" i="73" s="1"/>
  <c r="D83" i="92"/>
  <c r="H10" i="73" s="1"/>
  <c r="E83" i="92"/>
  <c r="I10" i="73"/>
  <c r="D85" i="92"/>
  <c r="E85"/>
  <c r="D86"/>
  <c r="D84" s="1"/>
  <c r="H11" i="73" s="1"/>
  <c r="E86" i="92"/>
  <c r="D87"/>
  <c r="E87"/>
  <c r="D88"/>
  <c r="E88"/>
  <c r="D89"/>
  <c r="E89"/>
  <c r="D90"/>
  <c r="E90"/>
  <c r="D91"/>
  <c r="E91"/>
  <c r="D92"/>
  <c r="E92"/>
  <c r="E84" s="1"/>
  <c r="I11" i="73" s="1"/>
  <c r="D93" i="92"/>
  <c r="E93"/>
  <c r="D94"/>
  <c r="E94"/>
  <c r="C89"/>
  <c r="C83"/>
  <c r="G10" i="73" s="1"/>
  <c r="C82" i="92"/>
  <c r="C81"/>
  <c r="G8" i="73" s="1"/>
  <c r="C80" i="92"/>
  <c r="G7" i="73"/>
  <c r="C79" i="92"/>
  <c r="G6" i="73"/>
  <c r="D30" i="92"/>
  <c r="E30"/>
  <c r="D32"/>
  <c r="E32"/>
  <c r="D33"/>
  <c r="E33"/>
  <c r="D34"/>
  <c r="D31" s="1"/>
  <c r="D10" i="73" s="1"/>
  <c r="E34" i="92"/>
  <c r="D35"/>
  <c r="E35"/>
  <c r="D36"/>
  <c r="E36"/>
  <c r="D37"/>
  <c r="E37"/>
  <c r="D38"/>
  <c r="E38"/>
  <c r="D39"/>
  <c r="E39"/>
  <c r="D40"/>
  <c r="E40"/>
  <c r="E31" s="1"/>
  <c r="E10" i="73" s="1"/>
  <c r="D41" i="92"/>
  <c r="E41"/>
  <c r="D63"/>
  <c r="D20" i="73" s="1"/>
  <c r="D19" s="1"/>
  <c r="D28" s="1"/>
  <c r="E63" i="92"/>
  <c r="E20" i="73" s="1"/>
  <c r="D64" i="92"/>
  <c r="D62"/>
  <c r="E64"/>
  <c r="C64"/>
  <c r="C63"/>
  <c r="C41"/>
  <c r="C40"/>
  <c r="C39"/>
  <c r="C38"/>
  <c r="C37"/>
  <c r="C36"/>
  <c r="C35"/>
  <c r="C34"/>
  <c r="C33"/>
  <c r="C32"/>
  <c r="C31" s="1"/>
  <c r="C10" i="73" s="1"/>
  <c r="D17" i="92"/>
  <c r="E17"/>
  <c r="I13" i="106"/>
  <c r="I15"/>
  <c r="I16"/>
  <c r="I17"/>
  <c r="D25"/>
  <c r="E25"/>
  <c r="H25"/>
  <c r="C7" i="114"/>
  <c r="D7"/>
  <c r="D58" s="1"/>
  <c r="D74" s="1"/>
  <c r="E7"/>
  <c r="E58" s="1"/>
  <c r="E74" s="1"/>
  <c r="C14"/>
  <c r="D14"/>
  <c r="E14"/>
  <c r="C20"/>
  <c r="D20"/>
  <c r="E20"/>
  <c r="C27"/>
  <c r="C26" s="1"/>
  <c r="C58" s="1"/>
  <c r="D27"/>
  <c r="D26" s="1"/>
  <c r="D25" i="92"/>
  <c r="E27" i="114"/>
  <c r="E26" s="1"/>
  <c r="C33"/>
  <c r="D33"/>
  <c r="E33"/>
  <c r="C44"/>
  <c r="D44"/>
  <c r="E44"/>
  <c r="C50"/>
  <c r="D50"/>
  <c r="E50"/>
  <c r="C54"/>
  <c r="D54"/>
  <c r="E54"/>
  <c r="C59"/>
  <c r="D59"/>
  <c r="E59"/>
  <c r="C64"/>
  <c r="D64"/>
  <c r="E64"/>
  <c r="C67"/>
  <c r="C73" s="1"/>
  <c r="D67"/>
  <c r="E67"/>
  <c r="E73" s="1"/>
  <c r="D84"/>
  <c r="D116" s="1"/>
  <c r="E90"/>
  <c r="E84"/>
  <c r="C104"/>
  <c r="C98" i="92"/>
  <c r="C113" i="114"/>
  <c r="D113"/>
  <c r="E113"/>
  <c r="C117"/>
  <c r="C128" s="1"/>
  <c r="D117"/>
  <c r="D128" s="1"/>
  <c r="E117"/>
  <c r="E128" s="1"/>
  <c r="C122"/>
  <c r="D122"/>
  <c r="E122"/>
  <c r="E6" i="105"/>
  <c r="E7"/>
  <c r="E8"/>
  <c r="E9"/>
  <c r="E10"/>
  <c r="E13" s="1"/>
  <c r="E11"/>
  <c r="E12"/>
  <c r="B13"/>
  <c r="C13"/>
  <c r="D13"/>
  <c r="E16"/>
  <c r="E23" s="1"/>
  <c r="E17"/>
  <c r="E18"/>
  <c r="E19"/>
  <c r="E20"/>
  <c r="E21"/>
  <c r="E22"/>
  <c r="B23"/>
  <c r="C23"/>
  <c r="D23"/>
  <c r="E29"/>
  <c r="E30"/>
  <c r="E31"/>
  <c r="E32"/>
  <c r="E33"/>
  <c r="E34"/>
  <c r="E35"/>
  <c r="E36" s="1"/>
  <c r="B36"/>
  <c r="C36"/>
  <c r="D36"/>
  <c r="E39"/>
  <c r="E40"/>
  <c r="E41"/>
  <c r="E46" s="1"/>
  <c r="E42"/>
  <c r="E43"/>
  <c r="E44"/>
  <c r="E45"/>
  <c r="B46"/>
  <c r="C46"/>
  <c r="D46"/>
  <c r="D54"/>
  <c r="F6" i="103"/>
  <c r="F8"/>
  <c r="F13"/>
  <c r="F14"/>
  <c r="F15"/>
  <c r="F16"/>
  <c r="F17"/>
  <c r="F18"/>
  <c r="F19"/>
  <c r="F20"/>
  <c r="F21"/>
  <c r="F22"/>
  <c r="D23"/>
  <c r="F7" i="98"/>
  <c r="F8"/>
  <c r="F9"/>
  <c r="F10"/>
  <c r="F11"/>
  <c r="F12"/>
  <c r="F13"/>
  <c r="F14"/>
  <c r="F15"/>
  <c r="F16"/>
  <c r="F17"/>
  <c r="F18"/>
  <c r="F19"/>
  <c r="F20"/>
  <c r="F21"/>
  <c r="F22"/>
  <c r="F23"/>
  <c r="E24"/>
  <c r="C19" i="96"/>
  <c r="C31" s="1"/>
  <c r="D19"/>
  <c r="D31" s="1"/>
  <c r="E19"/>
  <c r="E31" s="1"/>
  <c r="C34"/>
  <c r="D34"/>
  <c r="E34"/>
  <c r="C37"/>
  <c r="F37"/>
  <c r="G37"/>
  <c r="H37"/>
  <c r="I37"/>
  <c r="C6" i="92"/>
  <c r="C5" s="1"/>
  <c r="D6"/>
  <c r="E6"/>
  <c r="C7"/>
  <c r="D7"/>
  <c r="E7"/>
  <c r="E5" s="1"/>
  <c r="C8"/>
  <c r="D8"/>
  <c r="E8"/>
  <c r="C9"/>
  <c r="D9"/>
  <c r="D5" s="1"/>
  <c r="E9"/>
  <c r="C10"/>
  <c r="D10"/>
  <c r="E10"/>
  <c r="C11"/>
  <c r="D11"/>
  <c r="E11"/>
  <c r="C13"/>
  <c r="D13"/>
  <c r="E13"/>
  <c r="E12" s="1"/>
  <c r="E7" i="73" s="1"/>
  <c r="C14" i="92"/>
  <c r="D14"/>
  <c r="D12"/>
  <c r="D7" i="73" s="1"/>
  <c r="E14" i="92"/>
  <c r="C15"/>
  <c r="D15"/>
  <c r="E15"/>
  <c r="C16"/>
  <c r="C12" s="1"/>
  <c r="C7" i="73" s="1"/>
  <c r="D16" i="92"/>
  <c r="E16"/>
  <c r="C17"/>
  <c r="C19"/>
  <c r="C18" s="1"/>
  <c r="C6" i="96" s="1"/>
  <c r="D19" i="92"/>
  <c r="E19"/>
  <c r="C20"/>
  <c r="D20"/>
  <c r="D18" s="1"/>
  <c r="D6" i="96" s="1"/>
  <c r="E20" i="92"/>
  <c r="C21"/>
  <c r="D21"/>
  <c r="E21"/>
  <c r="C22"/>
  <c r="D22"/>
  <c r="E22"/>
  <c r="C23"/>
  <c r="D23"/>
  <c r="E23"/>
  <c r="E18"/>
  <c r="E6" i="96"/>
  <c r="C26" i="92"/>
  <c r="D26"/>
  <c r="E26"/>
  <c r="C27"/>
  <c r="D27"/>
  <c r="E27"/>
  <c r="C28"/>
  <c r="D28"/>
  <c r="E28"/>
  <c r="C29"/>
  <c r="D29"/>
  <c r="E29"/>
  <c r="C30"/>
  <c r="C43"/>
  <c r="D43"/>
  <c r="D42" s="1"/>
  <c r="D7" i="96" s="1"/>
  <c r="E43" i="92"/>
  <c r="E42" s="1"/>
  <c r="E7" i="96" s="1"/>
  <c r="E18" s="1"/>
  <c r="C44" i="92"/>
  <c r="D44"/>
  <c r="E44"/>
  <c r="C45"/>
  <c r="D45"/>
  <c r="E45"/>
  <c r="C46"/>
  <c r="C42" s="1"/>
  <c r="C7" i="96" s="1"/>
  <c r="D46" i="92"/>
  <c r="E46"/>
  <c r="C47"/>
  <c r="D47"/>
  <c r="E47"/>
  <c r="C49"/>
  <c r="D49"/>
  <c r="D48" s="1"/>
  <c r="D9" i="73" s="1"/>
  <c r="E49" i="92"/>
  <c r="E48" s="1"/>
  <c r="E9" i="73" s="1"/>
  <c r="C50" i="92"/>
  <c r="C48" s="1"/>
  <c r="C9" i="73" s="1"/>
  <c r="D50" i="92"/>
  <c r="E50"/>
  <c r="C51"/>
  <c r="D51"/>
  <c r="E51"/>
  <c r="C53"/>
  <c r="C52" s="1"/>
  <c r="D53"/>
  <c r="D52" s="1"/>
  <c r="D8" i="96"/>
  <c r="E53" i="92"/>
  <c r="E52"/>
  <c r="C54"/>
  <c r="D54"/>
  <c r="E54"/>
  <c r="C55"/>
  <c r="C9" i="96"/>
  <c r="D55" i="92"/>
  <c r="D9" i="96" s="1"/>
  <c r="E55" i="92"/>
  <c r="E9" i="96"/>
  <c r="C58" i="92"/>
  <c r="C26" i="96"/>
  <c r="C25"/>
  <c r="D58" i="92"/>
  <c r="E58"/>
  <c r="E26" i="96"/>
  <c r="E25"/>
  <c r="C59" i="92"/>
  <c r="C25" i="73" s="1"/>
  <c r="C24" s="1"/>
  <c r="D59" i="92"/>
  <c r="D57" s="1"/>
  <c r="D71" s="1"/>
  <c r="D25" i="73"/>
  <c r="D24"/>
  <c r="E59" i="92"/>
  <c r="E25" i="73"/>
  <c r="E24"/>
  <c r="C60" i="92"/>
  <c r="C57"/>
  <c r="C71" s="1"/>
  <c r="D60"/>
  <c r="E60"/>
  <c r="C61"/>
  <c r="D61"/>
  <c r="E61"/>
  <c r="C66"/>
  <c r="C65"/>
  <c r="D66"/>
  <c r="D22" i="73"/>
  <c r="E66" i="92"/>
  <c r="E22" i="73" s="1"/>
  <c r="C67" i="92"/>
  <c r="D67"/>
  <c r="E67"/>
  <c r="C68"/>
  <c r="D68"/>
  <c r="E68"/>
  <c r="C69"/>
  <c r="D69"/>
  <c r="E69"/>
  <c r="C70"/>
  <c r="D70"/>
  <c r="E70"/>
  <c r="G9" i="73"/>
  <c r="C85" i="92"/>
  <c r="C84" s="1"/>
  <c r="G11" i="73" s="1"/>
  <c r="C86" i="92"/>
  <c r="C87"/>
  <c r="C88"/>
  <c r="C90"/>
  <c r="C91"/>
  <c r="C92"/>
  <c r="C93"/>
  <c r="C94"/>
  <c r="C99"/>
  <c r="C100"/>
  <c r="D100"/>
  <c r="E100"/>
  <c r="C101"/>
  <c r="D101"/>
  <c r="E101"/>
  <c r="C102"/>
  <c r="D102"/>
  <c r="E102"/>
  <c r="C103"/>
  <c r="D103"/>
  <c r="E103"/>
  <c r="C104"/>
  <c r="D104"/>
  <c r="E104"/>
  <c r="C105"/>
  <c r="D105"/>
  <c r="E105"/>
  <c r="C106"/>
  <c r="D106"/>
  <c r="E106"/>
  <c r="C108"/>
  <c r="D108"/>
  <c r="E108"/>
  <c r="C109"/>
  <c r="D109"/>
  <c r="D107" s="1"/>
  <c r="H12" i="73" s="1"/>
  <c r="E109" i="92"/>
  <c r="E107" s="1"/>
  <c r="C112"/>
  <c r="G22" i="96"/>
  <c r="G31"/>
  <c r="D112" i="92"/>
  <c r="H22" i="96"/>
  <c r="H31" s="1"/>
  <c r="E112" i="92"/>
  <c r="E111" s="1"/>
  <c r="I22" i="96"/>
  <c r="I31" s="1"/>
  <c r="C113" i="92"/>
  <c r="G20" i="73" s="1"/>
  <c r="G28" s="1"/>
  <c r="C111" i="92"/>
  <c r="D113"/>
  <c r="D111" s="1"/>
  <c r="D122" s="1"/>
  <c r="H20" i="73"/>
  <c r="E113" i="92"/>
  <c r="I20" i="73"/>
  <c r="C114" i="92"/>
  <c r="D114"/>
  <c r="E114"/>
  <c r="C115"/>
  <c r="D115"/>
  <c r="E115"/>
  <c r="C117"/>
  <c r="G26" i="73" s="1"/>
  <c r="D117" i="92"/>
  <c r="D116" s="1"/>
  <c r="E117"/>
  <c r="C118"/>
  <c r="D118"/>
  <c r="E118"/>
  <c r="E116" s="1"/>
  <c r="C120"/>
  <c r="D120"/>
  <c r="C121"/>
  <c r="D121"/>
  <c r="E121"/>
  <c r="G6" i="96"/>
  <c r="C101" i="114"/>
  <c r="C25" i="92"/>
  <c r="B23" i="103"/>
  <c r="F6" i="98"/>
  <c r="F24" s="1"/>
  <c r="E17" i="117"/>
  <c r="E65" i="92"/>
  <c r="E8" i="96"/>
  <c r="E57" i="92"/>
  <c r="E71" s="1"/>
  <c r="E62"/>
  <c r="C24"/>
  <c r="C8" i="73" s="1"/>
  <c r="I12"/>
  <c r="C107" i="92"/>
  <c r="G12" i="73" s="1"/>
  <c r="D26" i="96"/>
  <c r="D25"/>
  <c r="C95" i="92"/>
  <c r="D24"/>
  <c r="D8" i="73" s="1"/>
  <c r="C116" i="92"/>
  <c r="C122"/>
  <c r="D65"/>
  <c r="D73" i="114"/>
  <c r="C62" i="92"/>
  <c r="I26" i="73"/>
  <c r="I28"/>
  <c r="I7" i="96"/>
  <c r="C128" i="92" l="1"/>
  <c r="D65" i="116"/>
  <c r="E6" i="73"/>
  <c r="E78" i="92"/>
  <c r="E110" s="1"/>
  <c r="E123" s="1"/>
  <c r="C35" i="119"/>
  <c r="D30" i="73"/>
  <c r="G18" i="96"/>
  <c r="I8"/>
  <c r="E95" i="92"/>
  <c r="D50" i="116"/>
  <c r="E50" s="1"/>
  <c r="E7"/>
  <c r="E32" i="96"/>
  <c r="I18"/>
  <c r="C18"/>
  <c r="E19" i="73"/>
  <c r="E28" s="1"/>
  <c r="H18" i="96"/>
  <c r="C129" i="114"/>
  <c r="D18" i="96"/>
  <c r="D129" i="114"/>
  <c r="D56" i="92"/>
  <c r="D6" i="73"/>
  <c r="D18" s="1"/>
  <c r="C74" i="114"/>
  <c r="G18" i="73"/>
  <c r="D95" i="92"/>
  <c r="D110" s="1"/>
  <c r="D123" s="1"/>
  <c r="E122"/>
  <c r="E128" s="1"/>
  <c r="C56"/>
  <c r="C127" s="1"/>
  <c r="C6" i="73"/>
  <c r="C18" s="1"/>
  <c r="D128" i="92"/>
  <c r="C78"/>
  <c r="C110" s="1"/>
  <c r="C123" s="1"/>
  <c r="C28" i="73"/>
  <c r="I8"/>
  <c r="I18" s="1"/>
  <c r="E101" i="114"/>
  <c r="E116" s="1"/>
  <c r="E129" s="1"/>
  <c r="C20" i="117"/>
  <c r="C21" s="1"/>
  <c r="E25" i="92"/>
  <c r="E24" s="1"/>
  <c r="E8" i="73" s="1"/>
  <c r="H26"/>
  <c r="H28" s="1"/>
  <c r="H29" s="1"/>
  <c r="E13" i="116"/>
  <c r="C8" i="96"/>
  <c r="I20" i="106"/>
  <c r="I25" s="1"/>
  <c r="E58" i="116"/>
  <c r="E24" i="120"/>
  <c r="I29" i="73" l="1"/>
  <c r="E56" i="92"/>
  <c r="H32" i="96"/>
  <c r="D33"/>
  <c r="G33"/>
  <c r="C32"/>
  <c r="G34" s="1"/>
  <c r="E33"/>
  <c r="I32"/>
  <c r="I34"/>
  <c r="I33"/>
  <c r="D21" i="117"/>
  <c r="E65" i="116"/>
  <c r="D32" i="96"/>
  <c r="H33"/>
  <c r="E20" i="117"/>
  <c r="G30" i="73"/>
  <c r="C29"/>
  <c r="E18"/>
  <c r="E30" s="1"/>
  <c r="C30"/>
  <c r="G29"/>
  <c r="C31" s="1"/>
  <c r="H30"/>
  <c r="D29"/>
  <c r="H31" s="1"/>
  <c r="D127" i="92"/>
  <c r="C72"/>
  <c r="D72"/>
  <c r="G32" i="96"/>
  <c r="C33"/>
  <c r="H34" l="1"/>
  <c r="I30" i="73"/>
  <c r="E29"/>
  <c r="I31" s="1"/>
  <c r="G31"/>
  <c r="E127" i="92"/>
  <c r="E72"/>
  <c r="E31" i="73"/>
  <c r="D31"/>
</calcChain>
</file>

<file path=xl/sharedStrings.xml><?xml version="1.0" encoding="utf-8"?>
<sst xmlns="http://schemas.openxmlformats.org/spreadsheetml/2006/main" count="1092" uniqueCount="601">
  <si>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</si>
  <si>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</si>
  <si>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</si>
  <si>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</si>
  <si>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</si>
  <si>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</si>
  <si>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</si>
  <si>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</si>
  <si>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</si>
  <si>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</si>
  <si>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</si>
  <si>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</si>
  <si>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</si>
  <si>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</si>
  <si>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</si>
  <si>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</si>
  <si>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</si>
  <si>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</si>
  <si>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</si>
  <si>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</si>
  <si>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</si>
  <si>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</si>
  <si>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</si>
  <si>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</si>
  <si>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</si>
  <si>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</si>
  <si>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</si>
  <si>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</si>
  <si>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</si>
  <si>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</si>
  <si>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</si>
  <si>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</si>
  <si>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</si>
  <si>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</si>
  <si>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</si>
  <si>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</si>
  <si>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</si>
  <si>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</si>
  <si>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</si>
  <si>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>Megnevezés</t>
  </si>
  <si>
    <t>Személyi juttatások</t>
  </si>
  <si>
    <t>Dologi kiadások</t>
  </si>
  <si>
    <t>Sor-
szám</t>
  </si>
  <si>
    <t>3.1.</t>
  </si>
  <si>
    <t>3.2.</t>
  </si>
  <si>
    <t>1.1.</t>
  </si>
  <si>
    <t>1.2.</t>
  </si>
  <si>
    <t>1.3.</t>
  </si>
  <si>
    <t>2.1.</t>
  </si>
  <si>
    <t>2.2.</t>
  </si>
  <si>
    <t>2.3.</t>
  </si>
  <si>
    <t>1. sz. táblázat</t>
  </si>
  <si>
    <t>2. sz. táblázat</t>
  </si>
  <si>
    <t>3. sz. táblázat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</si>
  <si>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</si>
  <si>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</si>
  <si>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</si>
  <si>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3.1</t>
  </si>
  <si>
    <t>3.2</t>
  </si>
  <si>
    <t>3.3</t>
  </si>
  <si>
    <t>7.1</t>
  </si>
  <si>
    <t>7.2</t>
  </si>
  <si>
    <t>6.2</t>
  </si>
  <si>
    <t>Közhatalmi bevételek</t>
  </si>
  <si>
    <t>2.1</t>
  </si>
  <si>
    <t>2.2</t>
  </si>
  <si>
    <t>2.3</t>
  </si>
  <si>
    <t>2.4</t>
  </si>
  <si>
    <t>3.4</t>
  </si>
  <si>
    <t>3.5</t>
  </si>
  <si>
    <t>5.1</t>
  </si>
  <si>
    <t>5.2</t>
  </si>
  <si>
    <t>5.3</t>
  </si>
  <si>
    <t>5.4</t>
  </si>
  <si>
    <t>5.5</t>
  </si>
  <si>
    <t>5.6</t>
  </si>
  <si>
    <t>5.7</t>
  </si>
  <si>
    <t>5.8</t>
  </si>
  <si>
    <t>Vis major támogatás</t>
  </si>
  <si>
    <t>Költségvetési maradvány igénybevétele</t>
  </si>
  <si>
    <t>Vállalkozási maradvány igénybevétele</t>
  </si>
  <si>
    <t>Betét visszívonásából származó bevétel</t>
  </si>
  <si>
    <t>Értékpapír értékesítése</t>
  </si>
  <si>
    <t>Egyéb belső finanszírozási bevételek</t>
  </si>
  <si>
    <t>Hosszú lejáratú hitelek, kölcsönök felvétele</t>
  </si>
  <si>
    <t>Likvidítási célú hitelek, kölcsönök felvétele</t>
  </si>
  <si>
    <t>Rövid lejáratú hitelek, kölcsönök felvétele</t>
  </si>
  <si>
    <t>Értékpapírok kiadása</t>
  </si>
  <si>
    <t>Egyéb külső finanszírozási bevételek</t>
  </si>
  <si>
    <t>Munkaadókat terhelő járulékok és szociális hozzájárulási adó</t>
  </si>
  <si>
    <t>Dologi  kiadások</t>
  </si>
  <si>
    <t>Egyéb működési célú kiadás</t>
  </si>
  <si>
    <t>Beruházások</t>
  </si>
  <si>
    <t>Felújítások</t>
  </si>
  <si>
    <t>Egyéb felhalmozási kiadások</t>
  </si>
  <si>
    <t>2.3.1</t>
  </si>
  <si>
    <t>2.3.2</t>
  </si>
  <si>
    <t>2.3.3</t>
  </si>
  <si>
    <r>
      <t xml:space="preserve">III. Tartalékok </t>
    </r>
    <r>
      <rPr>
        <sz val="8"/>
        <rFont val="Times New Roman CE"/>
        <charset val="238"/>
      </rPr>
      <t>(3.1+3.2)</t>
    </r>
  </si>
  <si>
    <t>Rövid lejáratú hitelek törlesztése</t>
  </si>
  <si>
    <t>Kölcsön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</si>
  <si>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</si>
  <si>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</si>
  <si>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</si>
  <si>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</si>
  <si>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bevételek összesen (1+….+12)</t>
  </si>
  <si>
    <t>Hiány belső finanszírozásának bevételei (15+…+18)</t>
  </si>
  <si>
    <t>Hiány külső finanszírozásának bevételei (20+…+21)</t>
  </si>
  <si>
    <t>Költségvetési hiány:</t>
  </si>
  <si>
    <t>Tárgyévi hiány:</t>
  </si>
  <si>
    <t>Ellátottak pénzbeli juttatásai</t>
  </si>
  <si>
    <t>Egyéb működési célú kiadások</t>
  </si>
  <si>
    <t>Költségvetési kiadások összesen (1+….+12)</t>
  </si>
  <si>
    <t>Értékpapír vásárlása, visszavonása</t>
  </si>
  <si>
    <t>Likvid hitelek törlesztése</t>
  </si>
  <si>
    <t>Működési célú finanszírozási kiadások összesen (14+….+21)</t>
  </si>
  <si>
    <t>Költségvetési többlet:</t>
  </si>
  <si>
    <t>Tárgyévi többlet:</t>
  </si>
  <si>
    <t>I. Felhalmozási célú bevételek és kiadások mérlege
(Önkormányzati szinten)</t>
  </si>
  <si>
    <t>Felhalmozási célú finanszírozási bevételek összesen (14+20)</t>
  </si>
  <si>
    <t>Pénzügyi lízing tőkerész törlesztés kiadása</t>
  </si>
  <si>
    <t>Felhalmozási célú finanszírozási kiadások összesen (14+….+25)</t>
  </si>
  <si>
    <t>28.</t>
  </si>
  <si>
    <t>29.</t>
  </si>
  <si>
    <t>Működési célú finanszírozási bevételek összesen (14+19)</t>
  </si>
  <si>
    <t>Összesen</t>
  </si>
  <si>
    <t>Beruházás  megnevezése</t>
  </si>
  <si>
    <t>Teljes költség</t>
  </si>
  <si>
    <t>Kivitelezés kezdési és befejezési éve</t>
  </si>
  <si>
    <t>6=(2-4-5)</t>
  </si>
  <si>
    <t>ÖSSZESEN:</t>
  </si>
  <si>
    <t>Beruházási (felhalmozási) kiadások előirányzata beruházásonként</t>
  </si>
  <si>
    <t>Felújítási kiadások előirányzata felújításonként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</si>
  <si>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</si>
  <si>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</si>
  <si>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</si>
  <si>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</si>
  <si>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</si>
  <si>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</si>
  <si>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</si>
  <si>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</si>
  <si>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</si>
  <si>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</si>
  <si>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</si>
  <si>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</si>
  <si>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</si>
  <si>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</si>
  <si>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</si>
  <si>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Hozzájárulás  (E Ft)</t>
  </si>
  <si>
    <t>Európai uniós támogatással megvalósuló projektek                                                                     bevételei, kiadásai, hozzájárulások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</si>
  <si>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</si>
  <si>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</si>
  <si>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</si>
  <si>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</si>
  <si>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</si>
  <si>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Felhalmozási bevételek</t>
  </si>
  <si>
    <t>Előirányzat-csoport, kiemelt előirányzat megnevezése</t>
  </si>
  <si>
    <t>Önkormányzat</t>
  </si>
  <si>
    <t>------</t>
  </si>
  <si>
    <t>01</t>
  </si>
  <si>
    <t>Feladat megnevezése</t>
  </si>
  <si>
    <t xml:space="preserve">              munka tv.könyve hatálya alá tartozó</t>
  </si>
  <si>
    <t>1.1</t>
  </si>
  <si>
    <t>1.2</t>
  </si>
  <si>
    <t>1.3</t>
  </si>
  <si>
    <t>1.4</t>
  </si>
  <si>
    <t>1.5</t>
  </si>
  <si>
    <t>1.6</t>
  </si>
  <si>
    <t>6.1</t>
  </si>
  <si>
    <t>kiv.: óvoda, körj.</t>
  </si>
  <si>
    <t>Ellátottak pénzbeli juttatásai (étkezési támogatás, segélyek)</t>
  </si>
  <si>
    <t>Önkormányzati működési támogatás (1.1.+…+1.6.)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</si>
  <si>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</si>
  <si>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</si>
  <si>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</si>
  <si>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</si>
  <si>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</si>
  <si>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</si>
  <si>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(2.1.+…+2.5.)</t>
  </si>
  <si>
    <t>2.5</t>
  </si>
  <si>
    <t>Elvonások és befizetések bevételei</t>
  </si>
  <si>
    <t>Működési célú garancia- és kezességvállalásból megtérülések</t>
  </si>
  <si>
    <t>Működési célú visszatérítendő tám., kölcsönök visszatérülése</t>
  </si>
  <si>
    <t>Müködési célú visszatérítendő tám., kölcsönök igénybevétele</t>
  </si>
  <si>
    <t>Egyéb működési célú támogatások bevétele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</si>
  <si>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</si>
  <si>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</si>
  <si>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</si>
  <si>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tám., kölcsönök visszatérülése</t>
  </si>
  <si>
    <t>Felhalmozási célú visszatérítendő tám., kölcsönök igénybevétele</t>
  </si>
  <si>
    <t>Egyéb felhalmozási célú támogatások bevétele</t>
  </si>
  <si>
    <t>Közhatalmi bevételek (4.1.+4.2.+4.3.+4.4.)</t>
  </si>
  <si>
    <t>4.1</t>
  </si>
  <si>
    <t>Vagyoni típusú adók</t>
  </si>
  <si>
    <t>4.1.1</t>
  </si>
  <si>
    <t>Értékesítési és forgalmi adók</t>
  </si>
  <si>
    <t>4.1.2</t>
  </si>
  <si>
    <t>Helyi adók (4.1.1+4.1.2)</t>
  </si>
  <si>
    <t>Gépjárműadó</t>
  </si>
  <si>
    <t>4.2</t>
  </si>
  <si>
    <t>4.3</t>
  </si>
  <si>
    <t>4.4</t>
  </si>
  <si>
    <t>Egyéb áruhasználati és szolgáltatási adók</t>
  </si>
  <si>
    <t>Egyéb közhatalmi bevételek</t>
  </si>
  <si>
    <t>Működési bevételek (5.1.+…+5.10.)</t>
  </si>
  <si>
    <t>5.9</t>
  </si>
  <si>
    <t>5.10</t>
  </si>
  <si>
    <t>Áru- és készletértékesítés bevétele</t>
  </si>
  <si>
    <t>Közvetített szolgáltatások értéke</t>
  </si>
  <si>
    <t>Ellátási díjak</t>
  </si>
  <si>
    <t>Kiszámlázott ÁFA</t>
  </si>
  <si>
    <t>ÁFA visszatérítése</t>
  </si>
  <si>
    <t>Kamatbevételek</t>
  </si>
  <si>
    <t>Egyéb pénzügyi műveletek bevételei</t>
  </si>
  <si>
    <t>Egyéb működési bevételek</t>
  </si>
  <si>
    <t>Szolgáltatások ellenértéke (TE bérleti díja)</t>
  </si>
  <si>
    <t>Tulajdonosi bevételek (vagyonkezelésből, üzemeltetésből származó bevétel)</t>
  </si>
  <si>
    <t>Felhalmozási bevételek (6.1.+…+6.5.)</t>
  </si>
  <si>
    <t>6.3</t>
  </si>
  <si>
    <t>6.4</t>
  </si>
  <si>
    <t>6.5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</si>
  <si>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</si>
  <si>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</si>
  <si>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</si>
  <si>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</si>
  <si>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</si>
  <si>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7.3</t>
  </si>
  <si>
    <t xml:space="preserve">Működési célú átvett pénzeszközök </t>
  </si>
  <si>
    <t xml:space="preserve">Felhalmozási célú átvett pénzeszközök </t>
  </si>
  <si>
    <t>KÖLTSÉGVETÉSI BEVÉTELEK ÖSSZESEN: (1+……..+9)</t>
  </si>
  <si>
    <t>Hitel-, kölcsönfelvétel államháztartáson kívülről (10.1.+…+10.3.)</t>
  </si>
  <si>
    <t>8.1</t>
  </si>
  <si>
    <t>8.2</t>
  </si>
  <si>
    <t>8.3</t>
  </si>
  <si>
    <t>Működési célú garancia- és kezességvállalásból megtérülések ÁH-n kívülről</t>
  </si>
  <si>
    <t>Működési célú visszatérítendő tám., kölcsönök visszatérülése ÁH-n kívülről</t>
  </si>
  <si>
    <t>Egyéb működési célú átvett pénzeszközök</t>
  </si>
  <si>
    <t>Felhalmozási célú garancia- és kezességvállalásból megtérülések ÁH-n kívülről</t>
  </si>
  <si>
    <t>Felhalmozási célú visszatérítendő tám., kölcsönök visszatérülése ÁH-n kívülről</t>
  </si>
  <si>
    <t>Egyéb felhalmozási célú átvett pénzeszközök</t>
  </si>
  <si>
    <t>Likvidítási célú hitelek, kölcsönök felvétele pénzügyi vállalkozástól</t>
  </si>
  <si>
    <t>10.1</t>
  </si>
  <si>
    <t>10.2</t>
  </si>
  <si>
    <t>10.3</t>
  </si>
  <si>
    <t>Belföldi értékpapírok bevételei</t>
  </si>
  <si>
    <t>Maradvány igénybevétele (12.1.+12.2.)</t>
  </si>
  <si>
    <t>Előző évi költségvetési maradvány igénybevétele</t>
  </si>
  <si>
    <t>Előző évi vállalkozási maradvány igénybevétele</t>
  </si>
  <si>
    <t>12.1</t>
  </si>
  <si>
    <t>12.2</t>
  </si>
  <si>
    <t>Belföldi finanszírozás bevételei (13.1.+…+13.3)</t>
  </si>
  <si>
    <t>Államháztartáson belüli megelőlegezések</t>
  </si>
  <si>
    <t>Államháztartáson belüli megelőlegezések törlesztése</t>
  </si>
  <si>
    <t>Betétek megszüntetése</t>
  </si>
  <si>
    <t>13.1</t>
  </si>
  <si>
    <t>13.2</t>
  </si>
  <si>
    <t>13.3</t>
  </si>
  <si>
    <t xml:space="preserve">Külföldi finanszírozás bevételei </t>
  </si>
  <si>
    <t>Adóssághoz nem kapcsolódó származékos ügyletek bevételei</t>
  </si>
  <si>
    <t>BEVÉTELEK ÖSSZESEN: (9+16)</t>
  </si>
  <si>
    <t xml:space="preserve">                -Garancia és kezességvállalásból kifizetés ÁH-n belülre</t>
  </si>
  <si>
    <t xml:space="preserve">                -Visszatérítendő támogatások, kölcsönök nyújtása ÁH-n belülre</t>
  </si>
  <si>
    <t xml:space="preserve">                -Visszatérítendő támogatások, kölcsönök törlesztése ÁH-n belülre</t>
  </si>
  <si>
    <t xml:space="preserve">                -Egyéb működési célú támogatások ÁH-n belülre</t>
  </si>
  <si>
    <t xml:space="preserve">                -Garancia és kezességvállalásból kifizetés ÁH-n kívülre</t>
  </si>
  <si>
    <t xml:space="preserve">                -Visszatérítendő támogatások, kölcsönök nyújtása ÁH-n kívülre</t>
  </si>
  <si>
    <t xml:space="preserve">                -Árkiegészítések, ártámogatások</t>
  </si>
  <si>
    <t xml:space="preserve">                -Kamattámogatások</t>
  </si>
  <si>
    <t xml:space="preserve">                -Egyéb működési célú támogatások ÁH-n kívülre</t>
  </si>
  <si>
    <t>Egyéb felhalmozási célú kiadások</t>
  </si>
  <si>
    <t>az 2.3.-ból:-Garancia és kezességvállalásból kifizetés ÁH-n belülre</t>
  </si>
  <si>
    <t xml:space="preserve">                -Egyéb felhalmozási célú támogatások ÁH-n belülre</t>
  </si>
  <si>
    <t xml:space="preserve">                -Lakástámogatás</t>
  </si>
  <si>
    <t xml:space="preserve">                -Egyéb felhalmozási célú támogatások ÁH-n kívülre</t>
  </si>
  <si>
    <t>2.3.4</t>
  </si>
  <si>
    <t>2.3.5</t>
  </si>
  <si>
    <t>2.3.6</t>
  </si>
  <si>
    <t>2.3.7</t>
  </si>
  <si>
    <t>2.3.8</t>
  </si>
  <si>
    <t>Felhalmozási költségvetés kiadásai (2.1+2.2+2.3)</t>
  </si>
  <si>
    <t>Tartalékok (3.1+3.2)</t>
  </si>
  <si>
    <t>KÖLTSÉGVETÉSI KIADÁSOK ÖSSZESEN (1+2+3)</t>
  </si>
  <si>
    <t>Hitel-, kölcsöntörlesztés államháztartáson kívülre (5.1.+…+5.3.)</t>
  </si>
  <si>
    <t>Hosszú lejáratú hitelek, kölcsönök törlesztése</t>
  </si>
  <si>
    <t>Likvidítási célú hitelek, kölcsönök törlesztése pénzügyi vállalkozásnak</t>
  </si>
  <si>
    <t>Rövid lejáratú hitelek, kölcsönök törlesztése</t>
  </si>
  <si>
    <t>Belföldi értékpapírok kiadásai</t>
  </si>
  <si>
    <t>Belföldi finanszírozás kiadásai (7.1.+…+7.4)</t>
  </si>
  <si>
    <t>Államháztartáson belüli megelőlegezések visszafizetése</t>
  </si>
  <si>
    <t>Pénzeszközök betétként elhelyezése</t>
  </si>
  <si>
    <t>Pénzügyi lízing kiadásai</t>
  </si>
  <si>
    <t>Adóssághoz nem kapcsolódó származékos ügyletek kiadásai</t>
  </si>
  <si>
    <t>FINANSZÍROZÁSI KIADÁSOK ÖSSZESEN: (5+……..+9)</t>
  </si>
  <si>
    <t>FINANSZÍROZÁSI BEVÉTELEK ÖSSZESEN: (10+……..+15)</t>
  </si>
  <si>
    <t xml:space="preserve"> KIADÁSOK ÖSSZESEN: (4+10)</t>
  </si>
  <si>
    <t>Önkormányzatok működési támogatásai</t>
  </si>
  <si>
    <t>Működési célú átvett pénzeszközök</t>
  </si>
  <si>
    <t>Irányító szervi (önkormányzati) támogatás (intézményfinanszírozás)</t>
  </si>
  <si>
    <t>Költségvetési hiány, többlet ( költségvetési bevételek 9. sor - költségvetési kiadások 4. sor) (+/-)</t>
  </si>
  <si>
    <t>Finanszírozási bevételek, kiadások egyenlege ( finanszírozási bevételek 16. sor - finnszírozási kiadások 10. sor) (+/-)</t>
  </si>
  <si>
    <t>Belföldi finanszírozás kiadásai (7.1.+…+7.3)</t>
  </si>
  <si>
    <t>Működési célú támogatások ÁH-n belülről</t>
  </si>
  <si>
    <t>Egyéb működési célú bevételek</t>
  </si>
  <si>
    <t>Értékpapírok bevételei</t>
  </si>
  <si>
    <t>BEVÉTEL ÖSSZESEN (13+22)</t>
  </si>
  <si>
    <t>KIADÁS ÖSSZESEN (13+22)</t>
  </si>
  <si>
    <t>Felhalmozási célú támogatások ÁH-n belülről</t>
  </si>
  <si>
    <t>Felhalmozáci célú átvett pénzeszközök átvétele</t>
  </si>
  <si>
    <t>Egyéb felhalmozási célú bevételek</t>
  </si>
  <si>
    <t>BEVÉTEL ÖSSZESEN (13+26)</t>
  </si>
  <si>
    <t>KIADÁS ÖSSZESEN (13+26)</t>
  </si>
  <si>
    <t>Önkormányzatok egyes köznevelési és gyermekétkezetetési feladatainak támogatása</t>
  </si>
  <si>
    <t>étk.tám, segélyek</t>
  </si>
  <si>
    <t>Élelmezés költségei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</si>
  <si>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</si>
  <si>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</si>
  <si>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</si>
  <si>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</si>
  <si>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</si>
  <si>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</si>
  <si>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</si>
  <si>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</si>
  <si>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</si>
  <si>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</si>
  <si>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Működési költségvetés kiadásai (1.1+…+1.6)</t>
  </si>
  <si>
    <t>az 1.6.-ből:-Elvonások és befizetések</t>
  </si>
  <si>
    <t>Nyilvánosság</t>
  </si>
  <si>
    <t>komm.adó 03.15., 09.15</t>
  </si>
  <si>
    <t>ip.adó 05.30</t>
  </si>
  <si>
    <t>03.15., 09.15</t>
  </si>
  <si>
    <t>Egyéb sajátos elszámolások</t>
  </si>
  <si>
    <t>Működtetésre</t>
  </si>
  <si>
    <t>Adósságállomány eszközök szerint</t>
  </si>
  <si>
    <t>Nem lejárt</t>
  </si>
  <si>
    <t>1-90 nap közötti</t>
  </si>
  <si>
    <t>91-180 nap közötti</t>
  </si>
  <si>
    <t>181-360 nap közötti</t>
  </si>
  <si>
    <t>360 napon túli</t>
  </si>
  <si>
    <t>Összes lejárt tartozás</t>
  </si>
  <si>
    <t>Nem lejárt összes tartozás</t>
  </si>
  <si>
    <t>Lejárt tartozás</t>
  </si>
  <si>
    <t>A</t>
  </si>
  <si>
    <t>B</t>
  </si>
  <si>
    <t>C</t>
  </si>
  <si>
    <t>D</t>
  </si>
  <si>
    <t>E</t>
  </si>
  <si>
    <t>F</t>
  </si>
  <si>
    <t>G</t>
  </si>
  <si>
    <t>H=D+…+G</t>
  </si>
  <si>
    <t>I=C+H</t>
  </si>
  <si>
    <t>I. Belföldi hitelezők</t>
  </si>
  <si>
    <t>Adóhatósággal szembeni tartozások</t>
  </si>
  <si>
    <t>Szállítói tartozás</t>
  </si>
  <si>
    <t>II. Külföldi hitelezők</t>
  </si>
  <si>
    <t>Belföldi összesen:</t>
  </si>
  <si>
    <t>Külföldi szállítók</t>
  </si>
  <si>
    <t>Egyéb adósság</t>
  </si>
  <si>
    <t>Külföldi összesen:</t>
  </si>
  <si>
    <t>Adósságállomány mindösszesen:</t>
  </si>
  <si>
    <t>Adósságállomány alakulása</t>
  </si>
  <si>
    <t>közmunkaprogram: 5033eFt</t>
  </si>
  <si>
    <t>IKSZT: 2927eFt</t>
  </si>
  <si>
    <t>gyermekvéd.tám: 505eFt</t>
  </si>
  <si>
    <t>Falubusz</t>
  </si>
  <si>
    <t>Bérleti díjak</t>
  </si>
  <si>
    <t>Szolg.lakás 40%-a: 212.152.-</t>
  </si>
  <si>
    <t>Víztorony: 339.500.-</t>
  </si>
  <si>
    <t>Földterület: Gyenese Lajos</t>
  </si>
  <si>
    <t>Felvétel: 2015.10.02</t>
  </si>
  <si>
    <t>Visszafizetés: 2015.11.26</t>
  </si>
  <si>
    <t>Kamat: 68.281.-</t>
  </si>
  <si>
    <t>Rendőrségi laptop</t>
  </si>
  <si>
    <t xml:space="preserve"> forintban!</t>
  </si>
  <si>
    <t xml:space="preserve"> forintban !</t>
  </si>
  <si>
    <t xml:space="preserve">  forintban !</t>
  </si>
  <si>
    <t>forintban !</t>
  </si>
  <si>
    <t>Egyéb pénzügyi műveletek bevételei (biztosító kártérítése)</t>
  </si>
  <si>
    <t>2020. után</t>
  </si>
  <si>
    <t>Önkormányzaton kívüli EU-s projektekhez történő hozzájárulás 2019. évi előir.</t>
  </si>
  <si>
    <t>Működési célú költségvetési támogatások és kiegészítő támogatások</t>
  </si>
  <si>
    <t>Elszámolásból származó bevételek</t>
  </si>
  <si>
    <t>Közhatalmi bevétel</t>
  </si>
  <si>
    <t>Támogatott szervezet neve</t>
  </si>
  <si>
    <t>Támogatás célja</t>
  </si>
  <si>
    <t>Támogatás összge 
( Ft)</t>
  </si>
  <si>
    <t xml:space="preserve">Közös hivatal finanszírozása </t>
  </si>
  <si>
    <t>Intézmény fenntartás</t>
  </si>
  <si>
    <t>Csonkahegyháti Intézményi Társulás</t>
  </si>
  <si>
    <t>Baki Szociális Intézményfenntartó Társulás szociális feladatok</t>
  </si>
  <si>
    <t>Működési támogatás</t>
  </si>
  <si>
    <t>Orvosi Ügyeleti hozzájárulás</t>
  </si>
  <si>
    <t>BURSA ösztöndíj</t>
  </si>
  <si>
    <t>Göcsej-Hegyhát LEADER</t>
  </si>
  <si>
    <t>Adatok: forintban!</t>
  </si>
  <si>
    <t>ESZKÖZÖK</t>
  </si>
  <si>
    <t>Sorszám</t>
  </si>
  <si>
    <t>Előző év</t>
  </si>
  <si>
    <t>Tárgy év</t>
  </si>
  <si>
    <t>Index %</t>
  </si>
  <si>
    <t>állományi érték</t>
  </si>
  <si>
    <t xml:space="preserve"> I. Immateriális javak   </t>
  </si>
  <si>
    <t>01.</t>
  </si>
  <si>
    <t>II. Tárgyi eszközök   (03+08+13+18+23)</t>
  </si>
  <si>
    <t>02.</t>
  </si>
  <si>
    <t>1. Ingatlanok és kapcsolódó vagyoni értékű jogok   (04+05+06+07)</t>
  </si>
  <si>
    <t>03.</t>
  </si>
  <si>
    <t xml:space="preserve">1.1. Forgalomképtelen ingatlanok és kapcolódó.vagyoni értékű jogok </t>
  </si>
  <si>
    <t xml:space="preserve">1.2. Nemzetgazdasági szempontból kiemelt jelentőségű ingatlanok és kapcsolódó vagyoni értékű jogok </t>
  </si>
  <si>
    <t xml:space="preserve">1.3. Korl. forgalomk. ingatl. és kapcs. vagyoni érétkű jogok </t>
  </si>
  <si>
    <t xml:space="preserve">1.4. Üzleti ingatlanok és kapcsolódó vagyoni érétkű jogok </t>
  </si>
  <si>
    <t>2. Gépek berendezések és felszerelések   (09+10+11+12)</t>
  </si>
  <si>
    <t xml:space="preserve">2.1. Forgalomképtelen gépek,berendezések és felszerelések  </t>
  </si>
  <si>
    <t xml:space="preserve">2.2. Nemzetgazdasági szempontból kiemelt jelentőségű gépek,berendezések és felszerelések  </t>
  </si>
  <si>
    <t xml:space="preserve">2.3. Korlátozottan forgalomképes gépek, berendezések és felszerelések  </t>
  </si>
  <si>
    <t xml:space="preserve">2.4. Üzleti gépek, berendezések és felszerelések  </t>
  </si>
  <si>
    <t>3. Tenyészállatok   (14+15+16+17)</t>
  </si>
  <si>
    <t xml:space="preserve">3.1. Forgalomképtelen tenyészállatok  </t>
  </si>
  <si>
    <t>3.2. Nemzetgazdasági szempontból kiemelt jelentőségű tenyészállatok</t>
  </si>
  <si>
    <t xml:space="preserve">3.3. Korlátozottan forgalomképes tenyészállatok  </t>
  </si>
  <si>
    <t xml:space="preserve">3.4. Üzleti tenyészállatok  </t>
  </si>
  <si>
    <t>4. Beruházások, felújítások   (19+20+21+22)</t>
  </si>
  <si>
    <t xml:space="preserve">4.1. Forgalomképtelen beruházások, felújítások  </t>
  </si>
  <si>
    <t>4.2. Nemzetgazdasági szempontból kiemelt jelentőségű beruházások, felújítások</t>
  </si>
  <si>
    <t>4.3. Korlátozottan forgalomképes beruházások, felújítások</t>
  </si>
  <si>
    <t xml:space="preserve">4.4. Üzleti beruházások, felújítások  </t>
  </si>
  <si>
    <t>5. Tárgyi eszközök értékhelyesbítése   (24+25+26+27)</t>
  </si>
  <si>
    <t xml:space="preserve">5.1. Forgalomképtelen tárgyi eszközök értékhelyesbítése </t>
  </si>
  <si>
    <t>5.2. Nemzetgazdasági szempontból kiemelt jelentőségű tárgyi eszközök értékhelyesbítése</t>
  </si>
  <si>
    <t>5.3. Korlátozottan forgalomképes tárgyi eszközök értékhelyesbítése</t>
  </si>
  <si>
    <t xml:space="preserve">5.4. Üzleti tárgyi eszközök értékhelyesbítése  </t>
  </si>
  <si>
    <t>III. Befektetett pénzügyi eszközök   (29+34+39)</t>
  </si>
  <si>
    <t>1. Tartós részesedések   (30+31+32+33)</t>
  </si>
  <si>
    <t xml:space="preserve">1.1. Forgalomképtelen tartós részesedések 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</si>
  <si>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</si>
  <si>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</si>
  <si>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</si>
  <si>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</si>
  <si>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</si>
  <si>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 xml:space="preserve">1.4. Üzleti tartós részesedések  </t>
  </si>
  <si>
    <t>33.</t>
  </si>
  <si>
    <t>2. Tartós hitelviszonyt megtestesítő értékpapírok   (35+36+37+38)</t>
  </si>
  <si>
    <t>34.</t>
  </si>
  <si>
    <t xml:space="preserve">2.1. Forgalomképtelen tartós hitelviszonyt megtestesítő értékpapírok </t>
  </si>
  <si>
    <t>35.</t>
  </si>
  <si>
    <t>2.2. Nemzetgazdasági szempontból kiemelt jelentőségű tartós hitelviszonyt megtestesítő értékpapírok</t>
  </si>
  <si>
    <t>36.</t>
  </si>
  <si>
    <t>2.3. Korlátozottan forgalomképes tartós hitelviszonyt megtestesítő értékpapírok</t>
  </si>
  <si>
    <t>37.</t>
  </si>
  <si>
    <t xml:space="preserve">2.4. Üzleti tartós hitelviszonyt megtestesítő értékpapírok  </t>
  </si>
  <si>
    <t>38.</t>
  </si>
  <si>
    <t>3. Befektetett pénzügyi eszközök értékhelyesbítése   (40+41+42+43)</t>
  </si>
  <si>
    <t>39.</t>
  </si>
  <si>
    <t xml:space="preserve">3.1. Forgalomképtelen befektetett pénzügyi eszközök értékhelyesbítése </t>
  </si>
  <si>
    <t>40.</t>
  </si>
  <si>
    <t>3.2. Nemzetgazdasági szempontból kiemelt jelentőségű befektetett pénzügyi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</si>
  <si>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</si>
  <si>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</si>
  <si>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</si>
  <si>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</si>
  <si>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</si>
  <si>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 xml:space="preserve">IV. Koncesszióba, vagyonkezelésbe adott eszközök  </t>
  </si>
  <si>
    <t>44.</t>
  </si>
  <si>
    <t>A) NEMZETI VAGYONBA TARTOZÓ BEFEKTETETT ESZKÖZÖK   (01+02+28+44)</t>
  </si>
  <si>
    <t>45.</t>
  </si>
  <si>
    <t xml:space="preserve"> I. Készletek   </t>
  </si>
  <si>
    <t>46.</t>
  </si>
  <si>
    <t xml:space="preserve"> II. Értékpapírok</t>
  </si>
  <si>
    <t>47.</t>
  </si>
  <si>
    <t>B) NEMZETI VAGYONBA TARTOZÓ FORGÓESZKÖZÖK   (46+47)</t>
  </si>
  <si>
    <t>48.</t>
  </si>
  <si>
    <t xml:space="preserve"> I. Lekötött bankbetét </t>
  </si>
  <si>
    <t>49.</t>
  </si>
  <si>
    <t xml:space="preserve"> II. Pénztárak, csekkek, betétkönyvek</t>
  </si>
  <si>
    <t>50.</t>
  </si>
  <si>
    <t xml:space="preserve"> III. Forintszámlák</t>
  </si>
  <si>
    <t>51.</t>
  </si>
  <si>
    <t xml:space="preserve"> IV. Devizaszámlák</t>
  </si>
  <si>
    <t>52.</t>
  </si>
  <si>
    <t>C) PÉNZESZKÖZÖK   (49+50+51+52)</t>
  </si>
  <si>
    <t>53.</t>
  </si>
  <si>
    <t xml:space="preserve"> I. Költségvetési évben esedékes követelések</t>
  </si>
  <si>
    <t>54.</t>
  </si>
  <si>
    <t xml:space="preserve"> II. Költségvetési évet követően esedékes követelések</t>
  </si>
  <si>
    <t>55.</t>
  </si>
  <si>
    <t xml:space="preserve"> III. Követelés jellegű sajátos elszámolások</t>
  </si>
  <si>
    <t>56.</t>
  </si>
  <si>
    <t>D) KÖVETELÉSEK   (54+55+56)</t>
  </si>
  <si>
    <t>57.</t>
  </si>
  <si>
    <t>E) EGYÉB SAJÁTOS ESZKÖZOLDALI ELSZÁMOLÁSOK   (58+59)</t>
  </si>
  <si>
    <t>60.</t>
  </si>
  <si>
    <t>F) AKTÍV IDŐBELI ELHATÁROLÁSOK</t>
  </si>
  <si>
    <t>61.</t>
  </si>
  <si>
    <t xml:space="preserve">  ESZKÖZÖK ÖSSZESEN   (45+48+53+57+60+61)</t>
  </si>
  <si>
    <t>62.</t>
  </si>
  <si>
    <t>2020. év</t>
  </si>
  <si>
    <t>Adatok:  forintban!</t>
  </si>
  <si>
    <t>FORRÁSOK</t>
  </si>
  <si>
    <t>1</t>
  </si>
  <si>
    <t>2</t>
  </si>
  <si>
    <t xml:space="preserve"> I. Nemzeti vagyon induláskori értéke</t>
  </si>
  <si>
    <t>II. nemzeti vagyon változásai</t>
  </si>
  <si>
    <t>III. Egyéb eszközök induláskori értéke és változásai</t>
  </si>
  <si>
    <t>IV. Felhalmozott eredmény</t>
  </si>
  <si>
    <t>04.</t>
  </si>
  <si>
    <t xml:space="preserve"> V. Eszközök értékhelyesbítésének forrása</t>
  </si>
  <si>
    <t>05.</t>
  </si>
  <si>
    <t>VI. Mérleg szerinti eredmény</t>
  </si>
  <si>
    <t>06.</t>
  </si>
  <si>
    <t>G) SAJÁT TŐKE   (01+….+06)</t>
  </si>
  <si>
    <t>07.</t>
  </si>
  <si>
    <t xml:space="preserve"> I. Költségvetési évben esedékes kötelezettségek</t>
  </si>
  <si>
    <t>08.</t>
  </si>
  <si>
    <t xml:space="preserve"> 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</si>
  <si>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</si>
  <si>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</si>
  <si>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</si>
  <si>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</si>
  <si>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</si>
  <si>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</si>
  <si>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</si>
  <si>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</si>
  <si>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</si>
  <si>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</si>
  <si>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</si>
  <si>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</si>
  <si>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</si>
  <si>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</si>
  <si>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</si>
  <si>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</si>
  <si>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</si>
  <si>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</si>
  <si>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</si>
  <si>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</si>
  <si>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</si>
  <si>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</si>
  <si>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</si>
  <si>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</si>
  <si>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 xml:space="preserve">PÉNZESZKÖZÖK VÁLTOZÁSÁNAK LEVEZETÉSE </t>
  </si>
  <si>
    <t>Összeg  (  Ft )</t>
  </si>
  <si>
    <r>
      <t>Pénzkészlet 2020. január 1-jén
e</t>
    </r>
    <r>
      <rPr>
        <i/>
        <sz val="10"/>
        <rFont val="Times New Roman CE"/>
        <charset val="238"/>
      </rPr>
      <t>bből:</t>
    </r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</si>
  <si>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</si>
  <si>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</si>
  <si>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r>
      <t>Záró pénzkészlet 2020. december 31-én
e</t>
    </r>
    <r>
      <rPr>
        <i/>
        <sz val="10"/>
        <rFont val="Times New Roman CE"/>
        <charset val="238"/>
      </rPr>
      <t>bből:</t>
    </r>
  </si>
  <si>
    <t>A 2020. évi normatív  hozzájárulások  alakulása jogcímenként</t>
  </si>
  <si>
    <t>Jogcím</t>
  </si>
  <si>
    <t xml:space="preserve"> Ft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</si>
  <si>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</si>
  <si>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</si>
  <si>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</si>
  <si>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>b) település-üzemeltetéshez kapcsolódó feladataellátás támogatása - beszámítás után</t>
  </si>
  <si>
    <t xml:space="preserve">     ba) zöldterület gazdálkodással kapcsolatos feladatok ellátásának támogatása</t>
  </si>
  <si>
    <t xml:space="preserve">     ba) zöldterület gazdálkodással kapcsolatos feladatok ellátásának támogatása - beszámítás után</t>
  </si>
  <si>
    <t xml:space="preserve">     bb) közvilágítás fenntartásának támogatása</t>
  </si>
  <si>
    <t xml:space="preserve">     bb) közvilágítás fenntartásának támogatása - beszámítás után</t>
  </si>
  <si>
    <t xml:space="preserve">     bc) köztemető fenntartással kapcsolatos feladatok támogatása</t>
  </si>
  <si>
    <t xml:space="preserve">     bc) köztemető fenntartással kapcsolatos feladatok támogatása - beszámítás után</t>
  </si>
  <si>
    <t xml:space="preserve">     bd) közutak fenntartásának támogatása</t>
  </si>
  <si>
    <t xml:space="preserve">     bd) közutak fenntartásának támogatása - beszámítás után</t>
  </si>
  <si>
    <t>c) egyéb önkormányzati feladatok támogatása</t>
  </si>
  <si>
    <t>c) egyéb önkormányzati feladatok támogatása - beszámítás után</t>
  </si>
  <si>
    <t>d) lakott külterülettel kapcsolatos feladatok támogatása</t>
  </si>
  <si>
    <t>d) lakott külterülettel kapcsolatos feladatok támogatása - beszámítás után</t>
  </si>
  <si>
    <t>I.6 Polgármesteri illetmény támogatása</t>
  </si>
  <si>
    <t>Info: Beszámítás</t>
  </si>
  <si>
    <t>V.I.1. kiegészítés I.1. jogcímekhez kapcsolódó kiegészítés</t>
  </si>
  <si>
    <t>III. Települési önkormányzatok szociális és gyermekjóléti feladatainak támogatása</t>
  </si>
  <si>
    <t>2. Települési önkormányzatok szociális feladatainak egyéb támogatása</t>
  </si>
  <si>
    <t xml:space="preserve"> 3.e) Falugondnoki szolgáltatás</t>
  </si>
  <si>
    <t xml:space="preserve"> 6. A rászoruló gyermekek intézményen kívüli szünidei étkeztetésének tám.</t>
  </si>
  <si>
    <t>IV. Települési önkormányzatok kulturális feladatainak támogatása</t>
  </si>
  <si>
    <t>1. Könyvtári, közművelődési feladatok támogatása</t>
  </si>
  <si>
    <t>Szociális tűzifa támogatás</t>
  </si>
  <si>
    <t>Állami hozzájárulás összesen:</t>
  </si>
  <si>
    <t>Költségvetési szerv neve</t>
  </si>
  <si>
    <t>Helyesbített pénzmarad-vány</t>
  </si>
  <si>
    <r>
      <t xml:space="preserve">Elvonás, kiegészítés
</t>
    </r>
    <r>
      <rPr>
        <b/>
        <sz val="11"/>
        <rFont val="Arial"/>
        <family val="2"/>
        <charset val="238"/>
      </rPr>
      <t>±</t>
    </r>
  </si>
  <si>
    <t>Összesből működési</t>
  </si>
  <si>
    <t>Összesből felhal-mozási</t>
  </si>
  <si>
    <r>
      <t>5=(3</t>
    </r>
    <r>
      <rPr>
        <b/>
        <sz val="11"/>
        <rFont val="Arial"/>
        <family val="2"/>
        <charset val="238"/>
      </rPr>
      <t>±</t>
    </r>
    <r>
      <rPr>
        <b/>
        <sz val="11"/>
        <rFont val="Times New Roman CE"/>
        <family val="1"/>
        <charset val="238"/>
      </rPr>
      <t>4)</t>
    </r>
  </si>
  <si>
    <t>Dobronhegy Község Önkormányzata</t>
  </si>
  <si>
    <t>2020.évi módosított előirányzat</t>
  </si>
  <si>
    <t>2020.évi teljesítés</t>
  </si>
  <si>
    <t>20120. évi előirányzat</t>
  </si>
  <si>
    <t>20120. évi módosított előirányzat</t>
  </si>
  <si>
    <t>2020. évi teljesítés</t>
  </si>
  <si>
    <t>Felhasználás
2019. XII.31-ig</t>
  </si>
  <si>
    <t xml:space="preserve">
2020. év utáni szükséglet
</t>
  </si>
  <si>
    <t>2020. évi előirányzat</t>
  </si>
  <si>
    <t>DOBRONHEGY</t>
  </si>
  <si>
    <t>Éves engedélyezett létszám előirányzat (fő)</t>
  </si>
  <si>
    <t>ebből:     közalkalmazott</t>
  </si>
  <si>
    <t>főállású polgármester</t>
  </si>
  <si>
    <t>alpolgármester</t>
  </si>
  <si>
    <t>képviselők</t>
  </si>
  <si>
    <t>Közfoglalkoztatottak létszáma (fő)</t>
  </si>
  <si>
    <t>12 hrsz-ú út aszfaltozási munkái</t>
  </si>
  <si>
    <t>2019-2020</t>
  </si>
  <si>
    <t>Ady utca felújitása tervdokumentáció</t>
  </si>
  <si>
    <t>Lombfúvó, olaj, zsír damil</t>
  </si>
  <si>
    <t>Konvektor tartozék nélkül   Faluház</t>
  </si>
  <si>
    <t>Önkormányzatot megillető pénzmaradvány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</si>
</sst>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00"/>
    <numFmt numFmtId="166" formatCode="#,##0\ &quot;Ft&quot;"/>
    <numFmt numFmtId="167" formatCode="#,###\ _F_t;\-#,###\ _F_t"/>
    <numFmt numFmtId="168" formatCode="#,###__"/>
    <numFmt numFmtId="169" formatCode="#,##0.00_ ;\-#,##0.00\ "/>
  </numFmts>
  <fonts count="59"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0"/>
      <name val="Times New Roman CE"/>
      <charset val="238"/>
    </font>
    <font>
      <b/>
      <sz val="10"/>
      <color indexed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11"/>
      <name val="Times New Roman CE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9"/>
      <name val="Times New Roman CE"/>
      <family val="1"/>
      <charset val="238"/>
    </font>
    <font>
      <sz val="8"/>
      <name val="Times New Roman CE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i/>
      <sz val="12"/>
      <name val="Times New Roman CE"/>
      <charset val="238"/>
    </font>
    <font>
      <sz val="10"/>
      <name val="MS Sans Serif"/>
      <family val="2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b/>
      <sz val="11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6" fillId="0" borderId="0"/>
    <xf numFmtId="0" fontId="10" fillId="0" borderId="0"/>
    <xf numFmtId="0" fontId="33" fillId="0" borderId="0"/>
  </cellStyleXfs>
  <cellXfs count="599">
    <xf numFmtId="0" fontId="0" fillId="0" borderId="0" xfId="0"/>
    <xf numFmtId="164" fontId="4" fillId="0" borderId="0" xfId="5" applyNumberFormat="1" applyFont="1" applyFill="1" applyBorder="1" applyAlignment="1" applyProtection="1">
      <alignment vertical="center" wrapText="1"/>
    </xf>
    <xf numFmtId="0" fontId="9" fillId="0" borderId="0" xfId="5" applyFont="1" applyFill="1"/>
    <xf numFmtId="0" fontId="4" fillId="0" borderId="0" xfId="5" applyFont="1" applyFill="1" applyBorder="1" applyAlignment="1" applyProtection="1">
      <alignment horizontal="center" vertical="center" wrapText="1"/>
    </xf>
    <xf numFmtId="0" fontId="4" fillId="0" borderId="0" xfId="5" applyFont="1" applyFill="1" applyBorder="1" applyAlignment="1" applyProtection="1">
      <alignment vertical="center" wrapText="1"/>
    </xf>
    <xf numFmtId="0" fontId="12" fillId="0" borderId="1" xfId="5" applyFont="1" applyFill="1" applyBorder="1" applyAlignment="1" applyProtection="1">
      <alignment horizontal="left" vertical="center" wrapText="1" indent="1"/>
    </xf>
    <xf numFmtId="164" fontId="12" fillId="0" borderId="1" xfId="5" applyNumberFormat="1" applyFont="1" applyFill="1" applyBorder="1" applyAlignment="1" applyProtection="1">
      <alignment vertical="center" wrapText="1"/>
      <protection locked="0"/>
    </xf>
    <xf numFmtId="164" fontId="12" fillId="0" borderId="2" xfId="5" applyNumberFormat="1" applyFont="1" applyFill="1" applyBorder="1" applyAlignment="1" applyProtection="1">
      <alignment vertical="center" wrapText="1"/>
      <protection locked="0"/>
    </xf>
    <xf numFmtId="0" fontId="12" fillId="0" borderId="3" xfId="5" applyFont="1" applyFill="1" applyBorder="1" applyAlignment="1" applyProtection="1">
      <alignment horizontal="left" vertical="center" wrapText="1" indent="1"/>
    </xf>
    <xf numFmtId="164" fontId="12" fillId="0" borderId="4" xfId="5" applyNumberFormat="1" applyFont="1" applyFill="1" applyBorder="1" applyAlignment="1" applyProtection="1">
      <alignment vertical="center" wrapText="1"/>
      <protection locked="0"/>
    </xf>
    <xf numFmtId="164" fontId="12" fillId="0" borderId="5" xfId="5" applyNumberFormat="1" applyFont="1" applyFill="1" applyBorder="1" applyAlignment="1" applyProtection="1">
      <alignment vertical="center" wrapText="1"/>
      <protection locked="0"/>
    </xf>
    <xf numFmtId="0" fontId="12" fillId="0" borderId="6" xfId="5" applyFont="1" applyFill="1" applyBorder="1" applyAlignment="1" applyProtection="1">
      <alignment horizontal="left" vertical="center" wrapText="1" indent="1"/>
    </xf>
    <xf numFmtId="164" fontId="12" fillId="0" borderId="7" xfId="5" applyNumberFormat="1" applyFont="1" applyFill="1" applyBorder="1" applyAlignment="1" applyProtection="1">
      <alignment vertical="center" wrapText="1"/>
      <protection locked="0"/>
    </xf>
    <xf numFmtId="0" fontId="12" fillId="0" borderId="8" xfId="5" applyFont="1" applyFill="1" applyBorder="1" applyAlignment="1" applyProtection="1">
      <alignment horizontal="left" vertical="center" wrapText="1" indent="1"/>
    </xf>
    <xf numFmtId="49" fontId="12" fillId="0" borderId="9" xfId="5" applyNumberFormat="1" applyFont="1" applyFill="1" applyBorder="1" applyAlignment="1" applyProtection="1">
      <alignment horizontal="left" vertical="center" wrapText="1" indent="1"/>
    </xf>
    <xf numFmtId="49" fontId="12" fillId="0" borderId="10" xfId="5" applyNumberFormat="1" applyFont="1" applyFill="1" applyBorder="1" applyAlignment="1" applyProtection="1">
      <alignment horizontal="left" vertical="center" wrapText="1" indent="1"/>
    </xf>
    <xf numFmtId="49" fontId="12" fillId="0" borderId="11" xfId="5" applyNumberFormat="1" applyFont="1" applyFill="1" applyBorder="1" applyAlignment="1" applyProtection="1">
      <alignment horizontal="left" vertical="center" wrapText="1" indent="1"/>
    </xf>
    <xf numFmtId="49" fontId="12" fillId="0" borderId="12" xfId="5" applyNumberFormat="1" applyFont="1" applyFill="1" applyBorder="1" applyAlignment="1" applyProtection="1">
      <alignment horizontal="left" vertical="center" wrapText="1" indent="1"/>
    </xf>
    <xf numFmtId="164" fontId="12" fillId="0" borderId="2" xfId="5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5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5" applyNumberFormat="1" applyFont="1" applyFill="1" applyBorder="1" applyAlignment="1" applyProtection="1">
      <alignment horizontal="right" vertical="center" wrapText="1"/>
      <protection locked="0"/>
    </xf>
    <xf numFmtId="0" fontId="11" fillId="0" borderId="13" xfId="5" applyFont="1" applyFill="1" applyBorder="1" applyAlignment="1" applyProtection="1">
      <alignment horizontal="left" vertical="center" wrapText="1" indent="1"/>
    </xf>
    <xf numFmtId="0" fontId="11" fillId="0" borderId="14" xfId="5" applyFont="1" applyFill="1" applyBorder="1" applyAlignment="1" applyProtection="1">
      <alignment horizontal="left" vertical="center" wrapText="1" indent="1"/>
    </xf>
    <xf numFmtId="164" fontId="13" fillId="0" borderId="15" xfId="5" applyNumberFormat="1" applyFont="1" applyFill="1" applyBorder="1" applyAlignment="1" applyProtection="1">
      <alignment horizontal="right" vertical="center" wrapText="1"/>
      <protection locked="0"/>
    </xf>
    <xf numFmtId="0" fontId="5" fillId="0" borderId="13" xfId="5" applyFont="1" applyFill="1" applyBorder="1" applyAlignment="1" applyProtection="1">
      <alignment horizontal="center" vertical="center" wrapText="1"/>
    </xf>
    <xf numFmtId="0" fontId="5" fillId="0" borderId="16" xfId="5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8" xfId="0" applyNumberFormat="1" applyFont="1" applyFill="1" applyBorder="1" applyAlignment="1" applyProtection="1">
      <alignment vertical="center" wrapText="1"/>
      <protection locked="0"/>
    </xf>
    <xf numFmtId="0" fontId="11" fillId="0" borderId="16" xfId="5" applyFont="1" applyFill="1" applyBorder="1" applyAlignment="1" applyProtection="1">
      <alignment vertical="center" wrapText="1"/>
    </xf>
    <xf numFmtId="164" fontId="11" fillId="0" borderId="17" xfId="5" applyNumberFormat="1" applyFont="1" applyFill="1" applyBorder="1" applyAlignment="1" applyProtection="1">
      <alignment vertical="center" wrapText="1"/>
      <protection locked="0"/>
    </xf>
    <xf numFmtId="0" fontId="5" fillId="0" borderId="16" xfId="5" applyFont="1" applyFill="1" applyBorder="1" applyAlignment="1" applyProtection="1">
      <alignment horizontal="left" vertical="center" wrapText="1" indent="1"/>
    </xf>
    <xf numFmtId="0" fontId="5" fillId="0" borderId="16" xfId="5" applyFont="1" applyFill="1" applyBorder="1" applyAlignment="1" applyProtection="1">
      <alignment vertical="center" wrapText="1"/>
    </xf>
    <xf numFmtId="0" fontId="11" fillId="0" borderId="13" xfId="5" applyFont="1" applyFill="1" applyBorder="1" applyAlignment="1" applyProtection="1">
      <alignment horizontal="center" vertical="center" wrapText="1"/>
    </xf>
    <xf numFmtId="0" fontId="11" fillId="0" borderId="16" xfId="5" applyFont="1" applyFill="1" applyBorder="1" applyAlignment="1" applyProtection="1">
      <alignment horizontal="center" vertical="center" wrapText="1"/>
    </xf>
    <xf numFmtId="0" fontId="11" fillId="0" borderId="17" xfId="5" applyFont="1" applyFill="1" applyBorder="1" applyAlignment="1" applyProtection="1">
      <alignment horizontal="center" vertical="center" wrapText="1"/>
    </xf>
    <xf numFmtId="164" fontId="18" fillId="0" borderId="2" xfId="5" applyNumberFormat="1" applyFont="1" applyFill="1" applyBorder="1" applyAlignment="1" applyProtection="1">
      <alignment horizontal="right" vertical="center" wrapText="1"/>
      <protection locked="0"/>
    </xf>
    <xf numFmtId="164" fontId="4" fillId="0" borderId="0" xfId="5" applyNumberFormat="1" applyFont="1" applyFill="1" applyBorder="1" applyAlignment="1" applyProtection="1">
      <alignment horizontal="centerContinuous" vertical="center"/>
    </xf>
    <xf numFmtId="0" fontId="6" fillId="0" borderId="0" xfId="5" applyFill="1"/>
    <xf numFmtId="0" fontId="5" fillId="0" borderId="17" xfId="5" applyFont="1" applyFill="1" applyBorder="1" applyAlignment="1" applyProtection="1">
      <alignment horizontal="center" vertical="center" wrapText="1"/>
    </xf>
    <xf numFmtId="0" fontId="12" fillId="0" borderId="0" xfId="5" applyFont="1" applyFill="1"/>
    <xf numFmtId="164" fontId="11" fillId="0" borderId="16" xfId="5" applyNumberFormat="1" applyFont="1" applyFill="1" applyBorder="1" applyAlignment="1" applyProtection="1">
      <alignment horizontal="right" vertical="center" wrapText="1"/>
    </xf>
    <xf numFmtId="164" fontId="11" fillId="0" borderId="17" xfId="5" applyNumberFormat="1" applyFont="1" applyFill="1" applyBorder="1" applyAlignment="1" applyProtection="1">
      <alignment horizontal="right" vertical="center" wrapText="1"/>
    </xf>
    <xf numFmtId="0" fontId="16" fillId="0" borderId="0" xfId="5" applyFont="1" applyFill="1"/>
    <xf numFmtId="164" fontId="11" fillId="0" borderId="17" xfId="5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/>
      <protection locked="0"/>
    </xf>
    <xf numFmtId="49" fontId="17" fillId="0" borderId="13" xfId="5" applyNumberFormat="1" applyFont="1" applyFill="1" applyBorder="1" applyAlignment="1" applyProtection="1">
      <alignment horizontal="left" vertical="center" wrapText="1" indent="1"/>
    </xf>
    <xf numFmtId="0" fontId="17" fillId="0" borderId="16" xfId="5" applyFont="1" applyFill="1" applyBorder="1" applyAlignment="1" applyProtection="1">
      <alignment horizontal="left" vertical="center" wrapText="1" indent="1"/>
    </xf>
    <xf numFmtId="164" fontId="21" fillId="0" borderId="18" xfId="0" applyNumberFormat="1" applyFont="1" applyFill="1" applyBorder="1" applyAlignment="1">
      <alignment horizontal="left" vertical="center" wrapText="1" indent="1"/>
    </xf>
    <xf numFmtId="0" fontId="15" fillId="0" borderId="0" xfId="5" applyFont="1" applyFill="1"/>
    <xf numFmtId="0" fontId="25" fillId="0" borderId="0" xfId="5" applyFont="1" applyFill="1"/>
    <xf numFmtId="49" fontId="12" fillId="0" borderId="1" xfId="5" applyNumberFormat="1" applyFont="1" applyFill="1" applyBorder="1" applyAlignment="1" applyProtection="1">
      <alignment horizontal="left" vertical="center" wrapText="1" indent="1"/>
    </xf>
    <xf numFmtId="164" fontId="0" fillId="0" borderId="19" xfId="0" applyNumberFormat="1" applyFont="1" applyFill="1" applyBorder="1" applyAlignment="1">
      <alignment horizontal="left" vertical="center" wrapText="1" indent="1"/>
    </xf>
    <xf numFmtId="164" fontId="0" fillId="0" borderId="20" xfId="0" applyNumberFormat="1" applyFont="1" applyFill="1" applyBorder="1" applyAlignment="1">
      <alignment horizontal="left" vertical="center" wrapText="1" indent="1"/>
    </xf>
    <xf numFmtId="0" fontId="18" fillId="0" borderId="1" xfId="5" applyFont="1" applyFill="1" applyBorder="1" applyAlignment="1" applyProtection="1">
      <alignment horizontal="left" vertical="center" wrapText="1" indent="1"/>
    </xf>
    <xf numFmtId="164" fontId="12" fillId="0" borderId="15" xfId="5" applyNumberFormat="1" applyFont="1" applyFill="1" applyBorder="1" applyAlignment="1" applyProtection="1">
      <alignment horizontal="right" vertical="center" wrapText="1"/>
      <protection locked="0"/>
    </xf>
    <xf numFmtId="0" fontId="3" fillId="0" borderId="21" xfId="0" applyFont="1" applyFill="1" applyBorder="1" applyAlignment="1" applyProtection="1">
      <alignment horizontal="right"/>
    </xf>
    <xf numFmtId="164" fontId="18" fillId="0" borderId="15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5" applyFont="1" applyFill="1" applyBorder="1" applyAlignment="1" applyProtection="1">
      <alignment horizontal="left" indent="2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Continuous" vertical="center"/>
    </xf>
    <xf numFmtId="164" fontId="0" fillId="0" borderId="0" xfId="0" applyNumberFormat="1" applyFont="1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right" vertical="center"/>
    </xf>
    <xf numFmtId="164" fontId="21" fillId="0" borderId="13" xfId="0" applyNumberFormat="1" applyFont="1" applyFill="1" applyBorder="1" applyAlignment="1">
      <alignment horizontal="centerContinuous" vertical="center" wrapText="1"/>
    </xf>
    <xf numFmtId="164" fontId="21" fillId="0" borderId="16" xfId="0" applyNumberFormat="1" applyFont="1" applyFill="1" applyBorder="1" applyAlignment="1">
      <alignment horizontal="centerContinuous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164" fontId="21" fillId="0" borderId="18" xfId="0" applyNumberFormat="1" applyFont="1" applyFill="1" applyBorder="1" applyAlignment="1">
      <alignment horizontal="center" vertical="center" wrapText="1"/>
    </xf>
    <xf numFmtId="164" fontId="21" fillId="0" borderId="16" xfId="0" applyNumberFormat="1" applyFont="1" applyFill="1" applyBorder="1" applyAlignment="1">
      <alignment horizontal="center" vertical="center" wrapText="1"/>
    </xf>
    <xf numFmtId="164" fontId="0" fillId="0" borderId="22" xfId="0" applyNumberFormat="1" applyFont="1" applyFill="1" applyBorder="1" applyAlignment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9" xfId="5" applyFont="1" applyFill="1" applyBorder="1" applyAlignment="1" applyProtection="1">
      <alignment horizontal="left" indent="1"/>
    </xf>
    <xf numFmtId="164" fontId="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4" xfId="0" applyNumberFormat="1" applyFont="1" applyFill="1" applyBorder="1" applyAlignment="1" applyProtection="1">
      <alignment vertical="center" wrapTex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2" xfId="5" applyFont="1" applyFill="1" applyBorder="1" applyAlignment="1" applyProtection="1">
      <alignment horizontal="left" vertical="center" wrapText="1" indent="1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0" applyNumberFormat="1" applyFont="1" applyFill="1" applyBorder="1" applyAlignment="1">
      <alignment horizontal="left" vertical="center" wrapText="1" indent="1"/>
    </xf>
    <xf numFmtId="164" fontId="21" fillId="0" borderId="26" xfId="0" applyNumberFormat="1" applyFont="1" applyFill="1" applyBorder="1" applyAlignment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/>
    </xf>
    <xf numFmtId="164" fontId="27" fillId="0" borderId="0" xfId="0" applyNumberFormat="1" applyFont="1" applyFill="1" applyAlignment="1">
      <alignment vertical="center" wrapText="1"/>
    </xf>
    <xf numFmtId="164" fontId="0" fillId="0" borderId="10" xfId="0" applyNumberForma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  <protection locked="0"/>
    </xf>
    <xf numFmtId="164" fontId="0" fillId="0" borderId="28" xfId="0" applyNumberForma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3"/>
      <protection locked="0"/>
    </xf>
    <xf numFmtId="164" fontId="0" fillId="0" borderId="29" xfId="0" applyNumberFormat="1" applyFill="1" applyBorder="1" applyAlignment="1" applyProtection="1">
      <alignment horizontal="left" vertical="center" wrapText="1" indent="2"/>
      <protection locked="0"/>
    </xf>
    <xf numFmtId="0" fontId="0" fillId="0" borderId="9" xfId="5" applyFont="1" applyFill="1" applyBorder="1" applyAlignment="1" applyProtection="1">
      <alignment horizontal="left" vertical="center" wrapText="1" indent="1"/>
    </xf>
    <xf numFmtId="0" fontId="0" fillId="0" borderId="29" xfId="5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Alignment="1">
      <alignment horizontal="centerContinuous" vertical="center" wrapText="1"/>
    </xf>
    <xf numFmtId="164" fontId="0" fillId="0" borderId="9" xfId="0" applyNumberFormat="1" applyFill="1" applyBorder="1" applyAlignment="1" applyProtection="1">
      <alignment horizontal="left" vertical="center" wrapText="1" indent="2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0" xfId="0" applyNumberFormat="1" applyFill="1" applyBorder="1" applyAlignment="1" applyProtection="1">
      <alignment horizontal="left" vertical="center" wrapText="1" inden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  <protection locked="0"/>
    </xf>
    <xf numFmtId="164" fontId="21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32" xfId="0" applyNumberFormat="1" applyFont="1" applyFill="1" applyBorder="1" applyAlignment="1">
      <alignment horizontal="left" vertical="center" wrapText="1" indent="1"/>
    </xf>
    <xf numFmtId="164" fontId="21" fillId="0" borderId="33" xfId="0" applyNumberFormat="1" applyFont="1" applyFill="1" applyBorder="1" applyAlignment="1">
      <alignment horizontal="left" vertical="center" wrapText="1" indent="1"/>
    </xf>
    <xf numFmtId="164" fontId="0" fillId="0" borderId="34" xfId="0" applyNumberFormat="1" applyFont="1" applyFill="1" applyBorder="1" applyAlignment="1">
      <alignment horizontal="left" vertical="center" wrapText="1" indent="1"/>
    </xf>
    <xf numFmtId="164" fontId="0" fillId="0" borderId="35" xfId="0" applyNumberFormat="1" applyFont="1" applyFill="1" applyBorder="1" applyAlignment="1">
      <alignment horizontal="left" vertical="center" wrapText="1" indent="1"/>
    </xf>
    <xf numFmtId="0" fontId="0" fillId="0" borderId="36" xfId="5" applyFont="1" applyFill="1" applyBorder="1" applyAlignment="1" applyProtection="1">
      <alignment horizontal="left" vertical="center" wrapText="1" indent="1"/>
    </xf>
    <xf numFmtId="0" fontId="0" fillId="0" borderId="31" xfId="5" applyFont="1" applyFill="1" applyBorder="1" applyAlignment="1" applyProtection="1">
      <alignment horizontal="left" vertical="center" wrapText="1" indent="1"/>
    </xf>
    <xf numFmtId="0" fontId="0" fillId="0" borderId="37" xfId="5" applyFont="1" applyFill="1" applyBorder="1" applyAlignment="1" applyProtection="1">
      <alignment horizontal="left" vertical="center" wrapText="1" indent="1"/>
    </xf>
    <xf numFmtId="164" fontId="0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9" xfId="5" applyFont="1" applyFill="1" applyBorder="1" applyAlignment="1" applyProtection="1">
      <alignment horizontal="left" vertical="center" wrapText="1" indent="2"/>
    </xf>
    <xf numFmtId="0" fontId="9" fillId="0" borderId="29" xfId="5" applyFont="1" applyFill="1" applyBorder="1" applyAlignment="1" applyProtection="1">
      <alignment horizontal="left" vertical="center" wrapText="1" indent="2"/>
    </xf>
    <xf numFmtId="0" fontId="9" fillId="0" borderId="26" xfId="5" applyFont="1" applyFill="1" applyBorder="1" applyAlignment="1" applyProtection="1">
      <alignment horizontal="left" vertical="center" wrapText="1" indent="2"/>
    </xf>
    <xf numFmtId="164" fontId="0" fillId="0" borderId="12" xfId="0" applyNumberForma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" fontId="12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2" xfId="0" applyNumberFormat="1" applyFont="1" applyFill="1" applyBorder="1" applyAlignment="1" applyProtection="1">
      <alignment vertical="center" wrapText="1"/>
    </xf>
    <xf numFmtId="1" fontId="12" fillId="0" borderId="8" xfId="0" applyNumberFormat="1" applyFont="1" applyFill="1" applyBorder="1" applyAlignment="1" applyProtection="1">
      <alignment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>
      <alignment horizontal="left" vertical="center" wrapText="1"/>
    </xf>
    <xf numFmtId="164" fontId="11" fillId="0" borderId="16" xfId="0" applyNumberFormat="1" applyFont="1" applyFill="1" applyBorder="1" applyAlignment="1" applyProtection="1">
      <alignment vertical="center" wrapText="1"/>
    </xf>
    <xf numFmtId="164" fontId="11" fillId="2" borderId="16" xfId="0" applyNumberFormat="1" applyFont="1" applyFill="1" applyBorder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 applyProtection="1">
      <alignment horizontal="center" vertical="center" wrapText="1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27" xfId="0" applyNumberFormat="1" applyFont="1" applyFill="1" applyBorder="1" applyAlignment="1" applyProtection="1">
      <alignment horizontal="center" vertical="center" wrapText="1"/>
    </xf>
    <xf numFmtId="164" fontId="2" fillId="0" borderId="38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</xf>
    <xf numFmtId="0" fontId="15" fillId="0" borderId="0" xfId="0" applyFont="1" applyFill="1"/>
    <xf numFmtId="0" fontId="19" fillId="0" borderId="14" xfId="0" applyFont="1" applyFill="1" applyBorder="1" applyAlignment="1">
      <alignment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 applyProtection="1">
      <alignment vertical="center"/>
      <protection locked="0"/>
    </xf>
    <xf numFmtId="3" fontId="18" fillId="0" borderId="7" xfId="0" applyNumberFormat="1" applyFont="1" applyFill="1" applyBorder="1" applyAlignment="1">
      <alignment vertical="center"/>
    </xf>
    <xf numFmtId="49" fontId="22" fillId="0" borderId="9" xfId="0" quotePrefix="1" applyNumberFormat="1" applyFont="1" applyFill="1" applyBorder="1" applyAlignment="1">
      <alignment horizontal="left" vertical="center" indent="1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3" fontId="22" fillId="0" borderId="2" xfId="0" applyNumberFormat="1" applyFont="1" applyFill="1" applyBorder="1" applyAlignment="1">
      <alignment vertical="center"/>
    </xf>
    <xf numFmtId="49" fontId="18" fillId="0" borderId="9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 applyProtection="1">
      <alignment vertical="center"/>
      <protection locked="0"/>
    </xf>
    <xf numFmtId="3" fontId="18" fillId="0" borderId="2" xfId="0" applyNumberFormat="1" applyFont="1" applyFill="1" applyBorder="1" applyAlignment="1">
      <alignment vertical="center"/>
    </xf>
    <xf numFmtId="49" fontId="18" fillId="0" borderId="11" xfId="0" applyNumberFormat="1" applyFont="1" applyFill="1" applyBorder="1" applyAlignment="1" applyProtection="1">
      <alignment vertical="center"/>
      <protection locked="0"/>
    </xf>
    <xf numFmtId="3" fontId="18" fillId="0" borderId="8" xfId="0" applyNumberFormat="1" applyFont="1" applyFill="1" applyBorder="1" applyAlignment="1" applyProtection="1">
      <alignment vertical="center"/>
      <protection locked="0"/>
    </xf>
    <xf numFmtId="49" fontId="19" fillId="0" borderId="13" xfId="0" applyNumberFormat="1" applyFont="1" applyFill="1" applyBorder="1" applyAlignment="1">
      <alignment vertical="center"/>
    </xf>
    <xf numFmtId="3" fontId="18" fillId="0" borderId="16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18" fillId="0" borderId="9" xfId="0" applyNumberFormat="1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30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3" fillId="0" borderId="0" xfId="0" applyFont="1" applyFill="1"/>
    <xf numFmtId="0" fontId="29" fillId="0" borderId="0" xfId="0" applyFont="1" applyFill="1"/>
    <xf numFmtId="166" fontId="15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14" fontId="1" fillId="0" borderId="0" xfId="0" applyNumberFormat="1" applyFont="1" applyFill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5" applyNumberFormat="1" applyFont="1" applyFill="1" applyBorder="1" applyAlignment="1" applyProtection="1">
      <alignment horizontal="left" vertical="center" wrapText="1" indent="1"/>
    </xf>
    <xf numFmtId="0" fontId="5" fillId="0" borderId="41" xfId="5" applyFont="1" applyFill="1" applyBorder="1" applyAlignment="1" applyProtection="1">
      <alignment horizontal="center" vertical="center" wrapText="1"/>
    </xf>
    <xf numFmtId="0" fontId="11" fillId="0" borderId="41" xfId="5" applyFont="1" applyFill="1" applyBorder="1" applyAlignment="1" applyProtection="1">
      <alignment horizontal="center" vertical="center" wrapText="1"/>
    </xf>
    <xf numFmtId="0" fontId="11" fillId="0" borderId="18" xfId="5" applyFont="1" applyFill="1" applyBorder="1" applyAlignment="1" applyProtection="1">
      <alignment horizontal="center" vertical="center" wrapText="1"/>
    </xf>
    <xf numFmtId="164" fontId="11" fillId="0" borderId="18" xfId="5" applyNumberFormat="1" applyFont="1" applyFill="1" applyBorder="1" applyAlignment="1" applyProtection="1">
      <alignment horizontal="right" vertical="center" wrapText="1"/>
      <protection locked="0"/>
    </xf>
    <xf numFmtId="0" fontId="11" fillId="0" borderId="41" xfId="5" applyFont="1" applyFill="1" applyBorder="1" applyAlignment="1" applyProtection="1">
      <alignment horizontal="left" vertical="center" wrapText="1" indent="1"/>
    </xf>
    <xf numFmtId="0" fontId="12" fillId="0" borderId="42" xfId="5" applyFont="1" applyFill="1" applyBorder="1" applyAlignment="1" applyProtection="1">
      <alignment horizontal="left" vertical="center" wrapText="1" indent="1"/>
    </xf>
    <xf numFmtId="0" fontId="12" fillId="0" borderId="43" xfId="5" applyFont="1" applyFill="1" applyBorder="1" applyAlignment="1" applyProtection="1">
      <alignment horizontal="left" vertical="center" wrapText="1" indent="1"/>
    </xf>
    <xf numFmtId="0" fontId="14" fillId="0" borderId="41" xfId="5" applyFont="1" applyFill="1" applyBorder="1" applyAlignment="1" applyProtection="1">
      <alignment horizontal="left" vertical="center" wrapText="1" indent="1"/>
    </xf>
    <xf numFmtId="0" fontId="17" fillId="0" borderId="41" xfId="5" applyFont="1" applyFill="1" applyBorder="1" applyAlignment="1" applyProtection="1">
      <alignment horizontal="left" vertical="center" wrapText="1" indent="1"/>
    </xf>
    <xf numFmtId="0" fontId="5" fillId="0" borderId="41" xfId="5" applyFont="1" applyFill="1" applyBorder="1" applyAlignment="1" applyProtection="1">
      <alignment horizontal="left" vertical="center" wrapText="1" indent="1"/>
    </xf>
    <xf numFmtId="164" fontId="12" fillId="0" borderId="18" xfId="5" applyNumberFormat="1" applyFont="1" applyFill="1" applyBorder="1" applyAlignment="1" applyProtection="1">
      <alignment vertical="center" wrapText="1"/>
      <protection locked="0"/>
    </xf>
    <xf numFmtId="164" fontId="17" fillId="0" borderId="18" xfId="5" applyNumberFormat="1" applyFont="1" applyFill="1" applyBorder="1" applyAlignment="1" applyProtection="1">
      <alignment vertical="center" wrapText="1"/>
      <protection locked="0"/>
    </xf>
    <xf numFmtId="164" fontId="22" fillId="0" borderId="5" xfId="5" applyNumberFormat="1" applyFont="1" applyFill="1" applyBorder="1" applyAlignment="1" applyProtection="1">
      <alignment vertical="center" wrapText="1"/>
      <protection locked="0"/>
    </xf>
    <xf numFmtId="0" fontId="11" fillId="0" borderId="39" xfId="5" applyFont="1" applyFill="1" applyBorder="1" applyAlignment="1" applyProtection="1">
      <alignment horizontal="center" vertical="center" wrapText="1"/>
    </xf>
    <xf numFmtId="0" fontId="11" fillId="0" borderId="40" xfId="5" applyFont="1" applyFill="1" applyBorder="1" applyAlignment="1" applyProtection="1">
      <alignment horizontal="center" vertical="center" wrapText="1"/>
    </xf>
    <xf numFmtId="0" fontId="5" fillId="0" borderId="32" xfId="5" applyFont="1" applyFill="1" applyBorder="1" applyAlignment="1" applyProtection="1">
      <alignment horizontal="center" vertical="center" wrapText="1"/>
    </xf>
    <xf numFmtId="0" fontId="11" fillId="0" borderId="37" xfId="5" applyFont="1" applyFill="1" applyBorder="1" applyAlignment="1" applyProtection="1">
      <alignment horizontal="center" vertical="center" wrapText="1"/>
    </xf>
    <xf numFmtId="0" fontId="6" fillId="0" borderId="0" xfId="5" applyFill="1" applyAlignment="1">
      <alignment horizontal="center"/>
    </xf>
    <xf numFmtId="49" fontId="17" fillId="0" borderId="13" xfId="5" applyNumberFormat="1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0" fillId="0" borderId="24" xfId="5" applyFont="1" applyFill="1" applyBorder="1" applyAlignment="1">
      <alignment horizontal="center" vertical="center"/>
    </xf>
    <xf numFmtId="49" fontId="0" fillId="0" borderId="44" xfId="5" applyNumberFormat="1" applyFont="1" applyFill="1" applyBorder="1" applyAlignment="1">
      <alignment horizontal="right"/>
    </xf>
    <xf numFmtId="0" fontId="21" fillId="0" borderId="6" xfId="5" applyFont="1" applyFill="1" applyBorder="1" applyAlignment="1">
      <alignment horizontal="center" vertical="center"/>
    </xf>
    <xf numFmtId="49" fontId="21" fillId="0" borderId="7" xfId="5" applyNumberFormat="1" applyFont="1" applyFill="1" applyBorder="1" applyAlignment="1">
      <alignment horizontal="right" vertical="center"/>
    </xf>
    <xf numFmtId="0" fontId="10" fillId="0" borderId="9" xfId="5" applyFont="1" applyFill="1" applyBorder="1" applyAlignment="1">
      <alignment horizontal="center"/>
    </xf>
    <xf numFmtId="0" fontId="18" fillId="0" borderId="8" xfId="5" applyFont="1" applyFill="1" applyBorder="1" applyAlignment="1" applyProtection="1">
      <alignment horizontal="left" vertical="center" wrapText="1" indent="1"/>
    </xf>
    <xf numFmtId="164" fontId="17" fillId="0" borderId="17" xfId="5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" applyFont="1" applyFill="1" applyBorder="1"/>
    <xf numFmtId="164" fontId="18" fillId="0" borderId="4" xfId="5" applyNumberFormat="1" applyFont="1" applyFill="1" applyBorder="1" applyAlignment="1" applyProtection="1">
      <alignment horizontal="right" vertical="center" wrapText="1"/>
      <protection locked="0"/>
    </xf>
    <xf numFmtId="164" fontId="12" fillId="0" borderId="17" xfId="5" applyNumberFormat="1" applyFont="1" applyFill="1" applyBorder="1" applyAlignment="1" applyProtection="1">
      <alignment vertical="center" wrapText="1"/>
      <protection locked="0"/>
    </xf>
    <xf numFmtId="164" fontId="22" fillId="0" borderId="2" xfId="5" applyNumberFormat="1" applyFont="1" applyFill="1" applyBorder="1" applyAlignment="1" applyProtection="1">
      <alignment horizontal="right" vertical="center" wrapText="1"/>
    </xf>
    <xf numFmtId="0" fontId="5" fillId="0" borderId="45" xfId="5" applyFont="1" applyFill="1" applyBorder="1" applyAlignment="1" applyProtection="1">
      <alignment horizontal="center" vertical="center" wrapText="1"/>
    </xf>
    <xf numFmtId="0" fontId="21" fillId="0" borderId="35" xfId="5" applyFont="1" applyFill="1" applyBorder="1" applyAlignment="1">
      <alignment horizontal="center" vertical="center" wrapText="1"/>
    </xf>
    <xf numFmtId="164" fontId="11" fillId="0" borderId="18" xfId="5" applyNumberFormat="1" applyFont="1" applyFill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left" vertical="center" wrapText="1" indent="3"/>
    </xf>
    <xf numFmtId="0" fontId="14" fillId="0" borderId="46" xfId="5" applyFont="1" applyFill="1" applyBorder="1" applyAlignment="1" applyProtection="1">
      <alignment horizontal="left" vertical="center" wrapText="1" indent="1"/>
    </xf>
    <xf numFmtId="49" fontId="12" fillId="0" borderId="3" xfId="5" applyNumberFormat="1" applyFont="1" applyFill="1" applyBorder="1" applyAlignment="1" applyProtection="1">
      <alignment horizontal="left" vertical="center" wrapText="1" indent="1"/>
    </xf>
    <xf numFmtId="0" fontId="17" fillId="0" borderId="47" xfId="5" applyFont="1" applyFill="1" applyBorder="1" applyAlignment="1" applyProtection="1">
      <alignment horizontal="left" vertical="center" wrapText="1" indent="1"/>
    </xf>
    <xf numFmtId="0" fontId="17" fillId="0" borderId="48" xfId="5" applyFont="1" applyFill="1" applyBorder="1" applyAlignment="1" applyProtection="1">
      <alignment horizontal="left" vertical="center" wrapText="1" indent="1"/>
    </xf>
    <xf numFmtId="164" fontId="22" fillId="0" borderId="4" xfId="5" applyNumberFormat="1" applyFont="1" applyFill="1" applyBorder="1" applyAlignment="1" applyProtection="1">
      <alignment horizontal="right" vertical="center" wrapText="1"/>
      <protection locked="0"/>
    </xf>
    <xf numFmtId="164" fontId="11" fillId="0" borderId="4" xfId="5" applyNumberFormat="1" applyFont="1" applyFill="1" applyBorder="1" applyAlignment="1" applyProtection="1">
      <alignment horizontal="right" vertical="center" wrapText="1"/>
      <protection locked="0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164" fontId="11" fillId="0" borderId="18" xfId="5" applyNumberFormat="1" applyFont="1" applyFill="1" applyBorder="1" applyAlignment="1" applyProtection="1">
      <alignment vertical="center" wrapText="1"/>
    </xf>
    <xf numFmtId="0" fontId="20" fillId="0" borderId="41" xfId="5" applyFont="1" applyFill="1" applyBorder="1" applyAlignment="1" applyProtection="1">
      <alignment horizontal="left" vertical="center" wrapText="1" indent="1"/>
    </xf>
    <xf numFmtId="164" fontId="12" fillId="0" borderId="3" xfId="5" applyNumberFormat="1" applyFont="1" applyFill="1" applyBorder="1" applyAlignment="1" applyProtection="1">
      <alignment vertical="center" wrapText="1"/>
      <protection locked="0"/>
    </xf>
    <xf numFmtId="164" fontId="12" fillId="0" borderId="8" xfId="5" applyNumberFormat="1" applyFont="1" applyFill="1" applyBorder="1" applyAlignment="1" applyProtection="1">
      <alignment vertical="center" wrapText="1"/>
      <protection locked="0"/>
    </xf>
    <xf numFmtId="0" fontId="12" fillId="0" borderId="25" xfId="5" applyFont="1" applyFill="1" applyBorder="1" applyAlignment="1" applyProtection="1">
      <alignment horizontal="left" vertical="center" wrapText="1" indent="1"/>
    </xf>
    <xf numFmtId="0" fontId="21" fillId="0" borderId="33" xfId="5" applyFont="1" applyFill="1" applyBorder="1" applyAlignment="1">
      <alignment vertical="center" wrapText="1"/>
    </xf>
    <xf numFmtId="49" fontId="12" fillId="0" borderId="1" xfId="5" applyNumberFormat="1" applyFont="1" applyFill="1" applyBorder="1" applyAlignment="1" applyProtection="1">
      <alignment horizontal="center"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49" fontId="12" fillId="0" borderId="8" xfId="5" applyNumberFormat="1" applyFont="1" applyFill="1" applyBorder="1" applyAlignment="1" applyProtection="1">
      <alignment horizontal="center" vertical="center" wrapText="1"/>
    </xf>
    <xf numFmtId="49" fontId="12" fillId="0" borderId="3" xfId="5" applyNumberFormat="1" applyFont="1" applyFill="1" applyBorder="1" applyAlignment="1" applyProtection="1">
      <alignment horizontal="center" vertical="center" wrapText="1"/>
    </xf>
    <xf numFmtId="49" fontId="12" fillId="0" borderId="14" xfId="5" applyNumberFormat="1" applyFont="1" applyFill="1" applyBorder="1" applyAlignment="1" applyProtection="1">
      <alignment horizontal="center" vertical="center" wrapText="1"/>
    </xf>
    <xf numFmtId="49" fontId="12" fillId="0" borderId="9" xfId="5" applyNumberFormat="1" applyFont="1" applyFill="1" applyBorder="1" applyAlignment="1" applyProtection="1">
      <alignment horizontal="center" vertical="center" wrapText="1"/>
    </xf>
    <xf numFmtId="49" fontId="12" fillId="0" borderId="26" xfId="5" applyNumberFormat="1" applyFont="1" applyFill="1" applyBorder="1" applyAlignment="1" applyProtection="1">
      <alignment horizontal="center" vertical="center" wrapText="1"/>
    </xf>
    <xf numFmtId="49" fontId="12" fillId="0" borderId="10" xfId="5" applyNumberFormat="1" applyFont="1" applyFill="1" applyBorder="1" applyAlignment="1" applyProtection="1">
      <alignment horizontal="center" vertical="center" wrapText="1"/>
    </xf>
    <xf numFmtId="49" fontId="12" fillId="0" borderId="11" xfId="5" applyNumberFormat="1" applyFont="1" applyFill="1" applyBorder="1" applyAlignment="1" applyProtection="1">
      <alignment horizontal="center" vertical="center" wrapText="1"/>
    </xf>
    <xf numFmtId="49" fontId="12" fillId="0" borderId="29" xfId="5" applyNumberFormat="1" applyFont="1" applyFill="1" applyBorder="1" applyAlignment="1" applyProtection="1">
      <alignment horizontal="center" vertical="center" wrapText="1"/>
    </xf>
    <xf numFmtId="164" fontId="11" fillId="0" borderId="2" xfId="5" applyNumberFormat="1" applyFont="1" applyFill="1" applyBorder="1" applyAlignment="1" applyProtection="1">
      <alignment horizontal="right" vertical="center" wrapText="1"/>
    </xf>
    <xf numFmtId="164" fontId="17" fillId="0" borderId="4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5" xfId="5" applyNumberFormat="1" applyFont="1" applyFill="1" applyBorder="1" applyAlignment="1" applyProtection="1">
      <alignment horizontal="right" vertical="center" wrapText="1"/>
      <protection locked="0"/>
    </xf>
    <xf numFmtId="164" fontId="11" fillId="0" borderId="38" xfId="5" applyNumberFormat="1" applyFont="1" applyFill="1" applyBorder="1" applyAlignment="1" applyProtection="1">
      <alignment vertical="center" wrapText="1"/>
      <protection locked="0"/>
    </xf>
    <xf numFmtId="49" fontId="12" fillId="0" borderId="12" xfId="5" applyNumberFormat="1" applyFont="1" applyFill="1" applyBorder="1" applyAlignment="1" applyProtection="1">
      <alignment horizontal="center" vertical="center" wrapText="1"/>
    </xf>
    <xf numFmtId="0" fontId="11" fillId="0" borderId="26" xfId="5" applyFont="1" applyFill="1" applyBorder="1" applyAlignment="1" applyProtection="1">
      <alignment horizontal="center" vertical="center" wrapText="1"/>
    </xf>
    <xf numFmtId="49" fontId="17" fillId="0" borderId="29" xfId="5" applyNumberFormat="1" applyFont="1" applyFill="1" applyBorder="1" applyAlignment="1" applyProtection="1">
      <alignment horizontal="center" vertical="center" wrapText="1"/>
    </xf>
    <xf numFmtId="0" fontId="0" fillId="0" borderId="43" xfId="5" applyFont="1" applyFill="1" applyBorder="1" applyAlignment="1"/>
    <xf numFmtId="164" fontId="18" fillId="0" borderId="40" xfId="5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5" applyFont="1" applyFill="1"/>
    <xf numFmtId="164" fontId="18" fillId="0" borderId="38" xfId="5" applyNumberFormat="1" applyFont="1" applyFill="1" applyBorder="1" applyAlignment="1" applyProtection="1">
      <alignment horizontal="right" vertical="center" wrapText="1"/>
    </xf>
    <xf numFmtId="164" fontId="17" fillId="0" borderId="17" xfId="5" applyNumberFormat="1" applyFont="1" applyFill="1" applyBorder="1" applyAlignment="1" applyProtection="1">
      <alignment vertical="center" wrapText="1"/>
      <protection locked="0"/>
    </xf>
    <xf numFmtId="164" fontId="22" fillId="0" borderId="2" xfId="5" applyNumberFormat="1" applyFont="1" applyFill="1" applyBorder="1" applyAlignment="1" applyProtection="1">
      <alignment vertical="center" wrapText="1"/>
      <protection locked="0"/>
    </xf>
    <xf numFmtId="49" fontId="19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11" fillId="0" borderId="29" xfId="5" applyFont="1" applyFill="1" applyBorder="1" applyAlignment="1" applyProtection="1">
      <alignment horizontal="center" vertical="center" wrapText="1"/>
    </xf>
    <xf numFmtId="0" fontId="11" fillId="0" borderId="46" xfId="5" applyFont="1" applyFill="1" applyBorder="1" applyAlignment="1" applyProtection="1">
      <alignment horizontal="left" vertical="center" wrapText="1" indent="1"/>
    </xf>
    <xf numFmtId="164" fontId="11" fillId="0" borderId="15" xfId="5" applyNumberFormat="1" applyFont="1" applyFill="1" applyBorder="1" applyAlignment="1" applyProtection="1">
      <alignment horizontal="right" vertical="center" wrapText="1"/>
    </xf>
    <xf numFmtId="164" fontId="11" fillId="0" borderId="15" xfId="5" applyNumberFormat="1" applyFont="1" applyFill="1" applyBorder="1" applyAlignment="1" applyProtection="1">
      <alignment vertical="center" wrapText="1"/>
    </xf>
    <xf numFmtId="0" fontId="10" fillId="0" borderId="0" xfId="5" applyFont="1" applyFill="1"/>
    <xf numFmtId="164" fontId="20" fillId="0" borderId="17" xfId="5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5" applyFont="1" applyFill="1"/>
    <xf numFmtId="164" fontId="22" fillId="4" borderId="5" xfId="5" applyNumberFormat="1" applyFont="1" applyFill="1" applyBorder="1" applyAlignment="1" applyProtection="1">
      <alignment vertical="center" wrapText="1"/>
      <protection locked="0"/>
    </xf>
    <xf numFmtId="0" fontId="6" fillId="4" borderId="0" xfId="5" applyFill="1"/>
    <xf numFmtId="164" fontId="21" fillId="0" borderId="32" xfId="0" applyNumberFormat="1" applyFont="1" applyFill="1" applyBorder="1" applyAlignment="1">
      <alignment horizontal="centerContinuous" vertical="center" wrapText="1"/>
    </xf>
    <xf numFmtId="164" fontId="21" fillId="0" borderId="32" xfId="0" applyNumberFormat="1" applyFont="1" applyFill="1" applyBorder="1" applyAlignment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5" applyFont="1" applyFill="1" applyBorder="1" applyAlignment="1" applyProtection="1">
      <alignment horizontal="left" vertical="center" wrapText="1" indent="2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0" xfId="5" applyFont="1" applyFill="1" applyBorder="1" applyAlignment="1" applyProtection="1">
      <alignment horizontal="left" vertical="center" wrapText="1" indent="1"/>
    </xf>
    <xf numFmtId="0" fontId="17" fillId="0" borderId="45" xfId="5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7" xfId="0" applyNumberFormat="1" applyFont="1" applyFill="1" applyBorder="1" applyAlignment="1">
      <alignment horizontal="centerContinuous" vertical="center" wrapText="1"/>
    </xf>
    <xf numFmtId="164" fontId="21" fillId="0" borderId="17" xfId="0" applyNumberFormat="1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44" xfId="0" applyNumberFormat="1" applyFont="1" applyFill="1" applyBorder="1" applyAlignment="1" applyProtection="1">
      <alignment vertical="center" wrapText="1"/>
      <protection locked="0"/>
    </xf>
    <xf numFmtId="164" fontId="21" fillId="0" borderId="17" xfId="0" applyNumberFormat="1" applyFont="1" applyFill="1" applyBorder="1" applyAlignment="1" applyProtection="1">
      <alignment vertical="center" wrapText="1"/>
    </xf>
    <xf numFmtId="164" fontId="21" fillId="0" borderId="38" xfId="0" applyNumberFormat="1" applyFont="1" applyFill="1" applyBorder="1" applyAlignment="1" applyProtection="1">
      <alignment horizontal="right" vertical="center" wrapText="1"/>
    </xf>
    <xf numFmtId="164" fontId="21" fillId="0" borderId="54" xfId="0" applyNumberFormat="1" applyFont="1" applyFill="1" applyBorder="1" applyAlignment="1">
      <alignment horizontal="centerContinuous" vertical="center" wrapText="1"/>
    </xf>
    <xf numFmtId="164" fontId="21" fillId="0" borderId="54" xfId="0" applyNumberFormat="1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2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0" xfId="5" applyFont="1" applyFill="1" applyBorder="1" applyAlignment="1" applyProtection="1">
      <alignment horizontal="left" vertical="center" wrapText="1" indent="2"/>
    </xf>
    <xf numFmtId="164" fontId="0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5" xfId="5" applyNumberFormat="1" applyFont="1" applyFill="1" applyBorder="1" applyAlignment="1" applyProtection="1">
      <alignment vertical="center" wrapText="1"/>
      <protection locked="0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164" fontId="9" fillId="0" borderId="3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164" fontId="9" fillId="0" borderId="16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164" fontId="21" fillId="0" borderId="16" xfId="0" applyNumberFormat="1" applyFont="1" applyFill="1" applyBorder="1" applyAlignment="1" applyProtection="1">
      <alignment vertical="center"/>
      <protection locked="0"/>
    </xf>
    <xf numFmtId="164" fontId="21" fillId="0" borderId="17" xfId="0" applyNumberFormat="1" applyFont="1" applyFill="1" applyBorder="1" applyAlignment="1">
      <alignment vertical="center"/>
    </xf>
    <xf numFmtId="164" fontId="21" fillId="0" borderId="16" xfId="0" applyNumberFormat="1" applyFont="1" applyFill="1" applyBorder="1" applyAlignment="1">
      <alignment vertical="center"/>
    </xf>
    <xf numFmtId="0" fontId="15" fillId="0" borderId="0" xfId="0" applyFont="1" applyFill="1" applyProtection="1"/>
    <xf numFmtId="3" fontId="21" fillId="0" borderId="16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0" borderId="8" xfId="0" applyNumberFormat="1" applyFont="1" applyFill="1" applyBorder="1" applyAlignment="1">
      <alignment vertical="center" wrapText="1"/>
    </xf>
    <xf numFmtId="164" fontId="6" fillId="0" borderId="0" xfId="5" applyNumberFormat="1" applyFill="1"/>
    <xf numFmtId="0" fontId="0" fillId="0" borderId="1" xfId="0" applyBorder="1"/>
    <xf numFmtId="164" fontId="2" fillId="0" borderId="29" xfId="0" applyNumberFormat="1" applyFont="1" applyFill="1" applyBorder="1" applyAlignment="1" applyProtection="1">
      <alignment horizontal="center" vertical="center" wrapText="1"/>
    </xf>
    <xf numFmtId="3" fontId="9" fillId="0" borderId="0" xfId="5" applyNumberFormat="1" applyFont="1" applyFill="1"/>
    <xf numFmtId="0" fontId="0" fillId="0" borderId="1" xfId="0" applyBorder="1" applyAlignment="1">
      <alignment horizontal="left" indent="1"/>
    </xf>
    <xf numFmtId="164" fontId="9" fillId="0" borderId="9" xfId="0" applyNumberFormat="1" applyFont="1" applyFill="1" applyBorder="1" applyAlignment="1" applyProtection="1">
      <alignment horizontal="left" vertical="center" wrapText="1" indent="2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2"/>
      <protection locked="0"/>
    </xf>
    <xf numFmtId="0" fontId="0" fillId="0" borderId="1" xfId="0" applyBorder="1" applyAlignment="1">
      <alignment horizontal="left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right" vertical="center" indent="1"/>
    </xf>
    <xf numFmtId="0" fontId="18" fillId="0" borderId="6" xfId="0" applyFont="1" applyBorder="1" applyAlignment="1" applyProtection="1">
      <alignment horizontal="left" vertical="center" indent="1"/>
      <protection locked="0"/>
    </xf>
    <xf numFmtId="3" fontId="18" fillId="0" borderId="7" xfId="0" applyNumberFormat="1" applyFont="1" applyFill="1" applyBorder="1" applyAlignment="1" applyProtection="1">
      <alignment horizontal="right" vertical="center" indent="1"/>
      <protection locked="0"/>
    </xf>
    <xf numFmtId="0" fontId="18" fillId="0" borderId="23" xfId="0" applyFont="1" applyBorder="1" applyAlignment="1">
      <alignment horizontal="right" vertical="center" indent="1"/>
    </xf>
    <xf numFmtId="0" fontId="18" fillId="0" borderId="24" xfId="0" applyFont="1" applyBorder="1" applyAlignment="1" applyProtection="1">
      <alignment horizontal="left" vertical="center" wrapText="1" indent="1"/>
      <protection locked="0"/>
    </xf>
    <xf numFmtId="0" fontId="18" fillId="0" borderId="24" xfId="0" applyFont="1" applyBorder="1" applyAlignment="1" applyProtection="1">
      <alignment horizontal="left" vertical="center" indent="1"/>
      <protection locked="0"/>
    </xf>
    <xf numFmtId="3" fontId="18" fillId="0" borderId="44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0" xfId="0" applyFont="1" applyBorder="1" applyAlignment="1">
      <alignment horizontal="right" vertical="center" indent="1"/>
    </xf>
    <xf numFmtId="0" fontId="18" fillId="0" borderId="3" xfId="0" applyFont="1" applyBorder="1" applyAlignment="1" applyProtection="1">
      <alignment horizontal="left" vertical="center" wrapText="1" indent="1"/>
      <protection locked="0"/>
    </xf>
    <xf numFmtId="0" fontId="18" fillId="0" borderId="3" xfId="0" applyFont="1" applyBorder="1" applyAlignment="1" applyProtection="1">
      <alignment horizontal="left" vertical="center" indent="1"/>
      <protection locked="0"/>
    </xf>
    <xf numFmtId="3" fontId="18" fillId="4" borderId="4" xfId="0" applyNumberFormat="1" applyFont="1" applyFill="1" applyBorder="1" applyAlignment="1" applyProtection="1">
      <alignment horizontal="right" vertical="center" indent="1"/>
      <protection locked="0"/>
    </xf>
    <xf numFmtId="0" fontId="18" fillId="0" borderId="9" xfId="0" applyFont="1" applyBorder="1" applyAlignment="1">
      <alignment horizontal="right" vertical="center" indent="1"/>
    </xf>
    <xf numFmtId="0" fontId="18" fillId="0" borderId="1" xfId="0" applyFont="1" applyBorder="1" applyAlignment="1" applyProtection="1">
      <alignment horizontal="left" vertical="center" indent="1"/>
      <protection locked="0"/>
    </xf>
    <xf numFmtId="3" fontId="18" fillId="4" borderId="2" xfId="0" applyNumberFormat="1" applyFont="1" applyFill="1" applyBorder="1" applyAlignment="1" applyProtection="1">
      <alignment horizontal="right" vertical="center" indent="1"/>
      <protection locked="0"/>
    </xf>
    <xf numFmtId="3" fontId="18" fillId="0" borderId="2" xfId="0" applyNumberFormat="1" applyFont="1" applyBorder="1" applyAlignment="1" applyProtection="1">
      <alignment horizontal="right" vertical="center" indent="1"/>
      <protection locked="0"/>
    </xf>
    <xf numFmtId="0" fontId="32" fillId="0" borderId="1" xfId="0" applyFont="1" applyBorder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18" fillId="0" borderId="1" xfId="0" applyFont="1" applyBorder="1" applyAlignment="1" applyProtection="1">
      <alignment horizontal="left" vertical="center" wrapText="1" indent="1"/>
      <protection locked="0"/>
    </xf>
    <xf numFmtId="164" fontId="9" fillId="3" borderId="18" xfId="0" applyNumberFormat="1" applyFont="1" applyFill="1" applyBorder="1" applyAlignment="1">
      <alignment horizontal="left" vertical="center" wrapText="1" indent="2"/>
    </xf>
    <xf numFmtId="3" fontId="21" fillId="0" borderId="17" xfId="0" applyNumberFormat="1" applyFont="1" applyFill="1" applyBorder="1" applyAlignment="1">
      <alignment horizontal="right" vertical="center" indent="1"/>
    </xf>
    <xf numFmtId="0" fontId="33" fillId="0" borderId="0" xfId="7" applyFill="1"/>
    <xf numFmtId="0" fontId="37" fillId="0" borderId="23" xfId="7" applyFont="1" applyFill="1" applyBorder="1" applyAlignment="1">
      <alignment horizontal="center" vertical="center" wrapText="1"/>
    </xf>
    <xf numFmtId="0" fontId="37" fillId="0" borderId="24" xfId="7" applyFont="1" applyFill="1" applyBorder="1" applyAlignment="1">
      <alignment horizontal="center" vertical="center" wrapText="1"/>
    </xf>
    <xf numFmtId="0" fontId="37" fillId="0" borderId="44" xfId="7" applyFont="1" applyFill="1" applyBorder="1" applyAlignment="1">
      <alignment horizontal="center" vertical="center" wrapText="1"/>
    </xf>
    <xf numFmtId="0" fontId="33" fillId="0" borderId="0" xfId="7" applyFill="1" applyAlignment="1">
      <alignment horizontal="center" vertical="center"/>
    </xf>
    <xf numFmtId="0" fontId="38" fillId="0" borderId="12" xfId="7" applyFont="1" applyFill="1" applyBorder="1" applyAlignment="1">
      <alignment vertical="center" wrapText="1"/>
    </xf>
    <xf numFmtId="0" fontId="32" fillId="0" borderId="6" xfId="7" applyFont="1" applyFill="1" applyBorder="1" applyAlignment="1">
      <alignment horizontal="center" vertical="center" wrapText="1"/>
    </xf>
    <xf numFmtId="3" fontId="39" fillId="0" borderId="6" xfId="7" applyNumberFormat="1" applyFont="1" applyFill="1" applyBorder="1" applyAlignment="1">
      <alignment horizontal="right" vertical="center" wrapText="1"/>
    </xf>
    <xf numFmtId="4" fontId="39" fillId="0" borderId="40" xfId="7" applyNumberFormat="1" applyFont="1" applyFill="1" applyBorder="1" applyAlignment="1">
      <alignment horizontal="right" vertical="center" wrapText="1"/>
    </xf>
    <xf numFmtId="0" fontId="33" fillId="0" borderId="0" xfId="7" applyFill="1" applyAlignment="1">
      <alignment vertical="center"/>
    </xf>
    <xf numFmtId="0" fontId="38" fillId="0" borderId="9" xfId="7" applyFont="1" applyFill="1" applyBorder="1" applyAlignment="1">
      <alignment vertical="center" wrapText="1"/>
    </xf>
    <xf numFmtId="0" fontId="32" fillId="0" borderId="1" xfId="7" applyFont="1" applyFill="1" applyBorder="1" applyAlignment="1">
      <alignment horizontal="center" vertical="center" wrapText="1"/>
    </xf>
    <xf numFmtId="3" fontId="39" fillId="0" borderId="1" xfId="7" applyNumberFormat="1" applyFont="1" applyFill="1" applyBorder="1" applyAlignment="1">
      <alignment horizontal="right" vertical="center" wrapText="1"/>
    </xf>
    <xf numFmtId="4" fontId="39" fillId="0" borderId="2" xfId="7" applyNumberFormat="1" applyFont="1" applyFill="1" applyBorder="1" applyAlignment="1">
      <alignment horizontal="right" vertical="center" wrapText="1"/>
    </xf>
    <xf numFmtId="0" fontId="40" fillId="0" borderId="9" xfId="7" applyFont="1" applyFill="1" applyBorder="1" applyAlignment="1">
      <alignment horizontal="left" vertical="center" wrapText="1" indent="1"/>
    </xf>
    <xf numFmtId="3" fontId="32" fillId="0" borderId="1" xfId="7" applyNumberFormat="1" applyFont="1" applyFill="1" applyBorder="1" applyAlignment="1">
      <alignment horizontal="right" vertical="center" wrapText="1"/>
    </xf>
    <xf numFmtId="0" fontId="37" fillId="0" borderId="9" xfId="7" applyFont="1" applyFill="1" applyBorder="1" applyAlignment="1">
      <alignment vertical="center" wrapText="1"/>
    </xf>
    <xf numFmtId="3" fontId="41" fillId="0" borderId="1" xfId="7" applyNumberFormat="1" applyFont="1" applyFill="1" applyBorder="1" applyAlignment="1">
      <alignment horizontal="right" vertical="center" wrapText="1"/>
    </xf>
    <xf numFmtId="3" fontId="37" fillId="0" borderId="1" xfId="7" applyNumberFormat="1" applyFont="1" applyFill="1" applyBorder="1" applyAlignment="1">
      <alignment horizontal="right" vertical="center" wrapText="1"/>
    </xf>
    <xf numFmtId="3" fontId="38" fillId="0" borderId="1" xfId="7" applyNumberFormat="1" applyFont="1" applyFill="1" applyBorder="1" applyAlignment="1">
      <alignment horizontal="right" vertical="center" wrapText="1"/>
    </xf>
    <xf numFmtId="0" fontId="38" fillId="0" borderId="11" xfId="7" applyFont="1" applyFill="1" applyBorder="1" applyAlignment="1">
      <alignment vertical="center" wrapText="1"/>
    </xf>
    <xf numFmtId="0" fontId="32" fillId="0" borderId="8" xfId="7" applyFont="1" applyFill="1" applyBorder="1" applyAlignment="1">
      <alignment horizontal="center" vertical="center" wrapText="1"/>
    </xf>
    <xf numFmtId="3" fontId="38" fillId="0" borderId="8" xfId="7" applyNumberFormat="1" applyFont="1" applyFill="1" applyBorder="1" applyAlignment="1">
      <alignment horizontal="right" vertical="center" wrapText="1"/>
    </xf>
    <xf numFmtId="4" fontId="39" fillId="0" borderId="5" xfId="7" applyNumberFormat="1" applyFont="1" applyFill="1" applyBorder="1" applyAlignment="1">
      <alignment horizontal="right" vertical="center" wrapText="1"/>
    </xf>
    <xf numFmtId="0" fontId="38" fillId="0" borderId="13" xfId="7" applyFont="1" applyFill="1" applyBorder="1" applyAlignment="1">
      <alignment vertical="center" wrapText="1"/>
    </xf>
    <xf numFmtId="0" fontId="32" fillId="0" borderId="16" xfId="7" applyFont="1" applyFill="1" applyBorder="1" applyAlignment="1">
      <alignment horizontal="center" vertical="center" wrapText="1"/>
    </xf>
    <xf numFmtId="3" fontId="38" fillId="0" borderId="16" xfId="7" applyNumberFormat="1" applyFont="1" applyFill="1" applyBorder="1" applyAlignment="1">
      <alignment horizontal="right" vertical="center" wrapText="1"/>
    </xf>
    <xf numFmtId="4" fontId="39" fillId="0" borderId="17" xfId="7" applyNumberFormat="1" applyFont="1" applyFill="1" applyBorder="1" applyAlignment="1">
      <alignment horizontal="right" vertical="center" wrapText="1"/>
    </xf>
    <xf numFmtId="0" fontId="32" fillId="0" borderId="0" xfId="7" applyFont="1" applyFill="1"/>
    <xf numFmtId="0" fontId="33" fillId="0" borderId="0" xfId="7" applyFont="1" applyFill="1"/>
    <xf numFmtId="3" fontId="33" fillId="0" borderId="0" xfId="7" applyNumberFormat="1" applyFont="1" applyFill="1"/>
    <xf numFmtId="3" fontId="33" fillId="0" borderId="0" xfId="7" applyNumberFormat="1" applyFont="1" applyFill="1" applyAlignment="1">
      <alignment horizontal="center"/>
    </xf>
    <xf numFmtId="0" fontId="32" fillId="0" borderId="0" xfId="7" applyFont="1" applyFill="1" applyProtection="1">
      <protection locked="0"/>
    </xf>
    <xf numFmtId="0" fontId="33" fillId="0" borderId="0" xfId="7" applyFill="1" applyAlignment="1">
      <alignment horizontal="center"/>
    </xf>
    <xf numFmtId="0" fontId="10" fillId="0" borderId="0" xfId="6" applyFill="1" applyAlignment="1" applyProtection="1">
      <alignment vertical="center"/>
      <protection locked="0"/>
    </xf>
    <xf numFmtId="0" fontId="10" fillId="0" borderId="0" xfId="6" applyFill="1" applyAlignment="1" applyProtection="1">
      <alignment vertical="center" wrapText="1"/>
    </xf>
    <xf numFmtId="0" fontId="42" fillId="0" borderId="0" xfId="6" applyFont="1" applyFill="1" applyAlignment="1" applyProtection="1">
      <alignment horizontal="center" vertical="center"/>
    </xf>
    <xf numFmtId="0" fontId="10" fillId="0" borderId="0" xfId="6" applyFill="1" applyAlignment="1" applyProtection="1">
      <alignment horizontal="center" vertical="center"/>
    </xf>
    <xf numFmtId="49" fontId="11" fillId="0" borderId="11" xfId="6" applyNumberFormat="1" applyFont="1" applyFill="1" applyBorder="1" applyAlignment="1" applyProtection="1">
      <alignment horizontal="center" vertical="center" wrapText="1"/>
    </xf>
    <xf numFmtId="49" fontId="11" fillId="0" borderId="8" xfId="6" applyNumberFormat="1" applyFont="1" applyFill="1" applyBorder="1" applyAlignment="1" applyProtection="1">
      <alignment horizontal="center" vertical="center"/>
    </xf>
    <xf numFmtId="49" fontId="9" fillId="0" borderId="0" xfId="6" applyNumberFormat="1" applyFont="1" applyFill="1" applyAlignment="1" applyProtection="1">
      <alignment horizontal="center" vertical="center"/>
    </xf>
    <xf numFmtId="165" fontId="12" fillId="0" borderId="6" xfId="6" applyNumberFormat="1" applyFont="1" applyFill="1" applyBorder="1" applyAlignment="1" applyProtection="1">
      <alignment horizontal="center" vertical="center"/>
    </xf>
    <xf numFmtId="167" fontId="12" fillId="0" borderId="6" xfId="6" applyNumberFormat="1" applyFont="1" applyFill="1" applyBorder="1" applyAlignment="1" applyProtection="1">
      <alignment vertical="center"/>
      <protection locked="0"/>
    </xf>
    <xf numFmtId="169" fontId="12" fillId="0" borderId="7" xfId="6" applyNumberFormat="1" applyFont="1" applyFill="1" applyBorder="1" applyAlignment="1" applyProtection="1">
      <alignment vertical="center"/>
      <protection locked="0"/>
    </xf>
    <xf numFmtId="165" fontId="12" fillId="0" borderId="1" xfId="6" applyNumberFormat="1" applyFont="1" applyFill="1" applyBorder="1" applyAlignment="1" applyProtection="1">
      <alignment horizontal="center" vertical="center"/>
    </xf>
    <xf numFmtId="167" fontId="12" fillId="0" borderId="1" xfId="6" applyNumberFormat="1" applyFont="1" applyFill="1" applyBorder="1" applyAlignment="1" applyProtection="1">
      <alignment vertical="center"/>
      <protection locked="0"/>
    </xf>
    <xf numFmtId="169" fontId="12" fillId="0" borderId="2" xfId="6" applyNumberFormat="1" applyFont="1" applyFill="1" applyBorder="1" applyAlignment="1" applyProtection="1">
      <alignment vertical="center"/>
      <protection locked="0"/>
    </xf>
    <xf numFmtId="167" fontId="18" fillId="0" borderId="1" xfId="6" applyNumberFormat="1" applyFont="1" applyFill="1" applyBorder="1" applyAlignment="1" applyProtection="1">
      <alignment vertical="center"/>
    </xf>
    <xf numFmtId="167" fontId="11" fillId="0" borderId="1" xfId="6" applyNumberFormat="1" applyFont="1" applyFill="1" applyBorder="1" applyAlignment="1" applyProtection="1">
      <alignment vertical="center"/>
    </xf>
    <xf numFmtId="167" fontId="17" fillId="0" borderId="1" xfId="6" applyNumberFormat="1" applyFont="1" applyFill="1" applyBorder="1" applyAlignment="1" applyProtection="1">
      <alignment vertical="center"/>
      <protection locked="0"/>
    </xf>
    <xf numFmtId="167" fontId="43" fillId="0" borderId="1" xfId="6" applyNumberFormat="1" applyFont="1" applyFill="1" applyBorder="1" applyAlignment="1" applyProtection="1">
      <alignment vertical="center"/>
    </xf>
    <xf numFmtId="0" fontId="9" fillId="0" borderId="0" xfId="6" applyFont="1" applyFill="1" applyAlignment="1" applyProtection="1">
      <alignment vertical="center"/>
      <protection locked="0"/>
    </xf>
    <xf numFmtId="0" fontId="11" fillId="0" borderId="9" xfId="6" applyFont="1" applyFill="1" applyBorder="1" applyAlignment="1" applyProtection="1">
      <alignment vertical="center" wrapText="1"/>
    </xf>
    <xf numFmtId="167" fontId="14" fillId="0" borderId="1" xfId="6" applyNumberFormat="1" applyFont="1" applyFill="1" applyBorder="1" applyAlignment="1" applyProtection="1">
      <alignment vertical="center"/>
    </xf>
    <xf numFmtId="0" fontId="11" fillId="0" borderId="23" xfId="6" applyFont="1" applyFill="1" applyBorder="1" applyAlignment="1" applyProtection="1">
      <alignment horizontal="left" vertical="center" wrapText="1"/>
    </xf>
    <xf numFmtId="165" fontId="12" fillId="0" borderId="24" xfId="6" applyNumberFormat="1" applyFont="1" applyFill="1" applyBorder="1" applyAlignment="1" applyProtection="1">
      <alignment horizontal="center" vertical="center"/>
    </xf>
    <xf numFmtId="167" fontId="11" fillId="0" borderId="24" xfId="6" applyNumberFormat="1" applyFont="1" applyFill="1" applyBorder="1" applyAlignment="1" applyProtection="1">
      <alignment vertical="center"/>
    </xf>
    <xf numFmtId="169" fontId="12" fillId="0" borderId="44" xfId="6" applyNumberFormat="1" applyFont="1" applyFill="1" applyBorder="1" applyAlignment="1" applyProtection="1">
      <alignment vertical="center"/>
      <protection locked="0"/>
    </xf>
    <xf numFmtId="0" fontId="38" fillId="0" borderId="12" xfId="7" applyFont="1" applyFill="1" applyBorder="1" applyAlignment="1">
      <alignment vertical="center"/>
    </xf>
    <xf numFmtId="0" fontId="38" fillId="0" borderId="6" xfId="7" applyFont="1" applyFill="1" applyBorder="1" applyAlignment="1">
      <alignment horizontal="center"/>
    </xf>
    <xf numFmtId="3" fontId="38" fillId="0" borderId="6" xfId="7" applyNumberFormat="1" applyFont="1" applyFill="1" applyBorder="1"/>
    <xf numFmtId="4" fontId="38" fillId="0" borderId="7" xfId="7" applyNumberFormat="1" applyFont="1" applyFill="1" applyBorder="1"/>
    <xf numFmtId="0" fontId="18" fillId="0" borderId="9" xfId="6" applyFont="1" applyFill="1" applyBorder="1" applyAlignment="1" applyProtection="1">
      <alignment vertical="center" wrapText="1"/>
    </xf>
    <xf numFmtId="0" fontId="32" fillId="0" borderId="1" xfId="7" applyFont="1" applyFill="1" applyBorder="1" applyAlignment="1">
      <alignment horizontal="center"/>
    </xf>
    <xf numFmtId="3" fontId="32" fillId="0" borderId="1" xfId="7" applyNumberFormat="1" applyFont="1" applyFill="1" applyBorder="1"/>
    <xf numFmtId="4" fontId="32" fillId="0" borderId="2" xfId="7" applyNumberFormat="1" applyFont="1" applyFill="1" applyBorder="1"/>
    <xf numFmtId="0" fontId="12" fillId="0" borderId="1" xfId="6" applyFont="1" applyFill="1" applyBorder="1" applyAlignment="1" applyProtection="1">
      <alignment horizontal="center" vertical="center"/>
    </xf>
    <xf numFmtId="3" fontId="18" fillId="0" borderId="1" xfId="6" applyNumberFormat="1" applyFont="1" applyFill="1" applyBorder="1" applyAlignment="1" applyProtection="1">
      <alignment vertical="center"/>
      <protection locked="0"/>
    </xf>
    <xf numFmtId="4" fontId="18" fillId="0" borderId="2" xfId="6" applyNumberFormat="1" applyFont="1" applyFill="1" applyBorder="1" applyAlignment="1" applyProtection="1">
      <alignment vertical="center"/>
      <protection locked="0"/>
    </xf>
    <xf numFmtId="0" fontId="18" fillId="0" borderId="23" xfId="6" applyFont="1" applyFill="1" applyBorder="1" applyAlignment="1" applyProtection="1">
      <alignment vertical="center" wrapText="1"/>
    </xf>
    <xf numFmtId="0" fontId="12" fillId="0" borderId="24" xfId="6" applyFont="1" applyFill="1" applyBorder="1" applyAlignment="1" applyProtection="1">
      <alignment horizontal="center" vertical="center"/>
    </xf>
    <xf numFmtId="3" fontId="18" fillId="0" borderId="24" xfId="6" applyNumberFormat="1" applyFont="1" applyFill="1" applyBorder="1" applyAlignment="1" applyProtection="1">
      <alignment vertical="center"/>
      <protection locked="0"/>
    </xf>
    <xf numFmtId="4" fontId="18" fillId="0" borderId="44" xfId="6" applyNumberFormat="1" applyFont="1" applyFill="1" applyBorder="1" applyAlignment="1" applyProtection="1">
      <alignment vertical="center"/>
      <protection locked="0"/>
    </xf>
    <xf numFmtId="167" fontId="10" fillId="0" borderId="0" xfId="6" applyNumberFormat="1" applyFill="1" applyAlignment="1" applyProtection="1">
      <alignment vertical="center"/>
      <protection locked="0"/>
    </xf>
    <xf numFmtId="0" fontId="44" fillId="0" borderId="0" xfId="0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168" fontId="19" fillId="0" borderId="4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6" fillId="0" borderId="1" xfId="0" applyFont="1" applyFill="1" applyBorder="1" applyAlignment="1">
      <alignment horizontal="left" vertical="center" indent="5"/>
    </xf>
    <xf numFmtId="168" fontId="47" fillId="0" borderId="2" xfId="0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Fill="1"/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left" vertical="center" wrapText="1" indent="1"/>
      <protection locked="0"/>
    </xf>
    <xf numFmtId="168" fontId="19" fillId="0" borderId="7" xfId="0" applyNumberFormat="1" applyFont="1" applyFill="1" applyBorder="1" applyAlignment="1" applyProtection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46" fillId="0" borderId="24" xfId="0" applyFont="1" applyFill="1" applyBorder="1" applyAlignment="1">
      <alignment horizontal="left" vertical="center" indent="5"/>
    </xf>
    <xf numFmtId="168" fontId="47" fillId="0" borderId="44" xfId="0" applyNumberFormat="1" applyFont="1" applyFill="1" applyBorder="1" applyAlignment="1" applyProtection="1">
      <alignment horizontal="right" vertical="center"/>
      <protection locked="0"/>
    </xf>
    <xf numFmtId="168" fontId="0" fillId="0" borderId="0" xfId="0" applyNumberFormat="1" applyFill="1"/>
    <xf numFmtId="0" fontId="48" fillId="0" borderId="0" xfId="0" applyFont="1" applyFill="1" applyAlignment="1">
      <alignment horizontal="centerContinuous" vertical="center"/>
    </xf>
    <xf numFmtId="0" fontId="49" fillId="0" borderId="0" xfId="0" applyFont="1" applyFill="1" applyAlignment="1">
      <alignment horizontal="centerContinuous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49" fillId="0" borderId="55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vertical="center"/>
    </xf>
    <xf numFmtId="0" fontId="48" fillId="0" borderId="56" xfId="4" applyFont="1" applyFill="1" applyBorder="1" applyAlignment="1">
      <alignment vertical="center"/>
    </xf>
    <xf numFmtId="164" fontId="53" fillId="0" borderId="3" xfId="0" applyNumberFormat="1" applyFont="1" applyFill="1" applyBorder="1" applyAlignment="1" applyProtection="1">
      <alignment horizontal="right" vertical="center" wrapText="1"/>
    </xf>
    <xf numFmtId="0" fontId="54" fillId="0" borderId="0" xfId="0" applyFont="1" applyFill="1"/>
    <xf numFmtId="0" fontId="33" fillId="0" borderId="57" xfId="4" applyFont="1" applyFill="1" applyBorder="1" applyAlignment="1">
      <alignment vertical="center"/>
    </xf>
    <xf numFmtId="164" fontId="33" fillId="0" borderId="1" xfId="0" applyNumberFormat="1" applyFont="1" applyFill="1" applyBorder="1" applyAlignment="1" applyProtection="1">
      <alignment horizontal="right" vertical="center" wrapText="1"/>
    </xf>
    <xf numFmtId="0" fontId="58" fillId="0" borderId="57" xfId="4" applyFont="1" applyFill="1" applyBorder="1" applyAlignment="1">
      <alignment horizontal="left" vertical="center" indent="4"/>
    </xf>
    <xf numFmtId="0" fontId="48" fillId="0" borderId="57" xfId="4" applyFont="1" applyFill="1" applyBorder="1" applyAlignment="1">
      <alignment vertical="center" wrapText="1"/>
    </xf>
    <xf numFmtId="164" fontId="6" fillId="0" borderId="0" xfId="0" applyNumberFormat="1" applyFont="1" applyFill="1"/>
    <xf numFmtId="0" fontId="33" fillId="0" borderId="57" xfId="4" applyFont="1" applyFill="1" applyBorder="1" applyAlignment="1">
      <alignment vertical="center" wrapText="1"/>
    </xf>
    <xf numFmtId="0" fontId="33" fillId="0" borderId="58" xfId="4" applyFont="1" applyFill="1" applyBorder="1" applyAlignment="1">
      <alignment vertical="center"/>
    </xf>
    <xf numFmtId="164" fontId="33" fillId="0" borderId="59" xfId="0" applyNumberFormat="1" applyFont="1" applyFill="1" applyBorder="1" applyAlignment="1" applyProtection="1">
      <alignment horizontal="right" vertical="center" wrapText="1"/>
    </xf>
    <xf numFmtId="164" fontId="53" fillId="0" borderId="1" xfId="0" applyNumberFormat="1" applyFont="1" applyFill="1" applyBorder="1" applyAlignment="1" applyProtection="1">
      <alignment horizontal="right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/>
    </xf>
    <xf numFmtId="0" fontId="49" fillId="0" borderId="58" xfId="4" applyFont="1" applyFill="1" applyBorder="1" applyAlignment="1">
      <alignment vertical="center"/>
    </xf>
    <xf numFmtId="0" fontId="48" fillId="0" borderId="60" xfId="4" applyFont="1" applyFill="1" applyBorder="1" applyAlignment="1">
      <alignment vertical="center" wrapText="1"/>
    </xf>
    <xf numFmtId="164" fontId="4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0" fontId="45" fillId="0" borderId="16" xfId="0" applyFont="1" applyFill="1" applyBorder="1" applyAlignment="1" applyProtection="1">
      <alignment horizontal="center" vertical="center" wrapText="1"/>
    </xf>
    <xf numFmtId="0" fontId="45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5" fillId="0" borderId="13" xfId="0" applyFont="1" applyFill="1" applyBorder="1" applyAlignment="1" applyProtection="1">
      <alignment horizontal="center" vertical="center" wrapText="1"/>
    </xf>
    <xf numFmtId="0" fontId="56" fillId="0" borderId="0" xfId="0" applyFont="1" applyFill="1" applyAlignment="1" applyProtection="1">
      <alignment vertical="center" wrapText="1"/>
    </xf>
    <xf numFmtId="0" fontId="57" fillId="0" borderId="10" xfId="0" applyFont="1" applyFill="1" applyBorder="1" applyAlignment="1" applyProtection="1">
      <alignment horizontal="right" vertical="center" wrapText="1" indent="1"/>
      <protection locked="0"/>
    </xf>
    <xf numFmtId="0" fontId="57" fillId="0" borderId="3" xfId="0" applyFont="1" applyFill="1" applyBorder="1" applyAlignment="1" applyProtection="1">
      <alignment horizontal="left" vertical="center" wrapText="1"/>
      <protection locked="0"/>
    </xf>
    <xf numFmtId="164" fontId="57" fillId="4" borderId="3" xfId="0" applyNumberFormat="1" applyFont="1" applyFill="1" applyBorder="1" applyAlignment="1" applyProtection="1">
      <alignment vertical="center" wrapText="1"/>
      <protection locked="0"/>
    </xf>
    <xf numFmtId="164" fontId="57" fillId="0" borderId="3" xfId="0" applyNumberFormat="1" applyFont="1" applyFill="1" applyBorder="1" applyAlignment="1" applyProtection="1">
      <alignment vertical="center" wrapText="1"/>
      <protection locked="0"/>
    </xf>
    <xf numFmtId="164" fontId="57" fillId="0" borderId="3" xfId="0" applyNumberFormat="1" applyFont="1" applyFill="1" applyBorder="1" applyAlignment="1" applyProtection="1">
      <alignment vertical="center" wrapText="1"/>
    </xf>
    <xf numFmtId="164" fontId="57" fillId="0" borderId="4" xfId="0" applyNumberFormat="1" applyFont="1" applyFill="1" applyBorder="1" applyAlignment="1" applyProtection="1">
      <alignment vertical="center" wrapText="1"/>
      <protection locked="0"/>
    </xf>
    <xf numFmtId="0" fontId="57" fillId="0" borderId="9" xfId="0" applyFont="1" applyFill="1" applyBorder="1" applyAlignment="1" applyProtection="1">
      <alignment horizontal="right" vertical="center" wrapText="1" indent="1"/>
      <protection locked="0"/>
    </xf>
    <xf numFmtId="0" fontId="57" fillId="0" borderId="1" xfId="0" applyFont="1" applyFill="1" applyBorder="1" applyAlignment="1" applyProtection="1">
      <alignment horizontal="left" vertical="center" wrapText="1"/>
      <protection locked="0"/>
    </xf>
    <xf numFmtId="164" fontId="57" fillId="0" borderId="1" xfId="0" applyNumberFormat="1" applyFont="1" applyFill="1" applyBorder="1" applyAlignment="1" applyProtection="1">
      <alignment vertical="center" wrapText="1"/>
      <protection locked="0"/>
    </xf>
    <xf numFmtId="164" fontId="57" fillId="0" borderId="2" xfId="0" applyNumberFormat="1" applyFont="1" applyFill="1" applyBorder="1" applyAlignment="1" applyProtection="1">
      <alignment vertical="center" wrapText="1"/>
      <protection locked="0"/>
    </xf>
    <xf numFmtId="0" fontId="57" fillId="0" borderId="1" xfId="0" applyFont="1" applyFill="1" applyBorder="1" applyAlignment="1" applyProtection="1">
      <alignment horizontal="left" vertical="center"/>
      <protection locked="0"/>
    </xf>
    <xf numFmtId="164" fontId="45" fillId="0" borderId="16" xfId="0" applyNumberFormat="1" applyFont="1" applyFill="1" applyBorder="1" applyAlignment="1" applyProtection="1">
      <alignment vertical="center" wrapText="1"/>
    </xf>
    <xf numFmtId="164" fontId="45" fillId="0" borderId="17" xfId="0" applyNumberFormat="1" applyFont="1" applyFill="1" applyBorder="1" applyAlignment="1" applyProtection="1">
      <alignment vertical="center" wrapText="1"/>
    </xf>
    <xf numFmtId="164" fontId="22" fillId="0" borderId="2" xfId="5" applyNumberFormat="1" applyFont="1" applyFill="1" applyBorder="1" applyAlignment="1" applyProtection="1">
      <alignment horizontal="right" vertical="center" wrapText="1"/>
      <protection locked="0"/>
    </xf>
    <xf numFmtId="0" fontId="21" fillId="0" borderId="17" xfId="5" applyFont="1" applyFill="1" applyBorder="1" applyAlignment="1">
      <alignment horizontal="left" indent="6"/>
    </xf>
    <xf numFmtId="0" fontId="10" fillId="0" borderId="2" xfId="5" applyFont="1" applyFill="1" applyBorder="1" applyAlignment="1">
      <alignment horizontal="left" indent="6"/>
    </xf>
    <xf numFmtId="0" fontId="10" fillId="0" borderId="11" xfId="5" applyFont="1" applyFill="1" applyBorder="1" applyAlignment="1">
      <alignment horizontal="center"/>
    </xf>
    <xf numFmtId="0" fontId="0" fillId="0" borderId="43" xfId="5" applyFont="1" applyFill="1" applyBorder="1" applyAlignment="1">
      <alignment horizontal="left" indent="5"/>
    </xf>
    <xf numFmtId="0" fontId="10" fillId="0" borderId="5" xfId="5" applyFont="1" applyFill="1" applyBorder="1" applyAlignment="1">
      <alignment horizontal="left" indent="6"/>
    </xf>
    <xf numFmtId="0" fontId="0" fillId="0" borderId="61" xfId="5" applyFont="1" applyFill="1" applyBorder="1" applyAlignment="1">
      <alignment horizontal="left" indent="5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164" fontId="24" fillId="0" borderId="21" xfId="5" applyNumberFormat="1" applyFont="1" applyFill="1" applyBorder="1" applyAlignment="1" applyProtection="1">
      <alignment horizontal="left" vertical="center"/>
    </xf>
    <xf numFmtId="0" fontId="23" fillId="0" borderId="0" xfId="5" applyFont="1" applyFill="1" applyAlignment="1">
      <alignment horizontal="center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21" fillId="0" borderId="62" xfId="0" applyNumberFormat="1" applyFont="1" applyFill="1" applyBorder="1" applyAlignment="1">
      <alignment horizontal="center" vertical="center" wrapText="1"/>
    </xf>
    <xf numFmtId="164" fontId="21" fillId="0" borderId="55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9" fillId="0" borderId="45" xfId="0" applyFont="1" applyFill="1" applyBorder="1" applyAlignment="1">
      <alignment horizontal="left" indent="1"/>
    </xf>
    <xf numFmtId="0" fontId="19" fillId="0" borderId="69" xfId="0" applyFont="1" applyFill="1" applyBorder="1" applyAlignment="1">
      <alignment horizontal="left" indent="1"/>
    </xf>
    <xf numFmtId="0" fontId="19" fillId="0" borderId="32" xfId="0" applyFont="1" applyFill="1" applyBorder="1" applyAlignment="1">
      <alignment horizontal="left" indent="1"/>
    </xf>
    <xf numFmtId="0" fontId="17" fillId="0" borderId="16" xfId="0" applyFont="1" applyFill="1" applyBorder="1" applyAlignment="1">
      <alignment horizontal="right" indent="1"/>
    </xf>
    <xf numFmtId="0" fontId="17" fillId="0" borderId="17" xfId="0" applyFont="1" applyFill="1" applyBorder="1" applyAlignment="1">
      <alignment horizontal="right" indent="1"/>
    </xf>
    <xf numFmtId="0" fontId="0" fillId="0" borderId="0" xfId="0" applyFill="1" applyAlignment="1" applyProtection="1">
      <alignment horizontal="center" wrapText="1"/>
      <protection locked="0"/>
    </xf>
    <xf numFmtId="0" fontId="26" fillId="0" borderId="0" xfId="0" applyFon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left" vertical="center"/>
    </xf>
    <xf numFmtId="0" fontId="19" fillId="0" borderId="35" xfId="0" applyFont="1" applyFill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8" fillId="0" borderId="64" xfId="0" applyFont="1" applyFill="1" applyBorder="1" applyAlignment="1" applyProtection="1">
      <alignment horizontal="left" indent="1"/>
      <protection locked="0"/>
    </xf>
    <xf numFmtId="0" fontId="18" fillId="0" borderId="65" xfId="0" applyFont="1" applyFill="1" applyBorder="1" applyAlignment="1" applyProtection="1">
      <alignment horizontal="left" indent="1"/>
      <protection locked="0"/>
    </xf>
    <xf numFmtId="0" fontId="18" fillId="0" borderId="36" xfId="0" applyFont="1" applyFill="1" applyBorder="1" applyAlignment="1" applyProtection="1">
      <alignment horizontal="left" indent="1"/>
      <protection locked="0"/>
    </xf>
    <xf numFmtId="0" fontId="18" fillId="0" borderId="6" xfId="0" applyFont="1" applyFill="1" applyBorder="1" applyAlignment="1" applyProtection="1">
      <alignment horizontal="right" indent="1"/>
      <protection locked="0"/>
    </xf>
    <xf numFmtId="0" fontId="18" fillId="0" borderId="7" xfId="0" applyFont="1" applyFill="1" applyBorder="1" applyAlignment="1" applyProtection="1">
      <alignment horizontal="right" indent="1"/>
      <protection locked="0"/>
    </xf>
    <xf numFmtId="0" fontId="18" fillId="0" borderId="66" xfId="0" applyFont="1" applyFill="1" applyBorder="1" applyAlignment="1" applyProtection="1">
      <alignment horizontal="left" indent="1"/>
      <protection locked="0"/>
    </xf>
    <xf numFmtId="0" fontId="18" fillId="0" borderId="67" xfId="0" applyFont="1" applyFill="1" applyBorder="1" applyAlignment="1" applyProtection="1">
      <alignment horizontal="left" indent="1"/>
      <protection locked="0"/>
    </xf>
    <xf numFmtId="0" fontId="18" fillId="0" borderId="68" xfId="0" applyFont="1" applyFill="1" applyBorder="1" applyAlignment="1" applyProtection="1">
      <alignment horizontal="left" indent="1"/>
      <protection locked="0"/>
    </xf>
    <xf numFmtId="0" fontId="18" fillId="0" borderId="8" xfId="0" applyFont="1" applyFill="1" applyBorder="1" applyAlignment="1" applyProtection="1">
      <alignment horizontal="right" indent="1"/>
      <protection locked="0"/>
    </xf>
    <xf numFmtId="0" fontId="18" fillId="0" borderId="5" xfId="0" applyFont="1" applyFill="1" applyBorder="1" applyAlignment="1" applyProtection="1">
      <alignment horizontal="right" indent="1"/>
      <protection locked="0"/>
    </xf>
    <xf numFmtId="0" fontId="21" fillId="0" borderId="45" xfId="5" applyFont="1" applyFill="1" applyBorder="1" applyAlignment="1">
      <alignment horizontal="left" indent="2"/>
    </xf>
    <xf numFmtId="0" fontId="21" fillId="0" borderId="32" xfId="5" applyFont="1" applyFill="1" applyBorder="1" applyAlignment="1">
      <alignment horizontal="left" indent="2"/>
    </xf>
    <xf numFmtId="164" fontId="24" fillId="0" borderId="0" xfId="5" applyNumberFormat="1" applyFont="1" applyFill="1" applyBorder="1" applyAlignment="1" applyProtection="1">
      <alignment horizontal="left" vertical="center"/>
    </xf>
    <xf numFmtId="164" fontId="24" fillId="0" borderId="69" xfId="5" applyNumberFormat="1" applyFont="1" applyFill="1" applyBorder="1" applyAlignment="1" applyProtection="1">
      <alignment horizontal="left" vertical="center"/>
    </xf>
    <xf numFmtId="0" fontId="21" fillId="0" borderId="45" xfId="5" applyFont="1" applyFill="1" applyBorder="1" applyAlignment="1">
      <alignment horizontal="center" vertical="center"/>
    </xf>
    <xf numFmtId="0" fontId="21" fillId="0" borderId="69" xfId="5" applyFont="1" applyFill="1" applyBorder="1" applyAlignment="1">
      <alignment horizontal="center" vertical="center"/>
    </xf>
    <xf numFmtId="0" fontId="21" fillId="0" borderId="54" xfId="5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45" fillId="0" borderId="45" xfId="0" applyFont="1" applyFill="1" applyBorder="1" applyAlignment="1" applyProtection="1">
      <alignment horizontal="left" vertical="center" wrapText="1" indent="1"/>
    </xf>
    <xf numFmtId="0" fontId="45" fillId="0" borderId="32" xfId="0" applyFont="1" applyFill="1" applyBorder="1" applyAlignment="1" applyProtection="1">
      <alignment horizontal="left" vertical="center" wrapText="1" indent="1"/>
    </xf>
    <xf numFmtId="0" fontId="45" fillId="0" borderId="14" xfId="0" applyFont="1" applyFill="1" applyBorder="1" applyAlignment="1" applyProtection="1">
      <alignment horizontal="center" vertical="center" wrapText="1"/>
    </xf>
    <xf numFmtId="0" fontId="45" fillId="0" borderId="26" xfId="0" applyFont="1" applyFill="1" applyBorder="1" applyAlignment="1" applyProtection="1">
      <alignment horizontal="center" vertical="center" wrapText="1"/>
    </xf>
    <xf numFmtId="0" fontId="45" fillId="0" borderId="39" xfId="0" applyFont="1" applyFill="1" applyBorder="1" applyAlignment="1" applyProtection="1">
      <alignment horizontal="center" vertical="center" wrapText="1"/>
    </xf>
    <xf numFmtId="0" fontId="45" fillId="0" borderId="27" xfId="0" applyFont="1" applyFill="1" applyBorder="1" applyAlignment="1" applyProtection="1">
      <alignment horizontal="center" vertical="center" wrapText="1"/>
    </xf>
    <xf numFmtId="0" fontId="21" fillId="0" borderId="45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0" fontId="21" fillId="0" borderId="45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left"/>
      <protection locked="0"/>
    </xf>
    <xf numFmtId="0" fontId="23" fillId="0" borderId="69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29" xfId="0" applyFont="1" applyFill="1" applyBorder="1" applyAlignment="1">
      <alignment horizontal="center" vertical="center" wrapText="1"/>
    </xf>
    <xf numFmtId="0" fontId="49" fillId="0" borderId="26" xfId="0" applyFont="1" applyFill="1" applyBorder="1" applyAlignment="1">
      <alignment horizontal="center" vertical="center" wrapText="1"/>
    </xf>
    <xf numFmtId="0" fontId="49" fillId="0" borderId="40" xfId="0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19" fillId="0" borderId="45" xfId="0" applyFont="1" applyBorder="1" applyAlignment="1">
      <alignment horizontal="left" vertical="center" indent="2"/>
    </xf>
    <xf numFmtId="0" fontId="19" fillId="0" borderId="32" xfId="0" applyFont="1" applyBorder="1" applyAlignment="1">
      <alignment horizontal="left" vertical="center" indent="2"/>
    </xf>
    <xf numFmtId="0" fontId="33" fillId="0" borderId="0" xfId="7" applyFont="1" applyFill="1" applyAlignment="1">
      <alignment horizontal="left"/>
    </xf>
    <xf numFmtId="0" fontId="34" fillId="0" borderId="0" xfId="7" applyFont="1" applyFill="1" applyBorder="1" applyAlignment="1">
      <alignment horizontal="right"/>
    </xf>
    <xf numFmtId="0" fontId="35" fillId="0" borderId="14" xfId="7" applyFont="1" applyFill="1" applyBorder="1" applyAlignment="1">
      <alignment horizontal="center" vertical="center" wrapText="1"/>
    </xf>
    <xf numFmtId="0" fontId="35" fillId="0" borderId="29" xfId="7" applyFont="1" applyFill="1" applyBorder="1" applyAlignment="1">
      <alignment horizontal="center" vertical="center" wrapText="1"/>
    </xf>
    <xf numFmtId="0" fontId="35" fillId="0" borderId="10" xfId="7" applyFont="1" applyFill="1" applyBorder="1" applyAlignment="1">
      <alignment horizontal="center" vertical="center" wrapText="1"/>
    </xf>
    <xf numFmtId="0" fontId="36" fillId="0" borderId="39" xfId="6" applyFont="1" applyFill="1" applyBorder="1" applyAlignment="1" applyProtection="1">
      <alignment horizontal="center" vertical="center" textRotation="90"/>
    </xf>
    <xf numFmtId="0" fontId="36" fillId="0" borderId="25" xfId="6" applyFont="1" applyFill="1" applyBorder="1" applyAlignment="1" applyProtection="1">
      <alignment horizontal="center" vertical="center" textRotation="90"/>
    </xf>
    <xf numFmtId="0" fontId="36" fillId="0" borderId="3" xfId="6" applyFont="1" applyFill="1" applyBorder="1" applyAlignment="1" applyProtection="1">
      <alignment horizontal="center" vertical="center" textRotation="90"/>
    </xf>
    <xf numFmtId="0" fontId="34" fillId="0" borderId="6" xfId="7" applyFont="1" applyFill="1" applyBorder="1" applyAlignment="1">
      <alignment horizontal="center" vertical="center" wrapText="1"/>
    </xf>
    <xf numFmtId="0" fontId="34" fillId="0" borderId="1" xfId="7" applyFont="1" applyFill="1" applyBorder="1" applyAlignment="1">
      <alignment horizontal="center" vertical="center" wrapText="1"/>
    </xf>
    <xf numFmtId="0" fontId="34" fillId="0" borderId="40" xfId="7" applyFont="1" applyFill="1" applyBorder="1" applyAlignment="1">
      <alignment horizontal="center" vertical="center" wrapText="1"/>
    </xf>
    <xf numFmtId="0" fontId="34" fillId="0" borderId="4" xfId="7" applyFont="1" applyFill="1" applyBorder="1" applyAlignment="1">
      <alignment horizontal="center" vertical="center" wrapText="1"/>
    </xf>
    <xf numFmtId="0" fontId="34" fillId="0" borderId="1" xfId="7" applyFont="1" applyFill="1" applyBorder="1" applyAlignment="1">
      <alignment horizontal="center" wrapText="1"/>
    </xf>
    <xf numFmtId="0" fontId="34" fillId="0" borderId="2" xfId="7" applyFont="1" applyFill="1" applyBorder="1" applyAlignment="1">
      <alignment horizontal="center" wrapText="1"/>
    </xf>
    <xf numFmtId="0" fontId="34" fillId="0" borderId="8" xfId="7" applyFont="1" applyFill="1" applyBorder="1" applyAlignment="1">
      <alignment horizontal="center" wrapText="1"/>
    </xf>
    <xf numFmtId="0" fontId="34" fillId="0" borderId="5" xfId="7" applyFont="1" applyFill="1" applyBorder="1" applyAlignment="1">
      <alignment horizontal="center" wrapText="1"/>
    </xf>
    <xf numFmtId="0" fontId="15" fillId="0" borderId="0" xfId="6" applyFont="1" applyFill="1" applyAlignment="1" applyProtection="1">
      <alignment horizontal="center" vertical="center" wrapText="1"/>
    </xf>
    <xf numFmtId="0" fontId="24" fillId="0" borderId="0" xfId="6" applyFont="1" applyFill="1" applyBorder="1" applyAlignment="1" applyProtection="1">
      <alignment horizontal="right" vertical="center"/>
    </xf>
    <xf numFmtId="0" fontId="15" fillId="0" borderId="12" xfId="6" applyFont="1" applyFill="1" applyBorder="1" applyAlignment="1" applyProtection="1">
      <alignment horizontal="center" vertical="center" wrapText="1"/>
    </xf>
    <xf numFmtId="0" fontId="15" fillId="0" borderId="9" xfId="6" applyFont="1" applyFill="1" applyBorder="1" applyAlignment="1" applyProtection="1">
      <alignment horizontal="center" vertical="center" wrapText="1"/>
    </xf>
    <xf numFmtId="0" fontId="36" fillId="0" borderId="6" xfId="6" applyFont="1" applyFill="1" applyBorder="1" applyAlignment="1" applyProtection="1">
      <alignment horizontal="center" vertical="center" textRotation="90"/>
    </xf>
    <xf numFmtId="0" fontId="36" fillId="0" borderId="1" xfId="6" applyFont="1" applyFill="1" applyBorder="1" applyAlignment="1" applyProtection="1">
      <alignment horizontal="center" vertical="center" textRotation="90"/>
    </xf>
    <xf numFmtId="0" fontId="45" fillId="0" borderId="0" xfId="0" applyFont="1" applyFill="1" applyAlignment="1" applyProtection="1">
      <alignment horizontal="center" vertical="top" wrapText="1"/>
      <protection locked="0"/>
    </xf>
  </cellXfs>
  <cellStyles count="8">
    <cellStyle name="Ezres 2" xfId="1"/>
    <cellStyle name="Hiperhivatkozás" xfId="2"/>
    <cellStyle name="Már látott hiperhivatkozás" xfId="3"/>
    <cellStyle name="Normál" xfId="0" builtinId="0"/>
    <cellStyle name="Normál_  3   _2010.évi állami" xfId="4"/>
    <cellStyle name="Normál_KVRENMUNKA" xfId="5"/>
    <cellStyle name="Normál_VAGYONK" xfId="6"/>
    <cellStyle name="Normál_VAGYONKIM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3"/>
      </font>
    </dxf>
    <dxf>
      <font>
        <condense val="0"/>
        <extend val="0"/>
        <color indexed="1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A1:I128"/>
  <sheetViews>
    <sheetView view="pageLayout" zoomScaleNormal="100" zoomScaleSheetLayoutView="130" workbookViewId="0">
      <selection activeCell="B78" sqref="B78"/>
    </sheetView>
  </sheetViews>
  <sheetFormatPr defaultRowHeight="15.75"/>
  <cols>
    <col min="1" max="1" width="7.33203125" style="37" customWidth="1"/>
    <col min="2" max="2" width="81.33203125" style="37" customWidth="1"/>
    <col min="3" max="5" width="16.1640625" style="37" customWidth="1"/>
    <col min="6" max="16384" width="9.33203125" style="37"/>
  </cols>
  <sheetData>
    <row r="1" spans="1:5" ht="15.95" customHeight="1">
      <c r="A1" s="36" t="s">
        <v>0</v>
      </c>
      <c r="B1" s="36"/>
      <c r="C1" s="36"/>
      <c r="D1" s="36"/>
      <c r="E1" s="36"/>
    </row>
    <row r="2" spans="1:5" ht="15.95" customHeight="1" thickBot="1">
      <c r="A2" s="509" t="s">
        <v>51</v>
      </c>
      <c r="B2" s="509"/>
      <c r="C2" s="61"/>
      <c r="D2" s="61"/>
      <c r="E2" s="61"/>
    </row>
    <row r="3" spans="1:5" ht="38.1" customHeight="1" thickBot="1">
      <c r="A3" s="24" t="s">
        <v>42</v>
      </c>
      <c r="B3" s="180" t="s">
        <v>2</v>
      </c>
      <c r="C3" s="38" t="s">
        <v>582</v>
      </c>
      <c r="D3" s="38" t="s">
        <v>583</v>
      </c>
      <c r="E3" s="38" t="s">
        <v>584</v>
      </c>
    </row>
    <row r="4" spans="1:5" s="39" customFormat="1" ht="12" customHeight="1" thickBot="1">
      <c r="A4" s="32">
        <v>1</v>
      </c>
      <c r="B4" s="181">
        <v>2</v>
      </c>
      <c r="C4" s="182">
        <v>3</v>
      </c>
      <c r="D4" s="182">
        <v>3</v>
      </c>
      <c r="E4" s="182">
        <v>3</v>
      </c>
    </row>
    <row r="5" spans="1:5" s="2" customFormat="1" ht="12" customHeight="1" thickBot="1">
      <c r="A5" s="21" t="s">
        <v>3</v>
      </c>
      <c r="B5" s="184" t="s">
        <v>171</v>
      </c>
      <c r="C5" s="213">
        <f>SUM(C6:C11)</f>
        <v>25975440</v>
      </c>
      <c r="D5" s="213">
        <f>SUM(D6:D11)</f>
        <v>26858719</v>
      </c>
      <c r="E5" s="213">
        <f>SUM(E6:E11)</f>
        <v>26858719</v>
      </c>
    </row>
    <row r="6" spans="1:5" s="2" customFormat="1" ht="12" customHeight="1">
      <c r="A6" s="15" t="s">
        <v>162</v>
      </c>
      <c r="B6" s="8" t="s">
        <v>172</v>
      </c>
      <c r="C6" s="208">
        <f>'6.sz.mell'!C8</f>
        <v>17374440</v>
      </c>
      <c r="D6" s="208">
        <f>'6.sz.mell'!D8</f>
        <v>17374440</v>
      </c>
      <c r="E6" s="208">
        <f>'6.sz.mell'!E8</f>
        <v>17374440</v>
      </c>
    </row>
    <row r="7" spans="1:5" s="2" customFormat="1" ht="12" customHeight="1">
      <c r="A7" s="14" t="s">
        <v>163</v>
      </c>
      <c r="B7" s="5" t="s">
        <v>173</v>
      </c>
      <c r="C7" s="208">
        <f>'6.sz.mell'!C9</f>
        <v>0</v>
      </c>
      <c r="D7" s="208">
        <f>'6.sz.mell'!D9</f>
        <v>0</v>
      </c>
      <c r="E7" s="208">
        <f>'6.sz.mell'!E9</f>
        <v>0</v>
      </c>
    </row>
    <row r="8" spans="1:5" s="2" customFormat="1" ht="12" customHeight="1">
      <c r="A8" s="14" t="s">
        <v>164</v>
      </c>
      <c r="B8" s="5" t="s">
        <v>174</v>
      </c>
      <c r="C8" s="208">
        <f>'6.sz.mell'!C10</f>
        <v>6801000</v>
      </c>
      <c r="D8" s="208">
        <f>'6.sz.mell'!D10</f>
        <v>7293779</v>
      </c>
      <c r="E8" s="208">
        <f>'6.sz.mell'!E10</f>
        <v>7293779</v>
      </c>
    </row>
    <row r="9" spans="1:5" s="2" customFormat="1" ht="12" customHeight="1">
      <c r="A9" s="14" t="s">
        <v>165</v>
      </c>
      <c r="B9" s="5" t="s">
        <v>175</v>
      </c>
      <c r="C9" s="208">
        <f>'6.sz.mell'!C11</f>
        <v>1800000</v>
      </c>
      <c r="D9" s="208">
        <f>'6.sz.mell'!D11</f>
        <v>2000000</v>
      </c>
      <c r="E9" s="208">
        <f>'6.sz.mell'!E11</f>
        <v>2000000</v>
      </c>
    </row>
    <row r="10" spans="1:5" s="2" customFormat="1" ht="12" customHeight="1">
      <c r="A10" s="14" t="s">
        <v>166</v>
      </c>
      <c r="B10" s="5" t="s">
        <v>176</v>
      </c>
      <c r="C10" s="208">
        <f>'6.sz.mell'!C12</f>
        <v>0</v>
      </c>
      <c r="D10" s="208">
        <f>'6.sz.mell'!D12</f>
        <v>190500</v>
      </c>
      <c r="E10" s="208">
        <f>'6.sz.mell'!E12</f>
        <v>190500</v>
      </c>
    </row>
    <row r="11" spans="1:5" s="2" customFormat="1" ht="12" customHeight="1" thickBot="1">
      <c r="A11" s="16" t="s">
        <v>167</v>
      </c>
      <c r="B11" s="205" t="s">
        <v>177</v>
      </c>
      <c r="C11" s="208">
        <f>'6.sz.mell'!C13</f>
        <v>0</v>
      </c>
      <c r="D11" s="208">
        <f>'6.sz.mell'!D13</f>
        <v>0</v>
      </c>
      <c r="E11" s="208">
        <f>'6.sz.mell'!E13</f>
        <v>0</v>
      </c>
    </row>
    <row r="12" spans="1:5" s="2" customFormat="1" ht="12" customHeight="1" thickBot="1">
      <c r="A12" s="21" t="s">
        <v>4</v>
      </c>
      <c r="B12" s="184" t="s">
        <v>178</v>
      </c>
      <c r="C12" s="183">
        <f>SUM(C13:C17)</f>
        <v>268438</v>
      </c>
      <c r="D12" s="183">
        <f>SUM(D13:D17)</f>
        <v>2235471</v>
      </c>
      <c r="E12" s="183">
        <f>SUM(E13:E17)</f>
        <v>2235471</v>
      </c>
    </row>
    <row r="13" spans="1:5" s="2" customFormat="1" ht="12" customHeight="1">
      <c r="A13" s="15" t="s">
        <v>64</v>
      </c>
      <c r="B13" s="8" t="s">
        <v>180</v>
      </c>
      <c r="C13" s="208">
        <f>'6.sz.mell'!C15</f>
        <v>0</v>
      </c>
      <c r="D13" s="208">
        <f>'6.sz.mell'!D15</f>
        <v>0</v>
      </c>
      <c r="E13" s="208">
        <f>'6.sz.mell'!E15</f>
        <v>0</v>
      </c>
    </row>
    <row r="14" spans="1:5" s="2" customFormat="1" ht="12" customHeight="1">
      <c r="A14" s="14" t="s">
        <v>65</v>
      </c>
      <c r="B14" s="5" t="s">
        <v>181</v>
      </c>
      <c r="C14" s="208">
        <f>'6.sz.mell'!C16</f>
        <v>0</v>
      </c>
      <c r="D14" s="208">
        <f>'6.sz.mell'!D16</f>
        <v>0</v>
      </c>
      <c r="E14" s="208">
        <f>'6.sz.mell'!E16</f>
        <v>0</v>
      </c>
    </row>
    <row r="15" spans="1:5" s="2" customFormat="1" ht="12" customHeight="1">
      <c r="A15" s="14" t="s">
        <v>66</v>
      </c>
      <c r="B15" s="5" t="s">
        <v>182</v>
      </c>
      <c r="C15" s="208">
        <f>'6.sz.mell'!C17</f>
        <v>0</v>
      </c>
      <c r="D15" s="208">
        <f>'6.sz.mell'!D17</f>
        <v>0</v>
      </c>
      <c r="E15" s="208">
        <f>'6.sz.mell'!E17</f>
        <v>0</v>
      </c>
    </row>
    <row r="16" spans="1:5" s="2" customFormat="1" ht="12" customHeight="1">
      <c r="A16" s="14" t="s">
        <v>67</v>
      </c>
      <c r="B16" s="5" t="s">
        <v>183</v>
      </c>
      <c r="C16" s="208">
        <f>'6.sz.mell'!C18</f>
        <v>0</v>
      </c>
      <c r="D16" s="208">
        <f>'6.sz.mell'!D18</f>
        <v>0</v>
      </c>
      <c r="E16" s="208">
        <f>'6.sz.mell'!E18</f>
        <v>0</v>
      </c>
    </row>
    <row r="17" spans="1:5" s="2" customFormat="1" ht="12" customHeight="1" thickBot="1">
      <c r="A17" s="16" t="s">
        <v>179</v>
      </c>
      <c r="B17" s="13" t="s">
        <v>184</v>
      </c>
      <c r="C17" s="208">
        <f>'6.sz.mell'!C19</f>
        <v>268438</v>
      </c>
      <c r="D17" s="208">
        <f>'6.sz.mell'!D19</f>
        <v>2235471</v>
      </c>
      <c r="E17" s="208">
        <f>'6.sz.mell'!E19</f>
        <v>2235471</v>
      </c>
    </row>
    <row r="18" spans="1:5" s="2" customFormat="1" ht="12" customHeight="1" thickBot="1">
      <c r="A18" s="21" t="s">
        <v>5</v>
      </c>
      <c r="B18" s="184" t="s">
        <v>185</v>
      </c>
      <c r="C18" s="183">
        <f>SUM(C19:C23)</f>
        <v>2750000</v>
      </c>
      <c r="D18" s="183">
        <f>SUM(D19:D23)</f>
        <v>2738000</v>
      </c>
      <c r="E18" s="183">
        <f>SUM(E19:E23)</f>
        <v>2738000</v>
      </c>
    </row>
    <row r="19" spans="1:5" s="2" customFormat="1" ht="12" customHeight="1">
      <c r="A19" s="15" t="s">
        <v>57</v>
      </c>
      <c r="B19" s="8" t="s">
        <v>186</v>
      </c>
      <c r="C19" s="208">
        <f>'6.sz.mell'!C21</f>
        <v>0</v>
      </c>
      <c r="D19" s="208">
        <f>'6.sz.mell'!D21</f>
        <v>0</v>
      </c>
      <c r="E19" s="208">
        <f>'6.sz.mell'!E21</f>
        <v>0</v>
      </c>
    </row>
    <row r="20" spans="1:5" s="2" customFormat="1" ht="12" customHeight="1">
      <c r="A20" s="14" t="s">
        <v>58</v>
      </c>
      <c r="B20" s="5" t="s">
        <v>187</v>
      </c>
      <c r="C20" s="208">
        <f>'6.sz.mell'!C22</f>
        <v>0</v>
      </c>
      <c r="D20" s="208">
        <f>'6.sz.mell'!D22</f>
        <v>0</v>
      </c>
      <c r="E20" s="208">
        <f>'6.sz.mell'!E22</f>
        <v>0</v>
      </c>
    </row>
    <row r="21" spans="1:5" s="2" customFormat="1" ht="12" customHeight="1">
      <c r="A21" s="14" t="s">
        <v>59</v>
      </c>
      <c r="B21" s="5" t="s">
        <v>188</v>
      </c>
      <c r="C21" s="208">
        <f>'6.sz.mell'!C23</f>
        <v>0</v>
      </c>
      <c r="D21" s="208">
        <f>'6.sz.mell'!D23</f>
        <v>0</v>
      </c>
      <c r="E21" s="208">
        <f>'6.sz.mell'!E23</f>
        <v>0</v>
      </c>
    </row>
    <row r="22" spans="1:5" s="2" customFormat="1" ht="12" customHeight="1">
      <c r="A22" s="14" t="s">
        <v>68</v>
      </c>
      <c r="B22" s="5" t="s">
        <v>189</v>
      </c>
      <c r="C22" s="208">
        <f>'6.sz.mell'!C24</f>
        <v>0</v>
      </c>
      <c r="D22" s="208">
        <f>'6.sz.mell'!D24</f>
        <v>0</v>
      </c>
      <c r="E22" s="208">
        <f>'6.sz.mell'!E24</f>
        <v>0</v>
      </c>
    </row>
    <row r="23" spans="1:5" s="2" customFormat="1" ht="12" customHeight="1" thickBot="1">
      <c r="A23" s="16" t="s">
        <v>69</v>
      </c>
      <c r="B23" s="13" t="s">
        <v>190</v>
      </c>
      <c r="C23" s="208">
        <f>'6.sz.mell'!C25</f>
        <v>2750000</v>
      </c>
      <c r="D23" s="208">
        <f>'6.sz.mell'!D25</f>
        <v>2738000</v>
      </c>
      <c r="E23" s="208">
        <f>'6.sz.mell'!E25</f>
        <v>2738000</v>
      </c>
    </row>
    <row r="24" spans="1:5" s="2" customFormat="1" ht="12" customHeight="1" thickBot="1">
      <c r="A24" s="21" t="s">
        <v>6</v>
      </c>
      <c r="B24" s="184" t="s">
        <v>191</v>
      </c>
      <c r="C24" s="183">
        <f>C25+C28+C29+C30</f>
        <v>1770000</v>
      </c>
      <c r="D24" s="183">
        <f>D25+D28+D29+D30</f>
        <v>2017613</v>
      </c>
      <c r="E24" s="183">
        <f>E25+E28+E29+E30</f>
        <v>2017613</v>
      </c>
    </row>
    <row r="25" spans="1:5" s="2" customFormat="1" ht="12" customHeight="1">
      <c r="A25" s="15" t="s">
        <v>192</v>
      </c>
      <c r="B25" s="8" t="s">
        <v>197</v>
      </c>
      <c r="C25" s="208">
        <f>'6.sz.mell'!C27</f>
        <v>1400000</v>
      </c>
      <c r="D25" s="208">
        <f>'6.sz.mell'!D27</f>
        <v>2004388</v>
      </c>
      <c r="E25" s="208">
        <f>'6.sz.mell'!E27</f>
        <v>2004388</v>
      </c>
    </row>
    <row r="26" spans="1:5" s="2" customFormat="1" ht="12" customHeight="1">
      <c r="A26" s="14" t="s">
        <v>194</v>
      </c>
      <c r="B26" s="214" t="s">
        <v>193</v>
      </c>
      <c r="C26" s="208">
        <f>'6.sz.mell'!C28</f>
        <v>500000</v>
      </c>
      <c r="D26" s="208">
        <f>'6.sz.mell'!D28</f>
        <v>373538</v>
      </c>
      <c r="E26" s="208">
        <f>'6.sz.mell'!E28</f>
        <v>373538</v>
      </c>
    </row>
    <row r="27" spans="1:5" s="2" customFormat="1" ht="12" customHeight="1">
      <c r="A27" s="14" t="s">
        <v>196</v>
      </c>
      <c r="B27" s="214" t="s">
        <v>195</v>
      </c>
      <c r="C27" s="208">
        <f>'6.sz.mell'!C29</f>
        <v>900000</v>
      </c>
      <c r="D27" s="208">
        <f>'6.sz.mell'!D29</f>
        <v>1630850</v>
      </c>
      <c r="E27" s="208">
        <f>'6.sz.mell'!E29</f>
        <v>1630850</v>
      </c>
    </row>
    <row r="28" spans="1:5" s="2" customFormat="1" ht="12" customHeight="1">
      <c r="A28" s="14" t="s">
        <v>199</v>
      </c>
      <c r="B28" s="5" t="s">
        <v>198</v>
      </c>
      <c r="C28" s="208">
        <f>'6.sz.mell'!C30</f>
        <v>370000</v>
      </c>
      <c r="D28" s="208">
        <f>'6.sz.mell'!D30</f>
        <v>6072</v>
      </c>
      <c r="E28" s="208">
        <f>'6.sz.mell'!E30</f>
        <v>6072</v>
      </c>
    </row>
    <row r="29" spans="1:5" s="2" customFormat="1" ht="12" customHeight="1">
      <c r="A29" s="14" t="s">
        <v>200</v>
      </c>
      <c r="B29" s="5" t="s">
        <v>202</v>
      </c>
      <c r="C29" s="208">
        <f>'6.sz.mell'!C31</f>
        <v>0</v>
      </c>
      <c r="D29" s="208">
        <f>'6.sz.mell'!D31</f>
        <v>0</v>
      </c>
      <c r="E29" s="208">
        <f>'6.sz.mell'!E31</f>
        <v>0</v>
      </c>
    </row>
    <row r="30" spans="1:5" s="2" customFormat="1" ht="12" customHeight="1" thickBot="1">
      <c r="A30" s="16" t="s">
        <v>201</v>
      </c>
      <c r="B30" s="13" t="s">
        <v>203</v>
      </c>
      <c r="C30" s="208">
        <f>'6.sz.mell'!C32</f>
        <v>0</v>
      </c>
      <c r="D30" s="208">
        <f>'6.sz.mell'!D32</f>
        <v>7153</v>
      </c>
      <c r="E30" s="208">
        <f>'6.sz.mell'!E32</f>
        <v>7153</v>
      </c>
    </row>
    <row r="31" spans="1:5" s="2" customFormat="1" ht="12" customHeight="1" thickBot="1">
      <c r="A31" s="21" t="s">
        <v>7</v>
      </c>
      <c r="B31" s="184" t="s">
        <v>204</v>
      </c>
      <c r="C31" s="183">
        <f>SUM(C32:C41)</f>
        <v>520395</v>
      </c>
      <c r="D31" s="183">
        <f>SUM(D32:D41)</f>
        <v>2532736</v>
      </c>
      <c r="E31" s="183">
        <f>SUM(E32:E41)</f>
        <v>2532736</v>
      </c>
    </row>
    <row r="32" spans="1:5" s="2" customFormat="1" ht="12" customHeight="1">
      <c r="A32" s="15" t="s">
        <v>70</v>
      </c>
      <c r="B32" s="8" t="s">
        <v>207</v>
      </c>
      <c r="C32" s="208">
        <f>'6.sz.mell'!C34</f>
        <v>0</v>
      </c>
      <c r="D32" s="208">
        <f>'6.sz.mell'!D34</f>
        <v>0</v>
      </c>
      <c r="E32" s="208">
        <f>'6.sz.mell'!E34</f>
        <v>0</v>
      </c>
    </row>
    <row r="33" spans="1:5" s="2" customFormat="1" ht="12" customHeight="1">
      <c r="A33" s="14" t="s">
        <v>71</v>
      </c>
      <c r="B33" s="5" t="s">
        <v>215</v>
      </c>
      <c r="C33" s="208">
        <f>'6.sz.mell'!C35</f>
        <v>400000</v>
      </c>
      <c r="D33" s="208">
        <f>'6.sz.mell'!D35</f>
        <v>0</v>
      </c>
      <c r="E33" s="208">
        <f>'6.sz.mell'!E35</f>
        <v>0</v>
      </c>
    </row>
    <row r="34" spans="1:5" s="2" customFormat="1" ht="12" customHeight="1">
      <c r="A34" s="14" t="s">
        <v>72</v>
      </c>
      <c r="B34" s="5" t="s">
        <v>208</v>
      </c>
      <c r="C34" s="208">
        <f>'6.sz.mell'!C36</f>
        <v>0</v>
      </c>
      <c r="D34" s="208">
        <f>'6.sz.mell'!D36</f>
        <v>0</v>
      </c>
      <c r="E34" s="208">
        <f>'6.sz.mell'!E36</f>
        <v>0</v>
      </c>
    </row>
    <row r="35" spans="1:5" s="2" customFormat="1" ht="12" customHeight="1">
      <c r="A35" s="14" t="s">
        <v>73</v>
      </c>
      <c r="B35" s="5" t="s">
        <v>216</v>
      </c>
      <c r="C35" s="208">
        <f>'6.sz.mell'!C37</f>
        <v>0</v>
      </c>
      <c r="D35" s="208">
        <f>'6.sz.mell'!D37</f>
        <v>100000</v>
      </c>
      <c r="E35" s="208">
        <f>'6.sz.mell'!E37</f>
        <v>100000</v>
      </c>
    </row>
    <row r="36" spans="1:5" s="2" customFormat="1" ht="12" customHeight="1">
      <c r="A36" s="14" t="s">
        <v>74</v>
      </c>
      <c r="B36" s="5" t="s">
        <v>209</v>
      </c>
      <c r="C36" s="208">
        <f>'6.sz.mell'!C38</f>
        <v>0</v>
      </c>
      <c r="D36" s="208">
        <f>'6.sz.mell'!D38</f>
        <v>0</v>
      </c>
      <c r="E36" s="208">
        <f>'6.sz.mell'!E38</f>
        <v>0</v>
      </c>
    </row>
    <row r="37" spans="1:5" s="2" customFormat="1" ht="12" customHeight="1">
      <c r="A37" s="14" t="s">
        <v>75</v>
      </c>
      <c r="B37" s="59" t="s">
        <v>210</v>
      </c>
      <c r="C37" s="208">
        <f>'6.sz.mell'!C39</f>
        <v>120000</v>
      </c>
      <c r="D37" s="208">
        <f>'6.sz.mell'!D39</f>
        <v>576940</v>
      </c>
      <c r="E37" s="208">
        <f>'6.sz.mell'!E39</f>
        <v>576940</v>
      </c>
    </row>
    <row r="38" spans="1:5" s="2" customFormat="1" ht="12" customHeight="1">
      <c r="A38" s="14" t="s">
        <v>76</v>
      </c>
      <c r="B38" s="59" t="s">
        <v>211</v>
      </c>
      <c r="C38" s="208">
        <f>'6.sz.mell'!C40</f>
        <v>0</v>
      </c>
      <c r="D38" s="208">
        <f>'6.sz.mell'!D40</f>
        <v>0</v>
      </c>
      <c r="E38" s="208">
        <f>'6.sz.mell'!E40</f>
        <v>0</v>
      </c>
    </row>
    <row r="39" spans="1:5" s="2" customFormat="1" ht="12" customHeight="1">
      <c r="A39" s="14" t="s">
        <v>77</v>
      </c>
      <c r="B39" s="59" t="s">
        <v>212</v>
      </c>
      <c r="C39" s="208">
        <f>'6.sz.mell'!C41</f>
        <v>0</v>
      </c>
      <c r="D39" s="208">
        <f>'6.sz.mell'!D41</f>
        <v>2</v>
      </c>
      <c r="E39" s="208">
        <f>'6.sz.mell'!E41</f>
        <v>2</v>
      </c>
    </row>
    <row r="40" spans="1:5" s="2" customFormat="1" ht="12" customHeight="1">
      <c r="A40" s="14" t="s">
        <v>205</v>
      </c>
      <c r="B40" s="5" t="s">
        <v>213</v>
      </c>
      <c r="C40" s="208">
        <f>'6.sz.mell'!C42</f>
        <v>0</v>
      </c>
      <c r="D40" s="208">
        <f>'6.sz.mell'!D42</f>
        <v>100000</v>
      </c>
      <c r="E40" s="208">
        <f>'6.sz.mell'!E42</f>
        <v>100000</v>
      </c>
    </row>
    <row r="41" spans="1:5" s="2" customFormat="1" ht="12" customHeight="1" thickBot="1">
      <c r="A41" s="16" t="s">
        <v>206</v>
      </c>
      <c r="B41" s="13" t="s">
        <v>214</v>
      </c>
      <c r="C41" s="208">
        <f>'6.sz.mell'!C43</f>
        <v>395</v>
      </c>
      <c r="D41" s="208">
        <f>'6.sz.mell'!D43</f>
        <v>1755794</v>
      </c>
      <c r="E41" s="208">
        <f>'6.sz.mell'!E43</f>
        <v>1755794</v>
      </c>
    </row>
    <row r="42" spans="1:5" s="2" customFormat="1" ht="12" customHeight="1" thickBot="1">
      <c r="A42" s="21" t="s">
        <v>8</v>
      </c>
      <c r="B42" s="184" t="s">
        <v>217</v>
      </c>
      <c r="C42" s="183">
        <f>SUM(C43:C47)</f>
        <v>0</v>
      </c>
      <c r="D42" s="183">
        <f>SUM(D43:D47)</f>
        <v>493000</v>
      </c>
      <c r="E42" s="183">
        <f>SUM(E43:E47)</f>
        <v>493000</v>
      </c>
    </row>
    <row r="43" spans="1:5" s="2" customFormat="1" ht="12" customHeight="1">
      <c r="A43" s="15" t="s">
        <v>168</v>
      </c>
      <c r="B43" s="199" t="s">
        <v>221</v>
      </c>
      <c r="C43" s="219">
        <f>'6.sz.mell'!C45</f>
        <v>0</v>
      </c>
      <c r="D43" s="219">
        <f>'6.sz.mell'!D45</f>
        <v>0</v>
      </c>
      <c r="E43" s="219">
        <f>'6.sz.mell'!E45</f>
        <v>0</v>
      </c>
    </row>
    <row r="44" spans="1:5" s="2" customFormat="1" ht="12" customHeight="1">
      <c r="A44" s="14" t="s">
        <v>62</v>
      </c>
      <c r="B44" s="5" t="s">
        <v>222</v>
      </c>
      <c r="C44" s="219">
        <f>'6.sz.mell'!C46</f>
        <v>0</v>
      </c>
      <c r="D44" s="219">
        <f>'6.sz.mell'!D46</f>
        <v>0</v>
      </c>
      <c r="E44" s="219">
        <f>'6.sz.mell'!E46</f>
        <v>0</v>
      </c>
    </row>
    <row r="45" spans="1:5" s="2" customFormat="1" ht="12" customHeight="1">
      <c r="A45" s="14" t="s">
        <v>218</v>
      </c>
      <c r="B45" s="5" t="s">
        <v>223</v>
      </c>
      <c r="C45" s="219">
        <f>'6.sz.mell'!C47</f>
        <v>0</v>
      </c>
      <c r="D45" s="219">
        <f>'6.sz.mell'!D47</f>
        <v>493000</v>
      </c>
      <c r="E45" s="219">
        <f>'6.sz.mell'!E47</f>
        <v>493000</v>
      </c>
    </row>
    <row r="46" spans="1:5" s="2" customFormat="1" ht="12" customHeight="1">
      <c r="A46" s="14" t="s">
        <v>219</v>
      </c>
      <c r="B46" s="5" t="s">
        <v>224</v>
      </c>
      <c r="C46" s="219">
        <f>'6.sz.mell'!C48</f>
        <v>0</v>
      </c>
      <c r="D46" s="219">
        <f>'6.sz.mell'!D48</f>
        <v>0</v>
      </c>
      <c r="E46" s="219">
        <f>'6.sz.mell'!E48</f>
        <v>0</v>
      </c>
    </row>
    <row r="47" spans="1:5" s="2" customFormat="1" ht="12" customHeight="1" thickBot="1">
      <c r="A47" s="16" t="s">
        <v>220</v>
      </c>
      <c r="B47" s="13" t="s">
        <v>225</v>
      </c>
      <c r="C47" s="219">
        <f>'6.sz.mell'!C49</f>
        <v>0</v>
      </c>
      <c r="D47" s="219">
        <f>'6.sz.mell'!D49</f>
        <v>0</v>
      </c>
      <c r="E47" s="219">
        <f>'6.sz.mell'!E49</f>
        <v>0</v>
      </c>
    </row>
    <row r="48" spans="1:5" s="2" customFormat="1" ht="12" customHeight="1" thickBot="1">
      <c r="A48" s="21" t="s">
        <v>9</v>
      </c>
      <c r="B48" s="184" t="s">
        <v>227</v>
      </c>
      <c r="C48" s="183">
        <f>SUM(C49:C51)</f>
        <v>0</v>
      </c>
      <c r="D48" s="183">
        <f>SUM(D49:D51)</f>
        <v>50000</v>
      </c>
      <c r="E48" s="183">
        <f>SUM(E49:E51)</f>
        <v>50000</v>
      </c>
    </row>
    <row r="49" spans="1:5" s="2" customFormat="1" ht="12" customHeight="1">
      <c r="A49" s="15" t="s">
        <v>60</v>
      </c>
      <c r="B49" s="186" t="s">
        <v>234</v>
      </c>
      <c r="C49" s="220">
        <f>'6.sz.mell'!C51</f>
        <v>0</v>
      </c>
      <c r="D49" s="220">
        <f>'6.sz.mell'!D51</f>
        <v>0</v>
      </c>
      <c r="E49" s="220">
        <f>'6.sz.mell'!E51</f>
        <v>0</v>
      </c>
    </row>
    <row r="50" spans="1:5" s="2" customFormat="1" ht="12" customHeight="1">
      <c r="A50" s="15" t="s">
        <v>61</v>
      </c>
      <c r="B50" s="186" t="s">
        <v>235</v>
      </c>
      <c r="C50" s="220">
        <f>'6.sz.mell'!C52</f>
        <v>0</v>
      </c>
      <c r="D50" s="220">
        <f>'6.sz.mell'!D52</f>
        <v>0</v>
      </c>
      <c r="E50" s="220">
        <f>'6.sz.mell'!E52</f>
        <v>0</v>
      </c>
    </row>
    <row r="51" spans="1:5" s="2" customFormat="1" ht="15" customHeight="1" thickBot="1">
      <c r="A51" s="15" t="s">
        <v>226</v>
      </c>
      <c r="B51" s="205" t="s">
        <v>236</v>
      </c>
      <c r="C51" s="220">
        <f>'6.sz.mell'!C53</f>
        <v>0</v>
      </c>
      <c r="D51" s="220">
        <f>'6.sz.mell'!D53</f>
        <v>50000</v>
      </c>
      <c r="E51" s="220">
        <f>'6.sz.mell'!E53</f>
        <v>50000</v>
      </c>
    </row>
    <row r="52" spans="1:5" s="2" customFormat="1" ht="12" customHeight="1" thickBot="1">
      <c r="A52" s="21" t="s">
        <v>10</v>
      </c>
      <c r="B52" s="184" t="s">
        <v>228</v>
      </c>
      <c r="C52" s="183">
        <f>SUM(C53:C55)</f>
        <v>0</v>
      </c>
      <c r="D52" s="183">
        <f>SUM(D53:D55)</f>
        <v>0</v>
      </c>
      <c r="E52" s="183">
        <f>SUM(E53:E55)</f>
        <v>0</v>
      </c>
    </row>
    <row r="53" spans="1:5" s="2" customFormat="1" ht="12" customHeight="1">
      <c r="A53" s="15" t="s">
        <v>231</v>
      </c>
      <c r="B53" s="186" t="s">
        <v>237</v>
      </c>
      <c r="C53" s="220">
        <f>'6.sz.mell'!C55</f>
        <v>0</v>
      </c>
      <c r="D53" s="220">
        <f>'6.sz.mell'!D55</f>
        <v>0</v>
      </c>
      <c r="E53" s="220">
        <f>'6.sz.mell'!E55</f>
        <v>0</v>
      </c>
    </row>
    <row r="54" spans="1:5" s="2" customFormat="1" ht="12" customHeight="1">
      <c r="A54" s="15" t="s">
        <v>232</v>
      </c>
      <c r="B54" s="186" t="s">
        <v>238</v>
      </c>
      <c r="C54" s="220">
        <f>'6.sz.mell'!C56</f>
        <v>0</v>
      </c>
      <c r="D54" s="220">
        <f>'6.sz.mell'!D56</f>
        <v>0</v>
      </c>
      <c r="E54" s="220">
        <f>'6.sz.mell'!E56</f>
        <v>0</v>
      </c>
    </row>
    <row r="55" spans="1:5" s="2" customFormat="1" ht="12" customHeight="1" thickBot="1">
      <c r="A55" s="15" t="s">
        <v>233</v>
      </c>
      <c r="B55" s="205" t="s">
        <v>239</v>
      </c>
      <c r="C55" s="220">
        <f>'6.sz.mell'!C57</f>
        <v>0</v>
      </c>
      <c r="D55" s="220">
        <f>'6.sz.mell'!D57</f>
        <v>0</v>
      </c>
      <c r="E55" s="220">
        <f>'6.sz.mell'!E57</f>
        <v>0</v>
      </c>
    </row>
    <row r="56" spans="1:5" s="2" customFormat="1" ht="12" customHeight="1" thickBot="1">
      <c r="A56" s="21" t="s">
        <v>11</v>
      </c>
      <c r="B56" s="187" t="s">
        <v>229</v>
      </c>
      <c r="C56" s="183">
        <f>C5+C12+C18+C24+C31+C42+C48+C52</f>
        <v>31284273</v>
      </c>
      <c r="D56" s="183">
        <f>D5+D12+D18+D24+D31+D42+D48+D52</f>
        <v>36925539</v>
      </c>
      <c r="E56" s="183">
        <f>E5+E12+E18+E24+E31+E42+E48+E52</f>
        <v>36925539</v>
      </c>
    </row>
    <row r="57" spans="1:5" s="2" customFormat="1" ht="12" customHeight="1" thickBot="1">
      <c r="A57" s="51" t="s">
        <v>12</v>
      </c>
      <c r="B57" s="188" t="s">
        <v>230</v>
      </c>
      <c r="C57" s="183">
        <f>SUM(C58:C60)</f>
        <v>0</v>
      </c>
      <c r="D57" s="183">
        <f>SUM(D58:D60)</f>
        <v>0</v>
      </c>
      <c r="E57" s="183">
        <f>SUM(E58:E60)</f>
        <v>0</v>
      </c>
    </row>
    <row r="58" spans="1:5" s="2" customFormat="1" ht="12" customHeight="1">
      <c r="A58" s="221" t="s">
        <v>241</v>
      </c>
      <c r="B58" s="199" t="s">
        <v>84</v>
      </c>
      <c r="C58" s="208">
        <f>'6.sz.mell'!C60</f>
        <v>0</v>
      </c>
      <c r="D58" s="208">
        <f>'6.sz.mell'!D60</f>
        <v>0</v>
      </c>
      <c r="E58" s="208">
        <f>'6.sz.mell'!E60</f>
        <v>0</v>
      </c>
    </row>
    <row r="59" spans="1:5" s="2" customFormat="1" ht="12" customHeight="1">
      <c r="A59" s="14" t="s">
        <v>242</v>
      </c>
      <c r="B59" s="59" t="s">
        <v>240</v>
      </c>
      <c r="C59" s="208">
        <f>'6.sz.mell'!C61</f>
        <v>0</v>
      </c>
      <c r="D59" s="208">
        <f>'6.sz.mell'!D61</f>
        <v>0</v>
      </c>
      <c r="E59" s="208">
        <f>'6.sz.mell'!E61</f>
        <v>0</v>
      </c>
    </row>
    <row r="60" spans="1:5" s="2" customFormat="1" ht="12" customHeight="1" thickBot="1">
      <c r="A60" s="16" t="s">
        <v>243</v>
      </c>
      <c r="B60" s="205" t="s">
        <v>86</v>
      </c>
      <c r="C60" s="208">
        <f>'6.sz.mell'!C62</f>
        <v>0</v>
      </c>
      <c r="D60" s="208">
        <f>'6.sz.mell'!D62</f>
        <v>0</v>
      </c>
      <c r="E60" s="208">
        <f>'6.sz.mell'!E62</f>
        <v>0</v>
      </c>
    </row>
    <row r="61" spans="1:5" s="2" customFormat="1" ht="12" customHeight="1" thickBot="1">
      <c r="A61" s="51" t="s">
        <v>13</v>
      </c>
      <c r="B61" s="188" t="s">
        <v>244</v>
      </c>
      <c r="C61" s="183">
        <f>'6.sz.mell'!C63</f>
        <v>0</v>
      </c>
      <c r="D61" s="183">
        <f>'6.sz.mell'!D63</f>
        <v>0</v>
      </c>
      <c r="E61" s="183">
        <f>'6.sz.mell'!E63</f>
        <v>0</v>
      </c>
    </row>
    <row r="62" spans="1:5" s="2" customFormat="1" ht="12" customHeight="1" thickBot="1">
      <c r="A62" s="51" t="s">
        <v>14</v>
      </c>
      <c r="B62" s="188" t="s">
        <v>245</v>
      </c>
      <c r="C62" s="183">
        <f>SUM(C63:C64)</f>
        <v>5169727</v>
      </c>
      <c r="D62" s="183">
        <f>SUM(D63:D64)</f>
        <v>2067683</v>
      </c>
      <c r="E62" s="183">
        <f>SUM(E63:E64)</f>
        <v>2067683</v>
      </c>
    </row>
    <row r="63" spans="1:5" s="2" customFormat="1" ht="12" customHeight="1">
      <c r="A63" s="15" t="s">
        <v>248</v>
      </c>
      <c r="B63" s="199" t="s">
        <v>246</v>
      </c>
      <c r="C63" s="208">
        <f>'6.sz.mell'!C65</f>
        <v>5169727</v>
      </c>
      <c r="D63" s="208">
        <f>'6.sz.mell'!D65</f>
        <v>2067683</v>
      </c>
      <c r="E63" s="208">
        <f>'6.sz.mell'!E65</f>
        <v>2067683</v>
      </c>
    </row>
    <row r="64" spans="1:5" s="2" customFormat="1" ht="12" customHeight="1" thickBot="1">
      <c r="A64" s="222" t="s">
        <v>249</v>
      </c>
      <c r="B64" s="205" t="s">
        <v>247</v>
      </c>
      <c r="C64" s="220">
        <f>'6.sz.mell'!C66</f>
        <v>0</v>
      </c>
      <c r="D64" s="220">
        <f>'6.sz.mell'!D66</f>
        <v>0</v>
      </c>
      <c r="E64" s="220">
        <f>'6.sz.mell'!E66</f>
        <v>0</v>
      </c>
    </row>
    <row r="65" spans="1:5" s="2" customFormat="1" ht="12" customHeight="1" thickBot="1">
      <c r="A65" s="51" t="s">
        <v>15</v>
      </c>
      <c r="B65" s="188" t="s">
        <v>250</v>
      </c>
      <c r="C65" s="183">
        <f>SUM(C66:C68)</f>
        <v>0</v>
      </c>
      <c r="D65" s="183">
        <f>SUM(D66:D68)</f>
        <v>1308309</v>
      </c>
      <c r="E65" s="183">
        <f>SUM(E66:E68)</f>
        <v>1308309</v>
      </c>
    </row>
    <row r="66" spans="1:5" s="2" customFormat="1" ht="12" customHeight="1">
      <c r="A66" s="15" t="s">
        <v>254</v>
      </c>
      <c r="B66" s="8" t="s">
        <v>251</v>
      </c>
      <c r="C66" s="220">
        <f>'6.sz.mell'!C68</f>
        <v>0</v>
      </c>
      <c r="D66" s="220">
        <f>'6.sz.mell'!D68</f>
        <v>1308309</v>
      </c>
      <c r="E66" s="220">
        <f>'6.sz.mell'!E68</f>
        <v>1308309</v>
      </c>
    </row>
    <row r="67" spans="1:5" s="2" customFormat="1" ht="15" customHeight="1">
      <c r="A67" s="14" t="s">
        <v>255</v>
      </c>
      <c r="B67" s="5" t="s">
        <v>252</v>
      </c>
      <c r="C67" s="220">
        <f>'6.sz.mell'!C69</f>
        <v>0</v>
      </c>
      <c r="D67" s="220">
        <f>'6.sz.mell'!D69</f>
        <v>0</v>
      </c>
      <c r="E67" s="220">
        <f>'6.sz.mell'!E69</f>
        <v>0</v>
      </c>
    </row>
    <row r="68" spans="1:5" s="2" customFormat="1" ht="12.95" customHeight="1" thickBot="1">
      <c r="A68" s="16" t="s">
        <v>256</v>
      </c>
      <c r="B68" s="13" t="s">
        <v>253</v>
      </c>
      <c r="C68" s="220">
        <f>'6.sz.mell'!C70</f>
        <v>0</v>
      </c>
      <c r="D68" s="220">
        <f>'6.sz.mell'!D70</f>
        <v>0</v>
      </c>
      <c r="E68" s="220">
        <f>'6.sz.mell'!E70</f>
        <v>0</v>
      </c>
    </row>
    <row r="69" spans="1:5" ht="16.5" customHeight="1" thickBot="1">
      <c r="A69" s="51" t="s">
        <v>16</v>
      </c>
      <c r="B69" s="188" t="s">
        <v>257</v>
      </c>
      <c r="C69" s="183">
        <f>'6.sz.mell'!C71</f>
        <v>0</v>
      </c>
      <c r="D69" s="183">
        <f>'6.sz.mell'!D71</f>
        <v>0</v>
      </c>
      <c r="E69" s="183">
        <f>'6.sz.mell'!E71</f>
        <v>0</v>
      </c>
    </row>
    <row r="70" spans="1:5" ht="16.5" customHeight="1" thickBot="1">
      <c r="A70" s="51" t="s">
        <v>17</v>
      </c>
      <c r="B70" s="188" t="s">
        <v>258</v>
      </c>
      <c r="C70" s="183">
        <f>'6.sz.mell'!C72</f>
        <v>0</v>
      </c>
      <c r="D70" s="183">
        <f>'6.sz.mell'!D72</f>
        <v>0</v>
      </c>
      <c r="E70" s="183">
        <f>'6.sz.mell'!E72</f>
        <v>0</v>
      </c>
    </row>
    <row r="71" spans="1:5" ht="38.1" customHeight="1" thickBot="1">
      <c r="A71" s="21" t="s">
        <v>18</v>
      </c>
      <c r="B71" s="187" t="s">
        <v>293</v>
      </c>
      <c r="C71" s="183">
        <f>C57+C61+C62+C65+C69+C70</f>
        <v>5169727</v>
      </c>
      <c r="D71" s="183">
        <f>D57+D61+D62+D65+D69+D70</f>
        <v>3375992</v>
      </c>
      <c r="E71" s="183">
        <f>E57+E61+E62+E65+E69+E70</f>
        <v>3375992</v>
      </c>
    </row>
    <row r="72" spans="1:5" s="39" customFormat="1" ht="12" customHeight="1" thickBot="1">
      <c r="A72" s="21" t="s">
        <v>19</v>
      </c>
      <c r="B72" s="189" t="s">
        <v>259</v>
      </c>
      <c r="C72" s="183">
        <f>C71+C56</f>
        <v>36454000</v>
      </c>
      <c r="D72" s="183">
        <f>D71+D56</f>
        <v>40301531</v>
      </c>
      <c r="E72" s="183">
        <f>E71+E56</f>
        <v>40301531</v>
      </c>
    </row>
    <row r="73" spans="1:5" ht="12" customHeight="1">
      <c r="A73" s="3"/>
      <c r="B73" s="4"/>
      <c r="C73" s="1"/>
      <c r="D73" s="1"/>
      <c r="E73" s="1"/>
    </row>
    <row r="74" spans="1:5" ht="12" customHeight="1">
      <c r="A74" s="511" t="s">
        <v>30</v>
      </c>
      <c r="B74" s="511"/>
      <c r="C74" s="511"/>
    </row>
    <row r="75" spans="1:5" ht="12" customHeight="1" thickBot="1">
      <c r="A75" s="509" t="s">
        <v>52</v>
      </c>
      <c r="B75" s="509"/>
      <c r="C75" s="61"/>
      <c r="D75" s="61"/>
      <c r="E75" s="61"/>
    </row>
    <row r="76" spans="1:5" ht="36.75" thickBot="1">
      <c r="A76" s="24" t="s">
        <v>1</v>
      </c>
      <c r="B76" s="25" t="s">
        <v>31</v>
      </c>
      <c r="C76" s="38" t="s">
        <v>582</v>
      </c>
      <c r="D76" s="38" t="s">
        <v>583</v>
      </c>
      <c r="E76" s="38" t="s">
        <v>584</v>
      </c>
    </row>
    <row r="77" spans="1:5" ht="12" customHeight="1" thickBot="1">
      <c r="A77" s="32">
        <v>1</v>
      </c>
      <c r="B77" s="33">
        <v>2</v>
      </c>
      <c r="C77" s="34">
        <v>3</v>
      </c>
      <c r="D77" s="34">
        <v>3</v>
      </c>
      <c r="E77" s="34">
        <v>3</v>
      </c>
    </row>
    <row r="78" spans="1:5" ht="12" customHeight="1" thickBot="1">
      <c r="A78" s="22" t="s">
        <v>3</v>
      </c>
      <c r="B78" s="217" t="s">
        <v>324</v>
      </c>
      <c r="C78" s="223">
        <f>SUM(C79:C84)</f>
        <v>25985323</v>
      </c>
      <c r="D78" s="223">
        <f>SUM(D79:D84)</f>
        <v>27824759</v>
      </c>
      <c r="E78" s="223">
        <f>SUM(E79:E84)</f>
        <v>27806118</v>
      </c>
    </row>
    <row r="79" spans="1:5" ht="12" customHeight="1">
      <c r="A79" s="17" t="s">
        <v>45</v>
      </c>
      <c r="B79" s="11" t="s">
        <v>32</v>
      </c>
      <c r="C79" s="12">
        <f>'6.sz.mell'!C85</f>
        <v>12519930</v>
      </c>
      <c r="D79" s="12">
        <f>'6.sz.mell'!D85</f>
        <v>15250914</v>
      </c>
      <c r="E79" s="12">
        <f>'6.sz.mell'!E85</f>
        <v>15250914</v>
      </c>
    </row>
    <row r="80" spans="1:5" ht="12" customHeight="1">
      <c r="A80" s="14" t="s">
        <v>46</v>
      </c>
      <c r="B80" s="5" t="s">
        <v>89</v>
      </c>
      <c r="C80" s="7">
        <f>'6.sz.mell'!C86</f>
        <v>2134433</v>
      </c>
      <c r="D80" s="7">
        <f>'6.sz.mell'!D86</f>
        <v>2288474</v>
      </c>
      <c r="E80" s="7">
        <f>'6.sz.mell'!E86</f>
        <v>2288474</v>
      </c>
    </row>
    <row r="81" spans="1:5" ht="12" customHeight="1">
      <c r="A81" s="14" t="s">
        <v>47</v>
      </c>
      <c r="B81" s="5" t="s">
        <v>90</v>
      </c>
      <c r="C81" s="7">
        <f>'6.sz.mell'!C87</f>
        <v>7751100</v>
      </c>
      <c r="D81" s="7">
        <f>'6.sz.mell'!D87</f>
        <v>7364516</v>
      </c>
      <c r="E81" s="7">
        <f>'6.sz.mell'!E87</f>
        <v>7345875</v>
      </c>
    </row>
    <row r="82" spans="1:5" ht="12" customHeight="1">
      <c r="A82" s="14" t="s">
        <v>165</v>
      </c>
      <c r="B82" s="59" t="s">
        <v>313</v>
      </c>
      <c r="C82" s="252">
        <f>'6.sz.mell'!C88</f>
        <v>0</v>
      </c>
      <c r="D82" s="252">
        <f>'6.sz.mell'!D88</f>
        <v>0</v>
      </c>
      <c r="E82" s="252">
        <f>'6.sz.mell'!E88</f>
        <v>0</v>
      </c>
    </row>
    <row r="83" spans="1:5" ht="12" customHeight="1">
      <c r="A83" s="14" t="s">
        <v>166</v>
      </c>
      <c r="B83" s="5" t="s">
        <v>170</v>
      </c>
      <c r="C83" s="7">
        <f>'6.sz.mell'!C89</f>
        <v>2551000</v>
      </c>
      <c r="D83" s="7">
        <f>'6.sz.mell'!D89</f>
        <v>1471000</v>
      </c>
      <c r="E83" s="7">
        <f>'6.sz.mell'!E89</f>
        <v>1471000</v>
      </c>
    </row>
    <row r="84" spans="1:5" ht="12" customHeight="1">
      <c r="A84" s="14" t="s">
        <v>167</v>
      </c>
      <c r="B84" s="5" t="s">
        <v>91</v>
      </c>
      <c r="C84" s="7">
        <f>SUM(C85:C94)</f>
        <v>1028860</v>
      </c>
      <c r="D84" s="7">
        <f>SUM(D85:D94)</f>
        <v>1449855</v>
      </c>
      <c r="E84" s="7">
        <f>SUM(E85:E94)</f>
        <v>1449855</v>
      </c>
    </row>
    <row r="85" spans="1:5" ht="12" customHeight="1">
      <c r="A85" s="14" t="s">
        <v>314</v>
      </c>
      <c r="B85" s="63" t="s">
        <v>325</v>
      </c>
      <c r="C85" s="7">
        <f>'6.sz.mell'!C91</f>
        <v>0</v>
      </c>
      <c r="D85" s="7">
        <f>'6.sz.mell'!D91</f>
        <v>205061</v>
      </c>
      <c r="E85" s="7">
        <f>'6.sz.mell'!E91</f>
        <v>205061</v>
      </c>
    </row>
    <row r="86" spans="1:5" ht="12" customHeight="1">
      <c r="A86" s="14" t="s">
        <v>315</v>
      </c>
      <c r="B86" s="63" t="s">
        <v>260</v>
      </c>
      <c r="C86" s="7">
        <f>'6.sz.mell'!C92</f>
        <v>0</v>
      </c>
      <c r="D86" s="7">
        <f>'6.sz.mell'!D92</f>
        <v>0</v>
      </c>
      <c r="E86" s="7">
        <f>'6.sz.mell'!E92</f>
        <v>0</v>
      </c>
    </row>
    <row r="87" spans="1:5" ht="12" customHeight="1">
      <c r="A87" s="14" t="s">
        <v>316</v>
      </c>
      <c r="B87" s="63" t="s">
        <v>261</v>
      </c>
      <c r="C87" s="7">
        <f>'6.sz.mell'!C93</f>
        <v>0</v>
      </c>
      <c r="D87" s="7">
        <f>'6.sz.mell'!D93</f>
        <v>0</v>
      </c>
      <c r="E87" s="7">
        <f>'6.sz.mell'!E93</f>
        <v>0</v>
      </c>
    </row>
    <row r="88" spans="1:5" ht="12" customHeight="1">
      <c r="A88" s="14" t="s">
        <v>317</v>
      </c>
      <c r="B88" s="63" t="s">
        <v>262</v>
      </c>
      <c r="C88" s="7">
        <f>'6.sz.mell'!C94</f>
        <v>0</v>
      </c>
      <c r="D88" s="7">
        <f>'6.sz.mell'!D94</f>
        <v>0</v>
      </c>
      <c r="E88" s="7">
        <f>'6.sz.mell'!E94</f>
        <v>0</v>
      </c>
    </row>
    <row r="89" spans="1:5" ht="12" customHeight="1">
      <c r="A89" s="14" t="s">
        <v>318</v>
      </c>
      <c r="B89" s="63" t="s">
        <v>263</v>
      </c>
      <c r="C89" s="7">
        <f>'6.sz.mell'!C95</f>
        <v>793860</v>
      </c>
      <c r="D89" s="7">
        <f>'6.sz.mell'!D95</f>
        <v>1219794</v>
      </c>
      <c r="E89" s="7">
        <f>'6.sz.mell'!E95</f>
        <v>1219794</v>
      </c>
    </row>
    <row r="90" spans="1:5" ht="12" customHeight="1">
      <c r="A90" s="14" t="s">
        <v>319</v>
      </c>
      <c r="B90" s="63" t="s">
        <v>264</v>
      </c>
      <c r="C90" s="7">
        <f>'6.sz.mell'!C96</f>
        <v>0</v>
      </c>
      <c r="D90" s="7">
        <f>'6.sz.mell'!D96</f>
        <v>0</v>
      </c>
      <c r="E90" s="7">
        <f>'6.sz.mell'!E96</f>
        <v>0</v>
      </c>
    </row>
    <row r="91" spans="1:5" ht="12" customHeight="1">
      <c r="A91" s="14" t="s">
        <v>320</v>
      </c>
      <c r="B91" s="63" t="s">
        <v>265</v>
      </c>
      <c r="C91" s="7">
        <f>'6.sz.mell'!C97</f>
        <v>0</v>
      </c>
      <c r="D91" s="7">
        <f>'6.sz.mell'!D97</f>
        <v>0</v>
      </c>
      <c r="E91" s="7">
        <f>'6.sz.mell'!E97</f>
        <v>0</v>
      </c>
    </row>
    <row r="92" spans="1:5" ht="12" customHeight="1">
      <c r="A92" s="14" t="s">
        <v>321</v>
      </c>
      <c r="B92" s="63" t="s">
        <v>266</v>
      </c>
      <c r="C92" s="7">
        <f>'6.sz.mell'!C98</f>
        <v>0</v>
      </c>
      <c r="D92" s="7">
        <f>'6.sz.mell'!D98</f>
        <v>0</v>
      </c>
      <c r="E92" s="7">
        <f>'6.sz.mell'!E98</f>
        <v>0</v>
      </c>
    </row>
    <row r="93" spans="1:5" ht="12" customHeight="1">
      <c r="A93" s="14" t="s">
        <v>322</v>
      </c>
      <c r="B93" s="63" t="s">
        <v>267</v>
      </c>
      <c r="C93" s="7">
        <f>'6.sz.mell'!C99</f>
        <v>0</v>
      </c>
      <c r="D93" s="7">
        <f>'6.sz.mell'!D99</f>
        <v>0</v>
      </c>
      <c r="E93" s="7">
        <f>'6.sz.mell'!E99</f>
        <v>0</v>
      </c>
    </row>
    <row r="94" spans="1:5" ht="15" customHeight="1" thickBot="1">
      <c r="A94" s="14" t="s">
        <v>323</v>
      </c>
      <c r="B94" s="63" t="s">
        <v>268</v>
      </c>
      <c r="C94" s="7">
        <f>'6.sz.mell'!C100</f>
        <v>235000</v>
      </c>
      <c r="D94" s="7">
        <f>'6.sz.mell'!D100</f>
        <v>25000</v>
      </c>
      <c r="E94" s="7">
        <f>'6.sz.mell'!E100</f>
        <v>25000</v>
      </c>
    </row>
    <row r="95" spans="1:5" ht="12" customHeight="1" thickBot="1">
      <c r="A95" s="21" t="s">
        <v>4</v>
      </c>
      <c r="B95" s="52" t="s">
        <v>279</v>
      </c>
      <c r="C95" s="191">
        <f>SUM(C96:C98)</f>
        <v>3327224</v>
      </c>
      <c r="D95" s="191">
        <f>SUM(D96:D98)</f>
        <v>3729614</v>
      </c>
      <c r="E95" s="191">
        <f>SUM(E96:E98)</f>
        <v>3729614</v>
      </c>
    </row>
    <row r="96" spans="1:5" ht="12" customHeight="1">
      <c r="A96" s="15" t="s">
        <v>48</v>
      </c>
      <c r="B96" s="8" t="s">
        <v>92</v>
      </c>
      <c r="C96" s="9">
        <f>'6.sz.mell'!C102</f>
        <v>700000</v>
      </c>
      <c r="D96" s="9">
        <f>'6.sz.mell'!D102</f>
        <v>1102390</v>
      </c>
      <c r="E96" s="9">
        <f>'6.sz.mell'!E102</f>
        <v>1102390</v>
      </c>
    </row>
    <row r="97" spans="1:5" ht="12" customHeight="1">
      <c r="A97" s="15" t="s">
        <v>49</v>
      </c>
      <c r="B97" s="5" t="s">
        <v>93</v>
      </c>
      <c r="C97" s="7">
        <f>'6.sz.mell'!C103</f>
        <v>2627224</v>
      </c>
      <c r="D97" s="7">
        <f>'6.sz.mell'!D103</f>
        <v>2627224</v>
      </c>
      <c r="E97" s="7">
        <f>'6.sz.mell'!E103</f>
        <v>2627224</v>
      </c>
    </row>
    <row r="98" spans="1:5" ht="12" customHeight="1">
      <c r="A98" s="15" t="s">
        <v>50</v>
      </c>
      <c r="B98" s="5" t="s">
        <v>269</v>
      </c>
      <c r="C98" s="7">
        <f>'6.sz.mell'!C104</f>
        <v>0</v>
      </c>
      <c r="D98" s="7">
        <f>'6.sz.mell'!D104</f>
        <v>0</v>
      </c>
      <c r="E98" s="7">
        <f>'6.sz.mell'!E104</f>
        <v>0</v>
      </c>
    </row>
    <row r="99" spans="1:5" ht="12" customHeight="1">
      <c r="A99" s="15" t="s">
        <v>95</v>
      </c>
      <c r="B99" s="63" t="s">
        <v>270</v>
      </c>
      <c r="C99" s="7">
        <f>'6.sz.mell'!C105</f>
        <v>0</v>
      </c>
      <c r="D99" s="7">
        <f>'6.sz.mell'!D105</f>
        <v>0</v>
      </c>
      <c r="E99" s="7">
        <f>'6.sz.mell'!E105</f>
        <v>0</v>
      </c>
    </row>
    <row r="100" spans="1:5" ht="12" customHeight="1">
      <c r="A100" s="15" t="s">
        <v>96</v>
      </c>
      <c r="B100" s="63" t="s">
        <v>261</v>
      </c>
      <c r="C100" s="7">
        <f>'6.sz.mell'!C106</f>
        <v>0</v>
      </c>
      <c r="D100" s="7">
        <f>'6.sz.mell'!D106</f>
        <v>0</v>
      </c>
      <c r="E100" s="7">
        <f>'6.sz.mell'!E106</f>
        <v>0</v>
      </c>
    </row>
    <row r="101" spans="1:5" ht="12" customHeight="1">
      <c r="A101" s="15" t="s">
        <v>97</v>
      </c>
      <c r="B101" s="63" t="s">
        <v>262</v>
      </c>
      <c r="C101" s="7">
        <f>'6.sz.mell'!C107</f>
        <v>0</v>
      </c>
      <c r="D101" s="7">
        <f>'6.sz.mell'!D107</f>
        <v>0</v>
      </c>
      <c r="E101" s="7">
        <f>'6.sz.mell'!E107</f>
        <v>0</v>
      </c>
    </row>
    <row r="102" spans="1:5" ht="12" customHeight="1">
      <c r="A102" s="15" t="s">
        <v>274</v>
      </c>
      <c r="B102" s="63" t="s">
        <v>271</v>
      </c>
      <c r="C102" s="7">
        <f>'6.sz.mell'!C108</f>
        <v>0</v>
      </c>
      <c r="D102" s="7">
        <f>'6.sz.mell'!D108</f>
        <v>0</v>
      </c>
      <c r="E102" s="7">
        <f>'6.sz.mell'!E108</f>
        <v>0</v>
      </c>
    </row>
    <row r="103" spans="1:5" ht="12" customHeight="1">
      <c r="A103" s="15" t="s">
        <v>275</v>
      </c>
      <c r="B103" s="63" t="s">
        <v>264</v>
      </c>
      <c r="C103" s="7">
        <f>'6.sz.mell'!C109</f>
        <v>0</v>
      </c>
      <c r="D103" s="7">
        <f>'6.sz.mell'!D109</f>
        <v>0</v>
      </c>
      <c r="E103" s="7">
        <f>'6.sz.mell'!E109</f>
        <v>0</v>
      </c>
    </row>
    <row r="104" spans="1:5" ht="12" customHeight="1">
      <c r="A104" s="15" t="s">
        <v>276</v>
      </c>
      <c r="B104" s="63" t="s">
        <v>265</v>
      </c>
      <c r="C104" s="7">
        <f>'6.sz.mell'!C110</f>
        <v>0</v>
      </c>
      <c r="D104" s="7">
        <f>'6.sz.mell'!D110</f>
        <v>0</v>
      </c>
      <c r="E104" s="7">
        <f>'6.sz.mell'!E110</f>
        <v>0</v>
      </c>
    </row>
    <row r="105" spans="1:5" ht="12" customHeight="1">
      <c r="A105" s="15" t="s">
        <v>277</v>
      </c>
      <c r="B105" s="63" t="s">
        <v>272</v>
      </c>
      <c r="C105" s="7">
        <f>'6.sz.mell'!C111</f>
        <v>0</v>
      </c>
      <c r="D105" s="7">
        <f>'6.sz.mell'!D111</f>
        <v>0</v>
      </c>
      <c r="E105" s="7">
        <f>'6.sz.mell'!E111</f>
        <v>0</v>
      </c>
    </row>
    <row r="106" spans="1:5" ht="12" customHeight="1" thickBot="1">
      <c r="A106" s="15" t="s">
        <v>278</v>
      </c>
      <c r="B106" s="63" t="s">
        <v>273</v>
      </c>
      <c r="C106" s="7">
        <f>'6.sz.mell'!C112</f>
        <v>0</v>
      </c>
      <c r="D106" s="7">
        <f>'6.sz.mell'!D112</f>
        <v>0</v>
      </c>
      <c r="E106" s="7">
        <f>'6.sz.mell'!E112</f>
        <v>0</v>
      </c>
    </row>
    <row r="107" spans="1:5" ht="12" customHeight="1" thickBot="1">
      <c r="A107" s="21" t="s">
        <v>5</v>
      </c>
      <c r="B107" s="52" t="s">
        <v>280</v>
      </c>
      <c r="C107" s="190">
        <f>SUM(C108:C109)</f>
        <v>6102435</v>
      </c>
      <c r="D107" s="190">
        <f>SUM(D108:D109)</f>
        <v>7436386</v>
      </c>
      <c r="E107" s="190">
        <f>SUM(E108:E109)</f>
        <v>0</v>
      </c>
    </row>
    <row r="108" spans="1:5" ht="12" customHeight="1">
      <c r="A108" s="15" t="s">
        <v>43</v>
      </c>
      <c r="B108" s="8" t="s">
        <v>37</v>
      </c>
      <c r="C108" s="9">
        <f>'6.sz.mell'!C114</f>
        <v>6102435</v>
      </c>
      <c r="D108" s="9">
        <f>'6.sz.mell'!D114</f>
        <v>7436386</v>
      </c>
      <c r="E108" s="9">
        <f>'6.sz.mell'!E114</f>
        <v>0</v>
      </c>
    </row>
    <row r="109" spans="1:5" ht="12" customHeight="1" thickBot="1">
      <c r="A109" s="14" t="s">
        <v>44</v>
      </c>
      <c r="B109" s="5" t="s">
        <v>38</v>
      </c>
      <c r="C109" s="10">
        <f>'6.sz.mell'!C115</f>
        <v>0</v>
      </c>
      <c r="D109" s="10">
        <f>'6.sz.mell'!D115</f>
        <v>0</v>
      </c>
      <c r="E109" s="10">
        <f>'6.sz.mell'!E115</f>
        <v>0</v>
      </c>
    </row>
    <row r="110" spans="1:5" ht="12" customHeight="1" thickBot="1">
      <c r="A110" s="21" t="s">
        <v>6</v>
      </c>
      <c r="B110" s="224" t="s">
        <v>281</v>
      </c>
      <c r="C110" s="191">
        <f>C78+C95+C107</f>
        <v>35414982</v>
      </c>
      <c r="D110" s="191">
        <f>D78+D95+D107</f>
        <v>38990759</v>
      </c>
      <c r="E110" s="191">
        <f>E78+E95+E107</f>
        <v>31535732</v>
      </c>
    </row>
    <row r="111" spans="1:5" ht="12" customHeight="1" thickBot="1">
      <c r="A111" s="21" t="s">
        <v>7</v>
      </c>
      <c r="B111" s="188" t="s">
        <v>282</v>
      </c>
      <c r="C111" s="191">
        <f>SUM(C112:C114)</f>
        <v>0</v>
      </c>
      <c r="D111" s="191">
        <f>SUM(D112:D114)</f>
        <v>0</v>
      </c>
      <c r="E111" s="191">
        <f>SUM(E112:E114)</f>
        <v>0</v>
      </c>
    </row>
    <row r="112" spans="1:5" ht="12" customHeight="1">
      <c r="A112" s="216" t="s">
        <v>70</v>
      </c>
      <c r="B112" s="199" t="s">
        <v>283</v>
      </c>
      <c r="C112" s="225">
        <f>'6.sz.mell'!C118</f>
        <v>0</v>
      </c>
      <c r="D112" s="225">
        <f>'6.sz.mell'!D118</f>
        <v>0</v>
      </c>
      <c r="E112" s="225">
        <f>'6.sz.mell'!E118</f>
        <v>0</v>
      </c>
    </row>
    <row r="113" spans="1:9" ht="12" customHeight="1">
      <c r="A113" s="56" t="s">
        <v>71</v>
      </c>
      <c r="B113" s="59" t="s">
        <v>284</v>
      </c>
      <c r="C113" s="6">
        <f>'6.sz.mell'!C119</f>
        <v>0</v>
      </c>
      <c r="D113" s="6">
        <f>'6.sz.mell'!D119</f>
        <v>0</v>
      </c>
      <c r="E113" s="6">
        <f>'6.sz.mell'!E119</f>
        <v>0</v>
      </c>
    </row>
    <row r="114" spans="1:9" ht="12" customHeight="1" thickBot="1">
      <c r="A114" s="179" t="s">
        <v>72</v>
      </c>
      <c r="B114" s="205" t="s">
        <v>285</v>
      </c>
      <c r="C114" s="6">
        <f>'6.sz.mell'!C120</f>
        <v>0</v>
      </c>
      <c r="D114" s="6">
        <f>'6.sz.mell'!D120</f>
        <v>0</v>
      </c>
      <c r="E114" s="6">
        <f>'6.sz.mell'!E120</f>
        <v>0</v>
      </c>
    </row>
    <row r="115" spans="1:9" ht="15" customHeight="1" thickBot="1">
      <c r="A115" s="51" t="s">
        <v>8</v>
      </c>
      <c r="B115" s="188" t="s">
        <v>286</v>
      </c>
      <c r="C115" s="190">
        <f>'6.sz.mell'!C121</f>
        <v>0</v>
      </c>
      <c r="D115" s="190">
        <f>'6.sz.mell'!D121</f>
        <v>0</v>
      </c>
      <c r="E115" s="190">
        <f>'6.sz.mell'!E121</f>
        <v>0</v>
      </c>
      <c r="F115" s="42"/>
      <c r="G115" s="54"/>
      <c r="H115" s="54"/>
      <c r="I115" s="54"/>
    </row>
    <row r="116" spans="1:9" ht="16.5" thickBot="1">
      <c r="A116" s="51" t="s">
        <v>9</v>
      </c>
      <c r="B116" s="188" t="s">
        <v>300</v>
      </c>
      <c r="C116" s="190">
        <f>SUM(C117:C119)</f>
        <v>1039018</v>
      </c>
      <c r="D116" s="190">
        <f>SUM(D117:D119)</f>
        <v>1310772</v>
      </c>
      <c r="E116" s="190">
        <f>SUM(E117:E119)</f>
        <v>1310772</v>
      </c>
    </row>
    <row r="117" spans="1:9">
      <c r="A117" s="216" t="s">
        <v>60</v>
      </c>
      <c r="B117" s="8" t="s">
        <v>288</v>
      </c>
      <c r="C117" s="225">
        <f>'6.sz.mell'!C123</f>
        <v>1039018</v>
      </c>
      <c r="D117" s="225">
        <f>'6.sz.mell'!D123</f>
        <v>1310772</v>
      </c>
      <c r="E117" s="225">
        <f>'6.sz.mell'!E123</f>
        <v>1310772</v>
      </c>
    </row>
    <row r="118" spans="1:9">
      <c r="A118" s="216" t="s">
        <v>61</v>
      </c>
      <c r="B118" s="5" t="s">
        <v>289</v>
      </c>
      <c r="C118" s="6">
        <f>'6.sz.mell'!C124</f>
        <v>0</v>
      </c>
      <c r="D118" s="6">
        <f>'6.sz.mell'!D124</f>
        <v>0</v>
      </c>
      <c r="E118" s="6">
        <f>'6.sz.mell'!E124</f>
        <v>0</v>
      </c>
    </row>
    <row r="119" spans="1:9" ht="23.25" customHeight="1" thickBot="1">
      <c r="A119" s="216" t="s">
        <v>226</v>
      </c>
      <c r="B119" s="13" t="s">
        <v>290</v>
      </c>
      <c r="C119" s="226"/>
      <c r="D119" s="226"/>
      <c r="E119" s="226"/>
    </row>
    <row r="120" spans="1:9" ht="23.25" customHeight="1" thickBot="1">
      <c r="A120" s="51" t="s">
        <v>10</v>
      </c>
      <c r="B120" s="188" t="s">
        <v>330</v>
      </c>
      <c r="C120" s="190">
        <f>'6.sz.mell'!C126</f>
        <v>0</v>
      </c>
      <c r="D120" s="190">
        <f>'6.sz.mell'!D126</f>
        <v>0</v>
      </c>
      <c r="E120" s="190"/>
    </row>
    <row r="121" spans="1:9" ht="18" customHeight="1" thickBot="1">
      <c r="A121" s="51" t="s">
        <v>11</v>
      </c>
      <c r="B121" s="188" t="s">
        <v>291</v>
      </c>
      <c r="C121" s="190">
        <f>'6.sz.mell'!C127</f>
        <v>0</v>
      </c>
      <c r="D121" s="190">
        <f>'6.sz.mell'!D127</f>
        <v>0</v>
      </c>
      <c r="E121" s="190">
        <f>'6.sz.mell'!E127</f>
        <v>0</v>
      </c>
    </row>
    <row r="122" spans="1:9" ht="15.75" customHeight="1" thickBot="1">
      <c r="A122" s="51" t="s">
        <v>12</v>
      </c>
      <c r="B122" s="187" t="s">
        <v>292</v>
      </c>
      <c r="C122" s="191">
        <f>C111+C115+C116+C120+C121</f>
        <v>1039018</v>
      </c>
      <c r="D122" s="191">
        <f>D111+D115+D116+D120+D121</f>
        <v>1310772</v>
      </c>
      <c r="E122" s="191">
        <f>E111+E115+E116+E120+E121</f>
        <v>1310772</v>
      </c>
    </row>
    <row r="123" spans="1:9" ht="15.75" customHeight="1" thickBot="1">
      <c r="A123" s="21" t="s">
        <v>13</v>
      </c>
      <c r="B123" s="31" t="s">
        <v>294</v>
      </c>
      <c r="C123" s="191">
        <f>C110+C122</f>
        <v>36454000</v>
      </c>
      <c r="D123" s="191">
        <f>D110+D122</f>
        <v>40301531</v>
      </c>
      <c r="E123" s="191">
        <f>E110+E122</f>
        <v>32846504</v>
      </c>
    </row>
    <row r="124" spans="1:9">
      <c r="C124" s="55"/>
      <c r="D124" s="55"/>
      <c r="E124" s="55"/>
    </row>
    <row r="125" spans="1:9">
      <c r="A125" s="510" t="s">
        <v>55</v>
      </c>
      <c r="B125" s="510"/>
      <c r="C125" s="510"/>
    </row>
    <row r="126" spans="1:9" ht="16.5" thickBot="1">
      <c r="A126" s="509" t="s">
        <v>53</v>
      </c>
      <c r="B126" s="509"/>
    </row>
    <row r="127" spans="1:9" ht="21.75" thickBot="1">
      <c r="A127" s="21">
        <v>1</v>
      </c>
      <c r="B127" s="28" t="s">
        <v>298</v>
      </c>
      <c r="C127" s="40">
        <f>C56-C110</f>
        <v>-4130709</v>
      </c>
      <c r="D127" s="40">
        <f>D56-D110</f>
        <v>-2065220</v>
      </c>
      <c r="E127" s="40">
        <f>E56-E110</f>
        <v>5389807</v>
      </c>
    </row>
    <row r="128" spans="1:9" ht="26.25" customHeight="1" thickBot="1">
      <c r="A128" s="21">
        <v>2</v>
      </c>
      <c r="B128" s="28" t="s">
        <v>299</v>
      </c>
      <c r="C128" s="40">
        <f>C71-C122</f>
        <v>4130709</v>
      </c>
      <c r="D128" s="40">
        <f>D71-D122</f>
        <v>2065220</v>
      </c>
      <c r="E128" s="40">
        <f>E71-E122</f>
        <v>2065220</v>
      </c>
    </row>
  </sheetData>
  <sheetProtection algorithmName="SHA-512" hashValue="V0bh6XVmcoy+bKnmxb42x7R5G+RRj3y7sTiEFELrlprlvpiJhmH+tWr8QwNWLFSh5xbIKdL7kxOzsHlSSp/77w==" saltValue="FXt1cI2MTAIDv5nrmu0niQ==" spinCount="100000" sheet="1" selectLockedCells="1" selectUnlockedCells="1"/>
  <mergeCells count="5">
    <mergeCell ref="A75:B75"/>
    <mergeCell ref="A126:B126"/>
    <mergeCell ref="A2:B2"/>
    <mergeCell ref="A125:C125"/>
    <mergeCell ref="A74:C7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Width="3" fitToHeight="2" orientation="portrait" r:id="rId1"/>
  <headerFooter alignWithMargins="0">
    <oddHeader>&amp;C&amp;"Times New Roman CE,Félkövér"&amp;12
Dobronhegy Község Önkormányzata
2020. ÉVI KÖLTSÉGVETÉSÉNEK ÖSSZEVONT MÉRLEGE&amp;10
&amp;R&amp;"Times New Roman CE,Félkövér dőlt"&amp;11 1.sz. melléklet a 5/2021.(V.27.) önkormányzati rendelethez</oddHeader>
  </headerFooter>
  <rowBreaks count="1" manualBreakCount="1">
    <brk id="7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35"/>
  <sheetViews>
    <sheetView view="pageLayout" zoomScaleNormal="100" zoomScaleSheetLayoutView="100" workbookViewId="0">
      <selection activeCell="D35" sqref="D35"/>
    </sheetView>
  </sheetViews>
  <sheetFormatPr defaultRowHeight="15.75"/>
  <cols>
    <col min="1" max="1" width="90.33203125" style="454" customWidth="1"/>
    <col min="2" max="3" width="18.5" style="454" bestFit="1" customWidth="1"/>
    <col min="4" max="4" width="10.5" style="454" bestFit="1" customWidth="1"/>
    <col min="5" max="5" width="9.83203125" style="454" bestFit="1" customWidth="1"/>
    <col min="6" max="16384" width="9.33203125" style="454"/>
  </cols>
  <sheetData>
    <row r="1" spans="1:3" ht="49.5" customHeight="1" thickBot="1">
      <c r="A1" s="452" t="s">
        <v>543</v>
      </c>
      <c r="B1" s="453"/>
      <c r="C1" s="453"/>
    </row>
    <row r="2" spans="1:3" s="455" customFormat="1" ht="20.25" customHeight="1">
      <c r="A2" s="568" t="s">
        <v>544</v>
      </c>
      <c r="B2" s="571" t="s">
        <v>580</v>
      </c>
      <c r="C2" s="571" t="s">
        <v>581</v>
      </c>
    </row>
    <row r="3" spans="1:3" s="456" customFormat="1" ht="15" customHeight="1">
      <c r="A3" s="569"/>
      <c r="B3" s="572"/>
      <c r="C3" s="572"/>
    </row>
    <row r="4" spans="1:3" s="456" customFormat="1" ht="15" customHeight="1">
      <c r="A4" s="569"/>
      <c r="B4" s="572"/>
      <c r="C4" s="572"/>
    </row>
    <row r="5" spans="1:3" s="456" customFormat="1" ht="18.75" customHeight="1" thickBot="1">
      <c r="A5" s="570"/>
      <c r="B5" s="457" t="s">
        <v>545</v>
      </c>
      <c r="C5" s="457" t="s">
        <v>545</v>
      </c>
    </row>
    <row r="6" spans="1:3" s="460" customFormat="1" ht="16.5" thickBot="1">
      <c r="A6" s="458">
        <v>1</v>
      </c>
      <c r="B6" s="459">
        <v>4</v>
      </c>
      <c r="C6" s="459">
        <v>4</v>
      </c>
    </row>
    <row r="7" spans="1:3" s="463" customFormat="1" ht="22.5" customHeight="1">
      <c r="A7" s="461" t="s">
        <v>546</v>
      </c>
      <c r="B7" s="462">
        <f>B10+B20+B22+B24+B26</f>
        <v>17374440</v>
      </c>
      <c r="C7" s="462">
        <f>C10+C20+C22+C24+C26</f>
        <v>17374440</v>
      </c>
    </row>
    <row r="8" spans="1:3">
      <c r="A8" s="464" t="s">
        <v>547</v>
      </c>
      <c r="B8" s="465">
        <v>0</v>
      </c>
      <c r="C8" s="465">
        <v>0</v>
      </c>
    </row>
    <row r="9" spans="1:3">
      <c r="A9" s="464" t="s">
        <v>548</v>
      </c>
      <c r="B9" s="465">
        <f>B11+B13+B15+B17</f>
        <v>5484320</v>
      </c>
      <c r="C9" s="465">
        <f>C11+C13+C15+C17</f>
        <v>5484320</v>
      </c>
    </row>
    <row r="10" spans="1:3">
      <c r="A10" s="464" t="s">
        <v>549</v>
      </c>
      <c r="B10" s="465">
        <f>B12+B14+B16+B18</f>
        <v>5484320</v>
      </c>
      <c r="C10" s="465">
        <f>C12+C14+C16+C18</f>
        <v>5484320</v>
      </c>
    </row>
    <row r="11" spans="1:3">
      <c r="A11" s="464" t="s">
        <v>550</v>
      </c>
      <c r="B11" s="465">
        <v>1265040</v>
      </c>
      <c r="C11" s="465">
        <v>1265040</v>
      </c>
    </row>
    <row r="12" spans="1:3">
      <c r="A12" s="464" t="s">
        <v>551</v>
      </c>
      <c r="B12" s="465">
        <v>1265040</v>
      </c>
      <c r="C12" s="465">
        <v>1265040</v>
      </c>
    </row>
    <row r="13" spans="1:3">
      <c r="A13" s="464" t="s">
        <v>552</v>
      </c>
      <c r="B13" s="465">
        <v>3520000</v>
      </c>
      <c r="C13" s="465">
        <v>3520000</v>
      </c>
    </row>
    <row r="14" spans="1:3">
      <c r="A14" s="464" t="s">
        <v>553</v>
      </c>
      <c r="B14" s="465">
        <v>3520000</v>
      </c>
      <c r="C14" s="465">
        <v>3520000</v>
      </c>
    </row>
    <row r="15" spans="1:3">
      <c r="A15" s="464" t="s">
        <v>554</v>
      </c>
      <c r="B15" s="465">
        <v>100000</v>
      </c>
      <c r="C15" s="465">
        <v>100000</v>
      </c>
    </row>
    <row r="16" spans="1:3">
      <c r="A16" s="464" t="s">
        <v>555</v>
      </c>
      <c r="B16" s="465">
        <v>100000</v>
      </c>
      <c r="C16" s="465">
        <v>100000</v>
      </c>
    </row>
    <row r="17" spans="1:5">
      <c r="A17" s="464" t="s">
        <v>556</v>
      </c>
      <c r="B17" s="465">
        <v>599280</v>
      </c>
      <c r="C17" s="465">
        <v>599280</v>
      </c>
    </row>
    <row r="18" spans="1:5">
      <c r="A18" s="464" t="s">
        <v>557</v>
      </c>
      <c r="B18" s="465">
        <v>599280</v>
      </c>
      <c r="C18" s="465">
        <v>599280</v>
      </c>
    </row>
    <row r="19" spans="1:5">
      <c r="A19" s="464" t="s">
        <v>558</v>
      </c>
      <c r="B19" s="465">
        <v>5000000</v>
      </c>
      <c r="C19" s="465">
        <v>5000000</v>
      </c>
    </row>
    <row r="20" spans="1:5">
      <c r="A20" s="464" t="s">
        <v>559</v>
      </c>
      <c r="B20" s="465">
        <v>5000000</v>
      </c>
      <c r="C20" s="465">
        <v>5000000</v>
      </c>
    </row>
    <row r="21" spans="1:5">
      <c r="A21" s="464" t="s">
        <v>560</v>
      </c>
      <c r="B21" s="465">
        <v>2550</v>
      </c>
      <c r="C21" s="465">
        <v>2550</v>
      </c>
    </row>
    <row r="22" spans="1:5">
      <c r="A22" s="464" t="s">
        <v>561</v>
      </c>
      <c r="B22" s="465">
        <v>2550</v>
      </c>
      <c r="C22" s="465">
        <v>2550</v>
      </c>
    </row>
    <row r="23" spans="1:5">
      <c r="A23" s="464" t="s">
        <v>562</v>
      </c>
      <c r="B23" s="465">
        <v>1908900</v>
      </c>
      <c r="C23" s="465">
        <v>1908900</v>
      </c>
    </row>
    <row r="24" spans="1:5">
      <c r="A24" s="464" t="s">
        <v>562</v>
      </c>
      <c r="B24" s="465">
        <v>1908900</v>
      </c>
      <c r="C24" s="465">
        <v>1908900</v>
      </c>
    </row>
    <row r="25" spans="1:5">
      <c r="A25" s="466" t="s">
        <v>563</v>
      </c>
      <c r="B25" s="465">
        <v>0</v>
      </c>
      <c r="C25" s="465">
        <v>0</v>
      </c>
    </row>
    <row r="26" spans="1:5">
      <c r="A26" s="464" t="s">
        <v>564</v>
      </c>
      <c r="B26" s="465">
        <v>4978670</v>
      </c>
      <c r="C26" s="465">
        <v>4978670</v>
      </c>
    </row>
    <row r="27" spans="1:5" ht="37.5">
      <c r="A27" s="467" t="s">
        <v>565</v>
      </c>
      <c r="B27" s="465">
        <f>B29+B28+B30</f>
        <v>6801000</v>
      </c>
      <c r="C27" s="465">
        <f>C29+C28+C30</f>
        <v>7293779</v>
      </c>
      <c r="E27" s="468"/>
    </row>
    <row r="28" spans="1:5">
      <c r="A28" s="464" t="s">
        <v>566</v>
      </c>
      <c r="B28" s="465">
        <v>2551000</v>
      </c>
      <c r="C28" s="465">
        <f>2551000+263779</f>
        <v>2814779</v>
      </c>
      <c r="D28" s="468"/>
    </row>
    <row r="29" spans="1:5">
      <c r="A29" s="469" t="s">
        <v>567</v>
      </c>
      <c r="B29" s="465">
        <v>4250000</v>
      </c>
      <c r="C29" s="465">
        <f>4250000+229000</f>
        <v>4479000</v>
      </c>
    </row>
    <row r="30" spans="1:5">
      <c r="A30" s="469" t="s">
        <v>568</v>
      </c>
      <c r="B30" s="465">
        <v>0</v>
      </c>
      <c r="C30" s="465">
        <v>0</v>
      </c>
    </row>
    <row r="31" spans="1:5">
      <c r="A31" s="470"/>
      <c r="B31" s="471"/>
      <c r="C31" s="471"/>
    </row>
    <row r="32" spans="1:5" ht="37.5">
      <c r="A32" s="467" t="s">
        <v>569</v>
      </c>
      <c r="B32" s="472">
        <f>SUM(B33)</f>
        <v>1800000</v>
      </c>
      <c r="C32" s="472">
        <f>SUM(C33)</f>
        <v>2000000</v>
      </c>
    </row>
    <row r="33" spans="1:4">
      <c r="A33" s="470" t="s">
        <v>570</v>
      </c>
      <c r="B33" s="473">
        <v>1800000</v>
      </c>
      <c r="C33" s="473">
        <v>2000000</v>
      </c>
    </row>
    <row r="34" spans="1:4" ht="16.5" thickBot="1">
      <c r="A34" s="474" t="s">
        <v>571</v>
      </c>
      <c r="B34" s="471">
        <v>0</v>
      </c>
      <c r="C34" s="471">
        <v>190500</v>
      </c>
    </row>
    <row r="35" spans="1:4" ht="27" customHeight="1" thickBot="1">
      <c r="A35" s="475" t="s">
        <v>572</v>
      </c>
      <c r="B35" s="476">
        <f>B27+B7+B32</f>
        <v>25975440</v>
      </c>
      <c r="C35" s="476">
        <f>C27+C7+C32+C34</f>
        <v>26858719</v>
      </c>
      <c r="D35" s="468"/>
    </row>
  </sheetData>
  <sheetProtection algorithmName="SHA-512" hashValue="DHMQO6VHp7XrdNsTQC76SGK/FDk/EIl7gY0oI9bRSHpinGe4psN1ROTr4eU+8nlFaGCdtwO5/oPCdWIUDSzk8Q==" saltValue="uDPZ8Cf2nUwyHX85ZkWU0w==" spinCount="100000" sheet="1" selectLockedCells="1" selectUnlockedCells="1"/>
  <mergeCells count="3">
    <mergeCell ref="A2:A5"/>
    <mergeCell ref="B2:B4"/>
    <mergeCell ref="C2:C4"/>
  </mergeCells>
  <printOptions horizontalCentered="1"/>
  <pageMargins left="0.70866141732283505" right="0.70866141732283505" top="0.74803149606299202" bottom="0.74803149606299202" header="0.31496062992126" footer="0.31496062992126"/>
  <pageSetup paperSize="9" scale="63" orientation="portrait" r:id="rId1"/>
  <headerFooter>
    <oddHeader>&amp;C&amp;"Times New Roman CE,Félkövér"&amp;14Dobronhegy Község Önkormányzata&amp;R
9.sz.melléklet a 5/2021.(V.27.)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4"/>
  <sheetViews>
    <sheetView view="pageLayout" zoomScaleNormal="100" workbookViewId="0">
      <selection activeCell="B6" sqref="B6"/>
    </sheetView>
  </sheetViews>
  <sheetFormatPr defaultRowHeight="12.75"/>
  <cols>
    <col min="1" max="1" width="6.6640625" customWidth="1"/>
    <col min="2" max="2" width="51.1640625" bestFit="1" customWidth="1"/>
    <col min="3" max="3" width="31.1640625" customWidth="1"/>
    <col min="4" max="4" width="14.83203125" customWidth="1"/>
  </cols>
  <sheetData>
    <row r="1" spans="1:6" ht="15.75" thickBot="1">
      <c r="C1" s="573"/>
      <c r="D1" s="573"/>
    </row>
    <row r="2" spans="1:6" ht="42.75" customHeight="1" thickBot="1">
      <c r="A2" s="333" t="s">
        <v>42</v>
      </c>
      <c r="B2" s="334" t="s">
        <v>382</v>
      </c>
      <c r="C2" s="334" t="s">
        <v>383</v>
      </c>
      <c r="D2" s="335" t="s">
        <v>384</v>
      </c>
      <c r="F2" s="336"/>
    </row>
    <row r="3" spans="1:6" ht="21.75" customHeight="1">
      <c r="A3" s="337" t="s">
        <v>3</v>
      </c>
      <c r="B3" s="338" t="s">
        <v>385</v>
      </c>
      <c r="C3" s="338" t="s">
        <v>386</v>
      </c>
      <c r="D3" s="339">
        <v>0</v>
      </c>
      <c r="E3" s="48"/>
    </row>
    <row r="4" spans="1:6" ht="20.25" customHeight="1" thickBot="1">
      <c r="A4" s="340" t="s">
        <v>4</v>
      </c>
      <c r="B4" s="341" t="s">
        <v>387</v>
      </c>
      <c r="C4" s="342" t="s">
        <v>386</v>
      </c>
      <c r="D4" s="343">
        <v>825934</v>
      </c>
      <c r="E4" s="48"/>
    </row>
    <row r="5" spans="1:6" ht="30.75" customHeight="1">
      <c r="A5" s="344" t="s">
        <v>5</v>
      </c>
      <c r="B5" s="345" t="s">
        <v>388</v>
      </c>
      <c r="C5" s="346" t="s">
        <v>389</v>
      </c>
      <c r="D5" s="347">
        <v>154000</v>
      </c>
    </row>
    <row r="6" spans="1:6" ht="24.75" customHeight="1">
      <c r="A6" s="348" t="s">
        <v>6</v>
      </c>
      <c r="B6" s="349" t="s">
        <v>390</v>
      </c>
      <c r="C6" s="349" t="s">
        <v>389</v>
      </c>
      <c r="D6" s="350">
        <v>139860</v>
      </c>
    </row>
    <row r="7" spans="1:6" ht="27" customHeight="1">
      <c r="A7" s="348" t="s">
        <v>7</v>
      </c>
      <c r="B7" s="349" t="s">
        <v>391</v>
      </c>
      <c r="C7" s="349" t="s">
        <v>389</v>
      </c>
      <c r="D7" s="350">
        <v>100000</v>
      </c>
    </row>
    <row r="8" spans="1:6" ht="15.95" customHeight="1">
      <c r="A8" s="344" t="s">
        <v>8</v>
      </c>
      <c r="B8" s="349" t="s">
        <v>392</v>
      </c>
      <c r="C8" s="349" t="s">
        <v>389</v>
      </c>
      <c r="D8" s="351">
        <v>25000</v>
      </c>
    </row>
    <row r="9" spans="1:6" ht="15.95" customHeight="1">
      <c r="A9" s="348"/>
      <c r="B9" s="349"/>
      <c r="C9" s="349"/>
      <c r="D9" s="351"/>
    </row>
    <row r="10" spans="1:6" ht="15.95" customHeight="1">
      <c r="A10" s="344"/>
      <c r="B10" s="352"/>
      <c r="C10" s="349"/>
      <c r="D10" s="351"/>
    </row>
    <row r="11" spans="1:6">
      <c r="A11" s="348"/>
      <c r="B11" s="353"/>
      <c r="C11" s="349"/>
      <c r="D11" s="351"/>
    </row>
    <row r="12" spans="1:6" ht="24.75" customHeight="1">
      <c r="A12" s="348"/>
      <c r="B12" s="354"/>
      <c r="C12" s="349"/>
      <c r="D12" s="351"/>
    </row>
    <row r="13" spans="1:6" ht="15.95" customHeight="1" thickBot="1">
      <c r="A13" s="344"/>
      <c r="B13" s="349"/>
      <c r="C13" s="349"/>
      <c r="D13" s="351"/>
    </row>
    <row r="14" spans="1:6" ht="15.95" customHeight="1" thickBot="1">
      <c r="A14" s="574" t="s">
        <v>34</v>
      </c>
      <c r="B14" s="575"/>
      <c r="C14" s="355"/>
      <c r="D14" s="356">
        <f>SUM(D3:D13)</f>
        <v>1244794</v>
      </c>
    </row>
  </sheetData>
  <sheetProtection algorithmName="SHA-512" hashValue="RMISHky6eU59dfnzCroaSJTL8Mh83apbcgEhTDDkjUqXMnGBK0K85SQa1kVtJhaVg9wuCfUtwOw7TspJitU7eg==" saltValue="q/Nl7WOepG2nwS37zvOhBA==" spinCount="100000" sheet="1" selectLockedCells="1" selectUnlockedCells="1"/>
  <mergeCells count="2">
    <mergeCell ref="C1:D1"/>
    <mergeCell ref="A14:B14"/>
  </mergeCells>
  <conditionalFormatting sqref="D14">
    <cfRule type="cellIs" dxfId="1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91" orientation="portrait" r:id="rId1"/>
  <headerFooter alignWithMargins="0">
    <oddHeader>&amp;C&amp;"Times New Roman CE,Félkövér"&amp;12Dobronhegy Község Önkormányzata
K I M U T A T Á S
a 2020. évi céljelleggel nyújtott támogatásokról&amp;R&amp;"Times New Roman CE,Félkövér dőlt"
10.sz.melléklet a 5/2021.(V.27.)önkormányzati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E70"/>
  <sheetViews>
    <sheetView view="pageLayout" zoomScaleNormal="145" zoomScaleSheetLayoutView="120" workbookViewId="0">
      <selection activeCell="G2" sqref="G2"/>
    </sheetView>
  </sheetViews>
  <sheetFormatPr defaultColWidth="12" defaultRowHeight="15.75"/>
  <cols>
    <col min="1" max="1" width="67.1640625" style="357" customWidth="1"/>
    <col min="2" max="2" width="6.1640625" style="357" customWidth="1"/>
    <col min="3" max="4" width="13.33203125" style="357" bestFit="1" customWidth="1"/>
    <col min="5" max="5" width="12.1640625" style="390" customWidth="1"/>
    <col min="6" max="16384" width="12" style="357"/>
  </cols>
  <sheetData>
    <row r="1" spans="1:5" ht="16.5" thickBot="1">
      <c r="C1" s="577" t="s">
        <v>393</v>
      </c>
      <c r="D1" s="577"/>
      <c r="E1" s="577"/>
    </row>
    <row r="2" spans="1:5" ht="15.75" customHeight="1">
      <c r="A2" s="578" t="s">
        <v>394</v>
      </c>
      <c r="B2" s="581" t="s">
        <v>395</v>
      </c>
      <c r="C2" s="584" t="s">
        <v>396</v>
      </c>
      <c r="D2" s="584" t="s">
        <v>397</v>
      </c>
      <c r="E2" s="586" t="s">
        <v>398</v>
      </c>
    </row>
    <row r="3" spans="1:5" ht="11.25" customHeight="1">
      <c r="A3" s="579"/>
      <c r="B3" s="582"/>
      <c r="C3" s="585"/>
      <c r="D3" s="585"/>
      <c r="E3" s="587"/>
    </row>
    <row r="4" spans="1:5">
      <c r="A4" s="580"/>
      <c r="B4" s="583"/>
      <c r="C4" s="588" t="s">
        <v>399</v>
      </c>
      <c r="D4" s="588"/>
      <c r="E4" s="589"/>
    </row>
    <row r="5" spans="1:5" s="361" customFormat="1" ht="16.5" thickBot="1">
      <c r="A5" s="358">
        <v>1</v>
      </c>
      <c r="B5" s="359">
        <v>2</v>
      </c>
      <c r="C5" s="359">
        <v>3</v>
      </c>
      <c r="D5" s="359">
        <v>4</v>
      </c>
      <c r="E5" s="360">
        <v>5</v>
      </c>
    </row>
    <row r="6" spans="1:5" s="366" customFormat="1">
      <c r="A6" s="362" t="s">
        <v>400</v>
      </c>
      <c r="B6" s="363" t="s">
        <v>401</v>
      </c>
      <c r="C6" s="364">
        <v>0</v>
      </c>
      <c r="D6" s="364">
        <v>489004</v>
      </c>
      <c r="E6" s="365"/>
    </row>
    <row r="7" spans="1:5" s="366" customFormat="1">
      <c r="A7" s="367" t="s">
        <v>402</v>
      </c>
      <c r="B7" s="368" t="s">
        <v>403</v>
      </c>
      <c r="C7" s="369">
        <f>C8+C13+C18+C28+C23</f>
        <v>195538046</v>
      </c>
      <c r="D7" s="369">
        <f>D8+D13+D18+D28+D23</f>
        <v>305566398</v>
      </c>
      <c r="E7" s="370">
        <f>(D7/C7)*100</f>
        <v>156.26953641543497</v>
      </c>
    </row>
    <row r="8" spans="1:5" s="366" customFormat="1">
      <c r="A8" s="367" t="s">
        <v>404</v>
      </c>
      <c r="B8" s="368" t="s">
        <v>405</v>
      </c>
      <c r="C8" s="369">
        <f>SUM(C9:C12)</f>
        <v>189505223</v>
      </c>
      <c r="D8" s="369">
        <f>SUM(D9:D12)</f>
        <v>299934473</v>
      </c>
      <c r="E8" s="370">
        <f>(D8/C8)*100</f>
        <v>158.27240444977076</v>
      </c>
    </row>
    <row r="9" spans="1:5" s="366" customFormat="1" ht="16.5" customHeight="1">
      <c r="A9" s="371" t="s">
        <v>406</v>
      </c>
      <c r="B9" s="368" t="s">
        <v>6</v>
      </c>
      <c r="C9" s="372">
        <v>59706772</v>
      </c>
      <c r="D9" s="372">
        <v>59558768</v>
      </c>
      <c r="E9" s="370">
        <f>(D9/C9)*100</f>
        <v>99.752115220698926</v>
      </c>
    </row>
    <row r="10" spans="1:5" s="366" customFormat="1" ht="27.75" customHeight="1">
      <c r="A10" s="371" t="s">
        <v>407</v>
      </c>
      <c r="B10" s="368" t="s">
        <v>7</v>
      </c>
      <c r="C10" s="372"/>
      <c r="D10" s="372"/>
      <c r="E10" s="370"/>
    </row>
    <row r="11" spans="1:5" s="366" customFormat="1">
      <c r="A11" s="371" t="s">
        <v>408</v>
      </c>
      <c r="B11" s="368" t="s">
        <v>8</v>
      </c>
      <c r="C11" s="372">
        <v>115173099</v>
      </c>
      <c r="D11" s="372">
        <v>225910631</v>
      </c>
      <c r="E11" s="370">
        <f>(D11/C11)*100</f>
        <v>196.14878210405712</v>
      </c>
    </row>
    <row r="12" spans="1:5" s="366" customFormat="1">
      <c r="A12" s="371" t="s">
        <v>409</v>
      </c>
      <c r="B12" s="368" t="s">
        <v>9</v>
      </c>
      <c r="C12" s="372">
        <v>14625352</v>
      </c>
      <c r="D12" s="372">
        <v>14465074</v>
      </c>
      <c r="E12" s="370">
        <f>(D12/C12)*100</f>
        <v>98.904108427612542</v>
      </c>
    </row>
    <row r="13" spans="1:5" s="366" customFormat="1">
      <c r="A13" s="373" t="s">
        <v>410</v>
      </c>
      <c r="B13" s="368" t="s">
        <v>10</v>
      </c>
      <c r="C13" s="374">
        <f>SUM(C14:C17)</f>
        <v>2882823</v>
      </c>
      <c r="D13" s="374">
        <f>SUM(D14:D17)</f>
        <v>2481925</v>
      </c>
      <c r="E13" s="370">
        <f>(D13/C13)*100</f>
        <v>86.093561762203237</v>
      </c>
    </row>
    <row r="14" spans="1:5" s="366" customFormat="1">
      <c r="A14" s="371" t="s">
        <v>411</v>
      </c>
      <c r="B14" s="368" t="s">
        <v>11</v>
      </c>
      <c r="C14" s="372"/>
      <c r="D14" s="372"/>
      <c r="E14" s="370"/>
    </row>
    <row r="15" spans="1:5" s="366" customFormat="1" ht="22.5">
      <c r="A15" s="371" t="s">
        <v>412</v>
      </c>
      <c r="B15" s="368" t="s">
        <v>12</v>
      </c>
      <c r="C15" s="372"/>
      <c r="D15" s="372"/>
      <c r="E15" s="370"/>
    </row>
    <row r="16" spans="1:5" s="366" customFormat="1">
      <c r="A16" s="371" t="s">
        <v>413</v>
      </c>
      <c r="B16" s="368" t="s">
        <v>13</v>
      </c>
      <c r="C16" s="372">
        <v>1338169</v>
      </c>
      <c r="D16" s="372">
        <v>2328896</v>
      </c>
      <c r="E16" s="370">
        <f>(D16/C16)*100</f>
        <v>174.036014883023</v>
      </c>
    </row>
    <row r="17" spans="1:5" s="366" customFormat="1">
      <c r="A17" s="371" t="s">
        <v>414</v>
      </c>
      <c r="B17" s="368" t="s">
        <v>14</v>
      </c>
      <c r="C17" s="372">
        <v>1544654</v>
      </c>
      <c r="D17" s="372">
        <v>153029</v>
      </c>
      <c r="E17" s="370">
        <f>(D17/C17)*100</f>
        <v>9.907008300888096</v>
      </c>
    </row>
    <row r="18" spans="1:5" s="366" customFormat="1">
      <c r="A18" s="373" t="s">
        <v>415</v>
      </c>
      <c r="B18" s="368" t="s">
        <v>15</v>
      </c>
      <c r="C18" s="374">
        <f>SUM(C19:C22)</f>
        <v>0</v>
      </c>
      <c r="D18" s="374">
        <f>SUM(D19:D22)</f>
        <v>0</v>
      </c>
      <c r="E18" s="370"/>
    </row>
    <row r="19" spans="1:5" s="366" customFormat="1">
      <c r="A19" s="371" t="s">
        <v>416</v>
      </c>
      <c r="B19" s="368" t="s">
        <v>16</v>
      </c>
      <c r="C19" s="372"/>
      <c r="D19" s="372"/>
      <c r="E19" s="370"/>
    </row>
    <row r="20" spans="1:5" s="366" customFormat="1">
      <c r="A20" s="371" t="s">
        <v>417</v>
      </c>
      <c r="B20" s="368" t="s">
        <v>17</v>
      </c>
      <c r="C20" s="372"/>
      <c r="D20" s="372"/>
      <c r="E20" s="370"/>
    </row>
    <row r="21" spans="1:5" s="366" customFormat="1">
      <c r="A21" s="371" t="s">
        <v>418</v>
      </c>
      <c r="B21" s="368" t="s">
        <v>18</v>
      </c>
      <c r="C21" s="372"/>
      <c r="D21" s="372"/>
      <c r="E21" s="370"/>
    </row>
    <row r="22" spans="1:5" s="366" customFormat="1">
      <c r="A22" s="371" t="s">
        <v>419</v>
      </c>
      <c r="B22" s="368" t="s">
        <v>19</v>
      </c>
      <c r="C22" s="372"/>
      <c r="D22" s="372"/>
      <c r="E22" s="370"/>
    </row>
    <row r="23" spans="1:5" s="366" customFormat="1">
      <c r="A23" s="373" t="s">
        <v>420</v>
      </c>
      <c r="B23" s="368" t="s">
        <v>20</v>
      </c>
      <c r="C23" s="375">
        <f>SUM(C24:C27)</f>
        <v>3150000</v>
      </c>
      <c r="D23" s="375">
        <f>SUM(D24:D27)</f>
        <v>3150000</v>
      </c>
      <c r="E23" s="370"/>
    </row>
    <row r="24" spans="1:5" s="366" customFormat="1">
      <c r="A24" s="371" t="s">
        <v>421</v>
      </c>
      <c r="B24" s="368" t="s">
        <v>21</v>
      </c>
      <c r="C24" s="372"/>
      <c r="D24" s="372"/>
      <c r="E24" s="370"/>
    </row>
    <row r="25" spans="1:5" s="366" customFormat="1">
      <c r="A25" s="371" t="s">
        <v>422</v>
      </c>
      <c r="B25" s="368" t="s">
        <v>22</v>
      </c>
      <c r="C25" s="372"/>
      <c r="D25" s="372"/>
      <c r="E25" s="370"/>
    </row>
    <row r="26" spans="1:5" s="366" customFormat="1">
      <c r="A26" s="371" t="s">
        <v>423</v>
      </c>
      <c r="B26" s="368" t="s">
        <v>23</v>
      </c>
      <c r="C26" s="372"/>
      <c r="D26" s="372"/>
      <c r="E26" s="370"/>
    </row>
    <row r="27" spans="1:5" s="366" customFormat="1">
      <c r="A27" s="371" t="s">
        <v>424</v>
      </c>
      <c r="B27" s="368" t="s">
        <v>24</v>
      </c>
      <c r="C27" s="372">
        <v>3150000</v>
      </c>
      <c r="D27" s="372">
        <v>3150000</v>
      </c>
      <c r="E27" s="370"/>
    </row>
    <row r="28" spans="1:5" s="366" customFormat="1">
      <c r="A28" s="373" t="s">
        <v>425</v>
      </c>
      <c r="B28" s="368" t="s">
        <v>25</v>
      </c>
      <c r="C28" s="372">
        <f>SUM(C29:C32)</f>
        <v>0</v>
      </c>
      <c r="D28" s="372">
        <f>SUM(D29:D32)</f>
        <v>0</v>
      </c>
      <c r="E28" s="370"/>
    </row>
    <row r="29" spans="1:5" s="366" customFormat="1">
      <c r="A29" s="371" t="s">
        <v>426</v>
      </c>
      <c r="B29" s="368" t="s">
        <v>26</v>
      </c>
      <c r="C29" s="372"/>
      <c r="D29" s="372"/>
      <c r="E29" s="370"/>
    </row>
    <row r="30" spans="1:5" s="366" customFormat="1" ht="22.5">
      <c r="A30" s="371" t="s">
        <v>427</v>
      </c>
      <c r="B30" s="368" t="s">
        <v>27</v>
      </c>
      <c r="C30" s="372"/>
      <c r="D30" s="372"/>
      <c r="E30" s="370"/>
    </row>
    <row r="31" spans="1:5" s="366" customFormat="1">
      <c r="A31" s="371" t="s">
        <v>428</v>
      </c>
      <c r="B31" s="368" t="s">
        <v>28</v>
      </c>
      <c r="C31" s="372"/>
      <c r="D31" s="372"/>
      <c r="E31" s="370"/>
    </row>
    <row r="32" spans="1:5" s="366" customFormat="1">
      <c r="A32" s="371" t="s">
        <v>429</v>
      </c>
      <c r="B32" s="368" t="s">
        <v>29</v>
      </c>
      <c r="C32" s="372"/>
      <c r="D32" s="372"/>
      <c r="E32" s="370"/>
    </row>
    <row r="33" spans="1:5" s="366" customFormat="1">
      <c r="A33" s="367" t="s">
        <v>430</v>
      </c>
      <c r="B33" s="368" t="s">
        <v>122</v>
      </c>
      <c r="C33" s="376">
        <f>C34+C39+C44</f>
        <v>100000</v>
      </c>
      <c r="D33" s="376">
        <f>D34+D39+D44</f>
        <v>100000</v>
      </c>
      <c r="E33" s="370">
        <f>(D33/C33)*100</f>
        <v>100</v>
      </c>
    </row>
    <row r="34" spans="1:5" s="366" customFormat="1">
      <c r="A34" s="373" t="s">
        <v>431</v>
      </c>
      <c r="B34" s="368" t="s">
        <v>123</v>
      </c>
      <c r="C34" s="375">
        <f>SUM(C35:C38)</f>
        <v>100000</v>
      </c>
      <c r="D34" s="375">
        <f>SUM(D35:D38)</f>
        <v>100000</v>
      </c>
      <c r="E34" s="370">
        <f>(D34/C34)*100</f>
        <v>100</v>
      </c>
    </row>
    <row r="35" spans="1:5" s="366" customFormat="1">
      <c r="A35" s="371" t="s">
        <v>432</v>
      </c>
      <c r="B35" s="368" t="s">
        <v>433</v>
      </c>
      <c r="C35" s="372"/>
      <c r="D35" s="372"/>
      <c r="E35" s="370"/>
    </row>
    <row r="36" spans="1:5" s="366" customFormat="1">
      <c r="A36" s="371" t="s">
        <v>434</v>
      </c>
      <c r="B36" s="368" t="s">
        <v>435</v>
      </c>
      <c r="C36" s="372"/>
      <c r="D36" s="372"/>
      <c r="E36" s="370"/>
    </row>
    <row r="37" spans="1:5" s="366" customFormat="1">
      <c r="A37" s="371" t="s">
        <v>436</v>
      </c>
      <c r="B37" s="368" t="s">
        <v>437</v>
      </c>
      <c r="C37" s="372">
        <v>100000</v>
      </c>
      <c r="D37" s="372">
        <v>100000</v>
      </c>
      <c r="E37" s="370">
        <f>(D37/C37)*100</f>
        <v>100</v>
      </c>
    </row>
    <row r="38" spans="1:5" s="366" customFormat="1">
      <c r="A38" s="371" t="s">
        <v>438</v>
      </c>
      <c r="B38" s="368" t="s">
        <v>439</v>
      </c>
      <c r="C38" s="372"/>
      <c r="D38" s="372"/>
      <c r="E38" s="370"/>
    </row>
    <row r="39" spans="1:5" s="366" customFormat="1">
      <c r="A39" s="373" t="s">
        <v>440</v>
      </c>
      <c r="B39" s="368" t="s">
        <v>441</v>
      </c>
      <c r="C39" s="372">
        <f>SUM(C40:C43)</f>
        <v>0</v>
      </c>
      <c r="D39" s="372">
        <f>SUM(D40:D43)</f>
        <v>0</v>
      </c>
      <c r="E39" s="370"/>
    </row>
    <row r="40" spans="1:5" s="366" customFormat="1">
      <c r="A40" s="371" t="s">
        <v>442</v>
      </c>
      <c r="B40" s="368" t="s">
        <v>443</v>
      </c>
      <c r="C40" s="372"/>
      <c r="D40" s="372"/>
      <c r="E40" s="370"/>
    </row>
    <row r="41" spans="1:5" s="366" customFormat="1" ht="22.5">
      <c r="A41" s="371" t="s">
        <v>444</v>
      </c>
      <c r="B41" s="368" t="s">
        <v>445</v>
      </c>
      <c r="C41" s="372"/>
      <c r="D41" s="372"/>
      <c r="E41" s="370"/>
    </row>
    <row r="42" spans="1:5" s="366" customFormat="1">
      <c r="A42" s="371" t="s">
        <v>446</v>
      </c>
      <c r="B42" s="368" t="s">
        <v>447</v>
      </c>
      <c r="C42" s="372"/>
      <c r="D42" s="372"/>
      <c r="E42" s="370"/>
    </row>
    <row r="43" spans="1:5" s="366" customFormat="1">
      <c r="A43" s="371" t="s">
        <v>448</v>
      </c>
      <c r="B43" s="368" t="s">
        <v>449</v>
      </c>
      <c r="C43" s="372"/>
      <c r="D43" s="372"/>
      <c r="E43" s="370"/>
    </row>
    <row r="44" spans="1:5" s="366" customFormat="1">
      <c r="A44" s="373" t="s">
        <v>450</v>
      </c>
      <c r="B44" s="368" t="s">
        <v>451</v>
      </c>
      <c r="C44" s="372">
        <f>SUM(C45:C48)</f>
        <v>0</v>
      </c>
      <c r="D44" s="372">
        <f>SUM(D45:D48)</f>
        <v>0</v>
      </c>
      <c r="E44" s="370"/>
    </row>
    <row r="45" spans="1:5" s="366" customFormat="1">
      <c r="A45" s="371" t="s">
        <v>452</v>
      </c>
      <c r="B45" s="368" t="s">
        <v>453</v>
      </c>
      <c r="C45" s="372"/>
      <c r="D45" s="372"/>
      <c r="E45" s="370"/>
    </row>
    <row r="46" spans="1:5" s="366" customFormat="1" ht="22.5">
      <c r="A46" s="371" t="s">
        <v>454</v>
      </c>
      <c r="B46" s="368" t="s">
        <v>455</v>
      </c>
      <c r="C46" s="372"/>
      <c r="D46" s="372"/>
      <c r="E46" s="370"/>
    </row>
    <row r="47" spans="1:5" s="366" customFormat="1">
      <c r="A47" s="371" t="s">
        <v>456</v>
      </c>
      <c r="B47" s="368" t="s">
        <v>457</v>
      </c>
      <c r="C47" s="372"/>
      <c r="D47" s="372"/>
      <c r="E47" s="370"/>
    </row>
    <row r="48" spans="1:5" s="366" customFormat="1">
      <c r="A48" s="371" t="s">
        <v>458</v>
      </c>
      <c r="B48" s="368" t="s">
        <v>459</v>
      </c>
      <c r="C48" s="372"/>
      <c r="D48" s="372"/>
      <c r="E48" s="370"/>
    </row>
    <row r="49" spans="1:5" s="366" customFormat="1">
      <c r="A49" s="367" t="s">
        <v>460</v>
      </c>
      <c r="B49" s="368" t="s">
        <v>461</v>
      </c>
      <c r="C49" s="372"/>
      <c r="D49" s="372">
        <v>0</v>
      </c>
      <c r="E49" s="370"/>
    </row>
    <row r="50" spans="1:5" s="366" customFormat="1" ht="23.25" customHeight="1">
      <c r="A50" s="367" t="s">
        <v>462</v>
      </c>
      <c r="B50" s="368" t="s">
        <v>463</v>
      </c>
      <c r="C50" s="376">
        <f>C7+C6+C49+C33</f>
        <v>195638046</v>
      </c>
      <c r="D50" s="376">
        <f>D7+D6+D49+D33</f>
        <v>306155402</v>
      </c>
      <c r="E50" s="370">
        <f>(D50/C50)*100</f>
        <v>156.49072778001474</v>
      </c>
    </row>
    <row r="51" spans="1:5" s="366" customFormat="1">
      <c r="A51" s="367" t="s">
        <v>464</v>
      </c>
      <c r="B51" s="368" t="s">
        <v>465</v>
      </c>
      <c r="C51" s="372"/>
      <c r="D51" s="372"/>
      <c r="E51" s="370"/>
    </row>
    <row r="52" spans="1:5" s="366" customFormat="1">
      <c r="A52" s="367" t="s">
        <v>466</v>
      </c>
      <c r="B52" s="368" t="s">
        <v>467</v>
      </c>
      <c r="C52" s="372"/>
      <c r="D52" s="372"/>
      <c r="E52" s="370"/>
    </row>
    <row r="53" spans="1:5" s="366" customFormat="1">
      <c r="A53" s="367" t="s">
        <v>468</v>
      </c>
      <c r="B53" s="368" t="s">
        <v>469</v>
      </c>
      <c r="C53" s="372">
        <f>SUM(C51:C52)</f>
        <v>0</v>
      </c>
      <c r="D53" s="372">
        <f>SUM(D51:D52)</f>
        <v>0</v>
      </c>
      <c r="E53" s="370"/>
    </row>
    <row r="54" spans="1:5" s="366" customFormat="1">
      <c r="A54" s="367" t="s">
        <v>470</v>
      </c>
      <c r="B54" s="368" t="s">
        <v>471</v>
      </c>
      <c r="C54" s="372"/>
      <c r="D54" s="372"/>
      <c r="E54" s="370"/>
    </row>
    <row r="55" spans="1:5" s="366" customFormat="1">
      <c r="A55" s="367" t="s">
        <v>472</v>
      </c>
      <c r="B55" s="368" t="s">
        <v>473</v>
      </c>
      <c r="C55" s="372">
        <v>188625</v>
      </c>
      <c r="D55" s="372">
        <v>142250</v>
      </c>
      <c r="E55" s="370"/>
    </row>
    <row r="56" spans="1:5" s="366" customFormat="1">
      <c r="A56" s="367" t="s">
        <v>474</v>
      </c>
      <c r="B56" s="368" t="s">
        <v>475</v>
      </c>
      <c r="C56" s="372">
        <v>3550996</v>
      </c>
      <c r="D56" s="372">
        <v>7436250</v>
      </c>
      <c r="E56" s="370">
        <f>(D56/C56)*100</f>
        <v>209.41307734506037</v>
      </c>
    </row>
    <row r="57" spans="1:5" s="366" customFormat="1">
      <c r="A57" s="367" t="s">
        <v>476</v>
      </c>
      <c r="B57" s="368" t="s">
        <v>477</v>
      </c>
      <c r="C57" s="372"/>
      <c r="D57" s="372"/>
      <c r="E57" s="370"/>
    </row>
    <row r="58" spans="1:5" s="366" customFormat="1">
      <c r="A58" s="367" t="s">
        <v>478</v>
      </c>
      <c r="B58" s="368" t="s">
        <v>479</v>
      </c>
      <c r="C58" s="376">
        <f>SUM(C54:C57)</f>
        <v>3739621</v>
      </c>
      <c r="D58" s="376">
        <f>SUM(D54:D57)</f>
        <v>7578500</v>
      </c>
      <c r="E58" s="370">
        <f>(D58/C58)*100</f>
        <v>202.6542261903011</v>
      </c>
    </row>
    <row r="59" spans="1:5" s="366" customFormat="1">
      <c r="A59" s="367" t="s">
        <v>480</v>
      </c>
      <c r="B59" s="368" t="s">
        <v>481</v>
      </c>
      <c r="C59" s="372">
        <v>1567742</v>
      </c>
      <c r="D59" s="372">
        <v>2558506</v>
      </c>
      <c r="E59" s="370">
        <f>(D59/C59)*100</f>
        <v>163.19687805774163</v>
      </c>
    </row>
    <row r="60" spans="1:5" s="366" customFormat="1">
      <c r="A60" s="367" t="s">
        <v>482</v>
      </c>
      <c r="B60" s="368" t="s">
        <v>483</v>
      </c>
      <c r="C60" s="372">
        <v>0</v>
      </c>
      <c r="D60" s="372">
        <v>0</v>
      </c>
      <c r="E60" s="370"/>
    </row>
    <row r="61" spans="1:5" s="366" customFormat="1">
      <c r="A61" s="367" t="s">
        <v>484</v>
      </c>
      <c r="B61" s="368" t="s">
        <v>485</v>
      </c>
      <c r="C61" s="372">
        <v>0</v>
      </c>
      <c r="D61" s="372">
        <v>0</v>
      </c>
      <c r="E61" s="370"/>
    </row>
    <row r="62" spans="1:5" s="366" customFormat="1">
      <c r="A62" s="367" t="s">
        <v>486</v>
      </c>
      <c r="B62" s="368" t="s">
        <v>487</v>
      </c>
      <c r="C62" s="376">
        <f>SUM(C59:C61)</f>
        <v>1567742</v>
      </c>
      <c r="D62" s="376">
        <f>SUM(D59:D61)</f>
        <v>2558506</v>
      </c>
      <c r="E62" s="370">
        <f>(D62/C62)*100</f>
        <v>163.19687805774163</v>
      </c>
    </row>
    <row r="63" spans="1:5" s="366" customFormat="1">
      <c r="A63" s="367" t="s">
        <v>488</v>
      </c>
      <c r="B63" s="368" t="s">
        <v>489</v>
      </c>
      <c r="C63" s="376">
        <v>-27411</v>
      </c>
      <c r="D63" s="376">
        <v>-671311</v>
      </c>
      <c r="E63" s="370"/>
    </row>
    <row r="64" spans="1:5" s="366" customFormat="1" ht="16.5" thickBot="1">
      <c r="A64" s="377" t="s">
        <v>490</v>
      </c>
      <c r="B64" s="378" t="s">
        <v>491</v>
      </c>
      <c r="C64" s="379"/>
      <c r="D64" s="379"/>
      <c r="E64" s="380"/>
    </row>
    <row r="65" spans="1:5" s="366" customFormat="1" ht="16.5" thickBot="1">
      <c r="A65" s="381" t="s">
        <v>492</v>
      </c>
      <c r="B65" s="382" t="s">
        <v>493</v>
      </c>
      <c r="C65" s="383">
        <f>C64+C63+C62+C58+C53+C50</f>
        <v>200917998</v>
      </c>
      <c r="D65" s="383">
        <f>D64+D63+D62+D58+D53+D50</f>
        <v>315621097</v>
      </c>
      <c r="E65" s="384">
        <f>(D65/C65)*100</f>
        <v>157.08950922355896</v>
      </c>
    </row>
    <row r="66" spans="1:5">
      <c r="A66" s="385"/>
      <c r="B66" s="386"/>
      <c r="C66" s="387"/>
      <c r="D66" s="387"/>
      <c r="E66" s="388"/>
    </row>
    <row r="67" spans="1:5">
      <c r="A67" s="389"/>
      <c r="B67" s="386"/>
      <c r="C67" s="387"/>
      <c r="D67" s="387"/>
      <c r="E67" s="388"/>
    </row>
    <row r="68" spans="1:5">
      <c r="A68" s="48"/>
      <c r="B68" s="386"/>
      <c r="C68" s="387"/>
      <c r="D68" s="387"/>
      <c r="E68" s="388"/>
    </row>
    <row r="69" spans="1:5">
      <c r="A69" s="576"/>
      <c r="B69" s="576"/>
      <c r="C69" s="576"/>
      <c r="D69" s="576"/>
      <c r="E69" s="576"/>
    </row>
    <row r="70" spans="1:5">
      <c r="A70" s="576"/>
      <c r="B70" s="576"/>
      <c r="C70" s="576"/>
      <c r="D70" s="576"/>
      <c r="E70" s="576"/>
    </row>
  </sheetData>
  <sheetProtection algorithmName="SHA-512" hashValue="vo133hz93Z/to95JV/2lP4upOfXWirIy64MZDDIpPjBe/DwwcZoTNSg7YM8NCefO0AbY6Bl9JIzwPMB7yccwSg==" saltValue="OjMUZyII7ZSIHw0gWFqj/Q==" spinCount="100000" sheet="1" objects="1" scenarios="1" selectLockedCells="1" selectUnlockedCells="1"/>
  <mergeCells count="9">
    <mergeCell ref="A69:E69"/>
    <mergeCell ref="A70:E70"/>
    <mergeCell ref="C1:E1"/>
    <mergeCell ref="A2:A4"/>
    <mergeCell ref="B2:B4"/>
    <mergeCell ref="C2:C3"/>
    <mergeCell ref="D2:D3"/>
    <mergeCell ref="E2:E3"/>
    <mergeCell ref="C4:E4"/>
  </mergeCells>
  <printOptions horizontalCentered="1"/>
  <pageMargins left="0.78740157480314965" right="0.78740157480314965" top="1.5748031496062993" bottom="0.98425196850393704" header="0.78740157480314965" footer="0.78740157480314965"/>
  <pageSetup paperSize="9" scale="81" orientation="portrait" r:id="rId1"/>
  <headerFooter alignWithMargins="0">
    <oddHeader>&amp;L&amp;"Times New Roman,Félkövér dőlt"Dobronhegy  Község Önkormányzat&amp;C&amp;"Times New Roman,Félkövér"
VAGYONKIMUTATÁS
2020. &amp;R&amp;"Times New Roman,Félkövér dőlt"11.1.sz.melléklet a 5/2021.(V.27.) önkormányzati rendelethez</oddHeader>
    <oddFooter>&amp;C&amp;P</oddFooter>
  </headerFooter>
  <rowBreaks count="1" manualBreakCount="1">
    <brk id="4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7"/>
  </sheetPr>
  <dimension ref="A1:E36"/>
  <sheetViews>
    <sheetView view="pageLayout" zoomScaleNormal="115" workbookViewId="0">
      <selection activeCell="C11" sqref="C11"/>
    </sheetView>
  </sheetViews>
  <sheetFormatPr defaultRowHeight="12.75"/>
  <cols>
    <col min="1" max="1" width="71.1640625" style="392" customWidth="1"/>
    <col min="2" max="2" width="6.1640625" style="393" customWidth="1"/>
    <col min="3" max="5" width="18" style="391" customWidth="1"/>
    <col min="6" max="16384" width="9.33203125" style="391"/>
  </cols>
  <sheetData>
    <row r="1" spans="1:5" ht="15.75">
      <c r="A1" s="592" t="s">
        <v>494</v>
      </c>
      <c r="B1" s="592"/>
      <c r="C1" s="592"/>
    </row>
    <row r="3" spans="1:5" ht="13.5" thickBot="1">
      <c r="D3" s="593" t="s">
        <v>495</v>
      </c>
      <c r="E3" s="593"/>
    </row>
    <row r="4" spans="1:5" s="394" customFormat="1" ht="31.5" customHeight="1">
      <c r="A4" s="594" t="s">
        <v>496</v>
      </c>
      <c r="B4" s="596" t="s">
        <v>395</v>
      </c>
      <c r="C4" s="584" t="s">
        <v>396</v>
      </c>
      <c r="D4" s="584" t="s">
        <v>397</v>
      </c>
      <c r="E4" s="586" t="s">
        <v>398</v>
      </c>
    </row>
    <row r="5" spans="1:5" s="394" customFormat="1" ht="12.75" customHeight="1">
      <c r="A5" s="595"/>
      <c r="B5" s="597"/>
      <c r="C5" s="585"/>
      <c r="D5" s="585"/>
      <c r="E5" s="587"/>
    </row>
    <row r="6" spans="1:5" s="397" customFormat="1" ht="13.5" thickBot="1">
      <c r="A6" s="395" t="s">
        <v>497</v>
      </c>
      <c r="B6" s="396" t="s">
        <v>498</v>
      </c>
      <c r="C6" s="590" t="s">
        <v>399</v>
      </c>
      <c r="D6" s="590"/>
      <c r="E6" s="591"/>
    </row>
    <row r="7" spans="1:5" ht="15.75" customHeight="1">
      <c r="A7" s="362" t="s">
        <v>499</v>
      </c>
      <c r="B7" s="398" t="s">
        <v>401</v>
      </c>
      <c r="C7" s="399">
        <v>83456000</v>
      </c>
      <c r="D7" s="399">
        <v>83456000</v>
      </c>
      <c r="E7" s="400">
        <f>(D7/C7)*100</f>
        <v>100</v>
      </c>
    </row>
    <row r="8" spans="1:5" ht="15.75" customHeight="1">
      <c r="A8" s="367" t="s">
        <v>500</v>
      </c>
      <c r="B8" s="401" t="s">
        <v>403</v>
      </c>
      <c r="C8" s="402"/>
      <c r="D8" s="402">
        <v>130901852</v>
      </c>
      <c r="E8" s="403"/>
    </row>
    <row r="9" spans="1:5" ht="15.75" customHeight="1">
      <c r="A9" s="367" t="s">
        <v>501</v>
      </c>
      <c r="B9" s="401" t="s">
        <v>405</v>
      </c>
      <c r="C9" s="402">
        <v>0</v>
      </c>
      <c r="D9" s="402">
        <v>0</v>
      </c>
      <c r="E9" s="403"/>
    </row>
    <row r="10" spans="1:5" ht="15.75" customHeight="1">
      <c r="A10" s="367" t="s">
        <v>502</v>
      </c>
      <c r="B10" s="401" t="s">
        <v>503</v>
      </c>
      <c r="C10" s="404">
        <v>43903584</v>
      </c>
      <c r="D10" s="404">
        <v>113245609</v>
      </c>
      <c r="E10" s="403">
        <f t="shared" ref="E10:E20" si="0">(D10/C10)*100</f>
        <v>257.94160449406587</v>
      </c>
    </row>
    <row r="11" spans="1:5" ht="15.75" customHeight="1">
      <c r="A11" s="367" t="s">
        <v>504</v>
      </c>
      <c r="B11" s="401" t="s">
        <v>505</v>
      </c>
      <c r="C11" s="405"/>
      <c r="D11" s="405"/>
      <c r="E11" s="403"/>
    </row>
    <row r="12" spans="1:5" ht="15.75" customHeight="1">
      <c r="A12" s="367" t="s">
        <v>506</v>
      </c>
      <c r="B12" s="401" t="s">
        <v>507</v>
      </c>
      <c r="C12" s="402">
        <v>69342025</v>
      </c>
      <c r="D12" s="402">
        <v>-14227970</v>
      </c>
      <c r="E12" s="403">
        <f t="shared" si="0"/>
        <v>-20.518538361116509</v>
      </c>
    </row>
    <row r="13" spans="1:5" ht="15.75" customHeight="1">
      <c r="A13" s="367" t="s">
        <v>508</v>
      </c>
      <c r="B13" s="401" t="s">
        <v>509</v>
      </c>
      <c r="C13" s="406">
        <f>SUM(C7:C12)</f>
        <v>196701609</v>
      </c>
      <c r="D13" s="406">
        <f>SUM(D7:D12)</f>
        <v>313375491</v>
      </c>
      <c r="E13" s="403">
        <f t="shared" si="0"/>
        <v>159.31516401576562</v>
      </c>
    </row>
    <row r="14" spans="1:5" ht="15.75" customHeight="1">
      <c r="A14" s="367" t="s">
        <v>510</v>
      </c>
      <c r="B14" s="401" t="s">
        <v>511</v>
      </c>
      <c r="C14" s="407">
        <v>18641</v>
      </c>
      <c r="D14" s="407">
        <v>18641</v>
      </c>
      <c r="E14" s="403">
        <f t="shared" si="0"/>
        <v>100</v>
      </c>
    </row>
    <row r="15" spans="1:5" s="408" customFormat="1" ht="15.75" customHeight="1">
      <c r="A15" s="367" t="s">
        <v>512</v>
      </c>
      <c r="B15" s="401" t="s">
        <v>513</v>
      </c>
      <c r="C15" s="402">
        <v>1039018</v>
      </c>
      <c r="D15" s="402">
        <v>1036555</v>
      </c>
      <c r="E15" s="403">
        <f t="shared" si="0"/>
        <v>99.762949246307571</v>
      </c>
    </row>
    <row r="16" spans="1:5" ht="15.75" customHeight="1">
      <c r="A16" s="367" t="s">
        <v>514</v>
      </c>
      <c r="B16" s="401" t="s">
        <v>12</v>
      </c>
      <c r="C16" s="402">
        <v>1671938</v>
      </c>
      <c r="D16" s="402">
        <v>123473</v>
      </c>
      <c r="E16" s="403">
        <f t="shared" si="0"/>
        <v>7.385022650361436</v>
      </c>
    </row>
    <row r="17" spans="1:5" ht="15.75" customHeight="1">
      <c r="A17" s="409" t="s">
        <v>515</v>
      </c>
      <c r="B17" s="401" t="s">
        <v>13</v>
      </c>
      <c r="C17" s="405">
        <f>SUM(C14:C16)</f>
        <v>2729597</v>
      </c>
      <c r="D17" s="405">
        <f>SUM(D14:D16)</f>
        <v>1178669</v>
      </c>
      <c r="E17" s="403">
        <f t="shared" si="0"/>
        <v>43.181062992082715</v>
      </c>
    </row>
    <row r="18" spans="1:5" ht="15.75" customHeight="1">
      <c r="A18" s="409" t="s">
        <v>516</v>
      </c>
      <c r="B18" s="401" t="s">
        <v>14</v>
      </c>
      <c r="C18" s="410"/>
      <c r="D18" s="410"/>
      <c r="E18" s="403"/>
    </row>
    <row r="19" spans="1:5" ht="15.75" customHeight="1">
      <c r="A19" s="409" t="s">
        <v>517</v>
      </c>
      <c r="B19" s="401" t="s">
        <v>15</v>
      </c>
      <c r="C19" s="410">
        <v>1486792</v>
      </c>
      <c r="D19" s="410">
        <v>1066937</v>
      </c>
      <c r="E19" s="403">
        <f t="shared" si="0"/>
        <v>71.761012972897348</v>
      </c>
    </row>
    <row r="20" spans="1:5" ht="15.75" customHeight="1" thickBot="1">
      <c r="A20" s="411" t="s">
        <v>518</v>
      </c>
      <c r="B20" s="412" t="s">
        <v>16</v>
      </c>
      <c r="C20" s="413">
        <f>C13+C17+C18+C19</f>
        <v>200917998</v>
      </c>
      <c r="D20" s="413">
        <f>D13+D17+D18+D19</f>
        <v>315621097</v>
      </c>
      <c r="E20" s="414">
        <f t="shared" si="0"/>
        <v>157.08950922355896</v>
      </c>
    </row>
    <row r="21" spans="1:5" ht="16.5" thickBot="1">
      <c r="A21" s="385"/>
      <c r="B21" s="386"/>
      <c r="C21" s="387">
        <f>'11.1.sz.mell'!C65-'11.2.sz.mell'!C20</f>
        <v>0</v>
      </c>
      <c r="D21" s="387">
        <f>'11.1.sz.mell'!D65-'11.2.sz.mell'!D20</f>
        <v>0</v>
      </c>
      <c r="E21" s="387"/>
    </row>
    <row r="22" spans="1:5" ht="17.25" customHeight="1">
      <c r="A22" s="415" t="s">
        <v>519</v>
      </c>
      <c r="B22" s="416" t="s">
        <v>520</v>
      </c>
      <c r="C22" s="417"/>
      <c r="D22" s="417"/>
      <c r="E22" s="418"/>
    </row>
    <row r="23" spans="1:5">
      <c r="A23" s="419" t="s">
        <v>521</v>
      </c>
      <c r="B23" s="420" t="s">
        <v>522</v>
      </c>
      <c r="C23" s="421">
        <v>1631213</v>
      </c>
      <c r="D23" s="421">
        <v>13602709</v>
      </c>
      <c r="E23" s="422">
        <f>(D23/C23)*100</f>
        <v>833.90145860779671</v>
      </c>
    </row>
    <row r="24" spans="1:5">
      <c r="A24" s="419" t="s">
        <v>523</v>
      </c>
      <c r="B24" s="423" t="s">
        <v>524</v>
      </c>
      <c r="C24" s="424">
        <v>1369996</v>
      </c>
      <c r="D24" s="424">
        <v>1804949</v>
      </c>
      <c r="E24" s="422">
        <f>(D24/C24)*100</f>
        <v>131.74848685689594</v>
      </c>
    </row>
    <row r="25" spans="1:5">
      <c r="A25" s="419" t="s">
        <v>525</v>
      </c>
      <c r="B25" s="420" t="s">
        <v>526</v>
      </c>
      <c r="C25" s="424"/>
      <c r="D25" s="424"/>
      <c r="E25" s="425"/>
    </row>
    <row r="26" spans="1:5" ht="22.5">
      <c r="A26" s="419" t="s">
        <v>527</v>
      </c>
      <c r="B26" s="423" t="s">
        <v>528</v>
      </c>
      <c r="C26" s="424"/>
      <c r="D26" s="424"/>
      <c r="E26" s="425"/>
    </row>
    <row r="27" spans="1:5" ht="22.5">
      <c r="A27" s="419" t="s">
        <v>529</v>
      </c>
      <c r="B27" s="420" t="s">
        <v>530</v>
      </c>
      <c r="C27" s="424"/>
      <c r="D27" s="424"/>
      <c r="E27" s="425"/>
    </row>
    <row r="28" spans="1:5">
      <c r="A28" s="419" t="s">
        <v>531</v>
      </c>
      <c r="B28" s="423" t="s">
        <v>532</v>
      </c>
      <c r="C28" s="424"/>
      <c r="D28" s="424">
        <v>-265333</v>
      </c>
      <c r="E28" s="425"/>
    </row>
    <row r="29" spans="1:5">
      <c r="A29" s="419" t="s">
        <v>533</v>
      </c>
      <c r="B29" s="420" t="s">
        <v>534</v>
      </c>
      <c r="C29" s="424"/>
      <c r="D29" s="424"/>
      <c r="E29" s="425"/>
    </row>
    <row r="30" spans="1:5" ht="13.5" thickBot="1">
      <c r="A30" s="426" t="s">
        <v>535</v>
      </c>
      <c r="B30" s="427" t="s">
        <v>536</v>
      </c>
      <c r="C30" s="428"/>
      <c r="D30" s="428"/>
      <c r="E30" s="429"/>
    </row>
    <row r="33" spans="1:3">
      <c r="C33" s="430"/>
    </row>
    <row r="36" spans="1:3">
      <c r="A36" s="48"/>
    </row>
  </sheetData>
  <sheetProtection algorithmName="SHA-512" hashValue="6I1Oedj++YI/NWrjizwRqBPn4A2IjYlYgAeMEkwlIkir7A+bFrlic6AO0H+JeU0gniEhRLj+Y1Os1Rz/AfB9WA==" saltValue="Mi9zlCIT2FsXka/FyvCJ+g==" spinCount="100000" sheet="1" selectLockedCells="1" selectUnlockedCells="1"/>
  <mergeCells count="8">
    <mergeCell ref="C6:E6"/>
    <mergeCell ref="A1:C1"/>
    <mergeCell ref="D3:E3"/>
    <mergeCell ref="A4:A5"/>
    <mergeCell ref="B4:B5"/>
    <mergeCell ref="C4:C5"/>
    <mergeCell ref="D4:D5"/>
    <mergeCell ref="E4:E5"/>
  </mergeCells>
  <printOptions horizontalCentered="1"/>
  <pageMargins left="0.78740157480314965" right="0.78740157480314965" top="1.5748031496062993" bottom="0.98425196850393704" header="0.78740157480314965" footer="0.78740157480314965"/>
  <pageSetup paperSize="9" scale="67" orientation="portrait" verticalDpi="300" r:id="rId1"/>
  <headerFooter alignWithMargins="0">
    <oddHeader>&amp;L&amp;"Times New Roman,Félkövér dőlt"Dobronhegy Község Önkormányzat&amp;C&amp;"Times New Roman CE,Félkövér"
VAGYONKIMUTATÁS
&amp;R&amp;"Times New Roman CE,Félkövér dőlt"11.2.sz.melléklet a 5/2021.(V.27.)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57"/>
  </sheetPr>
  <dimension ref="A1:D14"/>
  <sheetViews>
    <sheetView tabSelected="1" view="pageLayout" zoomScaleNormal="100" workbookViewId="0">
      <selection activeCell="C1" sqref="C1"/>
    </sheetView>
  </sheetViews>
  <sheetFormatPr defaultRowHeight="12.75"/>
  <cols>
    <col min="1" max="1" width="7.6640625" style="48" customWidth="1"/>
    <col min="2" max="2" width="60.83203125" style="48" customWidth="1"/>
    <col min="3" max="3" width="25.6640625" style="48" customWidth="1"/>
    <col min="4" max="4" width="18.1640625" style="48" customWidth="1"/>
    <col min="5" max="16384" width="9.33203125" style="48"/>
  </cols>
  <sheetData>
    <row r="1" spans="1:4" ht="15">
      <c r="C1" s="431"/>
    </row>
    <row r="2" spans="1:4" ht="14.25">
      <c r="A2" s="432"/>
      <c r="B2" s="432"/>
      <c r="C2" s="432"/>
    </row>
    <row r="3" spans="1:4" ht="33.75" customHeight="1">
      <c r="A3" s="598" t="s">
        <v>537</v>
      </c>
      <c r="B3" s="598"/>
      <c r="C3" s="598"/>
    </row>
    <row r="4" spans="1:4" ht="13.5" thickBot="1">
      <c r="C4" s="433"/>
    </row>
    <row r="5" spans="1:4" s="437" customFormat="1" ht="43.5" customHeight="1" thickBot="1">
      <c r="A5" s="434" t="s">
        <v>1</v>
      </c>
      <c r="B5" s="435" t="s">
        <v>39</v>
      </c>
      <c r="C5" s="436" t="s">
        <v>538</v>
      </c>
    </row>
    <row r="6" spans="1:4" ht="28.5" customHeight="1">
      <c r="A6" s="438" t="s">
        <v>3</v>
      </c>
      <c r="B6" s="439" t="s">
        <v>539</v>
      </c>
      <c r="C6" s="440">
        <f>C7+C8</f>
        <v>3739621</v>
      </c>
    </row>
    <row r="7" spans="1:4" ht="18" customHeight="1">
      <c r="A7" s="441" t="s">
        <v>4</v>
      </c>
      <c r="B7" s="442" t="s">
        <v>540</v>
      </c>
      <c r="C7" s="443">
        <v>3550996</v>
      </c>
      <c r="D7" s="444"/>
    </row>
    <row r="8" spans="1:4" ht="18" customHeight="1" thickBot="1">
      <c r="A8" s="441" t="s">
        <v>5</v>
      </c>
      <c r="B8" s="442" t="s">
        <v>541</v>
      </c>
      <c r="C8" s="443">
        <v>188625</v>
      </c>
      <c r="D8" s="444"/>
    </row>
    <row r="9" spans="1:4" ht="25.5" customHeight="1">
      <c r="A9" s="445" t="s">
        <v>6</v>
      </c>
      <c r="B9" s="446" t="s">
        <v>542</v>
      </c>
      <c r="C9" s="447">
        <f>C10+C11</f>
        <v>7578500</v>
      </c>
      <c r="D9" s="444"/>
    </row>
    <row r="10" spans="1:4" ht="18" customHeight="1">
      <c r="A10" s="441" t="s">
        <v>7</v>
      </c>
      <c r="B10" s="442" t="s">
        <v>540</v>
      </c>
      <c r="C10" s="443">
        <v>7436250</v>
      </c>
      <c r="D10" s="444"/>
    </row>
    <row r="11" spans="1:4" ht="18" customHeight="1" thickBot="1">
      <c r="A11" s="448" t="s">
        <v>8</v>
      </c>
      <c r="B11" s="449" t="s">
        <v>541</v>
      </c>
      <c r="C11" s="450">
        <v>142250</v>
      </c>
      <c r="D11" s="444"/>
    </row>
    <row r="14" spans="1:4">
      <c r="C14" s="451"/>
    </row>
  </sheetData>
  <sheetProtection algorithmName="SHA-512" hashValue="b5XV4Bv6H+xq++On+HsvzFTf3lg+78+KJFXFjhFtuiNqOeI6G5vAuzk11NzrHhb5D32R1feu9nN7gTskPmLkow==" saltValue="ZJBAegYM8fwyxnWeqkUKZA==" spinCount="100000" sheet="1" objects="1" scenarios="1" selectLockedCells="1" selectUnlockedCells="1"/>
  <mergeCells count="1">
    <mergeCell ref="A3:C3"/>
  </mergeCells>
  <conditionalFormatting sqref="C9">
    <cfRule type="cellIs" dxfId="0" priority="1" stopIfTrue="1" operator="notEqual">
      <formula>SUM(C10:C11)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&amp;R12.sz.melléklet a 5/2021.(V.27.)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view="pageLayout" zoomScaleNormal="100" workbookViewId="0">
      <selection activeCell="E9" sqref="E9"/>
    </sheetView>
  </sheetViews>
  <sheetFormatPr defaultRowHeight="12.75"/>
  <cols>
    <col min="1" max="1" width="7" style="64" customWidth="1"/>
    <col min="2" max="2" width="59.83203125" style="66" customWidth="1"/>
    <col min="3" max="5" width="15" style="64" customWidth="1"/>
    <col min="6" max="6" width="61.6640625" style="64" customWidth="1"/>
    <col min="7" max="7" width="14.5" style="64" customWidth="1"/>
    <col min="8" max="8" width="13.1640625" style="64" customWidth="1"/>
    <col min="9" max="9" width="13.6640625" style="64" customWidth="1"/>
    <col min="10" max="16384" width="9.33203125" style="64"/>
  </cols>
  <sheetData>
    <row r="1" spans="1:9" ht="39.75" customHeight="1">
      <c r="B1" s="105" t="s">
        <v>56</v>
      </c>
      <c r="C1" s="65"/>
      <c r="D1" s="65"/>
      <c r="E1" s="65"/>
      <c r="F1" s="65"/>
      <c r="G1" s="65"/>
      <c r="H1" s="65"/>
      <c r="I1" s="65"/>
    </row>
    <row r="2" spans="1:9" ht="14.25" thickBot="1">
      <c r="G2" s="67"/>
      <c r="H2" s="67"/>
      <c r="I2" s="67" t="s">
        <v>375</v>
      </c>
    </row>
    <row r="3" spans="1:9" ht="18" customHeight="1" thickBot="1">
      <c r="A3" s="512" t="s">
        <v>42</v>
      </c>
      <c r="B3" s="68" t="s">
        <v>35</v>
      </c>
      <c r="C3" s="69"/>
      <c r="D3" s="264"/>
      <c r="E3" s="288"/>
      <c r="F3" s="68" t="s">
        <v>36</v>
      </c>
      <c r="G3" s="69"/>
      <c r="H3" s="69"/>
      <c r="I3" s="281"/>
    </row>
    <row r="4" spans="1:9" s="71" customFormat="1" ht="38.25" customHeight="1" thickBot="1">
      <c r="A4" s="513"/>
      <c r="B4" s="70" t="s">
        <v>39</v>
      </c>
      <c r="C4" s="38" t="s">
        <v>582</v>
      </c>
      <c r="D4" s="38" t="s">
        <v>583</v>
      </c>
      <c r="E4" s="38" t="s">
        <v>584</v>
      </c>
      <c r="F4" s="70" t="s">
        <v>39</v>
      </c>
      <c r="G4" s="38" t="s">
        <v>582</v>
      </c>
      <c r="H4" s="38" t="s">
        <v>583</v>
      </c>
      <c r="I4" s="38" t="s">
        <v>584</v>
      </c>
    </row>
    <row r="5" spans="1:9" s="71" customFormat="1" ht="12" customHeight="1" thickBot="1">
      <c r="A5" s="72">
        <v>1</v>
      </c>
      <c r="B5" s="70">
        <v>2</v>
      </c>
      <c r="C5" s="73">
        <v>3</v>
      </c>
      <c r="D5" s="265"/>
      <c r="E5" s="289"/>
      <c r="F5" s="70">
        <v>4</v>
      </c>
      <c r="G5" s="73">
        <v>5</v>
      </c>
      <c r="H5" s="73">
        <v>5</v>
      </c>
      <c r="I5" s="282">
        <v>5</v>
      </c>
    </row>
    <row r="6" spans="1:9" ht="12.95" customHeight="1">
      <c r="A6" s="74" t="s">
        <v>3</v>
      </c>
      <c r="B6" s="98" t="s">
        <v>295</v>
      </c>
      <c r="C6" s="75">
        <f>'1.sz.mell. '!C5</f>
        <v>25975440</v>
      </c>
      <c r="D6" s="75">
        <f>'1.sz.mell. '!D5</f>
        <v>26858719</v>
      </c>
      <c r="E6" s="290">
        <f>'1.sz.mell. '!E5</f>
        <v>26858719</v>
      </c>
      <c r="F6" s="76" t="s">
        <v>40</v>
      </c>
      <c r="G6" s="77">
        <f>'1.sz.mell. '!C79</f>
        <v>12519930</v>
      </c>
      <c r="H6" s="77">
        <f>'1.sz.mell. '!D79</f>
        <v>15250914</v>
      </c>
      <c r="I6" s="283">
        <f>'1.sz.mell. '!E79</f>
        <v>15250914</v>
      </c>
    </row>
    <row r="7" spans="1:9" ht="12.95" customHeight="1">
      <c r="A7" s="58" t="s">
        <v>4</v>
      </c>
      <c r="B7" s="99" t="s">
        <v>301</v>
      </c>
      <c r="C7" s="79">
        <f>'1.sz.mell. '!C12</f>
        <v>268438</v>
      </c>
      <c r="D7" s="79">
        <f>'1.sz.mell. '!D12</f>
        <v>2235471</v>
      </c>
      <c r="E7" s="284">
        <f>'1.sz.mell. '!E12</f>
        <v>2235471</v>
      </c>
      <c r="F7" s="99" t="s">
        <v>89</v>
      </c>
      <c r="G7" s="79">
        <f>'1.sz.mell. '!C80</f>
        <v>2134433</v>
      </c>
      <c r="H7" s="79">
        <f>'1.sz.mell. '!D80</f>
        <v>2288474</v>
      </c>
      <c r="I7" s="284">
        <f>'1.sz.mell. '!E80</f>
        <v>2288474</v>
      </c>
    </row>
    <row r="8" spans="1:9" ht="12.95" customHeight="1">
      <c r="A8" s="58" t="s">
        <v>5</v>
      </c>
      <c r="B8" s="99" t="s">
        <v>63</v>
      </c>
      <c r="C8" s="79">
        <f>'1.sz.mell. '!C24</f>
        <v>1770000</v>
      </c>
      <c r="D8" s="79">
        <f>'1.sz.mell. '!D24</f>
        <v>2017613</v>
      </c>
      <c r="E8" s="284">
        <f>'1.sz.mell. '!E24</f>
        <v>2017613</v>
      </c>
      <c r="F8" s="78" t="s">
        <v>41</v>
      </c>
      <c r="G8" s="79">
        <f>'1.sz.mell. '!C81</f>
        <v>7751100</v>
      </c>
      <c r="H8" s="79">
        <f>'1.sz.mell. '!D81</f>
        <v>7364516</v>
      </c>
      <c r="I8" s="284">
        <f>'1.sz.mell. '!E81</f>
        <v>7345875</v>
      </c>
    </row>
    <row r="9" spans="1:9" ht="12.95" customHeight="1">
      <c r="A9" s="58" t="s">
        <v>6</v>
      </c>
      <c r="B9" s="100" t="s">
        <v>296</v>
      </c>
      <c r="C9" s="79">
        <f>'1.sz.mell. '!C48</f>
        <v>0</v>
      </c>
      <c r="D9" s="79">
        <f>'1.sz.mell. '!D48</f>
        <v>50000</v>
      </c>
      <c r="E9" s="284">
        <f>'1.sz.mell. '!E48</f>
        <v>50000</v>
      </c>
      <c r="F9" s="99" t="s">
        <v>313</v>
      </c>
      <c r="G9" s="79">
        <f>'1.sz.mell. '!C82</f>
        <v>0</v>
      </c>
      <c r="H9" s="79">
        <f>'1.sz.mell. '!D82</f>
        <v>0</v>
      </c>
      <c r="I9" s="284">
        <f>'1.sz.mell. '!E82</f>
        <v>0</v>
      </c>
    </row>
    <row r="10" spans="1:9" ht="12.95" customHeight="1">
      <c r="A10" s="58" t="s">
        <v>7</v>
      </c>
      <c r="B10" s="99" t="s">
        <v>302</v>
      </c>
      <c r="C10" s="79">
        <f>'1.sz.mell. '!C31</f>
        <v>520395</v>
      </c>
      <c r="D10" s="79">
        <f>'1.sz.mell. '!D31</f>
        <v>2532736</v>
      </c>
      <c r="E10" s="284">
        <f>'1.sz.mell. '!E31</f>
        <v>2532736</v>
      </c>
      <c r="F10" s="99" t="s">
        <v>110</v>
      </c>
      <c r="G10" s="79">
        <f>'1.sz.mell. '!C83</f>
        <v>2551000</v>
      </c>
      <c r="H10" s="79">
        <f>'1.sz.mell. '!D83</f>
        <v>1471000</v>
      </c>
      <c r="I10" s="284">
        <f>'1.sz.mell. '!E83</f>
        <v>1471000</v>
      </c>
    </row>
    <row r="11" spans="1:9" ht="12.95" customHeight="1">
      <c r="A11" s="58" t="s">
        <v>8</v>
      </c>
      <c r="B11" s="101"/>
      <c r="C11" s="79"/>
      <c r="D11" s="79"/>
      <c r="E11" s="284"/>
      <c r="F11" s="99" t="s">
        <v>111</v>
      </c>
      <c r="G11" s="79">
        <f>'1.sz.mell. '!C84</f>
        <v>1028860</v>
      </c>
      <c r="H11" s="79">
        <f>'1.sz.mell. '!D84</f>
        <v>1449855</v>
      </c>
      <c r="I11" s="284">
        <f>'1.sz.mell. '!E84</f>
        <v>1449855</v>
      </c>
    </row>
    <row r="12" spans="1:9" ht="12.95" customHeight="1">
      <c r="A12" s="58" t="s">
        <v>9</v>
      </c>
      <c r="B12" s="99"/>
      <c r="C12" s="79"/>
      <c r="D12" s="79"/>
      <c r="E12" s="284"/>
      <c r="F12" s="99" t="s">
        <v>33</v>
      </c>
      <c r="G12" s="79">
        <f>'1.sz.mell. '!C107-'2.2.sz.mell '!G9</f>
        <v>2548950</v>
      </c>
      <c r="H12" s="79">
        <f>'1.sz.mell. '!D107</f>
        <v>7436386</v>
      </c>
      <c r="I12" s="79">
        <f>'1.sz.mell. '!E108</f>
        <v>0</v>
      </c>
    </row>
    <row r="13" spans="1:9">
      <c r="A13" s="58" t="s">
        <v>10</v>
      </c>
      <c r="B13" s="99"/>
      <c r="C13" s="79"/>
      <c r="D13" s="79"/>
      <c r="E13" s="284"/>
      <c r="F13" s="80"/>
      <c r="G13" s="79"/>
      <c r="H13" s="79"/>
      <c r="I13" s="284"/>
    </row>
    <row r="14" spans="1:9" ht="12.95" customHeight="1">
      <c r="A14" s="58" t="s">
        <v>11</v>
      </c>
      <c r="B14" s="100"/>
      <c r="C14" s="79"/>
      <c r="D14" s="79"/>
      <c r="E14" s="284"/>
      <c r="F14" s="99"/>
      <c r="G14" s="79"/>
      <c r="H14" s="79"/>
      <c r="I14" s="284"/>
    </row>
    <row r="15" spans="1:9" ht="12.95" customHeight="1">
      <c r="A15" s="58" t="s">
        <v>12</v>
      </c>
      <c r="B15" s="99"/>
      <c r="C15" s="79"/>
      <c r="D15" s="79"/>
      <c r="E15" s="284"/>
      <c r="F15" s="99"/>
      <c r="G15" s="79"/>
      <c r="H15" s="79"/>
      <c r="I15" s="284"/>
    </row>
    <row r="16" spans="1:9" ht="12.95" customHeight="1">
      <c r="A16" s="58" t="s">
        <v>13</v>
      </c>
      <c r="B16" s="78"/>
      <c r="C16" s="79"/>
      <c r="D16" s="79"/>
      <c r="E16" s="284"/>
      <c r="F16" s="99"/>
      <c r="G16" s="79"/>
      <c r="H16" s="79"/>
      <c r="I16" s="284"/>
    </row>
    <row r="17" spans="1:9" ht="12.95" customHeight="1" thickBot="1">
      <c r="A17" s="58" t="s">
        <v>14</v>
      </c>
      <c r="B17" s="81"/>
      <c r="C17" s="82"/>
      <c r="D17" s="82"/>
      <c r="E17" s="291"/>
      <c r="F17" s="83"/>
      <c r="G17" s="84"/>
      <c r="H17" s="84"/>
      <c r="I17" s="285"/>
    </row>
    <row r="18" spans="1:9" ht="15.95" customHeight="1" thickBot="1">
      <c r="A18" s="53" t="s">
        <v>15</v>
      </c>
      <c r="B18" s="85" t="s">
        <v>105</v>
      </c>
      <c r="C18" s="86">
        <f>SUM(C6:C17)</f>
        <v>28534273</v>
      </c>
      <c r="D18" s="86">
        <f>SUM(D6:D17)</f>
        <v>33694539</v>
      </c>
      <c r="E18" s="286">
        <f>SUM(E6:E17)</f>
        <v>33694539</v>
      </c>
      <c r="F18" s="87" t="s">
        <v>112</v>
      </c>
      <c r="G18" s="86">
        <f>SUM(G6:G17)</f>
        <v>28534273</v>
      </c>
      <c r="H18" s="86">
        <f>SUM(H6:H17)</f>
        <v>35261145</v>
      </c>
      <c r="I18" s="286">
        <f>SUM(I6:I17)</f>
        <v>27806118</v>
      </c>
    </row>
    <row r="19" spans="1:9" ht="12.95" customHeight="1">
      <c r="A19" s="57" t="s">
        <v>16</v>
      </c>
      <c r="B19" s="99" t="s">
        <v>106</v>
      </c>
      <c r="C19" s="88">
        <f>SUM(C20:C23)</f>
        <v>1039018</v>
      </c>
      <c r="D19" s="88">
        <f>SUM(D20:D23)</f>
        <v>2877378</v>
      </c>
      <c r="E19" s="292">
        <f>SUM(E20:E23)</f>
        <v>2877378</v>
      </c>
      <c r="F19" s="89" t="s">
        <v>113</v>
      </c>
      <c r="G19" s="90"/>
      <c r="H19" s="90"/>
      <c r="I19" s="275"/>
    </row>
    <row r="20" spans="1:9" ht="12.95" customHeight="1">
      <c r="A20" s="58" t="s">
        <v>17</v>
      </c>
      <c r="B20" s="102" t="s">
        <v>79</v>
      </c>
      <c r="C20" s="91">
        <f>'1.sz.mell. '!C63-'2.2.sz.mell '!C20</f>
        <v>1039018</v>
      </c>
      <c r="D20" s="91">
        <f>'1.sz.mell. '!D63-'2.2.sz.mell '!D20</f>
        <v>1569069</v>
      </c>
      <c r="E20" s="91">
        <f>'1.sz.mell. '!E63-'2.2.sz.mell '!E20</f>
        <v>1569069</v>
      </c>
      <c r="F20" s="103" t="s">
        <v>114</v>
      </c>
      <c r="G20" s="92">
        <f>'1.sz.mell. '!C113</f>
        <v>0</v>
      </c>
      <c r="H20" s="92">
        <f>'1.sz.mell. '!D113</f>
        <v>0</v>
      </c>
      <c r="I20" s="276">
        <f>'1.sz.mell. '!E113</f>
        <v>0</v>
      </c>
    </row>
    <row r="21" spans="1:9" ht="12.95" customHeight="1">
      <c r="A21" s="58" t="s">
        <v>18</v>
      </c>
      <c r="B21" s="121" t="s">
        <v>80</v>
      </c>
      <c r="C21" s="91"/>
      <c r="D21" s="91"/>
      <c r="E21" s="120"/>
      <c r="F21" s="103" t="s">
        <v>99</v>
      </c>
      <c r="G21" s="92"/>
      <c r="H21" s="92"/>
      <c r="I21" s="276"/>
    </row>
    <row r="22" spans="1:9" ht="12.95" customHeight="1">
      <c r="A22" s="58" t="s">
        <v>19</v>
      </c>
      <c r="B22" s="293" t="s">
        <v>251</v>
      </c>
      <c r="C22" s="91"/>
      <c r="D22" s="91">
        <f>'1.sz.mell. '!D66</f>
        <v>1308309</v>
      </c>
      <c r="E22" s="120">
        <f>'1.sz.mell. '!E66</f>
        <v>1308309</v>
      </c>
      <c r="F22" s="104" t="s">
        <v>54</v>
      </c>
      <c r="G22" s="92"/>
      <c r="H22" s="92"/>
      <c r="I22" s="276"/>
    </row>
    <row r="23" spans="1:9" ht="12.95" customHeight="1">
      <c r="A23" s="58" t="s">
        <v>20</v>
      </c>
      <c r="B23" s="121" t="s">
        <v>83</v>
      </c>
      <c r="C23" s="91"/>
      <c r="D23" s="91"/>
      <c r="E23" s="120"/>
      <c r="F23" s="99" t="s">
        <v>100</v>
      </c>
      <c r="G23" s="92"/>
      <c r="H23" s="92"/>
      <c r="I23" s="276"/>
    </row>
    <row r="24" spans="1:9" ht="12.95" customHeight="1">
      <c r="A24" s="58" t="s">
        <v>21</v>
      </c>
      <c r="B24" s="99" t="s">
        <v>107</v>
      </c>
      <c r="C24" s="91">
        <f>SUM(C25:C27)</f>
        <v>0</v>
      </c>
      <c r="D24" s="91">
        <f>SUM(D25:D27)</f>
        <v>0</v>
      </c>
      <c r="E24" s="120">
        <f>SUM(E25:E27)</f>
        <v>0</v>
      </c>
      <c r="F24" s="99" t="s">
        <v>101</v>
      </c>
      <c r="G24" s="92"/>
      <c r="H24" s="92"/>
      <c r="I24" s="276"/>
    </row>
    <row r="25" spans="1:9" ht="12.95" customHeight="1">
      <c r="A25" s="57" t="s">
        <v>22</v>
      </c>
      <c r="B25" s="274" t="s">
        <v>85</v>
      </c>
      <c r="C25" s="91">
        <f>'1.sz.mell. '!C59</f>
        <v>0</v>
      </c>
      <c r="D25" s="91">
        <f>'1.sz.mell. '!D59</f>
        <v>0</v>
      </c>
      <c r="E25" s="120">
        <f>'1.sz.mell. '!E59</f>
        <v>0</v>
      </c>
      <c r="F25" s="98" t="s">
        <v>102</v>
      </c>
      <c r="G25" s="92"/>
      <c r="H25" s="92"/>
      <c r="I25" s="276"/>
    </row>
    <row r="26" spans="1:9" ht="12.95" customHeight="1" thickBot="1">
      <c r="A26" s="57"/>
      <c r="B26" s="106" t="s">
        <v>303</v>
      </c>
      <c r="C26" s="93"/>
      <c r="D26" s="93"/>
      <c r="E26" s="294"/>
      <c r="F26" s="277" t="s">
        <v>288</v>
      </c>
      <c r="G26" s="92">
        <f>'1.sz.mell. '!C117</f>
        <v>1039018</v>
      </c>
      <c r="H26" s="92">
        <f>'1.sz.mell. '!D117</f>
        <v>1310772</v>
      </c>
      <c r="I26" s="92">
        <f>'1.sz.mell. '!E117</f>
        <v>1310772</v>
      </c>
    </row>
    <row r="27" spans="1:9" ht="12.95" customHeight="1" thickBot="1">
      <c r="A27" s="58" t="s">
        <v>23</v>
      </c>
      <c r="B27" s="278" t="s">
        <v>330</v>
      </c>
      <c r="C27" s="91"/>
      <c r="D27" s="91"/>
      <c r="E27" s="120"/>
      <c r="F27" s="278" t="s">
        <v>330</v>
      </c>
      <c r="G27" s="279"/>
      <c r="H27" s="279"/>
      <c r="I27" s="280"/>
    </row>
    <row r="28" spans="1:9" ht="15.75" customHeight="1" thickBot="1">
      <c r="A28" s="53" t="s">
        <v>24</v>
      </c>
      <c r="B28" s="85" t="s">
        <v>124</v>
      </c>
      <c r="C28" s="86">
        <f>C19+C24</f>
        <v>1039018</v>
      </c>
      <c r="D28" s="86">
        <f>D19+D24</f>
        <v>2877378</v>
      </c>
      <c r="E28" s="286">
        <f>E19+E24</f>
        <v>2877378</v>
      </c>
      <c r="F28" s="85" t="s">
        <v>115</v>
      </c>
      <c r="G28" s="86">
        <f>SUM(G19:G27)</f>
        <v>1039018</v>
      </c>
      <c r="H28" s="86">
        <f>SUM(H19:H27)</f>
        <v>1310772</v>
      </c>
      <c r="I28" s="286">
        <f>SUM(I19:I27)</f>
        <v>1310772</v>
      </c>
    </row>
    <row r="29" spans="1:9" ht="15.95" customHeight="1" thickBot="1">
      <c r="A29" s="53" t="s">
        <v>25</v>
      </c>
      <c r="B29" s="85" t="s">
        <v>304</v>
      </c>
      <c r="C29" s="86">
        <f>C18+C28</f>
        <v>29573291</v>
      </c>
      <c r="D29" s="86">
        <f>D18+D28</f>
        <v>36571917</v>
      </c>
      <c r="E29" s="286">
        <f>E18+E28</f>
        <v>36571917</v>
      </c>
      <c r="F29" s="85" t="s">
        <v>305</v>
      </c>
      <c r="G29" s="86">
        <f>G18+G28</f>
        <v>29573291</v>
      </c>
      <c r="H29" s="86">
        <f>H18+H28</f>
        <v>36571917</v>
      </c>
      <c r="I29" s="286">
        <f>I18+I28</f>
        <v>29116890</v>
      </c>
    </row>
    <row r="30" spans="1:9" ht="18" customHeight="1" thickBot="1">
      <c r="A30" s="53" t="s">
        <v>26</v>
      </c>
      <c r="B30" s="94" t="s">
        <v>108</v>
      </c>
      <c r="C30" s="96" t="str">
        <f>IF(((G18-C18)&gt;0),G18-C18,"----")</f>
        <v>----</v>
      </c>
      <c r="D30" s="96">
        <f>IF(((H18-D18)&gt;0),H18-D18,"----")</f>
        <v>1566606</v>
      </c>
      <c r="E30" s="287" t="str">
        <f>IF(((I18-E18)&gt;0),I18-E18,"----")</f>
        <v>----</v>
      </c>
      <c r="F30" s="94" t="s">
        <v>116</v>
      </c>
      <c r="G30" s="96" t="str">
        <f>IF(((C18-G18)&gt;0),C18-G18,"----")</f>
        <v>----</v>
      </c>
      <c r="H30" s="96" t="str">
        <f>IF(((D18-H18)&gt;0),D18-H18,"----")</f>
        <v>----</v>
      </c>
      <c r="I30" s="287">
        <f>IF(((E18-I18)&gt;0),E18-I18,"----")</f>
        <v>5888421</v>
      </c>
    </row>
    <row r="31" spans="1:9" ht="18" customHeight="1" thickBot="1">
      <c r="A31" s="53" t="s">
        <v>27</v>
      </c>
      <c r="B31" s="95" t="s">
        <v>109</v>
      </c>
      <c r="C31" s="96" t="str">
        <f>IF(((G29-C29)&gt;0),G29-C29,"----")</f>
        <v>----</v>
      </c>
      <c r="D31" s="96" t="str">
        <f>IF(((H29-D29)&gt;0),H29-D29,"----")</f>
        <v>----</v>
      </c>
      <c r="E31" s="287" t="str">
        <f>IF(((I29-E29)&gt;0),I29-E29,"----")</f>
        <v>----</v>
      </c>
      <c r="F31" s="95" t="s">
        <v>117</v>
      </c>
      <c r="G31" s="96" t="str">
        <f>IF(((C29-G29)&gt;0),C29-G29,"----")</f>
        <v>----</v>
      </c>
      <c r="H31" s="96" t="str">
        <f>IF(((D29-H29)&gt;0),D29-H29,"----")</f>
        <v>----</v>
      </c>
      <c r="I31" s="287">
        <f>E29-I29</f>
        <v>7455027</v>
      </c>
    </row>
    <row r="39" spans="3:5">
      <c r="C39" s="328"/>
      <c r="D39" s="328"/>
      <c r="E39" s="328"/>
    </row>
  </sheetData>
  <sheetProtection algorithmName="SHA-512" hashValue="EUCix2J5KVucUV9+6cfMCc3hQrKIo6zhdVTstuCXcz9FZM+p3KaFumIYT5IpS0eGSH7Pi9HE/r7kNe3UlPKb7w==" saltValue="f+IQNIU2HYX60ks5JRn06Q==" spinCount="100000" sheet="1" selectLockedCells="1" selectUnlockedCells="1"/>
  <mergeCells count="1">
    <mergeCell ref="A3:A4"/>
  </mergeCells>
  <phoneticPr fontId="0" type="noConversion"/>
  <printOptions horizontalCentered="1"/>
  <pageMargins left="0.78740157480314965" right="0.78740157480314965" top="0.9055118110236221" bottom="0.78740157480314965" header="0.6692913385826772" footer="0.55118110236220474"/>
  <pageSetup paperSize="9" scale="67" orientation="landscape" verticalDpi="300" r:id="rId1"/>
  <headerFooter alignWithMargins="0">
    <oddHeader>&amp;C&amp;"Times New Roman CE,Félkövér"&amp;12Dobronhegy Község Önkormányzata&amp;R&amp;"Times New Roman CE,Félkövér dőlt"&amp;11 2.1.sz. melléklet a 5/2021.(V.27.)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view="pageLayout" zoomScaleNormal="100" workbookViewId="0">
      <selection activeCell="G10" sqref="G10"/>
    </sheetView>
  </sheetViews>
  <sheetFormatPr defaultRowHeight="12.75"/>
  <cols>
    <col min="1" max="1" width="7" style="64" customWidth="1"/>
    <col min="2" max="2" width="65.1640625" style="66" customWidth="1"/>
    <col min="3" max="3" width="15" style="64" customWidth="1"/>
    <col min="4" max="4" width="13.33203125" style="64" customWidth="1"/>
    <col min="5" max="5" width="14" style="64" customWidth="1"/>
    <col min="6" max="6" width="61.6640625" style="64" customWidth="1"/>
    <col min="7" max="8" width="14.1640625" style="64" customWidth="1"/>
    <col min="9" max="9" width="12.6640625" style="64" customWidth="1"/>
    <col min="10" max="16384" width="9.33203125" style="64"/>
  </cols>
  <sheetData>
    <row r="1" spans="1:9" ht="39.75" customHeight="1">
      <c r="B1" s="105" t="s">
        <v>118</v>
      </c>
      <c r="C1" s="65"/>
      <c r="D1" s="65"/>
      <c r="E1" s="65"/>
      <c r="F1" s="65"/>
      <c r="G1" s="65"/>
      <c r="H1" s="65"/>
      <c r="I1" s="65"/>
    </row>
    <row r="2" spans="1:9" ht="14.25" thickBot="1">
      <c r="G2" s="67"/>
      <c r="H2" s="67"/>
      <c r="I2" s="67" t="s">
        <v>373</v>
      </c>
    </row>
    <row r="3" spans="1:9" ht="18" customHeight="1" thickBot="1">
      <c r="A3" s="512" t="s">
        <v>42</v>
      </c>
      <c r="B3" s="68" t="s">
        <v>35</v>
      </c>
      <c r="C3" s="69"/>
      <c r="D3" s="264"/>
      <c r="E3" s="264"/>
      <c r="F3" s="68" t="s">
        <v>36</v>
      </c>
      <c r="G3" s="69"/>
      <c r="H3" s="69"/>
      <c r="I3" s="69"/>
    </row>
    <row r="4" spans="1:9" s="71" customFormat="1" ht="38.25" customHeight="1" thickBot="1">
      <c r="A4" s="513"/>
      <c r="B4" s="70" t="s">
        <v>39</v>
      </c>
      <c r="C4" s="38" t="s">
        <v>582</v>
      </c>
      <c r="D4" s="38" t="s">
        <v>583</v>
      </c>
      <c r="E4" s="38" t="s">
        <v>584</v>
      </c>
      <c r="F4" s="70" t="s">
        <v>39</v>
      </c>
      <c r="G4" s="38" t="s">
        <v>582</v>
      </c>
      <c r="H4" s="38" t="s">
        <v>583</v>
      </c>
      <c r="I4" s="38" t="s">
        <v>584</v>
      </c>
    </row>
    <row r="5" spans="1:9" s="71" customFormat="1" ht="12" customHeight="1" thickBot="1">
      <c r="A5" s="72">
        <v>1</v>
      </c>
      <c r="B5" s="70">
        <v>2</v>
      </c>
      <c r="C5" s="73">
        <v>3</v>
      </c>
      <c r="D5" s="265"/>
      <c r="E5" s="265"/>
      <c r="F5" s="70">
        <v>4</v>
      </c>
      <c r="G5" s="73">
        <v>5</v>
      </c>
      <c r="H5" s="73">
        <v>5</v>
      </c>
      <c r="I5" s="73">
        <v>5</v>
      </c>
    </row>
    <row r="6" spans="1:9" ht="12.95" customHeight="1">
      <c r="A6" s="74" t="s">
        <v>3</v>
      </c>
      <c r="B6" s="98" t="s">
        <v>306</v>
      </c>
      <c r="C6" s="75">
        <f>'1.sz.mell. '!C18</f>
        <v>2750000</v>
      </c>
      <c r="D6" s="75">
        <f>'1.sz.mell. '!D18</f>
        <v>2738000</v>
      </c>
      <c r="E6" s="75">
        <f>'1.sz.mell. '!E18</f>
        <v>2738000</v>
      </c>
      <c r="F6" s="124" t="s">
        <v>92</v>
      </c>
      <c r="G6" s="77">
        <f>'1.sz.mell. '!C96</f>
        <v>700000</v>
      </c>
      <c r="H6" s="77">
        <f>'1.sz.mell. '!D96</f>
        <v>1102390</v>
      </c>
      <c r="I6" s="77">
        <f>'1.sz.mell. '!E96</f>
        <v>1102390</v>
      </c>
    </row>
    <row r="7" spans="1:9" ht="12.95" customHeight="1">
      <c r="A7" s="58" t="s">
        <v>4</v>
      </c>
      <c r="B7" s="99" t="s">
        <v>155</v>
      </c>
      <c r="C7" s="79">
        <f>'1.sz.mell. '!C42</f>
        <v>0</v>
      </c>
      <c r="D7" s="79">
        <f>'1.sz.mell. '!D42</f>
        <v>493000</v>
      </c>
      <c r="E7" s="79">
        <f>'1.sz.mell. '!E42</f>
        <v>493000</v>
      </c>
      <c r="F7" s="99" t="s">
        <v>93</v>
      </c>
      <c r="G7" s="79">
        <f>'1.sz.mell. '!C97</f>
        <v>2627224</v>
      </c>
      <c r="H7" s="79">
        <f>'1.sz.mell. '!D97</f>
        <v>2627224</v>
      </c>
      <c r="I7" s="79">
        <f>'1.sz.mell. '!E97</f>
        <v>2627224</v>
      </c>
    </row>
    <row r="8" spans="1:9" ht="12.95" customHeight="1">
      <c r="A8" s="58" t="s">
        <v>5</v>
      </c>
      <c r="B8" s="99" t="s">
        <v>307</v>
      </c>
      <c r="C8" s="79">
        <f>'1.sz.mell. '!C53+'1.sz.mell. '!C54</f>
        <v>0</v>
      </c>
      <c r="D8" s="79">
        <f>'1.sz.mell. '!D53+'1.sz.mell. '!D54</f>
        <v>0</v>
      </c>
      <c r="E8" s="79">
        <f>'1.sz.mell. '!E53+'1.sz.mell. '!E54</f>
        <v>0</v>
      </c>
      <c r="F8" s="99" t="s">
        <v>94</v>
      </c>
      <c r="G8" s="79"/>
      <c r="H8" s="79">
        <f>'1.sz.mell. '!D98</f>
        <v>0</v>
      </c>
      <c r="I8" s="79">
        <f>'1.sz.mell. '!E98</f>
        <v>0</v>
      </c>
    </row>
    <row r="9" spans="1:9" ht="12.95" customHeight="1">
      <c r="A9" s="58" t="s">
        <v>6</v>
      </c>
      <c r="B9" s="100" t="s">
        <v>308</v>
      </c>
      <c r="C9" s="79">
        <f>'1.sz.mell. '!C55</f>
        <v>0</v>
      </c>
      <c r="D9" s="79">
        <f>'1.sz.mell. '!D55</f>
        <v>0</v>
      </c>
      <c r="E9" s="79">
        <f>'1.sz.mell. '!E55</f>
        <v>0</v>
      </c>
      <c r="F9" s="99" t="s">
        <v>33</v>
      </c>
      <c r="G9" s="79">
        <v>3553485</v>
      </c>
      <c r="H9" s="79"/>
      <c r="I9" s="79"/>
    </row>
    <row r="10" spans="1:9" ht="12.95" customHeight="1">
      <c r="A10" s="58" t="s">
        <v>7</v>
      </c>
      <c r="B10" s="101" t="s">
        <v>78</v>
      </c>
      <c r="C10" s="79"/>
      <c r="D10" s="79"/>
      <c r="E10" s="79"/>
      <c r="F10" s="106"/>
      <c r="G10" s="79"/>
      <c r="H10" s="79"/>
      <c r="I10" s="79"/>
    </row>
    <row r="11" spans="1:9" ht="12.95" customHeight="1">
      <c r="A11" s="58" t="s">
        <v>8</v>
      </c>
      <c r="B11" s="99" t="s">
        <v>381</v>
      </c>
      <c r="C11" s="79"/>
      <c r="D11" s="79"/>
      <c r="E11" s="79"/>
      <c r="F11" s="106"/>
      <c r="G11" s="79"/>
      <c r="H11" s="79"/>
      <c r="I11" s="79"/>
    </row>
    <row r="12" spans="1:9" ht="12.95" customHeight="1">
      <c r="A12" s="58" t="s">
        <v>9</v>
      </c>
      <c r="B12" s="99"/>
      <c r="C12" s="79"/>
      <c r="D12" s="79"/>
      <c r="E12" s="79"/>
      <c r="F12" s="80"/>
      <c r="G12" s="79"/>
      <c r="H12" s="79"/>
      <c r="I12" s="79"/>
    </row>
    <row r="13" spans="1:9">
      <c r="A13" s="58" t="s">
        <v>10</v>
      </c>
      <c r="B13" s="99"/>
      <c r="C13" s="79"/>
      <c r="D13" s="79"/>
      <c r="E13" s="79"/>
      <c r="F13" s="80"/>
      <c r="G13" s="79"/>
      <c r="H13" s="79"/>
      <c r="I13" s="79"/>
    </row>
    <row r="14" spans="1:9" ht="12.95" customHeight="1">
      <c r="A14" s="58" t="s">
        <v>11</v>
      </c>
      <c r="B14" s="101"/>
      <c r="C14" s="79"/>
      <c r="D14" s="79"/>
      <c r="E14" s="79"/>
      <c r="F14" s="99"/>
      <c r="G14" s="79"/>
      <c r="H14" s="79"/>
      <c r="I14" s="79"/>
    </row>
    <row r="15" spans="1:9" ht="12.95" customHeight="1">
      <c r="A15" s="58" t="s">
        <v>12</v>
      </c>
      <c r="B15" s="99"/>
      <c r="C15" s="79"/>
      <c r="D15" s="79"/>
      <c r="E15" s="79"/>
      <c r="F15" s="78"/>
      <c r="G15" s="79"/>
      <c r="H15" s="79"/>
      <c r="I15" s="79"/>
    </row>
    <row r="16" spans="1:9" ht="12.95" customHeight="1">
      <c r="A16" s="58" t="s">
        <v>13</v>
      </c>
      <c r="B16" s="99"/>
      <c r="C16" s="79"/>
      <c r="D16" s="79"/>
      <c r="E16" s="79"/>
      <c r="F16" s="80"/>
      <c r="G16" s="79"/>
      <c r="H16" s="79"/>
      <c r="I16" s="79"/>
    </row>
    <row r="17" spans="1:9" ht="12.95" customHeight="1" thickBot="1">
      <c r="A17" s="58" t="s">
        <v>14</v>
      </c>
      <c r="B17" s="81"/>
      <c r="C17" s="82"/>
      <c r="D17" s="82"/>
      <c r="E17" s="82"/>
      <c r="F17" s="83"/>
      <c r="G17" s="84"/>
      <c r="H17" s="84"/>
      <c r="I17" s="84"/>
    </row>
    <row r="18" spans="1:9" ht="15.95" customHeight="1" thickBot="1">
      <c r="A18" s="53" t="s">
        <v>15</v>
      </c>
      <c r="B18" s="85" t="s">
        <v>105</v>
      </c>
      <c r="C18" s="86">
        <f>SUM(C6:C9)</f>
        <v>2750000</v>
      </c>
      <c r="D18" s="86">
        <f>SUM(D6:D11)</f>
        <v>3231000</v>
      </c>
      <c r="E18" s="86">
        <f>SUM(E6:E11)</f>
        <v>3231000</v>
      </c>
      <c r="F18" s="87" t="s">
        <v>112</v>
      </c>
      <c r="G18" s="86">
        <f>SUM(G6:G17)</f>
        <v>6880709</v>
      </c>
      <c r="H18" s="86">
        <f>SUM(H6:H17)</f>
        <v>3729614</v>
      </c>
      <c r="I18" s="86">
        <f>SUM(I6:I17)</f>
        <v>3729614</v>
      </c>
    </row>
    <row r="19" spans="1:9" ht="12.95" customHeight="1">
      <c r="A19" s="114" t="s">
        <v>16</v>
      </c>
      <c r="B19" s="119" t="s">
        <v>106</v>
      </c>
      <c r="C19" s="270">
        <f>SUM(C20:C24)</f>
        <v>4130709</v>
      </c>
      <c r="D19" s="272">
        <f>SUM(D20:D24)</f>
        <v>498614</v>
      </c>
      <c r="E19" s="267">
        <f>SUM(E20:E24)</f>
        <v>498614</v>
      </c>
      <c r="F19" s="115" t="s">
        <v>113</v>
      </c>
      <c r="G19" s="90"/>
      <c r="H19" s="90"/>
      <c r="I19" s="90"/>
    </row>
    <row r="20" spans="1:9" ht="12.95" customHeight="1">
      <c r="A20" s="113" t="s">
        <v>17</v>
      </c>
      <c r="B20" s="102" t="s">
        <v>79</v>
      </c>
      <c r="C20" s="91">
        <v>4130709</v>
      </c>
      <c r="D20" s="266">
        <v>498614</v>
      </c>
      <c r="E20" s="268">
        <v>498614</v>
      </c>
      <c r="F20" s="116" t="s">
        <v>103</v>
      </c>
      <c r="G20" s="92"/>
      <c r="H20" s="92"/>
      <c r="I20" s="92"/>
    </row>
    <row r="21" spans="1:9" ht="12.95" customHeight="1">
      <c r="A21" s="113" t="s">
        <v>18</v>
      </c>
      <c r="B21" s="121" t="s">
        <v>80</v>
      </c>
      <c r="C21" s="91"/>
      <c r="D21" s="266"/>
      <c r="E21" s="268"/>
      <c r="F21" s="116" t="s">
        <v>99</v>
      </c>
      <c r="G21" s="92"/>
      <c r="H21" s="92">
        <v>0</v>
      </c>
      <c r="I21" s="92">
        <v>0</v>
      </c>
    </row>
    <row r="22" spans="1:9" ht="12.95" customHeight="1">
      <c r="A22" s="113" t="s">
        <v>19</v>
      </c>
      <c r="B22" s="121" t="s">
        <v>81</v>
      </c>
      <c r="C22" s="91"/>
      <c r="D22" s="266"/>
      <c r="E22" s="268"/>
      <c r="F22" s="117" t="s">
        <v>54</v>
      </c>
      <c r="G22" s="92">
        <f>'1.sz.mell. '!C112</f>
        <v>0</v>
      </c>
      <c r="H22" s="92">
        <f>'1.sz.mell. '!D112</f>
        <v>0</v>
      </c>
      <c r="I22" s="92">
        <f>'1.sz.mell. '!E112</f>
        <v>0</v>
      </c>
    </row>
    <row r="23" spans="1:9" ht="12.95" customHeight="1">
      <c r="A23" s="113" t="s">
        <v>20</v>
      </c>
      <c r="B23" s="121" t="s">
        <v>82</v>
      </c>
      <c r="C23" s="91"/>
      <c r="D23" s="266"/>
      <c r="E23" s="268"/>
      <c r="F23" s="109" t="s">
        <v>100</v>
      </c>
      <c r="G23" s="92"/>
      <c r="H23" s="92"/>
      <c r="I23" s="92"/>
    </row>
    <row r="24" spans="1:9" ht="12.95" customHeight="1">
      <c r="A24" s="113" t="s">
        <v>21</v>
      </c>
      <c r="B24" s="121" t="s">
        <v>83</v>
      </c>
      <c r="C24" s="91"/>
      <c r="D24" s="266"/>
      <c r="E24" s="268"/>
      <c r="F24" s="109" t="s">
        <v>104</v>
      </c>
      <c r="G24" s="92"/>
      <c r="H24" s="92"/>
      <c r="I24" s="92"/>
    </row>
    <row r="25" spans="1:9" ht="12.95" customHeight="1">
      <c r="A25" s="113" t="s">
        <v>22</v>
      </c>
      <c r="B25" s="107" t="s">
        <v>107</v>
      </c>
      <c r="C25" s="91">
        <f>SUM(C26:C30)</f>
        <v>0</v>
      </c>
      <c r="D25" s="266">
        <f>SUM(D26:D30)</f>
        <v>0</v>
      </c>
      <c r="E25" s="268">
        <f>SUM(E26:E30)</f>
        <v>0</v>
      </c>
      <c r="F25" s="108" t="s">
        <v>102</v>
      </c>
      <c r="G25" s="92"/>
      <c r="H25" s="92"/>
      <c r="I25" s="92"/>
    </row>
    <row r="26" spans="1:9" ht="12.95" customHeight="1">
      <c r="A26" s="113" t="s">
        <v>23</v>
      </c>
      <c r="B26" s="121" t="s">
        <v>84</v>
      </c>
      <c r="C26" s="91">
        <f>'1.sz.mell. '!C58</f>
        <v>0</v>
      </c>
      <c r="D26" s="266">
        <f>'1.sz.mell. '!D58</f>
        <v>0</v>
      </c>
      <c r="E26" s="268">
        <f>'1.sz.mell. '!E58</f>
        <v>0</v>
      </c>
      <c r="F26" s="108" t="s">
        <v>120</v>
      </c>
      <c r="G26" s="92"/>
      <c r="H26" s="92"/>
      <c r="I26" s="92"/>
    </row>
    <row r="27" spans="1:9" ht="12.95" customHeight="1">
      <c r="A27" s="113" t="s">
        <v>24</v>
      </c>
      <c r="B27" s="122" t="s">
        <v>85</v>
      </c>
      <c r="C27" s="91"/>
      <c r="D27" s="266"/>
      <c r="E27" s="268"/>
      <c r="F27" s="108"/>
      <c r="G27" s="92"/>
      <c r="H27" s="92"/>
      <c r="I27" s="92"/>
    </row>
    <row r="28" spans="1:9" ht="12.95" customHeight="1">
      <c r="A28" s="113" t="s">
        <v>25</v>
      </c>
      <c r="B28" s="121" t="s">
        <v>86</v>
      </c>
      <c r="C28" s="91"/>
      <c r="D28" s="266"/>
      <c r="E28" s="268"/>
      <c r="F28" s="108"/>
      <c r="G28" s="92"/>
      <c r="H28" s="92"/>
      <c r="I28" s="92"/>
    </row>
    <row r="29" spans="1:9" ht="12.95" customHeight="1">
      <c r="A29" s="113" t="s">
        <v>26</v>
      </c>
      <c r="B29" s="121" t="s">
        <v>87</v>
      </c>
      <c r="C29" s="91"/>
      <c r="D29" s="266"/>
      <c r="E29" s="268"/>
      <c r="F29" s="108"/>
      <c r="G29" s="92"/>
      <c r="H29" s="92"/>
      <c r="I29" s="92"/>
    </row>
    <row r="30" spans="1:9" ht="12.95" customHeight="1" thickBot="1">
      <c r="A30" s="113" t="s">
        <v>27</v>
      </c>
      <c r="B30" s="123" t="s">
        <v>88</v>
      </c>
      <c r="C30" s="271"/>
      <c r="D30" s="273"/>
      <c r="E30" s="269"/>
      <c r="F30" s="118"/>
      <c r="G30" s="92"/>
      <c r="H30" s="92"/>
      <c r="I30" s="92"/>
    </row>
    <row r="31" spans="1:9" ht="15.75" customHeight="1" thickBot="1">
      <c r="A31" s="53" t="s">
        <v>28</v>
      </c>
      <c r="B31" s="110" t="s">
        <v>119</v>
      </c>
      <c r="C31" s="86">
        <f>C19+C25</f>
        <v>4130709</v>
      </c>
      <c r="D31" s="86">
        <f>D19+D25</f>
        <v>498614</v>
      </c>
      <c r="E31" s="86">
        <f>E19+E25</f>
        <v>498614</v>
      </c>
      <c r="F31" s="85" t="s">
        <v>121</v>
      </c>
      <c r="G31" s="86">
        <f>SUM(G19:G30)</f>
        <v>0</v>
      </c>
      <c r="H31" s="86">
        <f>SUM(H19:H30)</f>
        <v>0</v>
      </c>
      <c r="I31" s="86">
        <f>SUM(I19:I30)</f>
        <v>0</v>
      </c>
    </row>
    <row r="32" spans="1:9" ht="15.95" customHeight="1" thickBot="1">
      <c r="A32" s="53" t="s">
        <v>29</v>
      </c>
      <c r="B32" s="110" t="s">
        <v>309</v>
      </c>
      <c r="C32" s="86">
        <f>C18+C31</f>
        <v>6880709</v>
      </c>
      <c r="D32" s="86">
        <f>D18+D31</f>
        <v>3729614</v>
      </c>
      <c r="E32" s="86">
        <f>E18+E31</f>
        <v>3729614</v>
      </c>
      <c r="F32" s="85" t="s">
        <v>310</v>
      </c>
      <c r="G32" s="86">
        <f>G18+G31</f>
        <v>6880709</v>
      </c>
      <c r="H32" s="86">
        <f>H18+H31</f>
        <v>3729614</v>
      </c>
      <c r="I32" s="86">
        <f>I18+I31</f>
        <v>3729614</v>
      </c>
    </row>
    <row r="33" spans="1:9" ht="18" customHeight="1" thickBot="1">
      <c r="A33" s="53" t="s">
        <v>122</v>
      </c>
      <c r="B33" s="111" t="s">
        <v>108</v>
      </c>
      <c r="C33" s="96">
        <f>IF(((G18-C18)&gt;0),G18-C18,"----")</f>
        <v>4130709</v>
      </c>
      <c r="D33" s="96">
        <f>IF(((H18-D18)&gt;0),H18-D18,"----")</f>
        <v>498614</v>
      </c>
      <c r="E33" s="96">
        <f>IF(((I18-E18)&gt;0),I18-E18,"----")</f>
        <v>498614</v>
      </c>
      <c r="F33" s="94" t="s">
        <v>116</v>
      </c>
      <c r="G33" s="96" t="str">
        <f>IF(((C18-G18)&gt;0),C18-G18,"----")</f>
        <v>----</v>
      </c>
      <c r="H33" s="96" t="str">
        <f>IF(((D18-H18)&gt;0),D18-H18,"----")</f>
        <v>----</v>
      </c>
      <c r="I33" s="96" t="str">
        <f>IF(((E18-I18)&gt;0),E18-I18,"----")</f>
        <v>----</v>
      </c>
    </row>
    <row r="34" spans="1:9" ht="18" customHeight="1" thickBot="1">
      <c r="A34" s="53" t="s">
        <v>123</v>
      </c>
      <c r="B34" s="112" t="s">
        <v>109</v>
      </c>
      <c r="C34" s="96" t="str">
        <f>IF(((G28-C28)&gt;0),G28-C28,"----")</f>
        <v>----</v>
      </c>
      <c r="D34" s="96" t="str">
        <f>IF(((H28-D28)&gt;0),H28-D28,"----")</f>
        <v>----</v>
      </c>
      <c r="E34" s="96" t="str">
        <f>IF(((I28-E28)&gt;0),I28-E28,"----")</f>
        <v>----</v>
      </c>
      <c r="F34" s="95" t="s">
        <v>117</v>
      </c>
      <c r="G34" s="96" t="str">
        <f>IF(((C32-G32)&gt;0),C32-G32,"----")</f>
        <v>----</v>
      </c>
      <c r="H34" s="96" t="str">
        <f>IF(((D32-H32)&gt;0),D32-H32,"----")</f>
        <v>----</v>
      </c>
      <c r="I34" s="96" t="str">
        <f>IF(((E32-I32)&gt;0),E32-I32,"----")</f>
        <v>----</v>
      </c>
    </row>
    <row r="37" spans="1:9" hidden="1">
      <c r="B37" s="97"/>
      <c r="C37" s="64" t="e">
        <f>+#REF!</f>
        <v>#REF!</v>
      </c>
      <c r="F37" s="64" t="e">
        <f>+#REF!</f>
        <v>#REF!</v>
      </c>
      <c r="G37" s="64" t="e">
        <f>+#REF!</f>
        <v>#REF!</v>
      </c>
      <c r="H37" s="64" t="e">
        <f>+#REF!</f>
        <v>#REF!</v>
      </c>
      <c r="I37" s="64" t="e">
        <f>+#REF!</f>
        <v>#REF!</v>
      </c>
    </row>
  </sheetData>
  <sheetProtection algorithmName="SHA-512" hashValue="bgYSNrcB6sEPtjgWt6s+FFVTjXRfzEH4DVPig26mobvOQIlTE4ycIUU7vX0cH7r0q1bznih2eWZu9VyKHLYAZw==" saltValue="KWyeip4bnD8Hpx1AIpc8DA==" spinCount="100000" sheet="1" selectLockedCells="1" selectUnlockedCells="1"/>
  <mergeCells count="1">
    <mergeCell ref="A3:A4"/>
  </mergeCells>
  <printOptions horizontalCentered="1"/>
  <pageMargins left="0.78740157480314965" right="0.78740157480314965" top="0.9055118110236221" bottom="0.78740157480314965" header="0.6692913385826772" footer="0.55118110236220474"/>
  <pageSetup paperSize="9" scale="66" orientation="landscape" verticalDpi="300" r:id="rId1"/>
  <headerFooter alignWithMargins="0">
    <oddHeader>&amp;C&amp;"Times New Roman CE,Félkövér"&amp;12Dobronhegy Község Önkormányzata&amp;R&amp;"Times New Roman CE,Félkövér dőlt"&amp;11 2.2.sz. melléklet a 5/2021.(V.27.)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24"/>
  <sheetViews>
    <sheetView view="pageLayout" zoomScaleNormal="100" workbookViewId="0">
      <selection activeCell="B15" sqref="B14:B15"/>
    </sheetView>
  </sheetViews>
  <sheetFormatPr defaultRowHeight="12.75"/>
  <cols>
    <col min="1" max="1" width="47.16406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126" customWidth="1"/>
    <col min="7" max="8" width="12.83203125" style="44" customWidth="1"/>
    <col min="9" max="9" width="13.83203125" style="44" customWidth="1"/>
    <col min="10" max="16384" width="9.33203125" style="44"/>
  </cols>
  <sheetData>
    <row r="2" spans="1:6" ht="24.75" customHeight="1">
      <c r="A2" s="514" t="s">
        <v>131</v>
      </c>
      <c r="B2" s="514"/>
      <c r="C2" s="514"/>
      <c r="D2" s="514"/>
      <c r="E2" s="514"/>
      <c r="F2" s="514"/>
    </row>
    <row r="3" spans="1:6" ht="18" customHeight="1" thickBot="1">
      <c r="F3" s="125" t="s">
        <v>373</v>
      </c>
    </row>
    <row r="4" spans="1:6" s="46" customFormat="1" ht="44.25" customHeight="1" thickBot="1">
      <c r="A4" s="136" t="s">
        <v>126</v>
      </c>
      <c r="B4" s="137" t="s">
        <v>127</v>
      </c>
      <c r="C4" s="137" t="s">
        <v>128</v>
      </c>
      <c r="D4" s="137" t="s">
        <v>585</v>
      </c>
      <c r="E4" s="137" t="s">
        <v>584</v>
      </c>
      <c r="F4" s="138" t="s">
        <v>586</v>
      </c>
    </row>
    <row r="5" spans="1:6" s="126" customFormat="1" ht="12" customHeight="1" thickBot="1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1" t="s">
        <v>129</v>
      </c>
    </row>
    <row r="6" spans="1:6">
      <c r="A6" s="505" t="s">
        <v>597</v>
      </c>
      <c r="B6" s="506">
        <v>550000</v>
      </c>
      <c r="C6" s="507">
        <v>2020</v>
      </c>
      <c r="D6" s="142">
        <v>0</v>
      </c>
      <c r="E6" s="506">
        <v>550000</v>
      </c>
      <c r="F6" s="143">
        <f>B6-D6-E6</f>
        <v>0</v>
      </c>
    </row>
    <row r="7" spans="1:6" ht="15.95" customHeight="1">
      <c r="A7" s="508" t="s">
        <v>598</v>
      </c>
      <c r="B7" s="142">
        <v>76900</v>
      </c>
      <c r="C7" s="178">
        <v>2020</v>
      </c>
      <c r="D7" s="142">
        <v>0</v>
      </c>
      <c r="E7" s="142">
        <v>76900</v>
      </c>
      <c r="F7" s="143">
        <f t="shared" ref="F7:F23" si="0">B7-D7-E7</f>
        <v>0</v>
      </c>
    </row>
    <row r="8" spans="1:6" ht="15.95" customHeight="1">
      <c r="A8" s="508" t="s">
        <v>599</v>
      </c>
      <c r="B8" s="142">
        <v>475490</v>
      </c>
      <c r="C8" s="178">
        <v>2020</v>
      </c>
      <c r="D8" s="142">
        <v>0</v>
      </c>
      <c r="E8" s="142">
        <v>475490</v>
      </c>
      <c r="F8" s="143">
        <f t="shared" si="0"/>
        <v>0</v>
      </c>
    </row>
    <row r="9" spans="1:6" ht="15.95" customHeight="1">
      <c r="A9" s="330"/>
      <c r="B9" s="142"/>
      <c r="C9" s="178"/>
      <c r="D9" s="142">
        <v>0</v>
      </c>
      <c r="E9" s="142"/>
      <c r="F9" s="143">
        <f t="shared" si="0"/>
        <v>0</v>
      </c>
    </row>
    <row r="10" spans="1:6" ht="15.95" customHeight="1">
      <c r="A10" s="330"/>
      <c r="B10" s="142"/>
      <c r="C10" s="178"/>
      <c r="D10" s="142">
        <v>0</v>
      </c>
      <c r="E10" s="142"/>
      <c r="F10" s="143">
        <f t="shared" si="0"/>
        <v>0</v>
      </c>
    </row>
    <row r="11" spans="1:6" ht="15.95" customHeight="1">
      <c r="A11" s="330"/>
      <c r="B11" s="142"/>
      <c r="C11" s="178"/>
      <c r="D11" s="142">
        <v>0</v>
      </c>
      <c r="E11" s="142"/>
      <c r="F11" s="143">
        <f t="shared" si="0"/>
        <v>0</v>
      </c>
    </row>
    <row r="12" spans="1:6" ht="15.95" customHeight="1">
      <c r="A12" s="330"/>
      <c r="B12" s="142"/>
      <c r="C12" s="178"/>
      <c r="D12" s="142">
        <v>0</v>
      </c>
      <c r="E12" s="142"/>
      <c r="F12" s="128">
        <f t="shared" si="0"/>
        <v>0</v>
      </c>
    </row>
    <row r="13" spans="1:6" ht="15.95" customHeight="1">
      <c r="A13" s="330"/>
      <c r="B13" s="142"/>
      <c r="C13" s="178"/>
      <c r="D13" s="142"/>
      <c r="E13" s="142"/>
      <c r="F13" s="128">
        <f t="shared" si="0"/>
        <v>0</v>
      </c>
    </row>
    <row r="14" spans="1:6" ht="15.95" customHeight="1">
      <c r="A14" s="331"/>
      <c r="B14" s="26"/>
      <c r="C14" s="127"/>
      <c r="D14" s="26"/>
      <c r="E14" s="26"/>
      <c r="F14" s="128">
        <f t="shared" si="0"/>
        <v>0</v>
      </c>
    </row>
    <row r="15" spans="1:6" ht="15.95" customHeight="1">
      <c r="A15" s="331"/>
      <c r="B15" s="26"/>
      <c r="C15" s="127"/>
      <c r="D15" s="26"/>
      <c r="E15" s="26"/>
      <c r="F15" s="128">
        <f t="shared" si="0"/>
        <v>0</v>
      </c>
    </row>
    <row r="16" spans="1:6" ht="15.95" customHeight="1">
      <c r="A16" s="331"/>
      <c r="B16" s="26"/>
      <c r="C16" s="127"/>
      <c r="D16" s="26"/>
      <c r="E16" s="26"/>
      <c r="F16" s="128">
        <f t="shared" si="0"/>
        <v>0</v>
      </c>
    </row>
    <row r="17" spans="1:6" ht="15.95" customHeight="1">
      <c r="A17" s="331"/>
      <c r="B17" s="26"/>
      <c r="C17" s="127"/>
      <c r="D17" s="26"/>
      <c r="E17" s="26"/>
      <c r="F17" s="128">
        <f t="shared" si="0"/>
        <v>0</v>
      </c>
    </row>
    <row r="18" spans="1:6" ht="15.95" customHeight="1">
      <c r="A18" s="331"/>
      <c r="B18" s="26"/>
      <c r="C18" s="127"/>
      <c r="D18" s="26"/>
      <c r="E18" s="26"/>
      <c r="F18" s="128">
        <f t="shared" si="0"/>
        <v>0</v>
      </c>
    </row>
    <row r="19" spans="1:6" ht="15.95" customHeight="1">
      <c r="A19" s="331"/>
      <c r="B19" s="26"/>
      <c r="C19" s="127"/>
      <c r="D19" s="26"/>
      <c r="E19" s="26"/>
      <c r="F19" s="128">
        <f t="shared" si="0"/>
        <v>0</v>
      </c>
    </row>
    <row r="20" spans="1:6" ht="15.95" customHeight="1">
      <c r="A20" s="331"/>
      <c r="B20" s="26"/>
      <c r="C20" s="127"/>
      <c r="D20" s="26"/>
      <c r="E20" s="26"/>
      <c r="F20" s="128">
        <f t="shared" si="0"/>
        <v>0</v>
      </c>
    </row>
    <row r="21" spans="1:6" ht="15.95" customHeight="1">
      <c r="A21" s="47"/>
      <c r="B21" s="26"/>
      <c r="C21" s="127"/>
      <c r="D21" s="26"/>
      <c r="E21" s="26"/>
      <c r="F21" s="128">
        <f t="shared" si="0"/>
        <v>0</v>
      </c>
    </row>
    <row r="22" spans="1:6" ht="15.95" customHeight="1">
      <c r="A22" s="47"/>
      <c r="B22" s="26"/>
      <c r="C22" s="127"/>
      <c r="D22" s="26"/>
      <c r="E22" s="26"/>
      <c r="F22" s="128">
        <f t="shared" si="0"/>
        <v>0</v>
      </c>
    </row>
    <row r="23" spans="1:6" ht="15.95" customHeight="1" thickBot="1">
      <c r="A23" s="49"/>
      <c r="B23" s="27"/>
      <c r="C23" s="129"/>
      <c r="D23" s="27"/>
      <c r="E23" s="27"/>
      <c r="F23" s="130">
        <f t="shared" si="0"/>
        <v>0</v>
      </c>
    </row>
    <row r="24" spans="1:6" s="135" customFormat="1" ht="18" customHeight="1" thickBot="1">
      <c r="A24" s="131" t="s">
        <v>130</v>
      </c>
      <c r="B24" s="132">
        <f>SUM(B6:B23)</f>
        <v>1102390</v>
      </c>
      <c r="C24" s="133"/>
      <c r="D24" s="132">
        <f>SUM(D6:D23)</f>
        <v>0</v>
      </c>
      <c r="E24" s="132">
        <f>SUM(E6:E23)</f>
        <v>1102390</v>
      </c>
      <c r="F24" s="134">
        <f>SUM(F6:F23)</f>
        <v>0</v>
      </c>
    </row>
  </sheetData>
  <sheetProtection algorithmName="SHA-512" hashValue="yNYJC/7efGPLZzGp55arC187J2RTjzRX1dlYMpNM9kFBzWEYaApv1KvZAQlf5vwuea63+xKUBvZkPYEEYqx0Wg==" saltValue="sx1XbAVa/py9vsUP8ZcOjw==" spinCount="100000" sheet="1" selectLockedCells="1" selectUnlockedCells="1"/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&amp;R&amp;"Times New Roman CE,Félkövér dőlt"3.sz.melléklet a 5/2021.(V.27.)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F23"/>
  <sheetViews>
    <sheetView view="pageLayout" zoomScaleNormal="100" workbookViewId="0">
      <selection activeCell="E7" sqref="E7"/>
    </sheetView>
  </sheetViews>
  <sheetFormatPr defaultRowHeight="12.75"/>
  <cols>
    <col min="1" max="1" width="51.83203125" style="45" customWidth="1"/>
    <col min="2" max="2" width="15.6640625" style="44" customWidth="1"/>
    <col min="3" max="3" width="16.33203125" style="44" customWidth="1"/>
    <col min="4" max="4" width="18" style="44" customWidth="1"/>
    <col min="5" max="5" width="16.6640625" style="44" customWidth="1"/>
    <col min="6" max="6" width="18.83203125" style="126" customWidth="1"/>
    <col min="7" max="8" width="12.83203125" style="44" customWidth="1"/>
    <col min="9" max="9" width="13.83203125" style="44" customWidth="1"/>
    <col min="10" max="16384" width="9.33203125" style="44"/>
  </cols>
  <sheetData>
    <row r="2" spans="1:6" ht="24.75" customHeight="1">
      <c r="A2" s="514" t="s">
        <v>132</v>
      </c>
      <c r="B2" s="514"/>
      <c r="C2" s="514"/>
      <c r="D2" s="514"/>
      <c r="E2" s="514"/>
      <c r="F2" s="514"/>
    </row>
    <row r="3" spans="1:6" ht="18" customHeight="1" thickBot="1">
      <c r="F3" s="125" t="s">
        <v>374</v>
      </c>
    </row>
    <row r="4" spans="1:6" s="46" customFormat="1" ht="44.25" customHeight="1" thickBot="1">
      <c r="A4" s="136" t="s">
        <v>126</v>
      </c>
      <c r="B4" s="137" t="s">
        <v>127</v>
      </c>
      <c r="C4" s="137" t="s">
        <v>128</v>
      </c>
      <c r="D4" s="137" t="s">
        <v>585</v>
      </c>
      <c r="E4" s="137" t="s">
        <v>587</v>
      </c>
      <c r="F4" s="138" t="s">
        <v>586</v>
      </c>
    </row>
    <row r="5" spans="1:6" s="126" customFormat="1" ht="12" customHeight="1" thickBot="1">
      <c r="A5" s="327">
        <v>1</v>
      </c>
      <c r="B5" s="140">
        <v>2</v>
      </c>
      <c r="C5" s="140">
        <v>3</v>
      </c>
      <c r="D5" s="140">
        <v>4</v>
      </c>
      <c r="E5" s="140">
        <v>5</v>
      </c>
      <c r="F5" s="141" t="s">
        <v>129</v>
      </c>
    </row>
    <row r="6" spans="1:6" ht="15.95" customHeight="1">
      <c r="A6" s="505" t="s">
        <v>595</v>
      </c>
      <c r="B6" s="506">
        <v>2627224</v>
      </c>
      <c r="C6" s="507" t="s">
        <v>596</v>
      </c>
      <c r="D6" s="142"/>
      <c r="E6" s="142">
        <v>2627224</v>
      </c>
      <c r="F6" s="143">
        <f>B6-D6-E6</f>
        <v>0</v>
      </c>
    </row>
    <row r="7" spans="1:6" ht="15.95" customHeight="1">
      <c r="A7" s="329"/>
      <c r="B7" s="142"/>
      <c r="C7" s="178"/>
      <c r="D7" s="142"/>
      <c r="E7" s="142"/>
      <c r="F7" s="143">
        <f t="shared" ref="F7:F22" si="0">B7-D7-E7</f>
        <v>0</v>
      </c>
    </row>
    <row r="8" spans="1:6">
      <c r="A8" s="332"/>
      <c r="B8" s="142"/>
      <c r="C8" s="178"/>
      <c r="D8" s="142"/>
      <c r="E8" s="142"/>
      <c r="F8" s="143">
        <f t="shared" si="0"/>
        <v>0</v>
      </c>
    </row>
    <row r="9" spans="1:6" ht="15.95" customHeight="1">
      <c r="A9" s="326"/>
      <c r="B9" s="142"/>
      <c r="C9" s="178"/>
      <c r="D9" s="142"/>
      <c r="E9" s="142"/>
      <c r="F9" s="143"/>
    </row>
    <row r="10" spans="1:6" ht="15.95" customHeight="1">
      <c r="A10" s="326"/>
      <c r="B10" s="142"/>
      <c r="C10" s="178"/>
      <c r="D10" s="142"/>
      <c r="E10" s="142"/>
      <c r="F10" s="143"/>
    </row>
    <row r="11" spans="1:6" ht="15.95" customHeight="1">
      <c r="A11" s="326"/>
      <c r="B11" s="142"/>
      <c r="C11" s="178"/>
      <c r="D11" s="142"/>
      <c r="E11" s="142"/>
      <c r="F11" s="143">
        <f t="shared" si="0"/>
        <v>0</v>
      </c>
    </row>
    <row r="12" spans="1:6" ht="15.95" customHeight="1">
      <c r="A12" s="326"/>
      <c r="B12" s="142"/>
      <c r="C12" s="178"/>
      <c r="D12" s="142"/>
      <c r="E12" s="142"/>
      <c r="F12" s="128"/>
    </row>
    <row r="13" spans="1:6" ht="15.95" customHeight="1">
      <c r="A13" s="326"/>
      <c r="B13" s="142"/>
      <c r="C13" s="178"/>
      <c r="D13" s="142"/>
      <c r="E13" s="142"/>
      <c r="F13" s="128">
        <f t="shared" si="0"/>
        <v>0</v>
      </c>
    </row>
    <row r="14" spans="1:6" ht="15.95" customHeight="1">
      <c r="A14" s="47"/>
      <c r="B14" s="26"/>
      <c r="C14" s="127"/>
      <c r="D14" s="26"/>
      <c r="E14" s="26"/>
      <c r="F14" s="128">
        <f t="shared" si="0"/>
        <v>0</v>
      </c>
    </row>
    <row r="15" spans="1:6" ht="15.95" customHeight="1">
      <c r="A15" s="47"/>
      <c r="B15" s="26"/>
      <c r="C15" s="127"/>
      <c r="D15" s="26"/>
      <c r="E15" s="26"/>
      <c r="F15" s="128">
        <f t="shared" si="0"/>
        <v>0</v>
      </c>
    </row>
    <row r="16" spans="1:6" ht="15.95" customHeight="1">
      <c r="A16" s="47"/>
      <c r="B16" s="26"/>
      <c r="C16" s="127"/>
      <c r="D16" s="26"/>
      <c r="E16" s="26"/>
      <c r="F16" s="128">
        <f t="shared" si="0"/>
        <v>0</v>
      </c>
    </row>
    <row r="17" spans="1:6" ht="15.95" customHeight="1">
      <c r="A17" s="47"/>
      <c r="B17" s="26"/>
      <c r="C17" s="127"/>
      <c r="D17" s="26"/>
      <c r="E17" s="26"/>
      <c r="F17" s="128">
        <f t="shared" si="0"/>
        <v>0</v>
      </c>
    </row>
    <row r="18" spans="1:6" ht="15.95" customHeight="1">
      <c r="A18" s="47"/>
      <c r="B18" s="26"/>
      <c r="C18" s="127"/>
      <c r="D18" s="26"/>
      <c r="E18" s="26"/>
      <c r="F18" s="128">
        <f t="shared" si="0"/>
        <v>0</v>
      </c>
    </row>
    <row r="19" spans="1:6" ht="15.95" customHeight="1">
      <c r="A19" s="47"/>
      <c r="B19" s="26"/>
      <c r="C19" s="127"/>
      <c r="D19" s="26"/>
      <c r="E19" s="26"/>
      <c r="F19" s="128">
        <f t="shared" si="0"/>
        <v>0</v>
      </c>
    </row>
    <row r="20" spans="1:6" ht="15.95" customHeight="1">
      <c r="A20" s="47"/>
      <c r="B20" s="26"/>
      <c r="C20" s="127"/>
      <c r="D20" s="26"/>
      <c r="E20" s="26"/>
      <c r="F20" s="128">
        <f t="shared" si="0"/>
        <v>0</v>
      </c>
    </row>
    <row r="21" spans="1:6" ht="15.95" customHeight="1">
      <c r="A21" s="47"/>
      <c r="B21" s="26"/>
      <c r="C21" s="127"/>
      <c r="D21" s="26"/>
      <c r="E21" s="26"/>
      <c r="F21" s="128">
        <f t="shared" si="0"/>
        <v>0</v>
      </c>
    </row>
    <row r="22" spans="1:6" ht="15.95" customHeight="1" thickBot="1">
      <c r="A22" s="49"/>
      <c r="B22" s="27"/>
      <c r="C22" s="129"/>
      <c r="D22" s="27"/>
      <c r="E22" s="27"/>
      <c r="F22" s="130">
        <f t="shared" si="0"/>
        <v>0</v>
      </c>
    </row>
    <row r="23" spans="1:6" s="135" customFormat="1" ht="18" customHeight="1" thickBot="1">
      <c r="A23" s="131" t="s">
        <v>130</v>
      </c>
      <c r="B23" s="132">
        <f>SUM(B6:B22)</f>
        <v>2627224</v>
      </c>
      <c r="C23" s="133"/>
      <c r="D23" s="132">
        <f>SUM(D6:D22)</f>
        <v>0</v>
      </c>
      <c r="E23" s="132">
        <f>SUM(E6:E22)</f>
        <v>2627224</v>
      </c>
      <c r="F23" s="134"/>
    </row>
  </sheetData>
  <sheetProtection algorithmName="SHA-512" hashValue="k/ON1FktLFT4ZEEHZYBx0SLZSLeuQ5RyxGoLC2rb5rQEnQPqYW0nbjwTyKkCz60EagmLkOi2cF00YPR0sU6Y0g==" saltValue="KeIgEgD7DP73BwH8D4jUCw==" spinCount="100000" sheet="1" selectLockedCells="1" selectUnlockedCells="1"/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 CE,Félkövér dőlt"4.sz.melléklet a 5/2021.(V.27.)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54"/>
  <sheetViews>
    <sheetView view="pageLayout" zoomScaleNormal="100" workbookViewId="0">
      <selection activeCell="D21" sqref="D21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 ht="30" customHeight="1">
      <c r="A1" s="528" t="s">
        <v>149</v>
      </c>
      <c r="B1" s="528"/>
      <c r="C1" s="528"/>
      <c r="D1" s="528"/>
      <c r="E1" s="528"/>
    </row>
    <row r="3" spans="1:5" ht="39.75" customHeight="1">
      <c r="A3" s="144" t="s">
        <v>133</v>
      </c>
      <c r="B3" s="520"/>
      <c r="C3" s="520"/>
      <c r="D3" s="520"/>
      <c r="E3" s="520"/>
    </row>
    <row r="4" spans="1:5" ht="14.25" thickBot="1">
      <c r="D4" s="521" t="s">
        <v>372</v>
      </c>
      <c r="E4" s="521"/>
    </row>
    <row r="5" spans="1:5" ht="15" customHeight="1" thickBot="1">
      <c r="A5" s="145" t="s">
        <v>134</v>
      </c>
      <c r="B5" s="146">
        <v>2019</v>
      </c>
      <c r="C5" s="146">
        <v>2020</v>
      </c>
      <c r="D5" s="146" t="s">
        <v>377</v>
      </c>
      <c r="E5" s="147" t="s">
        <v>125</v>
      </c>
    </row>
    <row r="6" spans="1:5">
      <c r="A6" s="148" t="s">
        <v>135</v>
      </c>
      <c r="B6" s="149"/>
      <c r="C6" s="149"/>
      <c r="D6" s="149"/>
      <c r="E6" s="150">
        <f t="shared" ref="E6:E12" si="0">SUM(B6:D6)</f>
        <v>0</v>
      </c>
    </row>
    <row r="7" spans="1:5">
      <c r="A7" s="151" t="s">
        <v>136</v>
      </c>
      <c r="B7" s="152"/>
      <c r="C7" s="152"/>
      <c r="D7" s="152"/>
      <c r="E7" s="153">
        <f t="shared" si="0"/>
        <v>0</v>
      </c>
    </row>
    <row r="8" spans="1:5">
      <c r="A8" s="154" t="s">
        <v>137</v>
      </c>
      <c r="B8" s="155"/>
      <c r="C8" s="155"/>
      <c r="D8" s="155"/>
      <c r="E8" s="156">
        <f t="shared" si="0"/>
        <v>0</v>
      </c>
    </row>
    <row r="9" spans="1:5">
      <c r="A9" s="154" t="s">
        <v>138</v>
      </c>
      <c r="B9" s="155"/>
      <c r="C9" s="155"/>
      <c r="D9" s="155"/>
      <c r="E9" s="156">
        <f t="shared" si="0"/>
        <v>0</v>
      </c>
    </row>
    <row r="10" spans="1:5">
      <c r="A10" s="154" t="s">
        <v>139</v>
      </c>
      <c r="B10" s="155"/>
      <c r="C10" s="155"/>
      <c r="D10" s="155"/>
      <c r="E10" s="156">
        <f t="shared" si="0"/>
        <v>0</v>
      </c>
    </row>
    <row r="11" spans="1:5">
      <c r="A11" s="154" t="s">
        <v>140</v>
      </c>
      <c r="B11" s="155"/>
      <c r="C11" s="155"/>
      <c r="D11" s="155"/>
      <c r="E11" s="156">
        <f t="shared" si="0"/>
        <v>0</v>
      </c>
    </row>
    <row r="12" spans="1:5" ht="13.5" thickBot="1">
      <c r="A12" s="164" t="s">
        <v>331</v>
      </c>
      <c r="B12" s="158"/>
      <c r="C12" s="158"/>
      <c r="D12" s="158"/>
      <c r="E12" s="156">
        <f t="shared" si="0"/>
        <v>0</v>
      </c>
    </row>
    <row r="13" spans="1:5" ht="13.5" thickBot="1">
      <c r="A13" s="159" t="s">
        <v>141</v>
      </c>
      <c r="B13" s="160">
        <f>B6+SUM(B8:B12)</f>
        <v>0</v>
      </c>
      <c r="C13" s="160">
        <f>C6+SUM(C8:C12)</f>
        <v>0</v>
      </c>
      <c r="D13" s="160">
        <f>D6+SUM(D8:D12)</f>
        <v>0</v>
      </c>
      <c r="E13" s="161">
        <f>E6+SUM(E8:E12)</f>
        <v>0</v>
      </c>
    </row>
    <row r="14" spans="1:5" ht="13.5" thickBot="1">
      <c r="A14" s="162"/>
      <c r="B14" s="162"/>
      <c r="C14" s="162"/>
      <c r="D14" s="162"/>
      <c r="E14" s="162"/>
    </row>
    <row r="15" spans="1:5" ht="15" customHeight="1" thickBot="1">
      <c r="A15" s="145" t="s">
        <v>142</v>
      </c>
      <c r="B15" s="146">
        <v>2019</v>
      </c>
      <c r="C15" s="146">
        <v>2020</v>
      </c>
      <c r="D15" s="146" t="s">
        <v>377</v>
      </c>
      <c r="E15" s="147" t="s">
        <v>125</v>
      </c>
    </row>
    <row r="16" spans="1:5">
      <c r="A16" s="148" t="s">
        <v>143</v>
      </c>
      <c r="B16" s="149"/>
      <c r="C16" s="149"/>
      <c r="D16" s="149"/>
      <c r="E16" s="150">
        <f t="shared" ref="E16:E22" si="1">SUM(B16:D16)</f>
        <v>0</v>
      </c>
    </row>
    <row r="17" spans="1:5">
      <c r="A17" s="163" t="s">
        <v>144</v>
      </c>
      <c r="B17" s="155"/>
      <c r="C17" s="155"/>
      <c r="D17" s="155"/>
      <c r="E17" s="156">
        <f t="shared" si="1"/>
        <v>0</v>
      </c>
    </row>
    <row r="18" spans="1:5">
      <c r="A18" s="154" t="s">
        <v>145</v>
      </c>
      <c r="B18" s="155"/>
      <c r="C18" s="155"/>
      <c r="D18" s="155"/>
      <c r="E18" s="156">
        <f t="shared" si="1"/>
        <v>0</v>
      </c>
    </row>
    <row r="19" spans="1:5">
      <c r="A19" s="154" t="s">
        <v>146</v>
      </c>
      <c r="B19" s="155"/>
      <c r="C19" s="155"/>
      <c r="D19" s="155"/>
      <c r="E19" s="156">
        <f t="shared" si="1"/>
        <v>0</v>
      </c>
    </row>
    <row r="20" spans="1:5">
      <c r="A20" s="164" t="s">
        <v>331</v>
      </c>
      <c r="B20" s="155"/>
      <c r="C20" s="155"/>
      <c r="D20" s="155"/>
      <c r="E20" s="156">
        <f t="shared" si="1"/>
        <v>0</v>
      </c>
    </row>
    <row r="21" spans="1:5">
      <c r="A21" s="164"/>
      <c r="B21" s="155"/>
      <c r="C21" s="155"/>
      <c r="D21" s="155"/>
      <c r="E21" s="156">
        <f t="shared" si="1"/>
        <v>0</v>
      </c>
    </row>
    <row r="22" spans="1:5" ht="13.5" thickBot="1">
      <c r="A22" s="157"/>
      <c r="B22" s="158"/>
      <c r="C22" s="158"/>
      <c r="D22" s="158"/>
      <c r="E22" s="156">
        <f t="shared" si="1"/>
        <v>0</v>
      </c>
    </row>
    <row r="23" spans="1:5" ht="13.5" thickBot="1">
      <c r="A23" s="159" t="s">
        <v>34</v>
      </c>
      <c r="B23" s="160">
        <f>SUM(B16:B22)</f>
        <v>0</v>
      </c>
      <c r="C23" s="160">
        <f>SUM(C16:C22)</f>
        <v>0</v>
      </c>
      <c r="D23" s="160">
        <f>SUM(D16:D22)</f>
        <v>0</v>
      </c>
      <c r="E23" s="161">
        <f>SUM(E16:E22)</f>
        <v>0</v>
      </c>
    </row>
    <row r="26" spans="1:5" ht="39" customHeight="1">
      <c r="A26" s="144" t="s">
        <v>133</v>
      </c>
      <c r="B26" s="520"/>
      <c r="C26" s="520"/>
      <c r="D26" s="520"/>
      <c r="E26" s="520"/>
    </row>
    <row r="27" spans="1:5" ht="14.25" thickBot="1">
      <c r="D27" s="521" t="s">
        <v>372</v>
      </c>
      <c r="E27" s="521"/>
    </row>
    <row r="28" spans="1:5" ht="13.5" thickBot="1">
      <c r="A28" s="145" t="s">
        <v>134</v>
      </c>
      <c r="B28" s="146">
        <v>2019</v>
      </c>
      <c r="C28" s="146">
        <v>2020</v>
      </c>
      <c r="D28" s="146" t="s">
        <v>377</v>
      </c>
      <c r="E28" s="147" t="s">
        <v>125</v>
      </c>
    </row>
    <row r="29" spans="1:5">
      <c r="A29" s="148" t="s">
        <v>135</v>
      </c>
      <c r="B29" s="149"/>
      <c r="C29" s="149"/>
      <c r="D29" s="149"/>
      <c r="E29" s="150">
        <f t="shared" ref="E29:E35" si="2">SUM(B29:D29)</f>
        <v>0</v>
      </c>
    </row>
    <row r="30" spans="1:5">
      <c r="A30" s="151" t="s">
        <v>136</v>
      </c>
      <c r="B30" s="152"/>
      <c r="C30" s="152"/>
      <c r="D30" s="152"/>
      <c r="E30" s="153">
        <f t="shared" si="2"/>
        <v>0</v>
      </c>
    </row>
    <row r="31" spans="1:5">
      <c r="A31" s="154" t="s">
        <v>137</v>
      </c>
      <c r="B31" s="155"/>
      <c r="C31" s="155"/>
      <c r="D31" s="155"/>
      <c r="E31" s="156">
        <f t="shared" si="2"/>
        <v>0</v>
      </c>
    </row>
    <row r="32" spans="1:5">
      <c r="A32" s="154" t="s">
        <v>138</v>
      </c>
      <c r="B32" s="155"/>
      <c r="C32" s="155"/>
      <c r="D32" s="155"/>
      <c r="E32" s="156">
        <f t="shared" si="2"/>
        <v>0</v>
      </c>
    </row>
    <row r="33" spans="1:5">
      <c r="A33" s="154" t="s">
        <v>139</v>
      </c>
      <c r="B33" s="155"/>
      <c r="C33" s="155"/>
      <c r="D33" s="155"/>
      <c r="E33" s="156">
        <f t="shared" si="2"/>
        <v>0</v>
      </c>
    </row>
    <row r="34" spans="1:5">
      <c r="A34" s="154" t="s">
        <v>140</v>
      </c>
      <c r="B34" s="155"/>
      <c r="C34" s="155"/>
      <c r="D34" s="155"/>
      <c r="E34" s="156">
        <f t="shared" si="2"/>
        <v>0</v>
      </c>
    </row>
    <row r="35" spans="1:5" ht="13.5" thickBot="1">
      <c r="A35" s="157"/>
      <c r="B35" s="158"/>
      <c r="C35" s="158"/>
      <c r="D35" s="158"/>
      <c r="E35" s="156">
        <f t="shared" si="2"/>
        <v>0</v>
      </c>
    </row>
    <row r="36" spans="1:5" ht="13.5" thickBot="1">
      <c r="A36" s="159" t="s">
        <v>141</v>
      </c>
      <c r="B36" s="160">
        <f>B29+SUM(B31:B35)</f>
        <v>0</v>
      </c>
      <c r="C36" s="160">
        <f>C29+SUM(C31:C35)</f>
        <v>0</v>
      </c>
      <c r="D36" s="160">
        <f>D29+SUM(D31:D35)</f>
        <v>0</v>
      </c>
      <c r="E36" s="161">
        <f>E29+SUM(E31:E35)</f>
        <v>0</v>
      </c>
    </row>
    <row r="37" spans="1:5" ht="13.5" thickBot="1">
      <c r="A37" s="162"/>
      <c r="B37" s="162"/>
      <c r="C37" s="162"/>
      <c r="D37" s="162"/>
      <c r="E37" s="162"/>
    </row>
    <row r="38" spans="1:5" ht="13.5" thickBot="1">
      <c r="A38" s="145" t="s">
        <v>142</v>
      </c>
      <c r="B38" s="146">
        <v>2019</v>
      </c>
      <c r="C38" s="146">
        <v>2020</v>
      </c>
      <c r="D38" s="146" t="s">
        <v>377</v>
      </c>
      <c r="E38" s="147" t="s">
        <v>125</v>
      </c>
    </row>
    <row r="39" spans="1:5">
      <c r="A39" s="148" t="s">
        <v>143</v>
      </c>
      <c r="B39" s="149"/>
      <c r="C39" s="149"/>
      <c r="D39" s="149"/>
      <c r="E39" s="150">
        <f t="shared" ref="E39:E45" si="3">SUM(B39:D39)</f>
        <v>0</v>
      </c>
    </row>
    <row r="40" spans="1:5">
      <c r="A40" s="163" t="s">
        <v>144</v>
      </c>
      <c r="B40" s="155"/>
      <c r="C40" s="155"/>
      <c r="D40" s="155"/>
      <c r="E40" s="156">
        <f t="shared" si="3"/>
        <v>0</v>
      </c>
    </row>
    <row r="41" spans="1:5">
      <c r="A41" s="154" t="s">
        <v>145</v>
      </c>
      <c r="B41" s="155"/>
      <c r="C41" s="155"/>
      <c r="D41" s="155"/>
      <c r="E41" s="156">
        <f t="shared" si="3"/>
        <v>0</v>
      </c>
    </row>
    <row r="42" spans="1:5">
      <c r="A42" s="154" t="s">
        <v>146</v>
      </c>
      <c r="B42" s="155"/>
      <c r="C42" s="155"/>
      <c r="D42" s="155"/>
      <c r="E42" s="156">
        <f t="shared" si="3"/>
        <v>0</v>
      </c>
    </row>
    <row r="43" spans="1:5">
      <c r="A43" s="164" t="s">
        <v>326</v>
      </c>
      <c r="B43" s="155"/>
      <c r="C43" s="155"/>
      <c r="D43" s="155"/>
      <c r="E43" s="156">
        <f t="shared" si="3"/>
        <v>0</v>
      </c>
    </row>
    <row r="44" spans="1:5">
      <c r="A44" s="164"/>
      <c r="B44" s="155"/>
      <c r="C44" s="155"/>
      <c r="D44" s="155"/>
      <c r="E44" s="156">
        <f t="shared" si="3"/>
        <v>0</v>
      </c>
    </row>
    <row r="45" spans="1:5" ht="13.5" thickBot="1">
      <c r="A45" s="157"/>
      <c r="B45" s="158"/>
      <c r="C45" s="158"/>
      <c r="D45" s="158"/>
      <c r="E45" s="156">
        <f t="shared" si="3"/>
        <v>0</v>
      </c>
    </row>
    <row r="46" spans="1:5" ht="13.5" thickBot="1">
      <c r="A46" s="159" t="s">
        <v>34</v>
      </c>
      <c r="B46" s="160">
        <f>SUM(B39:B45)</f>
        <v>0</v>
      </c>
      <c r="C46" s="160">
        <f>SUM(C39:C45)</f>
        <v>0</v>
      </c>
      <c r="D46" s="160">
        <f>SUM(D39:D45)</f>
        <v>0</v>
      </c>
      <c r="E46" s="161">
        <f>SUM(E39:E45)</f>
        <v>0</v>
      </c>
    </row>
    <row r="47" spans="1:5">
      <c r="A47" s="253"/>
      <c r="B47" s="254"/>
      <c r="C47" s="254"/>
      <c r="D47" s="254"/>
      <c r="E47" s="254"/>
    </row>
    <row r="49" spans="1:8" ht="15.75">
      <c r="A49" s="522" t="s">
        <v>378</v>
      </c>
      <c r="B49" s="522"/>
      <c r="C49" s="522"/>
      <c r="D49" s="522"/>
      <c r="E49" s="522"/>
    </row>
    <row r="50" spans="1:8" ht="13.5" thickBot="1"/>
    <row r="51" spans="1:8" ht="13.5" thickBot="1">
      <c r="A51" s="523" t="s">
        <v>147</v>
      </c>
      <c r="B51" s="524"/>
      <c r="C51" s="525"/>
      <c r="D51" s="526" t="s">
        <v>148</v>
      </c>
      <c r="E51" s="527"/>
      <c r="H51" s="165"/>
    </row>
    <row r="52" spans="1:8">
      <c r="A52" s="529"/>
      <c r="B52" s="530"/>
      <c r="C52" s="531"/>
      <c r="D52" s="532"/>
      <c r="E52" s="533"/>
    </row>
    <row r="53" spans="1:8" ht="13.5" thickBot="1">
      <c r="A53" s="534"/>
      <c r="B53" s="535"/>
      <c r="C53" s="536"/>
      <c r="D53" s="537"/>
      <c r="E53" s="538"/>
    </row>
    <row r="54" spans="1:8" ht="13.5" thickBot="1">
      <c r="A54" s="515" t="s">
        <v>34</v>
      </c>
      <c r="B54" s="516"/>
      <c r="C54" s="517"/>
      <c r="D54" s="518">
        <f>SUM(D52:E53)</f>
        <v>0</v>
      </c>
      <c r="E54" s="519"/>
    </row>
  </sheetData>
  <sheetProtection algorithmName="SHA-512" hashValue="vAYIXmazsTFB6hSq+BDv0QR4HJfdDOIQWJgUhAXrOutz5eNucy7dY4ga6NcRqGVQoJeygj1FDYc3Gt+KJR+FVg==" saltValue="LhkFdPtt4sThByEz91z3UQ==" spinCount="100000" sheet="1" selectLockedCells="1" selectUnlockedCells="1"/>
  <mergeCells count="14">
    <mergeCell ref="A1:E1"/>
    <mergeCell ref="A52:C52"/>
    <mergeCell ref="D52:E52"/>
    <mergeCell ref="A53:C53"/>
    <mergeCell ref="D53:E53"/>
    <mergeCell ref="A54:C54"/>
    <mergeCell ref="D54:E54"/>
    <mergeCell ref="B3:E3"/>
    <mergeCell ref="D4:E4"/>
    <mergeCell ref="B26:E26"/>
    <mergeCell ref="D27:E27"/>
    <mergeCell ref="A49:E49"/>
    <mergeCell ref="A51:C51"/>
    <mergeCell ref="D51:E51"/>
  </mergeCells>
  <conditionalFormatting sqref="D54:E54 E16:E22 B23:E23 E6:E12 B13:E13 E29:E35 B36:E36 E39:E45 B46:E47">
    <cfRule type="cellIs" dxfId="2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&amp;R&amp;"Times New Roman CE,Félkövér dőlt"5.sz.melléklet az 5/2021.(V.27.)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37"/>
  <sheetViews>
    <sheetView view="pageLayout" zoomScaleNormal="130" workbookViewId="0">
      <selection activeCell="H129" sqref="H129"/>
    </sheetView>
  </sheetViews>
  <sheetFormatPr defaultRowHeight="15.75"/>
  <cols>
    <col min="1" max="1" width="16.33203125" style="197" customWidth="1"/>
    <col min="2" max="2" width="81.33203125" style="37" customWidth="1"/>
    <col min="3" max="5" width="16.1640625" style="37" customWidth="1"/>
    <col min="6" max="6" width="9.33203125" style="37" hidden="1" customWidth="1"/>
    <col min="7" max="7" width="0" style="37" hidden="1" customWidth="1"/>
    <col min="8" max="8" width="13.83203125" style="37" bestFit="1" customWidth="1"/>
    <col min="9" max="16384" width="9.33203125" style="37"/>
  </cols>
  <sheetData>
    <row r="1" spans="1:6" ht="30" customHeight="1">
      <c r="A1" s="212" t="s">
        <v>160</v>
      </c>
      <c r="B1" s="202" t="s">
        <v>157</v>
      </c>
      <c r="C1" s="203" t="s">
        <v>159</v>
      </c>
      <c r="D1" s="203" t="s">
        <v>159</v>
      </c>
      <c r="E1" s="203" t="s">
        <v>159</v>
      </c>
    </row>
    <row r="2" spans="1:6" ht="15.75" customHeight="1" thickBot="1">
      <c r="A2" s="228"/>
      <c r="B2" s="200" t="s">
        <v>588</v>
      </c>
      <c r="C2" s="201" t="s">
        <v>158</v>
      </c>
      <c r="D2" s="201" t="s">
        <v>158</v>
      </c>
      <c r="E2" s="201" t="s">
        <v>158</v>
      </c>
    </row>
    <row r="3" spans="1:6" ht="15.95" customHeight="1" thickBot="1">
      <c r="A3" s="541"/>
      <c r="B3" s="541"/>
      <c r="C3" s="61"/>
      <c r="D3" s="61"/>
      <c r="E3" s="61" t="s">
        <v>372</v>
      </c>
    </row>
    <row r="4" spans="1:6" ht="38.1" customHeight="1" thickBot="1">
      <c r="A4" s="211" t="s">
        <v>42</v>
      </c>
      <c r="B4" s="195" t="s">
        <v>156</v>
      </c>
      <c r="C4" s="38" t="s">
        <v>582</v>
      </c>
      <c r="D4" s="38" t="s">
        <v>583</v>
      </c>
      <c r="E4" s="38" t="s">
        <v>584</v>
      </c>
    </row>
    <row r="5" spans="1:6" s="39" customFormat="1" ht="12" customHeight="1" thickBot="1">
      <c r="A5" s="196">
        <v>1</v>
      </c>
      <c r="B5" s="193">
        <v>2</v>
      </c>
      <c r="C5" s="194">
        <v>3</v>
      </c>
      <c r="D5" s="194">
        <v>4</v>
      </c>
      <c r="E5" s="194">
        <v>5</v>
      </c>
    </row>
    <row r="6" spans="1:6" s="39" customFormat="1" ht="16.5" customHeight="1" thickBot="1">
      <c r="A6" s="543"/>
      <c r="B6" s="544"/>
      <c r="C6" s="544"/>
      <c r="D6" s="544"/>
      <c r="E6" s="545"/>
    </row>
    <row r="7" spans="1:6" s="2" customFormat="1" ht="12" customHeight="1" thickBot="1">
      <c r="A7" s="255" t="s">
        <v>3</v>
      </c>
      <c r="B7" s="256" t="s">
        <v>171</v>
      </c>
      <c r="C7" s="257">
        <f>SUM(C8:C13)</f>
        <v>25975440</v>
      </c>
      <c r="D7" s="257">
        <f>SUM(D8:D13)</f>
        <v>26858719</v>
      </c>
      <c r="E7" s="257">
        <f>SUM(E8:E13)</f>
        <v>26858719</v>
      </c>
    </row>
    <row r="8" spans="1:6" s="2" customFormat="1" ht="12" customHeight="1">
      <c r="A8" s="233" t="s">
        <v>162</v>
      </c>
      <c r="B8" s="8" t="s">
        <v>172</v>
      </c>
      <c r="C8" s="248">
        <v>17374440</v>
      </c>
      <c r="D8" s="248">
        <v>17374440</v>
      </c>
      <c r="E8" s="248">
        <v>17374440</v>
      </c>
    </row>
    <row r="9" spans="1:6" s="2" customFormat="1" ht="12" customHeight="1">
      <c r="A9" s="234" t="s">
        <v>163</v>
      </c>
      <c r="B9" s="5" t="s">
        <v>311</v>
      </c>
      <c r="C9" s="35">
        <v>0</v>
      </c>
      <c r="D9" s="35">
        <v>0</v>
      </c>
      <c r="E9" s="35">
        <v>0</v>
      </c>
    </row>
    <row r="10" spans="1:6" s="2" customFormat="1" ht="12" customHeight="1">
      <c r="A10" s="234" t="s">
        <v>164</v>
      </c>
      <c r="B10" s="5" t="s">
        <v>174</v>
      </c>
      <c r="C10" s="35">
        <v>6801000</v>
      </c>
      <c r="D10" s="35">
        <v>7293779</v>
      </c>
      <c r="E10" s="35">
        <v>7293779</v>
      </c>
    </row>
    <row r="11" spans="1:6" s="2" customFormat="1" ht="12" customHeight="1">
      <c r="A11" s="234" t="s">
        <v>165</v>
      </c>
      <c r="B11" s="5" t="s">
        <v>175</v>
      </c>
      <c r="C11" s="35">
        <v>1800000</v>
      </c>
      <c r="D11" s="35">
        <v>2000000</v>
      </c>
      <c r="E11" s="35">
        <v>2000000</v>
      </c>
    </row>
    <row r="12" spans="1:6" s="2" customFormat="1" ht="12" customHeight="1">
      <c r="A12" s="234" t="s">
        <v>166</v>
      </c>
      <c r="B12" s="5" t="s">
        <v>379</v>
      </c>
      <c r="C12" s="35">
        <v>0</v>
      </c>
      <c r="D12" s="35">
        <v>190500</v>
      </c>
      <c r="E12" s="35">
        <v>190500</v>
      </c>
    </row>
    <row r="13" spans="1:6" s="2" customFormat="1" ht="12" customHeight="1" thickBot="1">
      <c r="A13" s="235" t="s">
        <v>167</v>
      </c>
      <c r="B13" s="205" t="s">
        <v>380</v>
      </c>
      <c r="C13" s="250"/>
      <c r="D13" s="250">
        <v>0</v>
      </c>
      <c r="E13" s="250"/>
      <c r="F13" s="259"/>
    </row>
    <row r="14" spans="1:6" s="2" customFormat="1" ht="12" customHeight="1" thickBot="1">
      <c r="A14" s="198" t="s">
        <v>4</v>
      </c>
      <c r="B14" s="184" t="s">
        <v>178</v>
      </c>
      <c r="C14" s="206">
        <f>SUM(C15:C19)</f>
        <v>268438</v>
      </c>
      <c r="D14" s="206">
        <f>SUM(D15:D19)</f>
        <v>2235471</v>
      </c>
      <c r="E14" s="206">
        <f>SUM(E15:E19)</f>
        <v>2235471</v>
      </c>
    </row>
    <row r="15" spans="1:6" s="2" customFormat="1" ht="12" customHeight="1">
      <c r="A15" s="236" t="s">
        <v>64</v>
      </c>
      <c r="B15" s="8" t="s">
        <v>180</v>
      </c>
      <c r="C15" s="19"/>
      <c r="D15" s="19"/>
      <c r="E15" s="19"/>
    </row>
    <row r="16" spans="1:6" s="2" customFormat="1" ht="12" customHeight="1">
      <c r="A16" s="234" t="s">
        <v>65</v>
      </c>
      <c r="B16" s="5" t="s">
        <v>181</v>
      </c>
      <c r="C16" s="18"/>
      <c r="D16" s="18"/>
      <c r="E16" s="18"/>
    </row>
    <row r="17" spans="1:6" s="2" customFormat="1" ht="12" customHeight="1">
      <c r="A17" s="234" t="s">
        <v>66</v>
      </c>
      <c r="B17" s="5" t="s">
        <v>182</v>
      </c>
      <c r="C17" s="18"/>
      <c r="D17" s="18"/>
      <c r="E17" s="18"/>
      <c r="F17" s="2" t="s">
        <v>360</v>
      </c>
    </row>
    <row r="18" spans="1:6" s="2" customFormat="1" ht="12" customHeight="1">
      <c r="A18" s="234" t="s">
        <v>67</v>
      </c>
      <c r="B18" s="5" t="s">
        <v>183</v>
      </c>
      <c r="C18" s="18"/>
      <c r="D18" s="18"/>
      <c r="E18" s="18"/>
      <c r="F18" s="2" t="s">
        <v>361</v>
      </c>
    </row>
    <row r="19" spans="1:6" s="2" customFormat="1" ht="12" customHeight="1" thickBot="1">
      <c r="A19" s="237" t="s">
        <v>179</v>
      </c>
      <c r="B19" s="13" t="s">
        <v>184</v>
      </c>
      <c r="C19" s="20">
        <v>268438</v>
      </c>
      <c r="D19" s="20">
        <v>2235471</v>
      </c>
      <c r="E19" s="20">
        <v>2235471</v>
      </c>
      <c r="F19" s="2" t="s">
        <v>362</v>
      </c>
    </row>
    <row r="20" spans="1:6" s="2" customFormat="1" ht="12" customHeight="1" thickBot="1">
      <c r="A20" s="198" t="s">
        <v>5</v>
      </c>
      <c r="B20" s="184" t="s">
        <v>185</v>
      </c>
      <c r="C20" s="206">
        <f>SUM(C21:C25)</f>
        <v>2750000</v>
      </c>
      <c r="D20" s="206">
        <f>SUM(D21:D25)</f>
        <v>2738000</v>
      </c>
      <c r="E20" s="206">
        <f>SUM(E21:E25)</f>
        <v>2738000</v>
      </c>
    </row>
    <row r="21" spans="1:6" s="2" customFormat="1" ht="12" customHeight="1">
      <c r="A21" s="232" t="s">
        <v>57</v>
      </c>
      <c r="B21" s="227" t="s">
        <v>186</v>
      </c>
      <c r="C21" s="60"/>
      <c r="D21" s="60">
        <v>0</v>
      </c>
      <c r="E21" s="60">
        <v>0</v>
      </c>
    </row>
    <row r="22" spans="1:6" s="2" customFormat="1" ht="12" customHeight="1">
      <c r="A22" s="229" t="s">
        <v>58</v>
      </c>
      <c r="B22" s="5" t="s">
        <v>187</v>
      </c>
      <c r="C22" s="239"/>
      <c r="D22" s="239"/>
      <c r="E22" s="239"/>
    </row>
    <row r="23" spans="1:6" s="2" customFormat="1" ht="12" customHeight="1">
      <c r="A23" s="229" t="s">
        <v>59</v>
      </c>
      <c r="B23" s="5" t="s">
        <v>188</v>
      </c>
      <c r="C23" s="239"/>
      <c r="D23" s="239"/>
      <c r="E23" s="239"/>
    </row>
    <row r="24" spans="1:6" s="2" customFormat="1" ht="12" customHeight="1">
      <c r="A24" s="229" t="s">
        <v>68</v>
      </c>
      <c r="B24" s="8" t="s">
        <v>189</v>
      </c>
      <c r="C24" s="19"/>
      <c r="D24" s="19"/>
      <c r="E24" s="19"/>
    </row>
    <row r="25" spans="1:6" s="2" customFormat="1" ht="12" customHeight="1" thickBot="1">
      <c r="A25" s="231" t="s">
        <v>69</v>
      </c>
      <c r="B25" s="13" t="s">
        <v>190</v>
      </c>
      <c r="C25" s="20">
        <v>2750000</v>
      </c>
      <c r="D25" s="20">
        <v>2738000</v>
      </c>
      <c r="E25" s="20">
        <v>2738000</v>
      </c>
      <c r="F25" s="2" t="s">
        <v>363</v>
      </c>
    </row>
    <row r="26" spans="1:6" s="2" customFormat="1" ht="12" customHeight="1" thickBot="1">
      <c r="A26" s="198" t="s">
        <v>6</v>
      </c>
      <c r="B26" s="184" t="s">
        <v>191</v>
      </c>
      <c r="C26" s="206">
        <f>C27+C30+C31+C32</f>
        <v>1770000</v>
      </c>
      <c r="D26" s="206">
        <f>D27+D30+D31+D32</f>
        <v>2017613</v>
      </c>
      <c r="E26" s="206">
        <f>E27+E30+E31+E32</f>
        <v>2017613</v>
      </c>
    </row>
    <row r="27" spans="1:6" s="2" customFormat="1" ht="12" customHeight="1">
      <c r="A27" s="236" t="s">
        <v>192</v>
      </c>
      <c r="B27" s="8" t="s">
        <v>197</v>
      </c>
      <c r="C27" s="19">
        <f>C28+C29</f>
        <v>1400000</v>
      </c>
      <c r="D27" s="19">
        <f>D28+D29</f>
        <v>2004388</v>
      </c>
      <c r="E27" s="19">
        <f>E28+E29</f>
        <v>2004388</v>
      </c>
    </row>
    <row r="28" spans="1:6" s="2" customFormat="1" ht="12" customHeight="1">
      <c r="A28" s="234" t="s">
        <v>194</v>
      </c>
      <c r="B28" s="214" t="s">
        <v>193</v>
      </c>
      <c r="C28" s="498">
        <v>500000</v>
      </c>
      <c r="D28" s="498">
        <v>373538</v>
      </c>
      <c r="E28" s="498">
        <v>373538</v>
      </c>
      <c r="F28" s="2" t="s">
        <v>327</v>
      </c>
    </row>
    <row r="29" spans="1:6" s="2" customFormat="1" ht="12" customHeight="1">
      <c r="A29" s="234" t="s">
        <v>196</v>
      </c>
      <c r="B29" s="214" t="s">
        <v>195</v>
      </c>
      <c r="C29" s="210">
        <v>900000</v>
      </c>
      <c r="D29" s="210">
        <v>1630850</v>
      </c>
      <c r="E29" s="210">
        <v>1630850</v>
      </c>
      <c r="F29" s="2" t="s">
        <v>328</v>
      </c>
    </row>
    <row r="30" spans="1:6" s="2" customFormat="1" ht="12" customHeight="1">
      <c r="A30" s="234" t="s">
        <v>199</v>
      </c>
      <c r="B30" s="5" t="s">
        <v>198</v>
      </c>
      <c r="C30" s="35">
        <v>370000</v>
      </c>
      <c r="D30" s="35">
        <v>6072</v>
      </c>
      <c r="E30" s="35">
        <v>6072</v>
      </c>
      <c r="F30" s="2" t="s">
        <v>329</v>
      </c>
    </row>
    <row r="31" spans="1:6" s="2" customFormat="1" ht="12" customHeight="1">
      <c r="A31" s="234" t="s">
        <v>200</v>
      </c>
      <c r="B31" s="5" t="s">
        <v>202</v>
      </c>
      <c r="C31" s="35">
        <v>0</v>
      </c>
      <c r="D31" s="35">
        <v>0</v>
      </c>
      <c r="E31" s="35">
        <v>0</v>
      </c>
    </row>
    <row r="32" spans="1:6" s="2" customFormat="1" ht="12" customHeight="1" thickBot="1">
      <c r="A32" s="237" t="s">
        <v>201</v>
      </c>
      <c r="B32" s="13" t="s">
        <v>203</v>
      </c>
      <c r="C32" s="62"/>
      <c r="D32" s="62">
        <v>7153</v>
      </c>
      <c r="E32" s="62">
        <v>7153</v>
      </c>
    </row>
    <row r="33" spans="1:7" s="2" customFormat="1" ht="12" customHeight="1" thickBot="1">
      <c r="A33" s="198" t="s">
        <v>7</v>
      </c>
      <c r="B33" s="184" t="s">
        <v>204</v>
      </c>
      <c r="C33" s="206">
        <f>SUM(C34:C43)</f>
        <v>520395</v>
      </c>
      <c r="D33" s="206">
        <f>SUM(D34:D43)</f>
        <v>2532736</v>
      </c>
      <c r="E33" s="206">
        <f>SUM(E34:E43)</f>
        <v>2532736</v>
      </c>
    </row>
    <row r="34" spans="1:7" s="2" customFormat="1" ht="12" customHeight="1">
      <c r="A34" s="236" t="s">
        <v>70</v>
      </c>
      <c r="B34" s="8" t="s">
        <v>207</v>
      </c>
      <c r="C34" s="208"/>
      <c r="D34" s="208"/>
      <c r="E34" s="208"/>
    </row>
    <row r="35" spans="1:7" s="2" customFormat="1" ht="12" customHeight="1">
      <c r="A35" s="236" t="s">
        <v>71</v>
      </c>
      <c r="B35" s="5" t="s">
        <v>215</v>
      </c>
      <c r="C35" s="35">
        <v>400000</v>
      </c>
      <c r="D35" s="35">
        <v>0</v>
      </c>
      <c r="E35" s="35">
        <v>0</v>
      </c>
      <c r="F35" s="2" t="s">
        <v>364</v>
      </c>
    </row>
    <row r="36" spans="1:7" s="2" customFormat="1" ht="12" customHeight="1">
      <c r="A36" s="236" t="s">
        <v>72</v>
      </c>
      <c r="B36" s="5" t="s">
        <v>208</v>
      </c>
      <c r="C36" s="35">
        <v>0</v>
      </c>
      <c r="D36" s="35">
        <v>0</v>
      </c>
      <c r="E36" s="35">
        <v>0</v>
      </c>
      <c r="G36" s="2" t="s">
        <v>365</v>
      </c>
    </row>
    <row r="37" spans="1:7" s="2" customFormat="1" ht="12" customHeight="1">
      <c r="A37" s="236" t="s">
        <v>73</v>
      </c>
      <c r="B37" s="5" t="s">
        <v>216</v>
      </c>
      <c r="C37" s="35"/>
      <c r="D37" s="35">
        <v>100000</v>
      </c>
      <c r="E37" s="35">
        <v>100000</v>
      </c>
      <c r="G37" s="2" t="s">
        <v>366</v>
      </c>
    </row>
    <row r="38" spans="1:7" s="2" customFormat="1" ht="12" customHeight="1">
      <c r="A38" s="236" t="s">
        <v>74</v>
      </c>
      <c r="B38" s="5" t="s">
        <v>209</v>
      </c>
      <c r="C38" s="35">
        <v>0</v>
      </c>
      <c r="D38" s="35">
        <v>0</v>
      </c>
      <c r="E38" s="35">
        <v>0</v>
      </c>
    </row>
    <row r="39" spans="1:7" s="2" customFormat="1" ht="12" customHeight="1">
      <c r="A39" s="236" t="s">
        <v>75</v>
      </c>
      <c r="B39" s="59" t="s">
        <v>210</v>
      </c>
      <c r="C39" s="35">
        <v>120000</v>
      </c>
      <c r="D39" s="35">
        <v>576940</v>
      </c>
      <c r="E39" s="35">
        <v>576940</v>
      </c>
    </row>
    <row r="40" spans="1:7" s="2" customFormat="1" ht="12" customHeight="1">
      <c r="A40" s="236" t="s">
        <v>76</v>
      </c>
      <c r="B40" s="59" t="s">
        <v>211</v>
      </c>
      <c r="C40" s="35">
        <v>0</v>
      </c>
      <c r="D40" s="35">
        <v>0</v>
      </c>
      <c r="E40" s="35">
        <v>0</v>
      </c>
    </row>
    <row r="41" spans="1:7" s="2" customFormat="1" ht="12" customHeight="1">
      <c r="A41" s="236" t="s">
        <v>77</v>
      </c>
      <c r="B41" s="59" t="s">
        <v>212</v>
      </c>
      <c r="C41" s="35"/>
      <c r="D41" s="35">
        <v>2</v>
      </c>
      <c r="E41" s="35">
        <v>2</v>
      </c>
    </row>
    <row r="42" spans="1:7" s="2" customFormat="1" ht="12" customHeight="1">
      <c r="A42" s="236" t="s">
        <v>205</v>
      </c>
      <c r="B42" s="5" t="s">
        <v>376</v>
      </c>
      <c r="C42" s="35"/>
      <c r="D42" s="35">
        <v>100000</v>
      </c>
      <c r="E42" s="35">
        <v>100000</v>
      </c>
    </row>
    <row r="43" spans="1:7" s="2" customFormat="1" ht="12" customHeight="1" thickBot="1">
      <c r="A43" s="238" t="s">
        <v>206</v>
      </c>
      <c r="B43" s="227" t="s">
        <v>214</v>
      </c>
      <c r="C43" s="62">
        <v>395</v>
      </c>
      <c r="D43" s="62">
        <v>1755794</v>
      </c>
      <c r="E43" s="62">
        <v>1755794</v>
      </c>
    </row>
    <row r="44" spans="1:7" s="2" customFormat="1" ht="12" customHeight="1" thickBot="1">
      <c r="A44" s="230" t="s">
        <v>8</v>
      </c>
      <c r="B44" s="184" t="s">
        <v>217</v>
      </c>
      <c r="C44" s="206">
        <f>SUM(C45:C49)</f>
        <v>0</v>
      </c>
      <c r="D44" s="206">
        <f>SUM(D45:D49)</f>
        <v>493000</v>
      </c>
      <c r="E44" s="206">
        <f>SUM(E45:E49)</f>
        <v>493000</v>
      </c>
    </row>
    <row r="45" spans="1:7" s="2" customFormat="1" ht="12" customHeight="1">
      <c r="A45" s="236" t="s">
        <v>168</v>
      </c>
      <c r="B45" s="199" t="s">
        <v>221</v>
      </c>
      <c r="C45" s="240"/>
      <c r="D45" s="240"/>
      <c r="E45" s="240"/>
    </row>
    <row r="46" spans="1:7" s="2" customFormat="1" ht="12" customHeight="1">
      <c r="A46" s="236" t="s">
        <v>62</v>
      </c>
      <c r="B46" s="5" t="s">
        <v>222</v>
      </c>
      <c r="C46" s="35"/>
      <c r="D46" s="35"/>
      <c r="E46" s="35"/>
      <c r="F46" s="2" t="s">
        <v>367</v>
      </c>
    </row>
    <row r="47" spans="1:7" s="2" customFormat="1" ht="12" customHeight="1">
      <c r="A47" s="236" t="s">
        <v>218</v>
      </c>
      <c r="B47" s="5" t="s">
        <v>223</v>
      </c>
      <c r="C47" s="241"/>
      <c r="D47" s="35">
        <v>493000</v>
      </c>
      <c r="E47" s="35">
        <v>493000</v>
      </c>
      <c r="F47" s="2" t="s">
        <v>363</v>
      </c>
    </row>
    <row r="48" spans="1:7" s="2" customFormat="1" ht="12" customHeight="1">
      <c r="A48" s="236" t="s">
        <v>219</v>
      </c>
      <c r="B48" s="5" t="s">
        <v>224</v>
      </c>
      <c r="C48" s="241"/>
      <c r="D48" s="241"/>
      <c r="E48" s="241"/>
    </row>
    <row r="49" spans="1:6" s="2" customFormat="1" ht="12" customHeight="1" thickBot="1">
      <c r="A49" s="238" t="s">
        <v>220</v>
      </c>
      <c r="B49" s="13" t="s">
        <v>225</v>
      </c>
      <c r="C49" s="242"/>
      <c r="D49" s="242"/>
      <c r="E49" s="242"/>
    </row>
    <row r="50" spans="1:6" s="2" customFormat="1" ht="12" customHeight="1" thickBot="1">
      <c r="A50" s="32" t="s">
        <v>9</v>
      </c>
      <c r="B50" s="184" t="s">
        <v>227</v>
      </c>
      <c r="C50" s="206">
        <f>SUM(C51:C53)</f>
        <v>0</v>
      </c>
      <c r="D50" s="206">
        <f>SUM(D51:D53)</f>
        <v>50000</v>
      </c>
      <c r="E50" s="206">
        <f>SUM(E51:E53)</f>
        <v>50000</v>
      </c>
    </row>
    <row r="51" spans="1:6" s="2" customFormat="1" ht="12" customHeight="1">
      <c r="A51" s="236" t="s">
        <v>60</v>
      </c>
      <c r="B51" s="185" t="s">
        <v>234</v>
      </c>
      <c r="C51" s="240"/>
      <c r="D51" s="240"/>
      <c r="E51" s="240"/>
    </row>
    <row r="52" spans="1:6" s="2" customFormat="1" ht="12" customHeight="1">
      <c r="A52" s="236" t="s">
        <v>61</v>
      </c>
      <c r="B52" s="186" t="s">
        <v>235</v>
      </c>
      <c r="C52" s="241"/>
      <c r="D52" s="35"/>
      <c r="E52" s="35"/>
    </row>
    <row r="53" spans="1:6" s="2" customFormat="1" ht="12" customHeight="1" thickBot="1">
      <c r="A53" s="238" t="s">
        <v>226</v>
      </c>
      <c r="B53" s="205" t="s">
        <v>236</v>
      </c>
      <c r="C53" s="242"/>
      <c r="D53" s="50">
        <v>50000</v>
      </c>
      <c r="E53" s="50">
        <v>50000</v>
      </c>
    </row>
    <row r="54" spans="1:6" s="2" customFormat="1" ht="12" customHeight="1" thickBot="1">
      <c r="A54" s="32" t="s">
        <v>10</v>
      </c>
      <c r="B54" s="184" t="s">
        <v>228</v>
      </c>
      <c r="C54" s="206">
        <f>SUM(C55:C57)</f>
        <v>0</v>
      </c>
      <c r="D54" s="206">
        <f>SUM(D55:D57)</f>
        <v>0</v>
      </c>
      <c r="E54" s="206">
        <f>SUM(E55:E57)</f>
        <v>0</v>
      </c>
    </row>
    <row r="55" spans="1:6" s="2" customFormat="1" ht="12" customHeight="1">
      <c r="A55" s="236" t="s">
        <v>231</v>
      </c>
      <c r="B55" s="185" t="s">
        <v>237</v>
      </c>
      <c r="C55" s="240"/>
      <c r="D55" s="240"/>
      <c r="E55" s="240"/>
    </row>
    <row r="56" spans="1:6" s="2" customFormat="1" ht="12" customHeight="1">
      <c r="A56" s="236" t="s">
        <v>232</v>
      </c>
      <c r="B56" s="186" t="s">
        <v>238</v>
      </c>
      <c r="C56" s="241"/>
      <c r="D56" s="241"/>
      <c r="E56" s="241"/>
    </row>
    <row r="57" spans="1:6" s="2" customFormat="1" ht="12" customHeight="1" thickBot="1">
      <c r="A57" s="236" t="s">
        <v>233</v>
      </c>
      <c r="B57" s="205" t="s">
        <v>239</v>
      </c>
      <c r="C57" s="50"/>
      <c r="D57" s="50"/>
      <c r="E57" s="50"/>
      <c r="F57" s="259"/>
    </row>
    <row r="58" spans="1:6" s="2" customFormat="1" ht="20.25" customHeight="1" thickBot="1">
      <c r="A58" s="32" t="s">
        <v>11</v>
      </c>
      <c r="B58" s="187" t="s">
        <v>229</v>
      </c>
      <c r="C58" s="206">
        <f>C7+C14+C20+C26+C33+C44+C50+C54</f>
        <v>31284273</v>
      </c>
      <c r="D58" s="206">
        <f>D7+D14+D20+D26+D33+D44+D50+D54</f>
        <v>36925539</v>
      </c>
      <c r="E58" s="206">
        <f>E7+E14+E20+E26+E33+E44+E50+E54</f>
        <v>36925539</v>
      </c>
    </row>
    <row r="59" spans="1:6" s="2" customFormat="1" ht="12" customHeight="1" thickBot="1">
      <c r="A59" s="32" t="s">
        <v>12</v>
      </c>
      <c r="B59" s="188" t="s">
        <v>230</v>
      </c>
      <c r="C59" s="206">
        <f>SUM(C60:C62)</f>
        <v>0</v>
      </c>
      <c r="D59" s="206">
        <f>SUM(D60:D62)</f>
        <v>0</v>
      </c>
      <c r="E59" s="206">
        <f>SUM(E60:E62)</f>
        <v>0</v>
      </c>
    </row>
    <row r="60" spans="1:6" s="2" customFormat="1" ht="12" customHeight="1">
      <c r="A60" s="236" t="s">
        <v>241</v>
      </c>
      <c r="B60" s="199" t="s">
        <v>84</v>
      </c>
      <c r="C60" s="208"/>
      <c r="D60" s="208"/>
      <c r="E60" s="208"/>
    </row>
    <row r="61" spans="1:6" s="2" customFormat="1" ht="12" customHeight="1">
      <c r="A61" s="236" t="s">
        <v>242</v>
      </c>
      <c r="B61" s="59" t="s">
        <v>240</v>
      </c>
      <c r="C61" s="35"/>
      <c r="D61" s="35"/>
      <c r="E61" s="35"/>
    </row>
    <row r="62" spans="1:6" s="2" customFormat="1" ht="12" customHeight="1" thickBot="1">
      <c r="A62" s="238" t="s">
        <v>243</v>
      </c>
      <c r="B62" s="205" t="s">
        <v>86</v>
      </c>
      <c r="C62" s="242"/>
      <c r="D62" s="50"/>
      <c r="E62" s="50"/>
      <c r="F62" s="2" t="s">
        <v>368</v>
      </c>
    </row>
    <row r="63" spans="1:6" s="2" customFormat="1" ht="12" customHeight="1" thickBot="1">
      <c r="A63" s="32" t="s">
        <v>13</v>
      </c>
      <c r="B63" s="188" t="s">
        <v>244</v>
      </c>
      <c r="C63" s="206"/>
      <c r="D63" s="206"/>
      <c r="E63" s="206"/>
      <c r="F63" s="2" t="s">
        <v>369</v>
      </c>
    </row>
    <row r="64" spans="1:6" s="2" customFormat="1" ht="12" customHeight="1" thickBot="1">
      <c r="A64" s="32" t="s">
        <v>14</v>
      </c>
      <c r="B64" s="188" t="s">
        <v>245</v>
      </c>
      <c r="C64" s="206">
        <f>SUM(C65:C66)</f>
        <v>5169727</v>
      </c>
      <c r="D64" s="206">
        <f>SUM(D65:D66)</f>
        <v>2067683</v>
      </c>
      <c r="E64" s="206">
        <f>SUM(E65:E66)</f>
        <v>2067683</v>
      </c>
      <c r="F64" s="2" t="s">
        <v>370</v>
      </c>
    </row>
    <row r="65" spans="1:6" s="2" customFormat="1" ht="12" customHeight="1">
      <c r="A65" s="236" t="s">
        <v>248</v>
      </c>
      <c r="B65" s="199" t="s">
        <v>246</v>
      </c>
      <c r="C65" s="208">
        <v>5169727</v>
      </c>
      <c r="D65" s="208">
        <v>2067683</v>
      </c>
      <c r="E65" s="208">
        <v>2067683</v>
      </c>
    </row>
    <row r="66" spans="1:6" s="2" customFormat="1" ht="12" customHeight="1" thickBot="1">
      <c r="A66" s="238" t="s">
        <v>249</v>
      </c>
      <c r="B66" s="205" t="s">
        <v>247</v>
      </c>
      <c r="C66" s="242"/>
      <c r="D66" s="242"/>
      <c r="E66" s="242"/>
    </row>
    <row r="67" spans="1:6" s="2" customFormat="1" ht="12" customHeight="1" thickBot="1">
      <c r="A67" s="32" t="s">
        <v>15</v>
      </c>
      <c r="B67" s="188" t="s">
        <v>250</v>
      </c>
      <c r="C67" s="206">
        <f>SUM(C68:C70)</f>
        <v>0</v>
      </c>
      <c r="D67" s="206">
        <f>SUM(D68:D70)</f>
        <v>1308309</v>
      </c>
      <c r="E67" s="206">
        <f>SUM(E68:E70)</f>
        <v>1308309</v>
      </c>
    </row>
    <row r="68" spans="1:6" s="2" customFormat="1" ht="12" customHeight="1">
      <c r="A68" s="236" t="s">
        <v>254</v>
      </c>
      <c r="B68" s="8" t="s">
        <v>251</v>
      </c>
      <c r="C68" s="240"/>
      <c r="D68" s="208">
        <v>1308309</v>
      </c>
      <c r="E68" s="208">
        <v>1308309</v>
      </c>
    </row>
    <row r="69" spans="1:6" s="2" customFormat="1" ht="12" customHeight="1">
      <c r="A69" s="236" t="s">
        <v>255</v>
      </c>
      <c r="B69" s="5" t="s">
        <v>252</v>
      </c>
      <c r="C69" s="241"/>
      <c r="D69" s="241"/>
      <c r="E69" s="241"/>
    </row>
    <row r="70" spans="1:6" s="2" customFormat="1" ht="12" customHeight="1" thickBot="1">
      <c r="A70" s="238" t="s">
        <v>256</v>
      </c>
      <c r="B70" s="13" t="s">
        <v>253</v>
      </c>
      <c r="C70" s="50"/>
      <c r="D70" s="50"/>
      <c r="E70" s="50"/>
    </row>
    <row r="71" spans="1:6" s="2" customFormat="1" ht="12" customHeight="1" thickBot="1">
      <c r="A71" s="32" t="s">
        <v>16</v>
      </c>
      <c r="B71" s="188" t="s">
        <v>257</v>
      </c>
      <c r="C71" s="206"/>
      <c r="D71" s="206"/>
      <c r="E71" s="206"/>
    </row>
    <row r="72" spans="1:6" s="2" customFormat="1" ht="12" customHeight="1" thickBot="1">
      <c r="A72" s="246" t="s">
        <v>17</v>
      </c>
      <c r="B72" s="218" t="s">
        <v>258</v>
      </c>
      <c r="C72" s="23"/>
      <c r="D72" s="23"/>
      <c r="E72" s="23"/>
    </row>
    <row r="73" spans="1:6" s="2" customFormat="1" ht="12" customHeight="1" thickBot="1">
      <c r="A73" s="198" t="s">
        <v>18</v>
      </c>
      <c r="B73" s="187" t="s">
        <v>293</v>
      </c>
      <c r="C73" s="260">
        <f>C59+C63+C64+C67+C71+C72</f>
        <v>5169727</v>
      </c>
      <c r="D73" s="260">
        <f>D59+D63+D64+D67+D71+D72</f>
        <v>3375992</v>
      </c>
      <c r="E73" s="260">
        <f>E59+E63+E64+E67+E71+E72</f>
        <v>3375992</v>
      </c>
      <c r="F73" s="261"/>
    </row>
    <row r="74" spans="1:6" s="2" customFormat="1" ht="15" customHeight="1" thickBot="1">
      <c r="A74" s="32" t="s">
        <v>19</v>
      </c>
      <c r="B74" s="30" t="s">
        <v>259</v>
      </c>
      <c r="C74" s="41">
        <f>C58+C73</f>
        <v>36454000</v>
      </c>
      <c r="D74" s="41">
        <f>D58+D73</f>
        <v>40301531</v>
      </c>
      <c r="E74" s="41">
        <f>E58+E73</f>
        <v>40301531</v>
      </c>
      <c r="F74" s="207"/>
    </row>
    <row r="75" spans="1:6" s="2" customFormat="1" ht="12.95" customHeight="1">
      <c r="A75" s="3"/>
      <c r="B75" s="4"/>
      <c r="C75" s="1"/>
      <c r="D75" s="1"/>
      <c r="E75" s="1"/>
    </row>
    <row r="76" spans="1:6" s="2" customFormat="1" ht="12.95" customHeight="1">
      <c r="A76" s="3"/>
      <c r="B76" s="4"/>
      <c r="C76" s="1"/>
      <c r="D76" s="1"/>
      <c r="E76" s="1"/>
    </row>
    <row r="77" spans="1:6" s="2" customFormat="1" ht="12.95" customHeight="1" thickBot="1">
      <c r="A77" s="3"/>
      <c r="B77" s="4"/>
      <c r="C77" s="1"/>
      <c r="D77" s="1"/>
      <c r="E77" s="1"/>
    </row>
    <row r="78" spans="1:6" ht="26.25" customHeight="1">
      <c r="A78" s="212" t="s">
        <v>160</v>
      </c>
      <c r="B78" s="202" t="s">
        <v>157</v>
      </c>
      <c r="C78" s="203" t="s">
        <v>159</v>
      </c>
      <c r="D78" s="203" t="s">
        <v>159</v>
      </c>
      <c r="E78" s="203" t="s">
        <v>159</v>
      </c>
    </row>
    <row r="79" spans="1:6" ht="15.75" customHeight="1" thickBot="1">
      <c r="A79" s="228"/>
      <c r="B79" s="200" t="s">
        <v>588</v>
      </c>
      <c r="C79" s="201" t="s">
        <v>158</v>
      </c>
      <c r="D79" s="201" t="s">
        <v>158</v>
      </c>
      <c r="E79" s="201" t="s">
        <v>158</v>
      </c>
    </row>
    <row r="80" spans="1:6" ht="15.95" customHeight="1" thickBot="1">
      <c r="A80" s="542"/>
      <c r="B80" s="542"/>
      <c r="C80" s="61"/>
      <c r="D80" s="61"/>
      <c r="E80" s="61" t="s">
        <v>372</v>
      </c>
    </row>
    <row r="81" spans="1:6" ht="38.1" customHeight="1" thickBot="1">
      <c r="A81" s="211" t="s">
        <v>42</v>
      </c>
      <c r="B81" s="195" t="s">
        <v>156</v>
      </c>
      <c r="C81" s="38" t="s">
        <v>582</v>
      </c>
      <c r="D81" s="38" t="s">
        <v>583</v>
      </c>
      <c r="E81" s="38" t="s">
        <v>584</v>
      </c>
    </row>
    <row r="82" spans="1:6" s="39" customFormat="1" ht="12" customHeight="1" thickBot="1">
      <c r="A82" s="196">
        <v>1</v>
      </c>
      <c r="B82" s="193">
        <v>2</v>
      </c>
      <c r="C82" s="194">
        <v>3</v>
      </c>
      <c r="D82" s="194">
        <v>4</v>
      </c>
      <c r="E82" s="194">
        <v>5</v>
      </c>
    </row>
    <row r="83" spans="1:6" s="39" customFormat="1" ht="16.5" customHeight="1" thickBot="1">
      <c r="A83" s="543"/>
      <c r="B83" s="544"/>
      <c r="C83" s="544"/>
      <c r="D83" s="544"/>
      <c r="E83" s="545"/>
    </row>
    <row r="84" spans="1:6" ht="12" customHeight="1" thickBot="1">
      <c r="A84" s="255" t="s">
        <v>3</v>
      </c>
      <c r="B84" s="218" t="s">
        <v>324</v>
      </c>
      <c r="C84" s="258">
        <f>SUM(C85:C90)</f>
        <v>25985323</v>
      </c>
      <c r="D84" s="258">
        <f>SUM(D85:D90)</f>
        <v>27824759</v>
      </c>
      <c r="E84" s="258">
        <f>SUM(E85:E90)</f>
        <v>27806118</v>
      </c>
    </row>
    <row r="85" spans="1:6" ht="12" customHeight="1">
      <c r="A85" s="244" t="s">
        <v>45</v>
      </c>
      <c r="B85" s="11" t="s">
        <v>32</v>
      </c>
      <c r="C85" s="12">
        <v>12519930</v>
      </c>
      <c r="D85" s="12">
        <v>15250914</v>
      </c>
      <c r="E85" s="12">
        <v>15250914</v>
      </c>
    </row>
    <row r="86" spans="1:6" ht="12" customHeight="1">
      <c r="A86" s="234" t="s">
        <v>46</v>
      </c>
      <c r="B86" s="5" t="s">
        <v>89</v>
      </c>
      <c r="C86" s="7">
        <v>2134433</v>
      </c>
      <c r="D86" s="7">
        <v>2288474</v>
      </c>
      <c r="E86" s="7">
        <v>2288474</v>
      </c>
    </row>
    <row r="87" spans="1:6" ht="12" customHeight="1">
      <c r="A87" s="234" t="s">
        <v>47</v>
      </c>
      <c r="B87" s="5" t="s">
        <v>90</v>
      </c>
      <c r="C87" s="10">
        <v>7751100</v>
      </c>
      <c r="D87" s="10">
        <v>7364516</v>
      </c>
      <c r="E87" s="10">
        <v>7345875</v>
      </c>
    </row>
    <row r="88" spans="1:6" ht="12" customHeight="1">
      <c r="A88" s="234" t="s">
        <v>165</v>
      </c>
      <c r="B88" s="5" t="s">
        <v>313</v>
      </c>
      <c r="C88" s="10"/>
      <c r="D88" s="10"/>
      <c r="E88" s="10"/>
    </row>
    <row r="89" spans="1:6" ht="12" customHeight="1">
      <c r="A89" s="234" t="s">
        <v>166</v>
      </c>
      <c r="B89" s="5" t="s">
        <v>170</v>
      </c>
      <c r="C89" s="295">
        <v>2551000</v>
      </c>
      <c r="D89" s="295">
        <v>1471000</v>
      </c>
      <c r="E89" s="295">
        <v>1471000</v>
      </c>
      <c r="F89" s="37" t="s">
        <v>312</v>
      </c>
    </row>
    <row r="90" spans="1:6" ht="12" customHeight="1">
      <c r="A90" s="234" t="s">
        <v>167</v>
      </c>
      <c r="B90" s="5" t="s">
        <v>91</v>
      </c>
      <c r="C90" s="10">
        <f>SUM(C91:C100)</f>
        <v>1028860</v>
      </c>
      <c r="D90" s="10">
        <f>SUM(D91:D100)</f>
        <v>1449855</v>
      </c>
      <c r="E90" s="10">
        <f>SUM(E91:E100)</f>
        <v>1449855</v>
      </c>
    </row>
    <row r="91" spans="1:6" ht="12" customHeight="1">
      <c r="A91" s="234" t="s">
        <v>314</v>
      </c>
      <c r="B91" s="63" t="s">
        <v>325</v>
      </c>
      <c r="C91" s="10"/>
      <c r="D91" s="10">
        <v>205061</v>
      </c>
      <c r="E91" s="10">
        <v>205061</v>
      </c>
    </row>
    <row r="92" spans="1:6" ht="12" customHeight="1">
      <c r="A92" s="234" t="s">
        <v>315</v>
      </c>
      <c r="B92" s="63" t="s">
        <v>260</v>
      </c>
      <c r="C92" s="192"/>
      <c r="D92" s="192"/>
      <c r="E92" s="192"/>
    </row>
    <row r="93" spans="1:6" ht="12" customHeight="1">
      <c r="A93" s="234" t="s">
        <v>316</v>
      </c>
      <c r="B93" s="63" t="s">
        <v>261</v>
      </c>
      <c r="C93" s="192"/>
      <c r="D93" s="192"/>
      <c r="E93" s="192"/>
    </row>
    <row r="94" spans="1:6" ht="12" customHeight="1">
      <c r="A94" s="234" t="s">
        <v>317</v>
      </c>
      <c r="B94" s="63" t="s">
        <v>262</v>
      </c>
      <c r="C94" s="192"/>
      <c r="D94" s="192"/>
      <c r="E94" s="192"/>
    </row>
    <row r="95" spans="1:6" ht="12" customHeight="1">
      <c r="A95" s="234" t="s">
        <v>318</v>
      </c>
      <c r="B95" s="63" t="s">
        <v>263</v>
      </c>
      <c r="C95" s="192">
        <v>793860</v>
      </c>
      <c r="D95" s="192">
        <v>1219794</v>
      </c>
      <c r="E95" s="192">
        <v>1219794</v>
      </c>
    </row>
    <row r="96" spans="1:6" ht="12" customHeight="1">
      <c r="A96" s="234" t="s">
        <v>319</v>
      </c>
      <c r="B96" s="63" t="s">
        <v>264</v>
      </c>
      <c r="C96" s="192"/>
      <c r="D96" s="192"/>
      <c r="E96" s="192"/>
    </row>
    <row r="97" spans="1:6" ht="12" customHeight="1">
      <c r="A97" s="234" t="s">
        <v>320</v>
      </c>
      <c r="B97" s="63" t="s">
        <v>265</v>
      </c>
      <c r="C97" s="192"/>
      <c r="D97" s="192"/>
      <c r="E97" s="192"/>
    </row>
    <row r="98" spans="1:6" ht="12" customHeight="1">
      <c r="A98" s="234" t="s">
        <v>321</v>
      </c>
      <c r="B98" s="63" t="s">
        <v>266</v>
      </c>
      <c r="C98" s="192"/>
      <c r="D98" s="192"/>
      <c r="E98" s="192"/>
    </row>
    <row r="99" spans="1:6" ht="12" customHeight="1">
      <c r="A99" s="234" t="s">
        <v>322</v>
      </c>
      <c r="B99" s="63" t="s">
        <v>267</v>
      </c>
      <c r="C99" s="192"/>
      <c r="D99" s="192"/>
      <c r="E99" s="192"/>
    </row>
    <row r="100" spans="1:6" ht="12" customHeight="1" thickBot="1">
      <c r="A100" s="234" t="s">
        <v>323</v>
      </c>
      <c r="B100" s="63" t="s">
        <v>268</v>
      </c>
      <c r="C100" s="192">
        <v>235000</v>
      </c>
      <c r="D100" s="192">
        <v>25000</v>
      </c>
      <c r="E100" s="192">
        <v>25000</v>
      </c>
      <c r="F100" s="249"/>
    </row>
    <row r="101" spans="1:6" ht="12" customHeight="1" thickBot="1">
      <c r="A101" s="32" t="s">
        <v>4</v>
      </c>
      <c r="B101" s="52" t="s">
        <v>279</v>
      </c>
      <c r="C101" s="43">
        <f>SUM(C102:C104)</f>
        <v>3327224</v>
      </c>
      <c r="D101" s="43">
        <f>SUM(D102:D104)</f>
        <v>3729614</v>
      </c>
      <c r="E101" s="43">
        <f>SUM(E102:E104)</f>
        <v>3729614</v>
      </c>
    </row>
    <row r="102" spans="1:6" ht="12" customHeight="1">
      <c r="A102" s="236" t="s">
        <v>64</v>
      </c>
      <c r="B102" s="8" t="s">
        <v>92</v>
      </c>
      <c r="C102" s="9">
        <v>700000</v>
      </c>
      <c r="D102" s="9">
        <v>1102390</v>
      </c>
      <c r="E102" s="9">
        <v>1102390</v>
      </c>
    </row>
    <row r="103" spans="1:6" ht="12" customHeight="1">
      <c r="A103" s="236" t="s">
        <v>65</v>
      </c>
      <c r="B103" s="5" t="s">
        <v>93</v>
      </c>
      <c r="C103" s="9">
        <v>2627224</v>
      </c>
      <c r="D103" s="9">
        <v>2627224</v>
      </c>
      <c r="E103" s="9">
        <v>2627224</v>
      </c>
    </row>
    <row r="104" spans="1:6" ht="12" customHeight="1">
      <c r="A104" s="236" t="s">
        <v>66</v>
      </c>
      <c r="B104" s="5" t="s">
        <v>269</v>
      </c>
      <c r="C104" s="9">
        <f>SUM(C105:C112)</f>
        <v>0</v>
      </c>
      <c r="D104" s="9">
        <f>SUM(D105:D112)</f>
        <v>0</v>
      </c>
      <c r="E104" s="9">
        <f>SUM(E105:E112)</f>
        <v>0</v>
      </c>
    </row>
    <row r="105" spans="1:6" ht="12" customHeight="1">
      <c r="A105" s="236" t="s">
        <v>95</v>
      </c>
      <c r="B105" s="63" t="s">
        <v>270</v>
      </c>
      <c r="C105" s="9"/>
      <c r="D105" s="9"/>
      <c r="E105" s="9"/>
    </row>
    <row r="106" spans="1:6" ht="12" customHeight="1">
      <c r="A106" s="236" t="s">
        <v>96</v>
      </c>
      <c r="B106" s="63" t="s">
        <v>261</v>
      </c>
      <c r="C106" s="9"/>
      <c r="D106" s="9"/>
      <c r="E106" s="9"/>
    </row>
    <row r="107" spans="1:6" ht="12" customHeight="1">
      <c r="A107" s="236" t="s">
        <v>97</v>
      </c>
      <c r="B107" s="63" t="s">
        <v>262</v>
      </c>
      <c r="C107" s="9"/>
      <c r="D107" s="9"/>
      <c r="E107" s="9"/>
    </row>
    <row r="108" spans="1:6" ht="12" customHeight="1">
      <c r="A108" s="236" t="s">
        <v>274</v>
      </c>
      <c r="B108" s="63" t="s">
        <v>271</v>
      </c>
      <c r="C108" s="9"/>
      <c r="D108" s="9"/>
      <c r="E108" s="9"/>
    </row>
    <row r="109" spans="1:6" ht="12" customHeight="1">
      <c r="A109" s="236" t="s">
        <v>275</v>
      </c>
      <c r="B109" s="63" t="s">
        <v>264</v>
      </c>
      <c r="C109" s="9"/>
      <c r="D109" s="9"/>
      <c r="E109" s="9"/>
    </row>
    <row r="110" spans="1:6" ht="12" customHeight="1">
      <c r="A110" s="236" t="s">
        <v>276</v>
      </c>
      <c r="B110" s="63" t="s">
        <v>265</v>
      </c>
      <c r="C110" s="9"/>
      <c r="D110" s="9"/>
      <c r="E110" s="9"/>
    </row>
    <row r="111" spans="1:6" ht="12" customHeight="1">
      <c r="A111" s="236" t="s">
        <v>277</v>
      </c>
      <c r="B111" s="63" t="s">
        <v>272</v>
      </c>
      <c r="C111" s="7"/>
      <c r="D111" s="7"/>
      <c r="E111" s="7"/>
    </row>
    <row r="112" spans="1:6" ht="12" customHeight="1" thickBot="1">
      <c r="A112" s="236" t="s">
        <v>278</v>
      </c>
      <c r="B112" s="63" t="s">
        <v>273</v>
      </c>
      <c r="C112" s="7"/>
      <c r="D112" s="7"/>
      <c r="E112" s="7"/>
      <c r="F112" s="259" t="s">
        <v>371</v>
      </c>
    </row>
    <row r="113" spans="1:6" ht="12" customHeight="1" thickBot="1">
      <c r="A113" s="32" t="s">
        <v>5</v>
      </c>
      <c r="B113" s="28" t="s">
        <v>98</v>
      </c>
      <c r="C113" s="43">
        <f>SUM(C114:C115)</f>
        <v>6102435</v>
      </c>
      <c r="D113" s="43">
        <f>SUM(D114:D115)</f>
        <v>7436386</v>
      </c>
      <c r="E113" s="43">
        <f>SUM(E114:E115)</f>
        <v>0</v>
      </c>
    </row>
    <row r="114" spans="1:6" ht="12" customHeight="1">
      <c r="A114" s="236" t="s">
        <v>43</v>
      </c>
      <c r="B114" s="8" t="s">
        <v>37</v>
      </c>
      <c r="C114" s="9">
        <v>6102435</v>
      </c>
      <c r="D114" s="9">
        <v>7436386</v>
      </c>
      <c r="E114" s="9">
        <v>0</v>
      </c>
    </row>
    <row r="115" spans="1:6" ht="12" customHeight="1" thickBot="1">
      <c r="A115" s="237" t="s">
        <v>44</v>
      </c>
      <c r="B115" s="13" t="s">
        <v>38</v>
      </c>
      <c r="C115" s="10"/>
      <c r="D115" s="10"/>
      <c r="E115" s="10">
        <v>0</v>
      </c>
    </row>
    <row r="116" spans="1:6" ht="20.25" customHeight="1" thickBot="1">
      <c r="A116" s="198" t="s">
        <v>6</v>
      </c>
      <c r="B116" s="224" t="s">
        <v>281</v>
      </c>
      <c r="C116" s="251">
        <f>C84+C101+C113</f>
        <v>35414982</v>
      </c>
      <c r="D116" s="251">
        <f>D84+D101+D113</f>
        <v>38990759</v>
      </c>
      <c r="E116" s="251">
        <f>E84+E101+E113</f>
        <v>31535732</v>
      </c>
    </row>
    <row r="117" spans="1:6" ht="12" customHeight="1" thickBot="1">
      <c r="A117" s="198" t="s">
        <v>7</v>
      </c>
      <c r="B117" s="188" t="s">
        <v>282</v>
      </c>
      <c r="C117" s="209">
        <f>SUM(C118:C120)</f>
        <v>0</v>
      </c>
      <c r="D117" s="209">
        <f>SUM(D118:D120)</f>
        <v>0</v>
      </c>
      <c r="E117" s="209">
        <f>SUM(E118:E120)</f>
        <v>0</v>
      </c>
    </row>
    <row r="118" spans="1:6" ht="12" customHeight="1">
      <c r="A118" s="236" t="s">
        <v>70</v>
      </c>
      <c r="B118" s="199" t="s">
        <v>283</v>
      </c>
      <c r="C118" s="9"/>
      <c r="D118" s="9"/>
      <c r="E118" s="9"/>
    </row>
    <row r="119" spans="1:6" ht="12" customHeight="1">
      <c r="A119" s="236" t="s">
        <v>71</v>
      </c>
      <c r="B119" s="59" t="s">
        <v>284</v>
      </c>
      <c r="C119" s="7"/>
      <c r="D119" s="7"/>
      <c r="E119" s="7"/>
    </row>
    <row r="120" spans="1:6" ht="12" customHeight="1" thickBot="1">
      <c r="A120" s="238" t="s">
        <v>72</v>
      </c>
      <c r="B120" s="205" t="s">
        <v>285</v>
      </c>
      <c r="C120" s="10"/>
      <c r="D120" s="10"/>
      <c r="E120" s="10"/>
    </row>
    <row r="121" spans="1:6" ht="12" customHeight="1" thickBot="1">
      <c r="A121" s="198" t="s">
        <v>8</v>
      </c>
      <c r="B121" s="188" t="s">
        <v>286</v>
      </c>
      <c r="C121" s="209"/>
      <c r="D121" s="209"/>
      <c r="E121" s="209"/>
    </row>
    <row r="122" spans="1:6" ht="12" customHeight="1" thickBot="1">
      <c r="A122" s="198" t="s">
        <v>9</v>
      </c>
      <c r="B122" s="188" t="s">
        <v>287</v>
      </c>
      <c r="C122" s="209">
        <f>SUM(C123:C125)</f>
        <v>1039018</v>
      </c>
      <c r="D122" s="209">
        <f>SUM(D123:D125)</f>
        <v>1310772</v>
      </c>
      <c r="E122" s="209">
        <f>SUM(E123:E125)</f>
        <v>1310772</v>
      </c>
    </row>
    <row r="123" spans="1:6" ht="12" customHeight="1">
      <c r="A123" s="236" t="s">
        <v>60</v>
      </c>
      <c r="B123" s="8" t="s">
        <v>288</v>
      </c>
      <c r="C123" s="9">
        <v>1039018</v>
      </c>
      <c r="D123" s="9">
        <v>1310772</v>
      </c>
      <c r="E123" s="9">
        <v>1310772</v>
      </c>
    </row>
    <row r="124" spans="1:6" ht="12" customHeight="1">
      <c r="A124" s="236" t="s">
        <v>61</v>
      </c>
      <c r="B124" s="5" t="s">
        <v>289</v>
      </c>
      <c r="C124" s="7"/>
      <c r="D124" s="7"/>
      <c r="E124" s="7"/>
    </row>
    <row r="125" spans="1:6" ht="12" customHeight="1" thickBot="1">
      <c r="A125" s="238" t="s">
        <v>226</v>
      </c>
      <c r="B125" s="13" t="s">
        <v>297</v>
      </c>
      <c r="C125" s="262"/>
      <c r="D125" s="262"/>
      <c r="E125" s="262"/>
      <c r="F125" s="263" t="s">
        <v>169</v>
      </c>
    </row>
    <row r="126" spans="1:6" ht="12" customHeight="1" thickBot="1">
      <c r="A126" s="198" t="s">
        <v>10</v>
      </c>
      <c r="B126" s="188" t="s">
        <v>330</v>
      </c>
      <c r="C126" s="209"/>
      <c r="D126" s="209"/>
      <c r="E126" s="209"/>
    </row>
    <row r="127" spans="1:6" ht="12" customHeight="1" thickBot="1">
      <c r="A127" s="198" t="s">
        <v>11</v>
      </c>
      <c r="B127" s="188" t="s">
        <v>291</v>
      </c>
      <c r="C127" s="209"/>
      <c r="D127" s="209"/>
      <c r="E127" s="209"/>
    </row>
    <row r="128" spans="1:6" ht="12" customHeight="1" thickBot="1">
      <c r="A128" s="245" t="s">
        <v>12</v>
      </c>
      <c r="B128" s="215" t="s">
        <v>292</v>
      </c>
      <c r="C128" s="243">
        <f>C117+C121+C122+C126+C127</f>
        <v>1039018</v>
      </c>
      <c r="D128" s="243">
        <f>D117+D121+D122+D126+D127</f>
        <v>1310772</v>
      </c>
      <c r="E128" s="243">
        <f>E117+E121+E122+E126+E127</f>
        <v>1310772</v>
      </c>
    </row>
    <row r="129" spans="1:8" ht="28.5" customHeight="1" thickBot="1">
      <c r="A129" s="32" t="s">
        <v>13</v>
      </c>
      <c r="B129" s="31" t="s">
        <v>294</v>
      </c>
      <c r="C129" s="29">
        <f>C116+C128</f>
        <v>36454000</v>
      </c>
      <c r="D129" s="29">
        <f>D116+D128</f>
        <v>40301531</v>
      </c>
      <c r="E129" s="29">
        <f>E116+E128</f>
        <v>32846504</v>
      </c>
      <c r="H129" s="325"/>
    </row>
    <row r="130" spans="1:8" ht="16.5" thickBot="1"/>
    <row r="131" spans="1:8" ht="16.5" thickBot="1">
      <c r="A131" s="539" t="s">
        <v>589</v>
      </c>
      <c r="B131" s="540"/>
      <c r="C131" s="499">
        <v>7</v>
      </c>
      <c r="D131" s="499">
        <v>7</v>
      </c>
      <c r="E131" s="499">
        <v>7</v>
      </c>
    </row>
    <row r="132" spans="1:8">
      <c r="A132" s="204"/>
      <c r="B132" s="247" t="s">
        <v>590</v>
      </c>
      <c r="C132" s="500">
        <v>2</v>
      </c>
      <c r="D132" s="500">
        <v>2</v>
      </c>
      <c r="E132" s="500">
        <v>2</v>
      </c>
    </row>
    <row r="133" spans="1:8">
      <c r="A133" s="204"/>
      <c r="B133" s="247" t="s">
        <v>161</v>
      </c>
      <c r="C133" s="500">
        <v>0</v>
      </c>
      <c r="D133" s="500">
        <v>0</v>
      </c>
      <c r="E133" s="500">
        <v>0</v>
      </c>
    </row>
    <row r="134" spans="1:8">
      <c r="A134" s="501"/>
      <c r="B134" s="502" t="s">
        <v>591</v>
      </c>
      <c r="C134" s="503">
        <v>1</v>
      </c>
      <c r="D134" s="503">
        <v>1</v>
      </c>
      <c r="E134" s="503">
        <v>1</v>
      </c>
    </row>
    <row r="135" spans="1:8">
      <c r="A135" s="501"/>
      <c r="B135" s="502" t="s">
        <v>592</v>
      </c>
      <c r="C135" s="503">
        <v>1</v>
      </c>
      <c r="D135" s="503">
        <v>1</v>
      </c>
      <c r="E135" s="503">
        <v>1</v>
      </c>
    </row>
    <row r="136" spans="1:8" ht="16.5" thickBot="1">
      <c r="A136" s="501"/>
      <c r="B136" s="504" t="s">
        <v>593</v>
      </c>
      <c r="C136" s="503">
        <v>3</v>
      </c>
      <c r="D136" s="503">
        <v>3</v>
      </c>
      <c r="E136" s="503">
        <v>3</v>
      </c>
    </row>
    <row r="137" spans="1:8" ht="16.5" thickBot="1">
      <c r="A137" s="539" t="s">
        <v>594</v>
      </c>
      <c r="B137" s="540"/>
      <c r="C137" s="499">
        <v>3</v>
      </c>
      <c r="D137" s="499">
        <v>3</v>
      </c>
      <c r="E137" s="499">
        <v>3</v>
      </c>
    </row>
  </sheetData>
  <sheetProtection algorithmName="SHA-512" hashValue="NgQDllfyi6iCOV+2rKed4mSeYgOZ79tqiJRrBIj+ETsWM8ohAppqFaH2wNZpqm/Q/cNUZTicaD27nPQGk5htvg==" saltValue="wLBVyMiE3VKkWEHv1qy7/g==" spinCount="100000" sheet="1" selectLockedCells="1" selectUnlockedCells="1"/>
  <mergeCells count="6">
    <mergeCell ref="A137:B137"/>
    <mergeCell ref="A3:B3"/>
    <mergeCell ref="A80:B80"/>
    <mergeCell ref="A6:E6"/>
    <mergeCell ref="A83:E83"/>
    <mergeCell ref="A131:B13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CE,Dőlt"6.sz.melléklet a 5/2021.(V.27.) önkormányzati rendelethez</oddHeader>
  </headerFooter>
  <rowBreaks count="1" manualBreakCount="1">
    <brk id="7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view="pageLayout" zoomScaleNormal="100" workbookViewId="0">
      <selection activeCell="E3" sqref="E3"/>
    </sheetView>
  </sheetViews>
  <sheetFormatPr defaultRowHeight="12.75"/>
  <cols>
    <col min="1" max="1" width="7" style="477" customWidth="1"/>
    <col min="2" max="2" width="32.6640625" style="478" customWidth="1"/>
    <col min="3" max="3" width="17" style="478" customWidth="1"/>
    <col min="4" max="4" width="11.83203125" style="478" customWidth="1"/>
    <col min="5" max="5" width="13.33203125" style="478" bestFit="1" customWidth="1"/>
    <col min="6" max="6" width="14" style="478" customWidth="1"/>
    <col min="7" max="7" width="13.5" style="478" customWidth="1"/>
    <col min="8" max="16384" width="9.33203125" style="478"/>
  </cols>
  <sheetData>
    <row r="1" spans="1:7" ht="14.25" thickBot="1">
      <c r="G1" s="479" t="s">
        <v>373</v>
      </c>
    </row>
    <row r="2" spans="1:7" ht="37.5" customHeight="1" thickBot="1">
      <c r="A2" s="550" t="s">
        <v>1</v>
      </c>
      <c r="B2" s="552" t="s">
        <v>573</v>
      </c>
      <c r="C2" s="552" t="s">
        <v>574</v>
      </c>
      <c r="D2" s="552" t="s">
        <v>575</v>
      </c>
      <c r="E2" s="546" t="s">
        <v>600</v>
      </c>
      <c r="F2" s="546"/>
      <c r="G2" s="547"/>
    </row>
    <row r="3" spans="1:7" s="482" customFormat="1" ht="57.75" customHeight="1" thickBot="1">
      <c r="A3" s="551"/>
      <c r="B3" s="553"/>
      <c r="C3" s="553"/>
      <c r="D3" s="553"/>
      <c r="E3" s="480" t="s">
        <v>125</v>
      </c>
      <c r="F3" s="480" t="s">
        <v>576</v>
      </c>
      <c r="G3" s="481" t="s">
        <v>577</v>
      </c>
    </row>
    <row r="4" spans="1:7" s="484" customFormat="1" ht="15" customHeight="1" thickBot="1">
      <c r="A4" s="483">
        <v>1</v>
      </c>
      <c r="B4" s="480">
        <v>2</v>
      </c>
      <c r="C4" s="480">
        <v>3</v>
      </c>
      <c r="D4" s="480">
        <v>4</v>
      </c>
      <c r="E4" s="480" t="s">
        <v>578</v>
      </c>
      <c r="F4" s="480">
        <v>6</v>
      </c>
      <c r="G4" s="481">
        <v>7</v>
      </c>
    </row>
    <row r="5" spans="1:7" ht="30">
      <c r="A5" s="485" t="s">
        <v>3</v>
      </c>
      <c r="B5" s="486" t="s">
        <v>579</v>
      </c>
      <c r="C5" s="487">
        <v>7455027</v>
      </c>
      <c r="D5" s="488"/>
      <c r="E5" s="489">
        <f>C5+D5</f>
        <v>7455027</v>
      </c>
      <c r="F5" s="488">
        <v>7455027</v>
      </c>
      <c r="G5" s="490">
        <f>E5-F5</f>
        <v>0</v>
      </c>
    </row>
    <row r="6" spans="1:7" ht="15">
      <c r="A6" s="491" t="s">
        <v>4</v>
      </c>
      <c r="B6" s="492"/>
      <c r="C6" s="493"/>
      <c r="D6" s="493"/>
      <c r="E6" s="489">
        <f>C6+D6</f>
        <v>0</v>
      </c>
      <c r="F6" s="493"/>
      <c r="G6" s="494"/>
    </row>
    <row r="7" spans="1:7" ht="15" customHeight="1">
      <c r="A7" s="491" t="s">
        <v>5</v>
      </c>
      <c r="B7" s="495"/>
      <c r="C7" s="493"/>
      <c r="D7" s="493"/>
      <c r="E7" s="489">
        <f t="shared" ref="E7:E23" si="0">C7+D7</f>
        <v>0</v>
      </c>
      <c r="F7" s="493">
        <v>0</v>
      </c>
      <c r="G7" s="494"/>
    </row>
    <row r="8" spans="1:7" ht="15" customHeight="1">
      <c r="A8" s="491" t="s">
        <v>6</v>
      </c>
      <c r="B8" s="492"/>
      <c r="C8" s="493"/>
      <c r="D8" s="493"/>
      <c r="E8" s="489">
        <f t="shared" si="0"/>
        <v>0</v>
      </c>
      <c r="F8" s="493"/>
      <c r="G8" s="494"/>
    </row>
    <row r="9" spans="1:7" ht="15" customHeight="1">
      <c r="A9" s="491" t="s">
        <v>7</v>
      </c>
      <c r="B9" s="492"/>
      <c r="C9" s="493"/>
      <c r="D9" s="493"/>
      <c r="E9" s="489">
        <f t="shared" si="0"/>
        <v>0</v>
      </c>
      <c r="F9" s="493"/>
      <c r="G9" s="494"/>
    </row>
    <row r="10" spans="1:7" ht="15" customHeight="1">
      <c r="A10" s="491" t="s">
        <v>8</v>
      </c>
      <c r="B10" s="492"/>
      <c r="C10" s="493"/>
      <c r="D10" s="493"/>
      <c r="E10" s="489">
        <f t="shared" si="0"/>
        <v>0</v>
      </c>
      <c r="F10" s="493"/>
      <c r="G10" s="494"/>
    </row>
    <row r="11" spans="1:7" ht="15" customHeight="1">
      <c r="A11" s="491" t="s">
        <v>9</v>
      </c>
      <c r="B11" s="492"/>
      <c r="C11" s="493"/>
      <c r="D11" s="493"/>
      <c r="E11" s="489">
        <f t="shared" si="0"/>
        <v>0</v>
      </c>
      <c r="F11" s="493"/>
      <c r="G11" s="494"/>
    </row>
    <row r="12" spans="1:7" ht="15" customHeight="1">
      <c r="A12" s="491" t="s">
        <v>10</v>
      </c>
      <c r="B12" s="492"/>
      <c r="C12" s="493"/>
      <c r="D12" s="493"/>
      <c r="E12" s="489">
        <f t="shared" si="0"/>
        <v>0</v>
      </c>
      <c r="F12" s="493"/>
      <c r="G12" s="494"/>
    </row>
    <row r="13" spans="1:7" ht="15" customHeight="1">
      <c r="A13" s="491" t="s">
        <v>11</v>
      </c>
      <c r="B13" s="492"/>
      <c r="C13" s="493"/>
      <c r="D13" s="493"/>
      <c r="E13" s="489">
        <f t="shared" si="0"/>
        <v>0</v>
      </c>
      <c r="F13" s="493"/>
      <c r="G13" s="494"/>
    </row>
    <row r="14" spans="1:7" ht="15" customHeight="1">
      <c r="A14" s="491" t="s">
        <v>12</v>
      </c>
      <c r="B14" s="492"/>
      <c r="C14" s="493"/>
      <c r="D14" s="493"/>
      <c r="E14" s="489">
        <f t="shared" si="0"/>
        <v>0</v>
      </c>
      <c r="F14" s="493"/>
      <c r="G14" s="494"/>
    </row>
    <row r="15" spans="1:7" ht="15" customHeight="1">
      <c r="A15" s="491" t="s">
        <v>13</v>
      </c>
      <c r="B15" s="492"/>
      <c r="C15" s="493"/>
      <c r="D15" s="493"/>
      <c r="E15" s="489">
        <f t="shared" si="0"/>
        <v>0</v>
      </c>
      <c r="F15" s="493"/>
      <c r="G15" s="494"/>
    </row>
    <row r="16" spans="1:7" ht="15" customHeight="1">
      <c r="A16" s="491" t="s">
        <v>14</v>
      </c>
      <c r="B16" s="492"/>
      <c r="C16" s="493"/>
      <c r="D16" s="493"/>
      <c r="E16" s="489">
        <f t="shared" si="0"/>
        <v>0</v>
      </c>
      <c r="F16" s="493"/>
      <c r="G16" s="494"/>
    </row>
    <row r="17" spans="1:7" ht="15" customHeight="1">
      <c r="A17" s="491" t="s">
        <v>15</v>
      </c>
      <c r="B17" s="492"/>
      <c r="C17" s="493"/>
      <c r="D17" s="493"/>
      <c r="E17" s="489">
        <f t="shared" si="0"/>
        <v>0</v>
      </c>
      <c r="F17" s="493"/>
      <c r="G17" s="494"/>
    </row>
    <row r="18" spans="1:7" ht="15" customHeight="1">
      <c r="A18" s="491" t="s">
        <v>16</v>
      </c>
      <c r="B18" s="492"/>
      <c r="C18" s="493"/>
      <c r="D18" s="493"/>
      <c r="E18" s="489">
        <f t="shared" si="0"/>
        <v>0</v>
      </c>
      <c r="F18" s="493"/>
      <c r="G18" s="494"/>
    </row>
    <row r="19" spans="1:7" ht="15" customHeight="1">
      <c r="A19" s="491" t="s">
        <v>17</v>
      </c>
      <c r="B19" s="492"/>
      <c r="C19" s="493"/>
      <c r="D19" s="493"/>
      <c r="E19" s="489">
        <f t="shared" si="0"/>
        <v>0</v>
      </c>
      <c r="F19" s="493"/>
      <c r="G19" s="494"/>
    </row>
    <row r="20" spans="1:7" ht="15" customHeight="1">
      <c r="A20" s="491" t="s">
        <v>18</v>
      </c>
      <c r="B20" s="492"/>
      <c r="C20" s="493"/>
      <c r="D20" s="493"/>
      <c r="E20" s="489">
        <f t="shared" si="0"/>
        <v>0</v>
      </c>
      <c r="F20" s="493"/>
      <c r="G20" s="494"/>
    </row>
    <row r="21" spans="1:7" ht="15" customHeight="1">
      <c r="A21" s="491" t="s">
        <v>19</v>
      </c>
      <c r="B21" s="492"/>
      <c r="C21" s="493"/>
      <c r="D21" s="493"/>
      <c r="E21" s="489">
        <f t="shared" si="0"/>
        <v>0</v>
      </c>
      <c r="F21" s="493"/>
      <c r="G21" s="494"/>
    </row>
    <row r="22" spans="1:7" ht="15" customHeight="1">
      <c r="A22" s="491" t="s">
        <v>20</v>
      </c>
      <c r="B22" s="492"/>
      <c r="C22" s="493"/>
      <c r="D22" s="493"/>
      <c r="E22" s="489">
        <f t="shared" si="0"/>
        <v>0</v>
      </c>
      <c r="F22" s="493"/>
      <c r="G22" s="494"/>
    </row>
    <row r="23" spans="1:7" ht="15" customHeight="1" thickBot="1">
      <c r="A23" s="491" t="s">
        <v>21</v>
      </c>
      <c r="B23" s="492"/>
      <c r="C23" s="493"/>
      <c r="D23" s="493"/>
      <c r="E23" s="489">
        <f t="shared" si="0"/>
        <v>0</v>
      </c>
      <c r="F23" s="493"/>
      <c r="G23" s="494"/>
    </row>
    <row r="24" spans="1:7" ht="15" customHeight="1" thickBot="1">
      <c r="A24" s="548" t="s">
        <v>34</v>
      </c>
      <c r="B24" s="549"/>
      <c r="C24" s="496">
        <f>SUM(C5:C23)</f>
        <v>7455027</v>
      </c>
      <c r="D24" s="496">
        <f>SUM(D5:D23)</f>
        <v>0</v>
      </c>
      <c r="E24" s="496">
        <f>SUM(E5:E23)</f>
        <v>7455027</v>
      </c>
      <c r="F24" s="496">
        <f>SUM(F5:F23)</f>
        <v>7455027</v>
      </c>
      <c r="G24" s="497">
        <f>SUM(G5:G23)</f>
        <v>0</v>
      </c>
    </row>
  </sheetData>
  <sheetProtection algorithmName="SHA-512" hashValue="PxxFlO+KJUkeGY8ut86i+fm1ztxoQVEyCk8vkW2ruR8S4+F0khSQmXaAHW8XsVPNqSAQnzTAzkYc+uSIjlmXTw==" saltValue="6gvh229QBrzQNesIlVV/OQ==" spinCount="100000" sheet="1" objects="1" scenarios="1" selectLockedCells="1" selectUnlockedCells="1"/>
  <mergeCells count="6">
    <mergeCell ref="E2:G2"/>
    <mergeCell ref="A24:B24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85" orientation="portrait" horizontalDpi="300" verticalDpi="300" r:id="rId1"/>
  <headerFooter alignWithMargins="0">
    <oddHeader xml:space="preserve">&amp;C&amp;"Times New Roman CE,Félkövér"&amp;12
2020. ÉVI PÉNZMARADVÁNY KIMUTATÁSA&amp;R&amp;"Times New Roman CE,Dőlt"7.sz.melléklet a 5/2021.(V.27.) önkormányzati rendelethez&amp;12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2:I32"/>
  <sheetViews>
    <sheetView view="pageLayout" zoomScaleNormal="100" workbookViewId="0">
      <selection activeCell="C41" sqref="C41"/>
    </sheetView>
  </sheetViews>
  <sheetFormatPr defaultRowHeight="12.75"/>
  <cols>
    <col min="1" max="1" width="5.5" style="48" customWidth="1"/>
    <col min="2" max="2" width="33.1640625" style="48" customWidth="1"/>
    <col min="3" max="3" width="18.6640625" style="48" customWidth="1"/>
    <col min="4" max="4" width="12.83203125" style="48" bestFit="1" customWidth="1"/>
    <col min="5" max="6" width="11.5" style="48" customWidth="1"/>
    <col min="7" max="7" width="11.33203125" style="48" customWidth="1"/>
    <col min="8" max="8" width="12.6640625" style="48" customWidth="1"/>
    <col min="9" max="9" width="14.33203125" style="48" customWidth="1"/>
    <col min="10" max="16384" width="9.33203125" style="48"/>
  </cols>
  <sheetData>
    <row r="2" spans="1:9" ht="25.5" customHeight="1"/>
    <row r="3" spans="1:9" s="168" customFormat="1" ht="27" customHeight="1">
      <c r="A3" s="166"/>
      <c r="B3" s="321" t="s">
        <v>359</v>
      </c>
      <c r="C3" s="167"/>
      <c r="D3" s="558"/>
      <c r="E3" s="558"/>
      <c r="F3" s="558"/>
      <c r="G3" s="558"/>
      <c r="H3" s="558"/>
      <c r="I3" s="558"/>
    </row>
    <row r="4" spans="1:9" s="168" customFormat="1" ht="15.75"/>
    <row r="5" spans="1:9" s="168" customFormat="1" ht="24.75" customHeight="1">
      <c r="A5" s="166"/>
      <c r="B5" s="167"/>
      <c r="C5" s="167"/>
      <c r="D5" s="558"/>
      <c r="E5" s="558"/>
      <c r="F5" s="558"/>
      <c r="G5" s="558"/>
      <c r="H5" s="558"/>
      <c r="I5" s="167"/>
    </row>
    <row r="6" spans="1:9" s="169" customFormat="1"/>
    <row r="7" spans="1:9" s="171" customFormat="1" ht="15" customHeight="1">
      <c r="A7" s="170"/>
      <c r="D7" s="172"/>
    </row>
    <row r="8" spans="1:9" s="171" customFormat="1" ht="15" customHeight="1" thickBot="1">
      <c r="A8" s="170"/>
      <c r="D8" s="172"/>
    </row>
    <row r="9" spans="1:9" s="171" customFormat="1" ht="15" customHeight="1" thickBot="1">
      <c r="A9" s="560" t="s">
        <v>1</v>
      </c>
      <c r="B9" s="560" t="s">
        <v>332</v>
      </c>
      <c r="C9" s="560" t="s">
        <v>333</v>
      </c>
      <c r="D9" s="559" t="s">
        <v>340</v>
      </c>
      <c r="E9" s="559"/>
      <c r="F9" s="559"/>
      <c r="G9" s="559"/>
      <c r="H9" s="560" t="s">
        <v>338</v>
      </c>
      <c r="I9" s="560" t="s">
        <v>339</v>
      </c>
    </row>
    <row r="10" spans="1:9" s="173" customFormat="1" ht="42" customHeight="1">
      <c r="A10" s="561"/>
      <c r="B10" s="561"/>
      <c r="C10" s="561"/>
      <c r="D10" s="309" t="s">
        <v>334</v>
      </c>
      <c r="E10" s="310" t="s">
        <v>335</v>
      </c>
      <c r="F10" s="310" t="s">
        <v>336</v>
      </c>
      <c r="G10" s="311" t="s">
        <v>337</v>
      </c>
      <c r="H10" s="561"/>
      <c r="I10" s="561"/>
    </row>
    <row r="11" spans="1:9" s="173" customFormat="1" ht="13.5" thickBot="1">
      <c r="A11" s="312" t="s">
        <v>341</v>
      </c>
      <c r="B11" s="313" t="s">
        <v>342</v>
      </c>
      <c r="C11" s="313" t="s">
        <v>343</v>
      </c>
      <c r="D11" s="313" t="s">
        <v>344</v>
      </c>
      <c r="E11" s="313" t="s">
        <v>345</v>
      </c>
      <c r="F11" s="313" t="s">
        <v>346</v>
      </c>
      <c r="G11" s="313" t="s">
        <v>347</v>
      </c>
      <c r="H11" s="313" t="s">
        <v>348</v>
      </c>
      <c r="I11" s="314" t="s">
        <v>349</v>
      </c>
    </row>
    <row r="12" spans="1:9" s="173" customFormat="1" ht="29.25" customHeight="1">
      <c r="A12" s="562" t="s">
        <v>350</v>
      </c>
      <c r="B12" s="563"/>
      <c r="C12" s="563"/>
      <c r="D12" s="563"/>
      <c r="E12" s="563"/>
      <c r="F12" s="563"/>
      <c r="G12" s="563"/>
      <c r="H12" s="563"/>
      <c r="I12" s="564"/>
    </row>
    <row r="13" spans="1:9" ht="24" customHeight="1">
      <c r="A13" s="296" t="s">
        <v>3</v>
      </c>
      <c r="B13" s="297" t="s">
        <v>351</v>
      </c>
      <c r="C13" s="297"/>
      <c r="D13" s="298">
        <v>0</v>
      </c>
      <c r="E13" s="298"/>
      <c r="F13" s="298"/>
      <c r="G13" s="298"/>
      <c r="H13" s="298"/>
      <c r="I13" s="299">
        <f>SUM(D13:H13)</f>
        <v>0</v>
      </c>
    </row>
    <row r="14" spans="1:9" ht="25.5">
      <c r="A14" s="300" t="s">
        <v>4</v>
      </c>
      <c r="B14" s="301" t="s">
        <v>150</v>
      </c>
      <c r="C14" s="323">
        <v>1036555</v>
      </c>
      <c r="D14" s="302"/>
      <c r="E14" s="302"/>
      <c r="F14" s="302"/>
      <c r="G14" s="302"/>
      <c r="H14" s="302"/>
      <c r="I14" s="303">
        <f>SUM(C14:H14)</f>
        <v>1036555</v>
      </c>
    </row>
    <row r="15" spans="1:9" ht="25.5">
      <c r="A15" s="300" t="s">
        <v>5</v>
      </c>
      <c r="B15" s="301" t="s">
        <v>151</v>
      </c>
      <c r="C15" s="323"/>
      <c r="D15" s="302"/>
      <c r="E15" s="302"/>
      <c r="F15" s="302"/>
      <c r="G15" s="302"/>
      <c r="H15" s="302"/>
      <c r="I15" s="303">
        <f>SUM(D15:H15)</f>
        <v>0</v>
      </c>
    </row>
    <row r="16" spans="1:9" ht="24" customHeight="1">
      <c r="A16" s="300" t="s">
        <v>6</v>
      </c>
      <c r="B16" s="301" t="s">
        <v>152</v>
      </c>
      <c r="C16" s="323"/>
      <c r="D16" s="302"/>
      <c r="E16" s="302"/>
      <c r="F16" s="302"/>
      <c r="G16" s="302"/>
      <c r="H16" s="302"/>
      <c r="I16" s="303">
        <f>SUM(D16:H16)</f>
        <v>0</v>
      </c>
    </row>
    <row r="17" spans="1:9" ht="25.5">
      <c r="A17" s="300" t="s">
        <v>7</v>
      </c>
      <c r="B17" s="301" t="s">
        <v>153</v>
      </c>
      <c r="C17" s="323"/>
      <c r="D17" s="302"/>
      <c r="E17" s="302"/>
      <c r="F17" s="302"/>
      <c r="G17" s="302"/>
      <c r="H17" s="302"/>
      <c r="I17" s="303">
        <f>SUM(D17:H17)</f>
        <v>0</v>
      </c>
    </row>
    <row r="18" spans="1:9" ht="24" customHeight="1">
      <c r="A18" s="304" t="s">
        <v>8</v>
      </c>
      <c r="B18" s="301" t="s">
        <v>352</v>
      </c>
      <c r="C18" s="324">
        <v>18641</v>
      </c>
      <c r="D18" s="306"/>
      <c r="E18" s="306"/>
      <c r="F18" s="306"/>
      <c r="G18" s="306"/>
      <c r="H18" s="306"/>
      <c r="I18" s="307">
        <f>SUM(C18:H18)</f>
        <v>18641</v>
      </c>
    </row>
    <row r="19" spans="1:9" ht="24" customHeight="1" thickBot="1">
      <c r="A19" s="304" t="s">
        <v>9</v>
      </c>
      <c r="B19" s="305" t="s">
        <v>154</v>
      </c>
      <c r="C19" s="324">
        <v>123473</v>
      </c>
      <c r="D19" s="306"/>
      <c r="E19" s="306"/>
      <c r="F19" s="306"/>
      <c r="G19" s="306"/>
      <c r="H19" s="306"/>
      <c r="I19" s="307">
        <f>SUM(C19:H19)</f>
        <v>123473</v>
      </c>
    </row>
    <row r="20" spans="1:9" ht="24" customHeight="1" thickBot="1">
      <c r="A20" s="554" t="s">
        <v>354</v>
      </c>
      <c r="B20" s="555"/>
      <c r="C20" s="322">
        <f>SUM(C13:C19)</f>
        <v>1178669</v>
      </c>
      <c r="D20" s="318"/>
      <c r="E20" s="318"/>
      <c r="F20" s="318"/>
      <c r="G20" s="318"/>
      <c r="H20" s="318"/>
      <c r="I20" s="319">
        <f>SUM(I13:I19)</f>
        <v>1178669</v>
      </c>
    </row>
    <row r="21" spans="1:9" ht="24" customHeight="1">
      <c r="A21" s="565" t="s">
        <v>353</v>
      </c>
      <c r="B21" s="566"/>
      <c r="C21" s="566"/>
      <c r="D21" s="566"/>
      <c r="E21" s="566"/>
      <c r="F21" s="566"/>
      <c r="G21" s="566"/>
      <c r="H21" s="566"/>
      <c r="I21" s="567"/>
    </row>
    <row r="22" spans="1:9" ht="24" customHeight="1">
      <c r="A22" s="296" t="s">
        <v>3</v>
      </c>
      <c r="B22" s="297" t="s">
        <v>355</v>
      </c>
      <c r="C22" s="317"/>
      <c r="D22" s="317"/>
      <c r="E22" s="317"/>
      <c r="F22" s="317"/>
      <c r="G22" s="317"/>
      <c r="H22" s="317"/>
      <c r="I22" s="317"/>
    </row>
    <row r="23" spans="1:9" ht="24" customHeight="1" thickBot="1">
      <c r="A23" s="300" t="s">
        <v>4</v>
      </c>
      <c r="B23" s="301" t="s">
        <v>356</v>
      </c>
      <c r="C23" s="317"/>
      <c r="D23" s="317"/>
      <c r="E23" s="317"/>
      <c r="F23" s="317"/>
      <c r="G23" s="317"/>
      <c r="H23" s="317"/>
      <c r="I23" s="317"/>
    </row>
    <row r="24" spans="1:9" ht="24" customHeight="1" thickBot="1">
      <c r="A24" s="554" t="s">
        <v>357</v>
      </c>
      <c r="B24" s="555"/>
      <c r="C24" s="315"/>
      <c r="D24" s="316"/>
      <c r="E24" s="316"/>
      <c r="F24" s="316"/>
      <c r="G24" s="316"/>
      <c r="H24" s="316"/>
      <c r="I24" s="308"/>
    </row>
    <row r="25" spans="1:9" s="174" customFormat="1" ht="24" customHeight="1" thickBot="1">
      <c r="A25" s="556" t="s">
        <v>358</v>
      </c>
      <c r="B25" s="557"/>
      <c r="C25" s="322">
        <f>C20+C24</f>
        <v>1178669</v>
      </c>
      <c r="D25" s="320">
        <f>SUM(D13:D19)</f>
        <v>0</v>
      </c>
      <c r="E25" s="320">
        <f>SUM(E13:E19)</f>
        <v>0</v>
      </c>
      <c r="F25" s="320"/>
      <c r="G25" s="320"/>
      <c r="H25" s="320">
        <f>SUM(H13:H19)</f>
        <v>0</v>
      </c>
      <c r="I25" s="319">
        <f>I20</f>
        <v>1178669</v>
      </c>
    </row>
    <row r="26" spans="1:9" s="169" customFormat="1"/>
    <row r="27" spans="1:9" s="169" customFormat="1"/>
    <row r="28" spans="1:9" s="169" customFormat="1"/>
    <row r="29" spans="1:9" s="169" customFormat="1" ht="15.75">
      <c r="B29" s="175"/>
      <c r="C29" s="175"/>
    </row>
    <row r="30" spans="1:9" s="169" customFormat="1"/>
    <row r="32" spans="1:9" ht="13.5">
      <c r="D32" s="176"/>
      <c r="E32" s="177"/>
      <c r="F32" s="177"/>
      <c r="G32" s="177"/>
      <c r="H32" s="176"/>
    </row>
  </sheetData>
  <sheetProtection algorithmName="SHA-512" hashValue="7AVe3A5cqmV5smG2XUfKxmZSk9trrQl4oxVgzB5nyqWVLdNLZ+vvMgYxWTTmTHvqtcQvFbDdcFL9FEaqzJXiIw==" saltValue="DWjCPbOm5FIKYZymATwiTQ==" spinCount="100000" sheet="1" selectLockedCells="1" selectUnlockedCells="1"/>
  <mergeCells count="13">
    <mergeCell ref="A24:B24"/>
    <mergeCell ref="A25:B25"/>
    <mergeCell ref="D3:I3"/>
    <mergeCell ref="D5:H5"/>
    <mergeCell ref="D9:G9"/>
    <mergeCell ref="B9:B10"/>
    <mergeCell ref="A9:A10"/>
    <mergeCell ref="C9:C10"/>
    <mergeCell ref="H9:H10"/>
    <mergeCell ref="I9:I10"/>
    <mergeCell ref="A12:I12"/>
    <mergeCell ref="A21:I21"/>
    <mergeCell ref="A20:B20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Header>&amp;C
&amp;"Times New Roman CE,Félkövér"&amp;12Adatszolgáltatás 
az elismert tartozásállományról&amp;R&amp;"Times New Roman CE,Félkövér dőlt"8.sz.melléklet a 5/2021.(V.27.)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1.sz.mell. </vt:lpstr>
      <vt:lpstr>2.1.sz.mell  </vt:lpstr>
      <vt:lpstr>2.2.sz.mell </vt:lpstr>
      <vt:lpstr>3.sz.mell</vt:lpstr>
      <vt:lpstr>4.sz.mell</vt:lpstr>
      <vt:lpstr>5.sz.mell</vt:lpstr>
      <vt:lpstr>6.sz.mell</vt:lpstr>
      <vt:lpstr>7. sz. mell</vt:lpstr>
      <vt:lpstr>8.sz.mell</vt:lpstr>
      <vt:lpstr>9.sz.mell</vt:lpstr>
      <vt:lpstr>10.sz.mell</vt:lpstr>
      <vt:lpstr>11.1.sz.mell</vt:lpstr>
      <vt:lpstr>11.2.sz.mell</vt:lpstr>
      <vt:lpstr>12.sz.mell</vt:lpstr>
      <vt:lpstr>'11.1.sz.mell'!Nyomtatási_cím</vt:lpstr>
      <vt:lpstr>'1.sz.mell. '!Nyomtatási_terület</vt:lpstr>
      <vt:lpstr>'10.sz.mell'!Nyomtatási_terület</vt:lpstr>
      <vt:lpstr>'11.1.sz.mell'!Nyomtatási_terület</vt:lpstr>
      <vt:lpstr>'2.1.sz.mell  '!Nyomtatási_terület</vt:lpstr>
      <vt:lpstr>'2.2.sz.mell '!Nyomtatási_terület</vt:lpstr>
      <vt:lpstr>'6.sz.mell'!Nyomtatási_terület</vt:lpstr>
      <vt:lpstr>'9.sz.mell'!Nyomtatási_terület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Ági pénzügy</cp:lastModifiedBy>
  <cp:lastPrinted>2021-05-25T17:58:52Z</cp:lastPrinted>
  <dcterms:created xsi:type="dcterms:W3CDTF">1999-10-30T10:30:45Z</dcterms:created>
  <dcterms:modified xsi:type="dcterms:W3CDTF">2021-05-26T08:14:06Z</dcterms:modified>
</cp:coreProperties>
</file>