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36" windowWidth="22932" windowHeight="8976"/>
  </bookViews>
  <sheets>
    <sheet name="2 mell-Normatíva" sheetId="1" r:id="rId1"/>
  </sheets>
  <definedNames>
    <definedName name="_xlnm.Print_Area" localSheetId="0">'2 mell-Normatíva'!$A$1:$Q$66</definedName>
  </definedNames>
  <calcPr calcId="124519"/>
</workbook>
</file>

<file path=xl/calcChain.xml><?xml version="1.0" encoding="utf-8"?>
<calcChain xmlns="http://schemas.openxmlformats.org/spreadsheetml/2006/main">
  <c r="Q62" i="1"/>
  <c r="P62"/>
  <c r="M62"/>
  <c r="L62"/>
  <c r="N62" s="1"/>
  <c r="K62"/>
  <c r="O61"/>
  <c r="O60"/>
  <c r="N59"/>
  <c r="O59" s="1"/>
  <c r="O58"/>
  <c r="N58"/>
  <c r="P56"/>
  <c r="O55"/>
  <c r="O54"/>
  <c r="O53"/>
  <c r="H53"/>
  <c r="J53" s="1"/>
  <c r="O52"/>
  <c r="K52"/>
  <c r="G52"/>
  <c r="F52"/>
  <c r="H52" s="1"/>
  <c r="J52" s="1"/>
  <c r="E52"/>
  <c r="O51"/>
  <c r="H51"/>
  <c r="J51" s="1"/>
  <c r="O50"/>
  <c r="H50"/>
  <c r="J50" s="1"/>
  <c r="Q49"/>
  <c r="O49"/>
  <c r="O48" s="1"/>
  <c r="N49"/>
  <c r="J49"/>
  <c r="H49"/>
  <c r="Q48"/>
  <c r="Q57" s="1"/>
  <c r="P48"/>
  <c r="P57" s="1"/>
  <c r="L48"/>
  <c r="N48" s="1"/>
  <c r="K48"/>
  <c r="G48"/>
  <c r="F48"/>
  <c r="E48"/>
  <c r="Q47"/>
  <c r="M47"/>
  <c r="M57" s="1"/>
  <c r="I47"/>
  <c r="I57" s="1"/>
  <c r="N46"/>
  <c r="P46" s="1"/>
  <c r="H46"/>
  <c r="J46" s="1"/>
  <c r="N45"/>
  <c r="O45" s="1"/>
  <c r="H45"/>
  <c r="J45" s="1"/>
  <c r="F45"/>
  <c r="E45"/>
  <c r="N44"/>
  <c r="J44"/>
  <c r="H44"/>
  <c r="G43"/>
  <c r="N42"/>
  <c r="J42"/>
  <c r="H42"/>
  <c r="N41"/>
  <c r="K41"/>
  <c r="K39" s="1"/>
  <c r="K43" s="1"/>
  <c r="H41"/>
  <c r="J41" s="1"/>
  <c r="N40"/>
  <c r="H40"/>
  <c r="J40" s="1"/>
  <c r="L39"/>
  <c r="N39" s="1"/>
  <c r="F39"/>
  <c r="H39" s="1"/>
  <c r="J39" s="1"/>
  <c r="E39"/>
  <c r="N38"/>
  <c r="H38"/>
  <c r="J38" s="1"/>
  <c r="N37"/>
  <c r="J37"/>
  <c r="H37"/>
  <c r="N36"/>
  <c r="F36"/>
  <c r="F43" s="1"/>
  <c r="E36"/>
  <c r="N35"/>
  <c r="H35"/>
  <c r="J35" s="1"/>
  <c r="N33"/>
  <c r="H33"/>
  <c r="J33" s="1"/>
  <c r="N32"/>
  <c r="H32"/>
  <c r="J32" s="1"/>
  <c r="N31"/>
  <c r="H31"/>
  <c r="J31" s="1"/>
  <c r="N30"/>
  <c r="K30"/>
  <c r="F30"/>
  <c r="H30" s="1"/>
  <c r="J30" s="1"/>
  <c r="E30"/>
  <c r="N29"/>
  <c r="L29"/>
  <c r="K29"/>
  <c r="G29"/>
  <c r="F29"/>
  <c r="E29"/>
  <c r="N28"/>
  <c r="H28"/>
  <c r="N27"/>
  <c r="H27"/>
  <c r="J27" s="1"/>
  <c r="L26"/>
  <c r="N26" s="1"/>
  <c r="K26"/>
  <c r="K34" s="1"/>
  <c r="G26"/>
  <c r="G34" s="1"/>
  <c r="F26"/>
  <c r="E26"/>
  <c r="E34" s="1"/>
  <c r="N25"/>
  <c r="H25"/>
  <c r="N24"/>
  <c r="J24"/>
  <c r="H24"/>
  <c r="N23"/>
  <c r="O23" s="1"/>
  <c r="J23"/>
  <c r="H23"/>
  <c r="O22"/>
  <c r="N22"/>
  <c r="J22"/>
  <c r="H22"/>
  <c r="O21"/>
  <c r="N21"/>
  <c r="J21"/>
  <c r="H21"/>
  <c r="L20"/>
  <c r="N20" s="1"/>
  <c r="O20" s="1"/>
  <c r="H19"/>
  <c r="J19" s="1"/>
  <c r="H18"/>
  <c r="J18" s="1"/>
  <c r="H17"/>
  <c r="J17" s="1"/>
  <c r="H16"/>
  <c r="J16" s="1"/>
  <c r="L15"/>
  <c r="J15"/>
  <c r="H15"/>
  <c r="J14"/>
  <c r="H14"/>
  <c r="J13"/>
  <c r="H13"/>
  <c r="J12"/>
  <c r="H12"/>
  <c r="J11"/>
  <c r="H11"/>
  <c r="H10" s="1"/>
  <c r="H20" s="1"/>
  <c r="K10"/>
  <c r="K20" s="1"/>
  <c r="G10"/>
  <c r="G20" s="1"/>
  <c r="F10"/>
  <c r="F20" s="1"/>
  <c r="E10"/>
  <c r="E20" s="1"/>
  <c r="L34" l="1"/>
  <c r="N34" s="1"/>
  <c r="O34" s="1"/>
  <c r="E43"/>
  <c r="H48"/>
  <c r="J48" s="1"/>
  <c r="O62"/>
  <c r="J10"/>
  <c r="H26"/>
  <c r="F34"/>
  <c r="F47" s="1"/>
  <c r="F57" s="1"/>
  <c r="H29"/>
  <c r="H36"/>
  <c r="J36" s="1"/>
  <c r="J43" s="1"/>
  <c r="G47"/>
  <c r="G57" s="1"/>
  <c r="E47"/>
  <c r="J20"/>
  <c r="H34"/>
  <c r="K47"/>
  <c r="K57" s="1"/>
  <c r="J25"/>
  <c r="J26" s="1"/>
  <c r="J28"/>
  <c r="J29" s="1"/>
  <c r="L43"/>
  <c r="H43" l="1"/>
  <c r="H47" s="1"/>
  <c r="H57" s="1"/>
  <c r="J34"/>
  <c r="J47" s="1"/>
  <c r="J57" s="1"/>
  <c r="L47"/>
  <c r="N43"/>
  <c r="O43" s="1"/>
  <c r="L57" l="1"/>
  <c r="N47"/>
  <c r="O47" l="1"/>
  <c r="O57" s="1"/>
  <c r="N57"/>
  <c r="P24" l="1"/>
  <c r="O24"/>
  <c r="P42"/>
  <c r="O42"/>
  <c r="P36"/>
  <c r="O36"/>
  <c r="O40"/>
  <c r="P40"/>
  <c r="O37"/>
  <c r="P37"/>
  <c r="O29"/>
  <c r="P29"/>
  <c r="O31"/>
  <c r="P31"/>
  <c r="P27"/>
  <c r="O27"/>
  <c r="O32"/>
  <c r="P32"/>
  <c r="O38"/>
  <c r="P38"/>
  <c r="P28"/>
  <c r="O28"/>
  <c r="P41"/>
  <c r="O41"/>
  <c r="P44"/>
  <c r="O44"/>
  <c r="O25"/>
  <c r="P25"/>
  <c r="O30"/>
  <c r="P30"/>
  <c r="O33"/>
  <c r="P33"/>
  <c r="P26"/>
  <c r="O26"/>
  <c r="O35"/>
  <c r="P35"/>
  <c r="O39"/>
  <c r="P39"/>
</calcChain>
</file>

<file path=xl/sharedStrings.xml><?xml version="1.0" encoding="utf-8"?>
<sst xmlns="http://schemas.openxmlformats.org/spreadsheetml/2006/main" count="101" uniqueCount="99">
  <si>
    <t>Apaj Község Önkormányzatát megillető 2020. évi normatíva és államháztartáson belüli átvett pénzeszközök</t>
  </si>
  <si>
    <t>Támogatási forma</t>
  </si>
  <si>
    <t>Támogatás megnevezése</t>
  </si>
  <si>
    <t>Támogatás</t>
  </si>
  <si>
    <t>2018. évi eredeti előirányzat</t>
  </si>
  <si>
    <t>2018.06.30. módosítás</t>
  </si>
  <si>
    <t>2018. évi módosított előirányzat</t>
  </si>
  <si>
    <t>2018.10.31. módosítás</t>
  </si>
  <si>
    <t>Módosított előirányzat 2018. év</t>
  </si>
  <si>
    <t>2019. évi eredeti előirányzat</t>
  </si>
  <si>
    <t>2020. évi eredeti előirányzat</t>
  </si>
  <si>
    <t>Módosítás 2020.07.31.</t>
  </si>
  <si>
    <t>Módosított előirányzat</t>
  </si>
  <si>
    <t>Módosítás 2020.12.31.</t>
  </si>
  <si>
    <t>Teljesítés</t>
  </si>
  <si>
    <t>Mutató</t>
  </si>
  <si>
    <t>Ft/mutató</t>
  </si>
  <si>
    <t>Ft-ban</t>
  </si>
  <si>
    <t>Eredeti előirányzat</t>
  </si>
  <si>
    <t>I.1.a)</t>
  </si>
  <si>
    <t>Önkormányzati hivatal működésének támogatása (beszámítás után)</t>
  </si>
  <si>
    <t>4 580 000 Ft</t>
  </si>
  <si>
    <t>I.1.b)</t>
  </si>
  <si>
    <t>Település-üzemeltetéshez kapcsolódó feladatellátás támogatása (beszámítás után)</t>
  </si>
  <si>
    <t>I.1. b) ba)</t>
  </si>
  <si>
    <t>A zöldterület-gazdálkodással kapcsolatos feladatok ellátásának támogatása</t>
  </si>
  <si>
    <t>I.1. b) bb)</t>
  </si>
  <si>
    <t>Közvilágítás fenntartásának támogatása</t>
  </si>
  <si>
    <t>I.1. b) bc)</t>
  </si>
  <si>
    <t>Köztemető fenntartással kapcsolatos feladatok támogatása</t>
  </si>
  <si>
    <t>I.1. b) bd)</t>
  </si>
  <si>
    <t>Közutak fenntartásának támogatása</t>
  </si>
  <si>
    <t>I.1.c)</t>
  </si>
  <si>
    <t>Egyéb kötelező önkormányzati feladatok támogatása (beszámítás után)</t>
  </si>
  <si>
    <t>I.1.d)</t>
  </si>
  <si>
    <t>Lakott külterülettel kapcsolatos feladatok támogatása (beszámítás után)*</t>
  </si>
  <si>
    <t>I.1.e)</t>
  </si>
  <si>
    <t>Üdülőhelyi feladatok támogatása**</t>
  </si>
  <si>
    <t>I.1. jogcímekhez kapcsolódó kiegészítés</t>
  </si>
  <si>
    <t>Polgármesteri illetmény támogatása</t>
  </si>
  <si>
    <t>I.</t>
  </si>
  <si>
    <t>Települési önkormányzatok általános működésének támogatása (B111)</t>
  </si>
  <si>
    <t>II.1.</t>
  </si>
  <si>
    <t>Óvodapedagógusok 8 havi támogatása</t>
  </si>
  <si>
    <t>Óvodapedagógusok 4 havi támogatása</t>
  </si>
  <si>
    <t>Óvodapedagógusuk 4 havi pótlólagos támogatása</t>
  </si>
  <si>
    <t>segítők 8 havi támogatása</t>
  </si>
  <si>
    <t>segítők 4 havi támogatása</t>
  </si>
  <si>
    <t>Óvodapedagógusok, és az óvodapedagógusok nevelőmunkáját közvetlenül segítők bértámogatása összesen (B112):</t>
  </si>
  <si>
    <t>II.2.</t>
  </si>
  <si>
    <t>óvodaműködtetési támogatás 8 havi támogatása</t>
  </si>
  <si>
    <t>óvodaműködtetési támogatás 4 havi támogatása</t>
  </si>
  <si>
    <t>Óvodaműködtetési támogatás összesen (B112):</t>
  </si>
  <si>
    <t>II.5.</t>
  </si>
  <si>
    <t>Kiegészítő támogatás az óvodapedagógusok minősítéséből adódó többlet kiadásokhoz</t>
  </si>
  <si>
    <t>Alapfokozatú végzettségű PED II. besorolás kiegészítése</t>
  </si>
  <si>
    <t>Alapfokozatú végzettségű mester ped. kieg támogatása</t>
  </si>
  <si>
    <t>Mesterfokozatú végzettségű MESTER PED.kat.kieg.támogatása</t>
  </si>
  <si>
    <t>II.</t>
  </si>
  <si>
    <t>Települési önkormányzatok egyes köznevelési feladatainak támogatása összesen (B112):</t>
  </si>
  <si>
    <t>III.2.</t>
  </si>
  <si>
    <t>A települési önkormányzatok szociális feladatainak egyéb támogatása</t>
  </si>
  <si>
    <t>III.3.</t>
  </si>
  <si>
    <t>Gyermekek napközbeni ellátása</t>
  </si>
  <si>
    <t>Bölcsődei ellátás</t>
  </si>
  <si>
    <t>Bölcsődei üzemeltetési ellátás</t>
  </si>
  <si>
    <t>III.5.</t>
  </si>
  <si>
    <t>Gyermekétkeztetés támogatása</t>
  </si>
  <si>
    <t>III.5.a)</t>
  </si>
  <si>
    <t>Gyermekétkeztetés szempontjából elismert dolgozók bértámogatása</t>
  </si>
  <si>
    <t>III.5.b)</t>
  </si>
  <si>
    <t>Gyermekétkezetés üzemeltetési támogatása</t>
  </si>
  <si>
    <t>III.6.</t>
  </si>
  <si>
    <t>Rászoruló gyermekek szünidei étkeztetési támogatása</t>
  </si>
  <si>
    <t>III.</t>
  </si>
  <si>
    <t>Települési önormányzatok szociális , gyermekjóléti és gyermekétkeztetési feladatainak támogatása összesen (B113)</t>
  </si>
  <si>
    <t>Könyvtári, közművelődési és múzeumi feladatok támogatása</t>
  </si>
  <si>
    <t>2934 fő</t>
  </si>
  <si>
    <t>1210 Ft/fő</t>
  </si>
  <si>
    <t>IV.</t>
  </si>
  <si>
    <t>Települési önkormányzatok kulturális feladatok támogatása összesen (B114)</t>
  </si>
  <si>
    <t>V.</t>
  </si>
  <si>
    <t>Működési célú költségvetési kiegészítő támogatások (B115)</t>
  </si>
  <si>
    <t>Helyi önkormányzatok és többcélú kistérésgi társulások egyes költségvetési kapcsolatokból számított bevételei öszesen</t>
  </si>
  <si>
    <t>B16</t>
  </si>
  <si>
    <t>OEP finanszírozás</t>
  </si>
  <si>
    <t>Védőnői finanszírozás</t>
  </si>
  <si>
    <t>Orvosi feladatellátás</t>
  </si>
  <si>
    <t>Iskolai egészségügyi fin</t>
  </si>
  <si>
    <t>Elkülönített állami pénzalaptól érkező támogatás</t>
  </si>
  <si>
    <t>Közfoglalkoztatási támogatás</t>
  </si>
  <si>
    <t>Bursa Hungarica visszautalás</t>
  </si>
  <si>
    <t>TOP-os pályázatok megelőlegezésének összege</t>
  </si>
  <si>
    <t>Mindösszesen</t>
  </si>
  <si>
    <t>B25</t>
  </si>
  <si>
    <t>Művelődési ház tetőhéjazat VP6-19.2.1-33-5-17</t>
  </si>
  <si>
    <t xml:space="preserve">Járdaépítés Magyar Falu Program </t>
  </si>
  <si>
    <t>Kerékpárút támogatás MFP-OKE/2020</t>
  </si>
  <si>
    <t xml:space="preserve">Óvodai tornaszoba támogatás </t>
  </si>
</sst>
</file>

<file path=xl/styles.xml><?xml version="1.0" encoding="utf-8"?>
<styleSheet xmlns="http://schemas.openxmlformats.org/spreadsheetml/2006/main">
  <numFmts count="9">
    <numFmt numFmtId="44" formatCode="_-* #,##0.00\ &quot;Ft&quot;_-;\-* #,##0.00\ &quot;Ft&quot;_-;_-* &quot;-&quot;??\ &quot;Ft&quot;_-;_-@_-"/>
    <numFmt numFmtId="43" formatCode="_-* #,##0.00\ _F_t_-;\-* #,##0.00\ _F_t_-;_-* &quot;-&quot;??\ _F_t_-;_-@_-"/>
    <numFmt numFmtId="164" formatCode="_-* #,##0\ [$HUF-40E]_-;\-* #,##0\ [$HUF-40E]_-;_-* &quot;-&quot;??\ [$HUF-40E]_-;_-@_-"/>
    <numFmt numFmtId="165" formatCode="_-* #,##0.00\ &quot;HUF&quot;_-;\-* #,##0.00\ &quot;HUF&quot;_-;_-* &quot;-&quot;??\ &quot;HUF&quot;_-;_-@_-"/>
    <numFmt numFmtId="166" formatCode="_-* #,##0\ [$Ft-40E]_-;\-* #,##0\ [$Ft-40E]_-;_-* &quot;-&quot;??\ [$Ft-40E]_-;_-@_-"/>
    <numFmt numFmtId="167" formatCode="#,##0\ [$Ft-40E];[Red]\-#,##0\ [$Ft-40E]"/>
    <numFmt numFmtId="168" formatCode="_-* #,##0\ &quot;Ft&quot;_-;\-* #,##0\ &quot;Ft&quot;_-;_-* &quot;-&quot;??\ &quot;Ft&quot;_-;_-@_-"/>
    <numFmt numFmtId="169" formatCode="_-* #,##0.00\ _H_U_F_-;\-* #,##0.00\ _H_U_F_-;_-* &quot;-&quot;??\ _H_U_F_-;_-@_-"/>
    <numFmt numFmtId="170" formatCode="_-* #,##0\ &quot;HUF&quot;_-;\-* #,##0\ &quot;HUF&quot;_-;_-* &quot;-&quot;??\ &quot;HUF&quot;_-;_-@_-"/>
  </numFmts>
  <fonts count="1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i/>
      <sz val="11"/>
      <color rgb="FF000000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b/>
      <sz val="11"/>
      <color rgb="FF993300"/>
      <name val="Arial"/>
      <family val="2"/>
      <charset val="238"/>
    </font>
    <font>
      <b/>
      <sz val="11"/>
      <color rgb="FF0000FF"/>
      <name val="Arial"/>
      <family val="2"/>
      <charset val="238"/>
    </font>
    <font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CC99"/>
      </patternFill>
    </fill>
    <fill>
      <patternFill patternType="solid">
        <fgColor theme="0"/>
        <bgColor rgb="FF003300"/>
      </patternFill>
    </fill>
    <fill>
      <patternFill patternType="solid">
        <fgColor theme="0"/>
        <bgColor rgb="FFFF8080"/>
      </patternFill>
    </fill>
    <fill>
      <patternFill patternType="solid">
        <fgColor theme="0"/>
        <bgColor rgb="FFE6E6FF"/>
      </patternFill>
    </fill>
  </fills>
  <borders count="30">
    <border>
      <left/>
      <right/>
      <top/>
      <bottom/>
      <diagonal/>
    </border>
    <border>
      <left style="medium">
        <color rgb="FFCCCCCC"/>
      </left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5">
    <xf numFmtId="0" fontId="0" fillId="0" borderId="0"/>
    <xf numFmtId="16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8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5" fillId="2" borderId="15" xfId="0" applyFont="1" applyFill="1" applyBorder="1"/>
    <xf numFmtId="0" fontId="5" fillId="2" borderId="15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right"/>
    </xf>
    <xf numFmtId="164" fontId="5" fillId="2" borderId="15" xfId="3" applyNumberFormat="1" applyFont="1" applyFill="1" applyBorder="1" applyAlignment="1">
      <alignment horizontal="right"/>
    </xf>
    <xf numFmtId="0" fontId="2" fillId="0" borderId="15" xfId="0" applyFont="1" applyBorder="1"/>
    <xf numFmtId="0" fontId="2" fillId="0" borderId="16" xfId="0" applyFont="1" applyBorder="1"/>
    <xf numFmtId="0" fontId="5" fillId="2" borderId="8" xfId="0" applyFont="1" applyFill="1" applyBorder="1"/>
    <xf numFmtId="0" fontId="2" fillId="2" borderId="8" xfId="0" applyFont="1" applyFill="1" applyBorder="1" applyAlignment="1">
      <alignment wrapText="1"/>
    </xf>
    <xf numFmtId="164" fontId="5" fillId="2" borderId="8" xfId="0" applyNumberFormat="1" applyFont="1" applyFill="1" applyBorder="1" applyAlignment="1">
      <alignment horizontal="right"/>
    </xf>
    <xf numFmtId="0" fontId="2" fillId="0" borderId="8" xfId="0" applyFont="1" applyBorder="1"/>
    <xf numFmtId="3" fontId="2" fillId="0" borderId="9" xfId="0" applyNumberFormat="1" applyFont="1" applyBorder="1"/>
    <xf numFmtId="164" fontId="2" fillId="0" borderId="9" xfId="0" applyNumberFormat="1" applyFont="1" applyBorder="1"/>
    <xf numFmtId="0" fontId="2" fillId="0" borderId="9" xfId="0" applyFont="1" applyBorder="1"/>
    <xf numFmtId="0" fontId="6" fillId="2" borderId="8" xfId="0" applyFont="1" applyFill="1" applyBorder="1" applyAlignment="1">
      <alignment horizontal="right"/>
    </xf>
    <xf numFmtId="0" fontId="7" fillId="2" borderId="8" xfId="0" applyFont="1" applyFill="1" applyBorder="1" applyAlignment="1">
      <alignment horizontal="right"/>
    </xf>
    <xf numFmtId="164" fontId="2" fillId="2" borderId="8" xfId="0" applyNumberFormat="1" applyFont="1" applyFill="1" applyBorder="1" applyAlignment="1">
      <alignment wrapText="1"/>
    </xf>
    <xf numFmtId="3" fontId="2" fillId="0" borderId="0" xfId="0" applyNumberFormat="1" applyFont="1"/>
    <xf numFmtId="0" fontId="5" fillId="2" borderId="8" xfId="0" applyFont="1" applyFill="1" applyBorder="1" applyAlignment="1">
      <alignment horizontal="right"/>
    </xf>
    <xf numFmtId="164" fontId="7" fillId="2" borderId="8" xfId="0" applyNumberFormat="1" applyFont="1" applyFill="1" applyBorder="1" applyAlignment="1">
      <alignment horizontal="right"/>
    </xf>
    <xf numFmtId="164" fontId="7" fillId="2" borderId="8" xfId="3" applyNumberFormat="1" applyFont="1" applyFill="1" applyBorder="1" applyAlignment="1">
      <alignment horizontal="right"/>
    </xf>
    <xf numFmtId="0" fontId="5" fillId="2" borderId="8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center" vertical="center"/>
    </xf>
    <xf numFmtId="0" fontId="6" fillId="2" borderId="8" xfId="0" applyFont="1" applyFill="1" applyBorder="1"/>
    <xf numFmtId="164" fontId="6" fillId="2" borderId="8" xfId="0" applyNumberFormat="1" applyFont="1" applyFill="1" applyBorder="1" applyAlignment="1">
      <alignment horizontal="right"/>
    </xf>
    <xf numFmtId="166" fontId="2" fillId="0" borderId="9" xfId="2" applyNumberFormat="1" applyFont="1" applyBorder="1"/>
    <xf numFmtId="166" fontId="2" fillId="0" borderId="8" xfId="0" applyNumberFormat="1" applyFont="1" applyBorder="1"/>
    <xf numFmtId="166" fontId="2" fillId="0" borderId="9" xfId="0" applyNumberFormat="1" applyFont="1" applyBorder="1"/>
    <xf numFmtId="3" fontId="8" fillId="0" borderId="8" xfId="0" applyNumberFormat="1" applyFont="1" applyBorder="1" applyAlignment="1">
      <alignment horizontal="right" vertical="top" wrapText="1"/>
    </xf>
    <xf numFmtId="0" fontId="5" fillId="2" borderId="8" xfId="4" applyFont="1" applyFill="1" applyBorder="1" applyAlignment="1">
      <alignment horizontal="left" vertical="center"/>
    </xf>
    <xf numFmtId="0" fontId="7" fillId="2" borderId="8" xfId="4" applyFont="1" applyFill="1" applyBorder="1" applyAlignment="1">
      <alignment horizontal="right"/>
    </xf>
    <xf numFmtId="0" fontId="7" fillId="2" borderId="8" xfId="4" applyFont="1" applyFill="1" applyBorder="1" applyAlignment="1">
      <alignment horizontal="center"/>
    </xf>
    <xf numFmtId="167" fontId="7" fillId="2" borderId="8" xfId="4" applyNumberFormat="1" applyFont="1" applyFill="1" applyBorder="1"/>
    <xf numFmtId="164" fontId="7" fillId="2" borderId="8" xfId="5" applyNumberFormat="1" applyFont="1" applyFill="1" applyBorder="1" applyAlignment="1" applyProtection="1">
      <alignment horizontal="right"/>
    </xf>
    <xf numFmtId="166" fontId="2" fillId="0" borderId="0" xfId="0" applyNumberFormat="1" applyFont="1"/>
    <xf numFmtId="166" fontId="2" fillId="0" borderId="9" xfId="0" applyNumberFormat="1" applyFont="1" applyBorder="1" applyAlignment="1">
      <alignment horizontal="center"/>
    </xf>
    <xf numFmtId="0" fontId="7" fillId="2" borderId="8" xfId="4" applyFont="1" applyFill="1" applyBorder="1"/>
    <xf numFmtId="0" fontId="6" fillId="3" borderId="8" xfId="4" applyFont="1" applyFill="1" applyBorder="1" applyAlignment="1">
      <alignment horizontal="left" vertical="center" wrapText="1"/>
    </xf>
    <xf numFmtId="0" fontId="6" fillId="4" borderId="8" xfId="4" applyFont="1" applyFill="1" applyBorder="1" applyAlignment="1">
      <alignment horizontal="left" vertical="center" wrapText="1"/>
    </xf>
    <xf numFmtId="164" fontId="6" fillId="3" borderId="8" xfId="5" applyNumberFormat="1" applyFont="1" applyFill="1" applyBorder="1" applyAlignment="1" applyProtection="1">
      <alignment horizontal="right"/>
    </xf>
    <xf numFmtId="166" fontId="6" fillId="3" borderId="9" xfId="5" applyNumberFormat="1" applyFont="1" applyFill="1" applyBorder="1" applyAlignment="1" applyProtection="1">
      <alignment horizontal="right"/>
    </xf>
    <xf numFmtId="0" fontId="6" fillId="3" borderId="8" xfId="4" applyFont="1" applyFill="1" applyBorder="1" applyAlignment="1">
      <alignment horizontal="left" vertical="center"/>
    </xf>
    <xf numFmtId="0" fontId="6" fillId="4" borderId="8" xfId="4" applyFont="1" applyFill="1" applyBorder="1" applyAlignment="1">
      <alignment horizontal="left" vertical="center"/>
    </xf>
    <xf numFmtId="0" fontId="5" fillId="2" borderId="8" xfId="4" applyFont="1" applyFill="1" applyBorder="1" applyAlignment="1">
      <alignment horizontal="left" vertical="center"/>
    </xf>
    <xf numFmtId="166" fontId="2" fillId="2" borderId="9" xfId="0" applyNumberFormat="1" applyFont="1" applyFill="1" applyBorder="1" applyAlignment="1">
      <alignment wrapText="1"/>
    </xf>
    <xf numFmtId="0" fontId="5" fillId="4" borderId="8" xfId="4" applyFont="1" applyFill="1" applyBorder="1" applyAlignment="1">
      <alignment horizontal="right" vertical="center"/>
    </xf>
    <xf numFmtId="168" fontId="5" fillId="4" borderId="8" xfId="3" applyNumberFormat="1" applyFont="1" applyFill="1" applyBorder="1" applyAlignment="1">
      <alignment horizontal="left" vertical="center"/>
    </xf>
    <xf numFmtId="164" fontId="5" fillId="3" borderId="8" xfId="5" applyNumberFormat="1" applyFont="1" applyFill="1" applyBorder="1" applyAlignment="1" applyProtection="1">
      <alignment horizontal="right"/>
    </xf>
    <xf numFmtId="0" fontId="6" fillId="5" borderId="8" xfId="4" applyFont="1" applyFill="1" applyBorder="1" applyAlignment="1">
      <alignment horizontal="center" vertical="center"/>
    </xf>
    <xf numFmtId="0" fontId="6" fillId="5" borderId="8" xfId="4" applyFont="1" applyFill="1" applyBorder="1" applyAlignment="1">
      <alignment horizontal="justify" vertical="center" wrapText="1"/>
    </xf>
    <xf numFmtId="164" fontId="6" fillId="5" borderId="8" xfId="5" applyNumberFormat="1" applyFont="1" applyFill="1" applyBorder="1" applyAlignment="1" applyProtection="1">
      <alignment horizontal="right"/>
    </xf>
    <xf numFmtId="166" fontId="6" fillId="5" borderId="9" xfId="5" applyNumberFormat="1" applyFont="1" applyFill="1" applyBorder="1" applyAlignment="1" applyProtection="1">
      <alignment horizontal="right"/>
    </xf>
    <xf numFmtId="0" fontId="6" fillId="2" borderId="8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wrapText="1"/>
    </xf>
    <xf numFmtId="164" fontId="5" fillId="2" borderId="8" xfId="3" applyNumberFormat="1" applyFont="1" applyFill="1" applyBorder="1" applyAlignment="1">
      <alignment horizontal="right"/>
    </xf>
    <xf numFmtId="0" fontId="6" fillId="6" borderId="8" xfId="4" applyFont="1" applyFill="1" applyBorder="1" applyAlignment="1">
      <alignment horizontal="left"/>
    </xf>
    <xf numFmtId="0" fontId="10" fillId="4" borderId="8" xfId="4" applyFont="1" applyFill="1" applyBorder="1"/>
    <xf numFmtId="0" fontId="11" fillId="4" borderId="8" xfId="4" applyFont="1" applyFill="1" applyBorder="1"/>
    <xf numFmtId="164" fontId="6" fillId="6" borderId="8" xfId="5" applyNumberFormat="1" applyFont="1" applyFill="1" applyBorder="1" applyAlignment="1" applyProtection="1"/>
    <xf numFmtId="0" fontId="6" fillId="2" borderId="8" xfId="0" applyFont="1" applyFill="1" applyBorder="1" applyAlignment="1">
      <alignment horizontal="left"/>
    </xf>
    <xf numFmtId="0" fontId="7" fillId="2" borderId="8" xfId="0" applyFont="1" applyFill="1" applyBorder="1"/>
    <xf numFmtId="0" fontId="6" fillId="2" borderId="8" xfId="0" applyFont="1" applyFill="1" applyBorder="1" applyAlignment="1">
      <alignment horizontal="left" vertical="center" wrapText="1"/>
    </xf>
    <xf numFmtId="164" fontId="6" fillId="2" borderId="8" xfId="3" applyNumberFormat="1" applyFont="1" applyFill="1" applyBorder="1" applyAlignment="1">
      <alignment horizontal="right"/>
    </xf>
    <xf numFmtId="166" fontId="6" fillId="2" borderId="9" xfId="3" applyNumberFormat="1" applyFont="1" applyFill="1" applyBorder="1" applyAlignment="1">
      <alignment horizontal="right"/>
    </xf>
    <xf numFmtId="0" fontId="5" fillId="2" borderId="8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wrapText="1"/>
    </xf>
    <xf numFmtId="164" fontId="6" fillId="2" borderId="17" xfId="0" applyNumberFormat="1" applyFont="1" applyFill="1" applyBorder="1" applyAlignment="1">
      <alignment horizontal="right"/>
    </xf>
    <xf numFmtId="164" fontId="2" fillId="2" borderId="17" xfId="0" applyNumberFormat="1" applyFont="1" applyFill="1" applyBorder="1" applyAlignment="1">
      <alignment wrapText="1"/>
    </xf>
    <xf numFmtId="0" fontId="2" fillId="0" borderId="17" xfId="0" applyFont="1" applyBorder="1"/>
    <xf numFmtId="166" fontId="2" fillId="0" borderId="18" xfId="2" applyNumberFormat="1" applyFont="1" applyBorder="1"/>
    <xf numFmtId="166" fontId="2" fillId="0" borderId="18" xfId="0" applyNumberFormat="1" applyFont="1" applyBorder="1"/>
    <xf numFmtId="166" fontId="2" fillId="0" borderId="17" xfId="0" applyNumberFormat="1" applyFont="1" applyBorder="1"/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wrapText="1"/>
    </xf>
    <xf numFmtId="164" fontId="3" fillId="2" borderId="20" xfId="0" applyNumberFormat="1" applyFont="1" applyFill="1" applyBorder="1" applyAlignment="1">
      <alignment horizontal="right"/>
    </xf>
    <xf numFmtId="166" fontId="3" fillId="2" borderId="21" xfId="0" applyNumberFormat="1" applyFont="1" applyFill="1" applyBorder="1" applyAlignment="1">
      <alignment horizontal="right"/>
    </xf>
    <xf numFmtId="166" fontId="3" fillId="0" borderId="21" xfId="0" applyNumberFormat="1" applyFont="1" applyBorder="1"/>
    <xf numFmtId="166" fontId="2" fillId="0" borderId="22" xfId="0" applyNumberFormat="1" applyFont="1" applyBorder="1"/>
    <xf numFmtId="0" fontId="3" fillId="2" borderId="0" xfId="0" applyFont="1" applyFill="1" applyBorder="1" applyAlignment="1">
      <alignment vertical="center"/>
    </xf>
    <xf numFmtId="0" fontId="3" fillId="2" borderId="15" xfId="0" applyFont="1" applyFill="1" applyBorder="1" applyAlignment="1">
      <alignment wrapText="1"/>
    </xf>
    <xf numFmtId="0" fontId="3" fillId="2" borderId="15" xfId="0" applyFont="1" applyFill="1" applyBorder="1"/>
    <xf numFmtId="166" fontId="3" fillId="2" borderId="15" xfId="0" applyNumberFormat="1" applyFont="1" applyFill="1" applyBorder="1"/>
    <xf numFmtId="164" fontId="2" fillId="2" borderId="15" xfId="0" applyNumberFormat="1" applyFont="1" applyFill="1" applyBorder="1" applyAlignment="1">
      <alignment wrapText="1"/>
    </xf>
    <xf numFmtId="166" fontId="2" fillId="2" borderId="16" xfId="0" applyNumberFormat="1" applyFont="1" applyFill="1" applyBorder="1" applyAlignment="1">
      <alignment wrapText="1"/>
    </xf>
    <xf numFmtId="166" fontId="2" fillId="0" borderId="15" xfId="0" applyNumberFormat="1" applyFont="1" applyBorder="1"/>
    <xf numFmtId="166" fontId="2" fillId="0" borderId="16" xfId="0" applyNumberFormat="1" applyFont="1" applyBorder="1"/>
    <xf numFmtId="0" fontId="2" fillId="2" borderId="8" xfId="0" applyFont="1" applyFill="1" applyBorder="1"/>
    <xf numFmtId="168" fontId="2" fillId="2" borderId="8" xfId="3" applyNumberFormat="1" applyFont="1" applyFill="1" applyBorder="1"/>
    <xf numFmtId="166" fontId="2" fillId="0" borderId="9" xfId="1" applyNumberFormat="1" applyFont="1" applyBorder="1"/>
    <xf numFmtId="166" fontId="2" fillId="2" borderId="8" xfId="0" applyNumberFormat="1" applyFont="1" applyFill="1" applyBorder="1"/>
    <xf numFmtId="0" fontId="3" fillId="2" borderId="8" xfId="0" applyFont="1" applyFill="1" applyBorder="1" applyAlignment="1">
      <alignment wrapText="1"/>
    </xf>
    <xf numFmtId="168" fontId="3" fillId="2" borderId="8" xfId="3" applyNumberFormat="1" applyFont="1" applyFill="1" applyBorder="1" applyAlignment="1">
      <alignment wrapText="1"/>
    </xf>
    <xf numFmtId="170" fontId="2" fillId="2" borderId="8" xfId="3" applyNumberFormat="1" applyFont="1" applyFill="1" applyBorder="1"/>
    <xf numFmtId="0" fontId="2" fillId="2" borderId="17" xfId="0" applyFont="1" applyFill="1" applyBorder="1"/>
    <xf numFmtId="170" fontId="2" fillId="2" borderId="17" xfId="3" applyNumberFormat="1" applyFont="1" applyFill="1" applyBorder="1"/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/>
    <xf numFmtId="170" fontId="2" fillId="2" borderId="0" xfId="3" applyNumberFormat="1" applyFont="1" applyFill="1" applyBorder="1"/>
    <xf numFmtId="0" fontId="2" fillId="0" borderId="0" xfId="0" applyFont="1" applyBorder="1"/>
    <xf numFmtId="166" fontId="2" fillId="0" borderId="0" xfId="0" applyNumberFormat="1" applyFont="1" applyBorder="1"/>
    <xf numFmtId="166" fontId="2" fillId="0" borderId="23" xfId="0" applyNumberFormat="1" applyFont="1" applyBorder="1"/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5" xfId="0" applyFont="1" applyBorder="1"/>
    <xf numFmtId="164" fontId="3" fillId="0" borderId="25" xfId="0" applyNumberFormat="1" applyFont="1" applyBorder="1"/>
    <xf numFmtId="166" fontId="3" fillId="0" borderId="25" xfId="0" applyNumberFormat="1" applyFont="1" applyBorder="1"/>
    <xf numFmtId="0" fontId="2" fillId="0" borderId="15" xfId="0" applyFont="1" applyBorder="1" applyAlignment="1">
      <alignment horizontal="center"/>
    </xf>
    <xf numFmtId="0" fontId="2" fillId="0" borderId="15" xfId="0" applyFont="1" applyBorder="1" applyAlignment="1">
      <alignment wrapText="1"/>
    </xf>
    <xf numFmtId="166" fontId="2" fillId="2" borderId="16" xfId="0" applyNumberFormat="1" applyFont="1" applyFill="1" applyBorder="1"/>
    <xf numFmtId="0" fontId="2" fillId="0" borderId="17" xfId="0" applyFont="1" applyBorder="1" applyAlignment="1">
      <alignment horizontal="center"/>
    </xf>
    <xf numFmtId="0" fontId="2" fillId="0" borderId="8" xfId="0" applyFont="1" applyBorder="1" applyAlignment="1">
      <alignment wrapText="1"/>
    </xf>
    <xf numFmtId="0" fontId="2" fillId="0" borderId="26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7" xfId="0" applyFont="1" applyBorder="1"/>
    <xf numFmtId="166" fontId="3" fillId="0" borderId="27" xfId="0" applyNumberFormat="1" applyFont="1" applyBorder="1"/>
    <xf numFmtId="166" fontId="3" fillId="2" borderId="28" xfId="1" applyNumberFormat="1" applyFont="1" applyFill="1" applyBorder="1"/>
    <xf numFmtId="166" fontId="3" fillId="0" borderId="28" xfId="0" applyNumberFormat="1" applyFont="1" applyBorder="1"/>
    <xf numFmtId="166" fontId="3" fillId="0" borderId="29" xfId="0" applyNumberFormat="1" applyFont="1" applyBorder="1"/>
  </cellXfs>
  <cellStyles count="15">
    <cellStyle name="Ezres" xfId="1" builtinId="3"/>
    <cellStyle name="Ezres 2" xfId="5"/>
    <cellStyle name="Ezres 2 2" xfId="6"/>
    <cellStyle name="Ezres 3" xfId="7"/>
    <cellStyle name="Ezres 3 2" xfId="8"/>
    <cellStyle name="Ezres 4" xfId="9"/>
    <cellStyle name="Ezres 4 2" xfId="10"/>
    <cellStyle name="Normál" xfId="0" builtinId="0"/>
    <cellStyle name="Normál 2" xfId="11"/>
    <cellStyle name="Pénznem" xfId="2" builtinId="4"/>
    <cellStyle name="Pénznem 2" xfId="3"/>
    <cellStyle name="Pénznem 2 2" xfId="12"/>
    <cellStyle name="Pénznem 3" xfId="13"/>
    <cellStyle name="Pénznem 3 2" xfId="14"/>
    <cellStyle name="TableStyleLight1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  <pageSetUpPr fitToPage="1"/>
  </sheetPr>
  <dimension ref="A1:R63"/>
  <sheetViews>
    <sheetView tabSelected="1" zoomScale="80" zoomScaleNormal="80" zoomScaleSheetLayoutView="100" workbookViewId="0">
      <selection activeCell="A3" sqref="A3"/>
    </sheetView>
  </sheetViews>
  <sheetFormatPr defaultColWidth="9.109375" defaultRowHeight="14.4"/>
  <cols>
    <col min="1" max="1" width="13.109375" customWidth="1"/>
    <col min="2" max="2" width="71.88671875" bestFit="1" customWidth="1"/>
    <col min="3" max="3" width="7.109375" hidden="1" customWidth="1"/>
    <col min="4" max="4" width="16.6640625" hidden="1" customWidth="1"/>
    <col min="5" max="5" width="23.6640625" hidden="1" customWidth="1"/>
    <col min="6" max="6" width="26.33203125" hidden="1" customWidth="1"/>
    <col min="7" max="7" width="22.5546875" hidden="1" customWidth="1"/>
    <col min="8" max="8" width="23.6640625" hidden="1" customWidth="1"/>
    <col min="9" max="9" width="19.5546875" hidden="1" customWidth="1"/>
    <col min="10" max="10" width="25.6640625" hidden="1" customWidth="1"/>
    <col min="11" max="11" width="31" hidden="1" customWidth="1"/>
    <col min="12" max="12" width="21.88671875" customWidth="1"/>
    <col min="13" max="13" width="25.5546875" hidden="1" customWidth="1"/>
    <col min="14" max="14" width="28.6640625" customWidth="1"/>
    <col min="15" max="15" width="20.6640625" customWidth="1"/>
    <col min="16" max="17" width="27.33203125" customWidth="1"/>
  </cols>
  <sheetData>
    <row r="1" spans="1:18" ht="17.25" customHeight="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1"/>
      <c r="N1" s="1"/>
      <c r="O1" s="1"/>
      <c r="P1" s="1"/>
      <c r="Q1" s="1"/>
      <c r="R1" s="1"/>
    </row>
    <row r="2" spans="1:18" ht="18" customHeight="1" thickBot="1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"/>
      <c r="N2" s="1"/>
      <c r="O2" s="1"/>
      <c r="P2" s="1"/>
      <c r="Q2" s="1"/>
      <c r="R2" s="1"/>
    </row>
    <row r="3" spans="1:18" ht="15" thickBot="1">
      <c r="A3" s="4"/>
      <c r="B3" s="4"/>
      <c r="C3" s="4"/>
      <c r="D3" s="4"/>
      <c r="E3" s="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>
      <c r="A4" s="5" t="s">
        <v>1</v>
      </c>
      <c r="B4" s="6" t="s">
        <v>2</v>
      </c>
      <c r="C4" s="6" t="s">
        <v>3</v>
      </c>
      <c r="D4" s="6"/>
      <c r="E4" s="6"/>
      <c r="F4" s="6" t="s">
        <v>4</v>
      </c>
      <c r="G4" s="7" t="s">
        <v>5</v>
      </c>
      <c r="H4" s="8" t="s">
        <v>6</v>
      </c>
      <c r="I4" s="8" t="s">
        <v>7</v>
      </c>
      <c r="J4" s="9" t="s">
        <v>8</v>
      </c>
      <c r="K4" s="10" t="s">
        <v>9</v>
      </c>
      <c r="L4" s="10" t="s">
        <v>10</v>
      </c>
      <c r="M4" s="8" t="s">
        <v>11</v>
      </c>
      <c r="N4" s="10" t="s">
        <v>12</v>
      </c>
      <c r="O4" s="8" t="s">
        <v>13</v>
      </c>
      <c r="P4" s="7" t="s">
        <v>12</v>
      </c>
      <c r="Q4" s="11" t="s">
        <v>14</v>
      </c>
      <c r="R4" s="1"/>
    </row>
    <row r="5" spans="1:18">
      <c r="A5" s="12"/>
      <c r="B5" s="13"/>
      <c r="C5" s="14" t="s">
        <v>15</v>
      </c>
      <c r="D5" s="14" t="s">
        <v>16</v>
      </c>
      <c r="E5" s="14" t="s">
        <v>17</v>
      </c>
      <c r="F5" s="13"/>
      <c r="G5" s="15"/>
      <c r="H5" s="16"/>
      <c r="I5" s="16"/>
      <c r="J5" s="17"/>
      <c r="K5" s="18"/>
      <c r="L5" s="18"/>
      <c r="M5" s="16"/>
      <c r="N5" s="18"/>
      <c r="O5" s="16"/>
      <c r="P5" s="15"/>
      <c r="Q5" s="19"/>
      <c r="R5" s="1"/>
    </row>
    <row r="6" spans="1:18">
      <c r="A6" s="12"/>
      <c r="B6" s="13"/>
      <c r="C6" s="13" t="s">
        <v>18</v>
      </c>
      <c r="D6" s="13"/>
      <c r="E6" s="13"/>
      <c r="F6" s="13"/>
      <c r="G6" s="15"/>
      <c r="H6" s="16"/>
      <c r="I6" s="16"/>
      <c r="J6" s="17"/>
      <c r="K6" s="18"/>
      <c r="L6" s="18"/>
      <c r="M6" s="16"/>
      <c r="N6" s="18"/>
      <c r="O6" s="16"/>
      <c r="P6" s="15"/>
      <c r="Q6" s="19"/>
      <c r="R6" s="1"/>
    </row>
    <row r="7" spans="1:18">
      <c r="A7" s="12"/>
      <c r="B7" s="13"/>
      <c r="C7" s="13">
        <v>2018</v>
      </c>
      <c r="D7" s="13"/>
      <c r="E7" s="13"/>
      <c r="F7" s="13"/>
      <c r="G7" s="15"/>
      <c r="H7" s="16"/>
      <c r="I7" s="16"/>
      <c r="J7" s="17"/>
      <c r="K7" s="18"/>
      <c r="L7" s="18"/>
      <c r="M7" s="16"/>
      <c r="N7" s="18"/>
      <c r="O7" s="16"/>
      <c r="P7" s="15"/>
      <c r="Q7" s="19"/>
      <c r="R7" s="1"/>
    </row>
    <row r="8" spans="1:18" ht="15" thickBot="1">
      <c r="A8" s="20"/>
      <c r="B8" s="21"/>
      <c r="C8" s="21"/>
      <c r="D8" s="21"/>
      <c r="E8" s="21"/>
      <c r="F8" s="21"/>
      <c r="G8" s="22"/>
      <c r="H8" s="23"/>
      <c r="I8" s="23"/>
      <c r="J8" s="24"/>
      <c r="K8" s="25"/>
      <c r="L8" s="25"/>
      <c r="M8" s="23"/>
      <c r="N8" s="25"/>
      <c r="O8" s="23"/>
      <c r="P8" s="22"/>
      <c r="Q8" s="26"/>
      <c r="R8" s="1"/>
    </row>
    <row r="9" spans="1:18" hidden="1">
      <c r="A9" s="27" t="s">
        <v>19</v>
      </c>
      <c r="B9" s="27" t="s">
        <v>20</v>
      </c>
      <c r="C9" s="28">
        <v>7.87</v>
      </c>
      <c r="D9" s="29" t="s">
        <v>21</v>
      </c>
      <c r="E9" s="30"/>
      <c r="F9" s="30"/>
      <c r="G9" s="31"/>
      <c r="H9" s="31"/>
      <c r="I9" s="31"/>
      <c r="J9" s="31"/>
      <c r="K9" s="32"/>
      <c r="L9" s="32"/>
      <c r="M9" s="31"/>
      <c r="N9" s="32"/>
      <c r="O9" s="31"/>
      <c r="P9" s="31"/>
      <c r="Q9" s="31"/>
      <c r="R9" s="1"/>
    </row>
    <row r="10" spans="1:18" hidden="1">
      <c r="A10" s="33" t="s">
        <v>22</v>
      </c>
      <c r="B10" s="33" t="s">
        <v>23</v>
      </c>
      <c r="C10" s="34"/>
      <c r="D10" s="34"/>
      <c r="E10" s="35">
        <f>SUM(E11:E14)</f>
        <v>0</v>
      </c>
      <c r="F10" s="35">
        <f>SUM(F11:F14)</f>
        <v>13089935</v>
      </c>
      <c r="G10" s="35">
        <f>SUM(G11:G14)</f>
        <v>0</v>
      </c>
      <c r="H10" s="35">
        <f>SUM(H11:H14)</f>
        <v>13089935</v>
      </c>
      <c r="I10" s="36"/>
      <c r="J10" s="35">
        <f>SUM(J11:J14)</f>
        <v>13089935</v>
      </c>
      <c r="K10" s="37">
        <f>SUM(K11:K14)</f>
        <v>7958010</v>
      </c>
      <c r="L10" s="38">
        <v>12742465</v>
      </c>
      <c r="M10" s="36"/>
      <c r="N10" s="39"/>
      <c r="O10" s="36"/>
      <c r="P10" s="36"/>
      <c r="Q10" s="36"/>
      <c r="R10" s="1"/>
    </row>
    <row r="11" spans="1:18" hidden="1">
      <c r="A11" s="40" t="s">
        <v>24</v>
      </c>
      <c r="B11" s="41" t="s">
        <v>25</v>
      </c>
      <c r="C11" s="34"/>
      <c r="D11" s="34"/>
      <c r="E11" s="42"/>
      <c r="F11" s="42">
        <v>3104160</v>
      </c>
      <c r="G11" s="42"/>
      <c r="H11" s="42">
        <f>F11+G11</f>
        <v>3104160</v>
      </c>
      <c r="I11" s="36"/>
      <c r="J11" s="42">
        <f>H11+I11</f>
        <v>3104160</v>
      </c>
      <c r="K11" s="43">
        <v>3104160</v>
      </c>
      <c r="L11" s="38">
        <v>3507840</v>
      </c>
      <c r="M11" s="36"/>
      <c r="N11" s="39"/>
      <c r="O11" s="36"/>
      <c r="P11" s="36"/>
      <c r="Q11" s="36"/>
      <c r="R11" s="1"/>
    </row>
    <row r="12" spans="1:18" hidden="1">
      <c r="A12" s="44" t="s">
        <v>26</v>
      </c>
      <c r="B12" s="41" t="s">
        <v>27</v>
      </c>
      <c r="C12" s="34"/>
      <c r="D12" s="34"/>
      <c r="E12" s="45"/>
      <c r="F12" s="45">
        <v>3040000</v>
      </c>
      <c r="G12" s="45"/>
      <c r="H12" s="42">
        <f t="shared" ref="H12:J35" si="0">F12+G12</f>
        <v>3040000</v>
      </c>
      <c r="I12" s="36"/>
      <c r="J12" s="42">
        <f t="shared" si="0"/>
        <v>3040000</v>
      </c>
      <c r="K12" s="43">
        <v>3040000</v>
      </c>
      <c r="L12" s="38">
        <v>3072000</v>
      </c>
      <c r="M12" s="36"/>
      <c r="N12" s="39"/>
      <c r="O12" s="36"/>
      <c r="P12" s="36"/>
      <c r="Q12" s="36"/>
      <c r="R12" s="1"/>
    </row>
    <row r="13" spans="1:18" hidden="1">
      <c r="A13" s="44" t="s">
        <v>28</v>
      </c>
      <c r="B13" s="41" t="s">
        <v>29</v>
      </c>
      <c r="C13" s="34"/>
      <c r="D13" s="34"/>
      <c r="E13" s="46"/>
      <c r="F13" s="46">
        <v>4448775</v>
      </c>
      <c r="G13" s="46"/>
      <c r="H13" s="42">
        <f t="shared" si="0"/>
        <v>4448775</v>
      </c>
      <c r="I13" s="36"/>
      <c r="J13" s="42">
        <f t="shared" si="0"/>
        <v>4448775</v>
      </c>
      <c r="K13" s="43">
        <v>100000</v>
      </c>
      <c r="L13" s="38">
        <v>4448775</v>
      </c>
      <c r="M13" s="36"/>
      <c r="N13" s="39"/>
      <c r="O13" s="36"/>
      <c r="P13" s="36"/>
      <c r="Q13" s="36"/>
      <c r="R13" s="1"/>
    </row>
    <row r="14" spans="1:18" hidden="1">
      <c r="A14" s="44" t="s">
        <v>30</v>
      </c>
      <c r="B14" s="41" t="s">
        <v>31</v>
      </c>
      <c r="C14" s="34"/>
      <c r="D14" s="34"/>
      <c r="E14" s="45"/>
      <c r="F14" s="45">
        <v>2497000</v>
      </c>
      <c r="G14" s="45"/>
      <c r="H14" s="42">
        <f t="shared" si="0"/>
        <v>2497000</v>
      </c>
      <c r="I14" s="36"/>
      <c r="J14" s="42">
        <f t="shared" si="0"/>
        <v>2497000</v>
      </c>
      <c r="K14" s="43">
        <v>1713850</v>
      </c>
      <c r="L14" s="38">
        <v>1713850</v>
      </c>
      <c r="M14" s="36"/>
      <c r="N14" s="39"/>
      <c r="O14" s="36"/>
      <c r="P14" s="36"/>
      <c r="Q14" s="36"/>
      <c r="R14" s="1"/>
    </row>
    <row r="15" spans="1:18" hidden="1">
      <c r="A15" s="33" t="s">
        <v>32</v>
      </c>
      <c r="B15" s="47" t="s">
        <v>33</v>
      </c>
      <c r="C15" s="34"/>
      <c r="D15" s="34"/>
      <c r="E15" s="35"/>
      <c r="F15" s="35">
        <v>4654054</v>
      </c>
      <c r="G15" s="35"/>
      <c r="H15" s="42">
        <f t="shared" si="0"/>
        <v>4654054</v>
      </c>
      <c r="I15" s="36"/>
      <c r="J15" s="42">
        <f t="shared" si="0"/>
        <v>4654054</v>
      </c>
      <c r="K15" s="43">
        <v>3016483</v>
      </c>
      <c r="L15" s="38">
        <f>7000000-5552446</f>
        <v>1447554</v>
      </c>
      <c r="M15" s="36"/>
      <c r="N15" s="39"/>
      <c r="O15" s="36"/>
      <c r="P15" s="36"/>
      <c r="Q15" s="36"/>
      <c r="R15" s="1"/>
    </row>
    <row r="16" spans="1:18" hidden="1">
      <c r="A16" s="33" t="s">
        <v>34</v>
      </c>
      <c r="B16" s="47" t="s">
        <v>35</v>
      </c>
      <c r="C16" s="34"/>
      <c r="D16" s="34"/>
      <c r="E16" s="35"/>
      <c r="F16" s="35">
        <v>130050</v>
      </c>
      <c r="G16" s="35"/>
      <c r="H16" s="42">
        <f t="shared" si="0"/>
        <v>130050</v>
      </c>
      <c r="I16" s="36"/>
      <c r="J16" s="42">
        <f t="shared" si="0"/>
        <v>130050</v>
      </c>
      <c r="K16" s="43">
        <v>153000</v>
      </c>
      <c r="L16" s="38">
        <v>124950</v>
      </c>
      <c r="M16" s="36"/>
      <c r="N16" s="39"/>
      <c r="O16" s="36"/>
      <c r="P16" s="36"/>
      <c r="Q16" s="36"/>
      <c r="R16" s="1"/>
    </row>
    <row r="17" spans="1:18" hidden="1">
      <c r="A17" s="33" t="s">
        <v>36</v>
      </c>
      <c r="B17" s="47" t="s">
        <v>37</v>
      </c>
      <c r="C17" s="34"/>
      <c r="D17" s="34"/>
      <c r="E17" s="35">
        <v>0</v>
      </c>
      <c r="F17" s="35">
        <v>78838</v>
      </c>
      <c r="G17" s="35"/>
      <c r="H17" s="42">
        <f t="shared" si="0"/>
        <v>78838</v>
      </c>
      <c r="I17" s="36"/>
      <c r="J17" s="42">
        <f t="shared" si="0"/>
        <v>78838</v>
      </c>
      <c r="K17" s="39"/>
      <c r="L17" s="38">
        <v>427555</v>
      </c>
      <c r="M17" s="36"/>
      <c r="N17" s="39"/>
      <c r="O17" s="36"/>
      <c r="P17" s="36"/>
      <c r="Q17" s="36"/>
      <c r="R17" s="1"/>
    </row>
    <row r="18" spans="1:18" hidden="1">
      <c r="A18" s="33"/>
      <c r="B18" s="47" t="s">
        <v>38</v>
      </c>
      <c r="C18" s="34"/>
      <c r="D18" s="34"/>
      <c r="E18" s="35"/>
      <c r="F18" s="35"/>
      <c r="G18" s="35"/>
      <c r="H18" s="42">
        <f t="shared" si="0"/>
        <v>0</v>
      </c>
      <c r="I18" s="36"/>
      <c r="J18" s="42">
        <f t="shared" si="0"/>
        <v>0</v>
      </c>
      <c r="K18" s="39"/>
      <c r="L18" s="38"/>
      <c r="M18" s="36"/>
      <c r="N18" s="39"/>
      <c r="O18" s="36"/>
      <c r="P18" s="36"/>
      <c r="Q18" s="36"/>
      <c r="R18" s="1"/>
    </row>
    <row r="19" spans="1:18" hidden="1">
      <c r="A19" s="33"/>
      <c r="B19" s="47" t="s">
        <v>39</v>
      </c>
      <c r="C19" s="34"/>
      <c r="D19" s="34"/>
      <c r="E19" s="35"/>
      <c r="F19" s="35">
        <v>1170400</v>
      </c>
      <c r="G19" s="35"/>
      <c r="H19" s="42">
        <f t="shared" si="0"/>
        <v>1170400</v>
      </c>
      <c r="I19" s="36"/>
      <c r="J19" s="42">
        <f t="shared" si="0"/>
        <v>1170400</v>
      </c>
      <c r="K19" s="43">
        <v>1120500</v>
      </c>
      <c r="L19" s="38">
        <v>1024800</v>
      </c>
      <c r="M19" s="36"/>
      <c r="N19" s="39"/>
      <c r="O19" s="36"/>
      <c r="P19" s="36"/>
      <c r="Q19" s="36"/>
      <c r="R19" s="1"/>
    </row>
    <row r="20" spans="1:18">
      <c r="A20" s="48" t="s">
        <v>40</v>
      </c>
      <c r="B20" s="49" t="s">
        <v>41</v>
      </c>
      <c r="C20" s="34"/>
      <c r="D20" s="34"/>
      <c r="E20" s="50">
        <f>SUM(E9,E10,E15,E16,E17,E18)</f>
        <v>0</v>
      </c>
      <c r="F20" s="50">
        <f>SUM(F9,F10,F15,F16,F17,F18,F19)</f>
        <v>19123277</v>
      </c>
      <c r="G20" s="50">
        <f>SUM(G9,G10,G15,G16,G17,G18,G19)</f>
        <v>0</v>
      </c>
      <c r="H20" s="50">
        <f>SUM(H9,H10,H15,H16,H17,H18,H19)</f>
        <v>19123277</v>
      </c>
      <c r="I20" s="36"/>
      <c r="J20" s="50">
        <f>SUM(J9,J10,J15,J16,J17,J18,J19)</f>
        <v>19123277</v>
      </c>
      <c r="K20" s="51">
        <f>SUM(K10,K15,K16,K17,K18,K19)</f>
        <v>12247993</v>
      </c>
      <c r="L20" s="51">
        <f>SUM(L10,L15,L16,L17,L18,L19)</f>
        <v>15767324</v>
      </c>
      <c r="M20" s="52">
        <v>0</v>
      </c>
      <c r="N20" s="53">
        <f>L20+M20</f>
        <v>15767324</v>
      </c>
      <c r="O20" s="52">
        <f>P20-N20</f>
        <v>-104814</v>
      </c>
      <c r="P20" s="54">
        <v>15662510</v>
      </c>
      <c r="Q20" s="54">
        <v>15662510</v>
      </c>
      <c r="R20" s="1"/>
    </row>
    <row r="21" spans="1:18" hidden="1">
      <c r="A21" s="55" t="s">
        <v>42</v>
      </c>
      <c r="B21" s="56" t="s">
        <v>43</v>
      </c>
      <c r="C21" s="57">
        <v>2.9</v>
      </c>
      <c r="D21" s="58">
        <v>4419000</v>
      </c>
      <c r="E21" s="59"/>
      <c r="F21" s="59">
        <v>8543400</v>
      </c>
      <c r="G21" s="59"/>
      <c r="H21" s="42">
        <f t="shared" si="0"/>
        <v>8543400</v>
      </c>
      <c r="I21" s="36"/>
      <c r="J21" s="42">
        <f t="shared" si="0"/>
        <v>8543400</v>
      </c>
      <c r="K21" s="60">
        <v>8451567</v>
      </c>
      <c r="L21" s="61">
        <v>13988800</v>
      </c>
      <c r="M21" s="52"/>
      <c r="N21" s="53">
        <f t="shared" ref="N21:N49" si="1">L21+M21</f>
        <v>13988800</v>
      </c>
      <c r="O21" s="52">
        <f t="shared" ref="O21:O45" si="2">P21-N21</f>
        <v>5956820</v>
      </c>
      <c r="P21" s="54">
        <v>19945620</v>
      </c>
      <c r="Q21" s="54">
        <v>19945620</v>
      </c>
      <c r="R21" s="1"/>
    </row>
    <row r="22" spans="1:18" hidden="1">
      <c r="A22" s="55"/>
      <c r="B22" s="56" t="s">
        <v>44</v>
      </c>
      <c r="C22" s="57">
        <v>7.3</v>
      </c>
      <c r="D22" s="58">
        <v>4469900</v>
      </c>
      <c r="E22" s="59"/>
      <c r="F22" s="59">
        <v>4271700</v>
      </c>
      <c r="G22" s="59"/>
      <c r="H22" s="42">
        <f t="shared" si="0"/>
        <v>4271700</v>
      </c>
      <c r="I22" s="36"/>
      <c r="J22" s="42">
        <f t="shared" si="0"/>
        <v>4271700</v>
      </c>
      <c r="K22" s="60">
        <v>4225783</v>
      </c>
      <c r="L22" s="61"/>
      <c r="M22" s="52"/>
      <c r="N22" s="53">
        <f t="shared" si="1"/>
        <v>0</v>
      </c>
      <c r="O22" s="52">
        <f t="shared" si="2"/>
        <v>5634500</v>
      </c>
      <c r="P22" s="54">
        <v>5634500</v>
      </c>
      <c r="Q22" s="54">
        <v>5634500</v>
      </c>
      <c r="R22" s="1"/>
    </row>
    <row r="23" spans="1:18" hidden="1">
      <c r="A23" s="55"/>
      <c r="B23" s="56" t="s">
        <v>45</v>
      </c>
      <c r="C23" s="62"/>
      <c r="D23" s="62"/>
      <c r="E23" s="59"/>
      <c r="F23" s="59"/>
      <c r="G23" s="59"/>
      <c r="H23" s="42">
        <f t="shared" si="0"/>
        <v>0</v>
      </c>
      <c r="I23" s="36"/>
      <c r="J23" s="42">
        <f t="shared" si="0"/>
        <v>0</v>
      </c>
      <c r="K23" s="51"/>
      <c r="L23" s="53"/>
      <c r="M23" s="52"/>
      <c r="N23" s="53">
        <f t="shared" si="1"/>
        <v>0</v>
      </c>
      <c r="O23" s="52">
        <f t="shared" si="2"/>
        <v>15944114</v>
      </c>
      <c r="P23" s="54">
        <v>15944114</v>
      </c>
      <c r="Q23" s="54">
        <v>15944114</v>
      </c>
      <c r="R23" s="1"/>
    </row>
    <row r="24" spans="1:18" hidden="1">
      <c r="A24" s="55"/>
      <c r="B24" s="56" t="s">
        <v>46</v>
      </c>
      <c r="C24" s="57">
        <v>2</v>
      </c>
      <c r="D24" s="58">
        <v>2205000</v>
      </c>
      <c r="E24" s="59"/>
      <c r="F24" s="59">
        <v>2940000</v>
      </c>
      <c r="G24" s="59"/>
      <c r="H24" s="42">
        <f t="shared" si="0"/>
        <v>2940000</v>
      </c>
      <c r="I24" s="36"/>
      <c r="J24" s="42">
        <f t="shared" si="0"/>
        <v>2940000</v>
      </c>
      <c r="K24" s="60">
        <v>2940000</v>
      </c>
      <c r="L24" s="61">
        <v>4800000</v>
      </c>
      <c r="M24" s="52"/>
      <c r="N24" s="53">
        <f t="shared" si="1"/>
        <v>4800000</v>
      </c>
      <c r="O24" s="52">
        <f t="shared" ca="1" si="2"/>
        <v>-104814</v>
      </c>
      <c r="P24" s="52">
        <f t="shared" ref="P24:P56" ca="1" si="3">N24+O24</f>
        <v>4800000</v>
      </c>
      <c r="Q24" s="36"/>
      <c r="R24" s="1"/>
    </row>
    <row r="25" spans="1:18" hidden="1">
      <c r="A25" s="55"/>
      <c r="B25" s="56" t="s">
        <v>47</v>
      </c>
      <c r="C25" s="57">
        <v>5</v>
      </c>
      <c r="D25" s="58">
        <v>2205000</v>
      </c>
      <c r="E25" s="59"/>
      <c r="F25" s="59">
        <v>1470000</v>
      </c>
      <c r="G25" s="59"/>
      <c r="H25" s="42">
        <f t="shared" si="0"/>
        <v>1470000</v>
      </c>
      <c r="I25" s="36"/>
      <c r="J25" s="42">
        <f t="shared" si="0"/>
        <v>1470000</v>
      </c>
      <c r="K25" s="60">
        <v>1470000</v>
      </c>
      <c r="L25" s="61"/>
      <c r="M25" s="52"/>
      <c r="N25" s="53">
        <f t="shared" si="1"/>
        <v>0</v>
      </c>
      <c r="O25" s="52">
        <f t="shared" ca="1" si="2"/>
        <v>-104814</v>
      </c>
      <c r="P25" s="52">
        <f t="shared" ca="1" si="3"/>
        <v>0</v>
      </c>
      <c r="Q25" s="36"/>
      <c r="R25" s="1"/>
    </row>
    <row r="26" spans="1:18" ht="45.75" hidden="1" customHeight="1">
      <c r="A26" s="55"/>
      <c r="B26" s="63" t="s">
        <v>48</v>
      </c>
      <c r="C26" s="64"/>
      <c r="D26" s="64"/>
      <c r="E26" s="65">
        <f>SUM(E21:E25)</f>
        <v>0</v>
      </c>
      <c r="F26" s="65">
        <f>SUM(F21:F25)</f>
        <v>17225100</v>
      </c>
      <c r="G26" s="65">
        <f>SUM(G21:G25)</f>
        <v>0</v>
      </c>
      <c r="H26" s="65">
        <f>SUM(H21:H25)</f>
        <v>17225100</v>
      </c>
      <c r="I26" s="36"/>
      <c r="J26" s="65">
        <f>SUM(J21:J25)</f>
        <v>17225100</v>
      </c>
      <c r="K26" s="66">
        <f>SUM(K21:K25)</f>
        <v>17087350</v>
      </c>
      <c r="L26" s="66">
        <f>SUM(L21:L25)</f>
        <v>18788800</v>
      </c>
      <c r="M26" s="52"/>
      <c r="N26" s="53">
        <f t="shared" si="1"/>
        <v>18788800</v>
      </c>
      <c r="O26" s="52">
        <f t="shared" ca="1" si="2"/>
        <v>-104814</v>
      </c>
      <c r="P26" s="52">
        <f t="shared" ca="1" si="3"/>
        <v>18788800</v>
      </c>
      <c r="Q26" s="36"/>
      <c r="R26" s="1"/>
    </row>
    <row r="27" spans="1:18" hidden="1">
      <c r="A27" s="55" t="s">
        <v>49</v>
      </c>
      <c r="B27" s="56" t="s">
        <v>50</v>
      </c>
      <c r="C27" s="57">
        <v>27</v>
      </c>
      <c r="D27" s="58">
        <v>81700</v>
      </c>
      <c r="E27" s="59"/>
      <c r="F27" s="59">
        <v>1470600</v>
      </c>
      <c r="G27" s="59"/>
      <c r="H27" s="42">
        <f t="shared" si="0"/>
        <v>1470600</v>
      </c>
      <c r="I27" s="36"/>
      <c r="J27" s="42">
        <f t="shared" si="0"/>
        <v>1470600</v>
      </c>
      <c r="K27" s="60">
        <v>1818133</v>
      </c>
      <c r="L27" s="61">
        <v>2951220</v>
      </c>
      <c r="M27" s="52"/>
      <c r="N27" s="53">
        <f t="shared" si="1"/>
        <v>2951220</v>
      </c>
      <c r="O27" s="52">
        <f t="shared" ca="1" si="2"/>
        <v>-104814</v>
      </c>
      <c r="P27" s="52">
        <f t="shared" ca="1" si="3"/>
        <v>2951220</v>
      </c>
      <c r="Q27" s="36"/>
      <c r="R27" s="1"/>
    </row>
    <row r="28" spans="1:18" hidden="1">
      <c r="A28" s="55"/>
      <c r="B28" s="56" t="s">
        <v>51</v>
      </c>
      <c r="C28" s="57">
        <v>27</v>
      </c>
      <c r="D28" s="58">
        <v>81700</v>
      </c>
      <c r="E28" s="59"/>
      <c r="F28" s="59">
        <v>735300</v>
      </c>
      <c r="G28" s="59"/>
      <c r="H28" s="42">
        <f t="shared" si="0"/>
        <v>735300</v>
      </c>
      <c r="I28" s="36"/>
      <c r="J28" s="42">
        <f t="shared" si="0"/>
        <v>735300</v>
      </c>
      <c r="K28" s="60">
        <v>909067</v>
      </c>
      <c r="L28" s="61"/>
      <c r="M28" s="52"/>
      <c r="N28" s="53">
        <f t="shared" si="1"/>
        <v>0</v>
      </c>
      <c r="O28" s="52">
        <f t="shared" ca="1" si="2"/>
        <v>-104814</v>
      </c>
      <c r="P28" s="52">
        <f t="shared" ca="1" si="3"/>
        <v>0</v>
      </c>
      <c r="Q28" s="36"/>
      <c r="R28" s="1"/>
    </row>
    <row r="29" spans="1:18" hidden="1">
      <c r="A29" s="55"/>
      <c r="B29" s="67" t="s">
        <v>52</v>
      </c>
      <c r="C29" s="68"/>
      <c r="D29" s="68"/>
      <c r="E29" s="65">
        <f>SUM(E27:E28)</f>
        <v>0</v>
      </c>
      <c r="F29" s="65">
        <f>SUM(F27:F28)</f>
        <v>2205900</v>
      </c>
      <c r="G29" s="65">
        <f>SUM(G27:G28)</f>
        <v>0</v>
      </c>
      <c r="H29" s="65">
        <f>SUM(H27:H28)</f>
        <v>2205900</v>
      </c>
      <c r="I29" s="36"/>
      <c r="J29" s="65">
        <f>SUM(J27:J28)</f>
        <v>2205900</v>
      </c>
      <c r="K29" s="66">
        <f>SUM(K27:K28)</f>
        <v>2727200</v>
      </c>
      <c r="L29" s="66">
        <f>SUM(L27:L28)</f>
        <v>2951220</v>
      </c>
      <c r="M29" s="52"/>
      <c r="N29" s="53">
        <f t="shared" si="1"/>
        <v>2951220</v>
      </c>
      <c r="O29" s="52">
        <f t="shared" ca="1" si="2"/>
        <v>-104814</v>
      </c>
      <c r="P29" s="52">
        <f t="shared" ca="1" si="3"/>
        <v>2951220</v>
      </c>
      <c r="Q29" s="36"/>
      <c r="R29" s="1"/>
    </row>
    <row r="30" spans="1:18" ht="27.6" hidden="1">
      <c r="A30" s="69" t="s">
        <v>53</v>
      </c>
      <c r="B30" s="63" t="s">
        <v>54</v>
      </c>
      <c r="C30" s="68"/>
      <c r="D30" s="68"/>
      <c r="E30" s="65">
        <f>SUM(E32:E33)</f>
        <v>0</v>
      </c>
      <c r="F30" s="65">
        <f>SUM(F31:F33)</f>
        <v>401000</v>
      </c>
      <c r="G30" s="65"/>
      <c r="H30" s="42">
        <f t="shared" si="0"/>
        <v>401000</v>
      </c>
      <c r="I30" s="36"/>
      <c r="J30" s="42">
        <f t="shared" si="0"/>
        <v>401000</v>
      </c>
      <c r="K30" s="70">
        <f>K31</f>
        <v>396700</v>
      </c>
      <c r="L30" s="53"/>
      <c r="M30" s="52"/>
      <c r="N30" s="53">
        <f t="shared" si="1"/>
        <v>0</v>
      </c>
      <c r="O30" s="52">
        <f t="shared" ca="1" si="2"/>
        <v>-104814</v>
      </c>
      <c r="P30" s="52">
        <f t="shared" ca="1" si="3"/>
        <v>0</v>
      </c>
      <c r="Q30" s="36"/>
      <c r="R30" s="1"/>
    </row>
    <row r="31" spans="1:18" hidden="1">
      <c r="A31" s="69"/>
      <c r="B31" s="63" t="s">
        <v>55</v>
      </c>
      <c r="C31" s="68">
        <v>1</v>
      </c>
      <c r="D31" s="68">
        <v>401000</v>
      </c>
      <c r="E31" s="65"/>
      <c r="F31" s="65">
        <v>401000</v>
      </c>
      <c r="G31" s="65"/>
      <c r="H31" s="42">
        <f t="shared" si="0"/>
        <v>401000</v>
      </c>
      <c r="I31" s="36"/>
      <c r="J31" s="42">
        <f t="shared" si="0"/>
        <v>401000</v>
      </c>
      <c r="K31" s="60">
        <v>396700</v>
      </c>
      <c r="L31" s="53"/>
      <c r="M31" s="52"/>
      <c r="N31" s="53">
        <f t="shared" si="1"/>
        <v>0</v>
      </c>
      <c r="O31" s="52">
        <f t="shared" ca="1" si="2"/>
        <v>-104814</v>
      </c>
      <c r="P31" s="52">
        <f t="shared" ca="1" si="3"/>
        <v>0</v>
      </c>
      <c r="Q31" s="36"/>
      <c r="R31" s="1"/>
    </row>
    <row r="32" spans="1:18" hidden="1">
      <c r="A32" s="69"/>
      <c r="B32" s="63" t="s">
        <v>56</v>
      </c>
      <c r="C32" s="71"/>
      <c r="D32" s="72"/>
      <c r="E32" s="73"/>
      <c r="F32" s="73"/>
      <c r="G32" s="73"/>
      <c r="H32" s="42">
        <f t="shared" si="0"/>
        <v>0</v>
      </c>
      <c r="I32" s="36"/>
      <c r="J32" s="42">
        <f t="shared" si="0"/>
        <v>0</v>
      </c>
      <c r="K32" s="51"/>
      <c r="L32" s="53"/>
      <c r="M32" s="52"/>
      <c r="N32" s="53">
        <f t="shared" si="1"/>
        <v>0</v>
      </c>
      <c r="O32" s="52">
        <f t="shared" ca="1" si="2"/>
        <v>-104814</v>
      </c>
      <c r="P32" s="52">
        <f t="shared" ca="1" si="3"/>
        <v>0</v>
      </c>
      <c r="Q32" s="36"/>
      <c r="R32" s="1"/>
    </row>
    <row r="33" spans="1:18" hidden="1">
      <c r="A33" s="69"/>
      <c r="B33" s="63" t="s">
        <v>57</v>
      </c>
      <c r="C33" s="71"/>
      <c r="D33" s="72"/>
      <c r="E33" s="73"/>
      <c r="F33" s="73"/>
      <c r="G33" s="73"/>
      <c r="H33" s="42">
        <f t="shared" si="0"/>
        <v>0</v>
      </c>
      <c r="I33" s="36"/>
      <c r="J33" s="42">
        <f t="shared" si="0"/>
        <v>0</v>
      </c>
      <c r="K33" s="51"/>
      <c r="L33" s="53"/>
      <c r="M33" s="52"/>
      <c r="N33" s="53">
        <f t="shared" si="1"/>
        <v>0</v>
      </c>
      <c r="O33" s="52">
        <f t="shared" ca="1" si="2"/>
        <v>-104814</v>
      </c>
      <c r="P33" s="52">
        <f t="shared" ca="1" si="3"/>
        <v>0</v>
      </c>
      <c r="Q33" s="36"/>
      <c r="R33" s="1"/>
    </row>
    <row r="34" spans="1:18" ht="27.6">
      <c r="A34" s="74" t="s">
        <v>58</v>
      </c>
      <c r="B34" s="75" t="s">
        <v>59</v>
      </c>
      <c r="C34" s="64"/>
      <c r="D34" s="64"/>
      <c r="E34" s="76">
        <f>SUM(E26,E29,E30)</f>
        <v>0</v>
      </c>
      <c r="F34" s="76">
        <f>SUM(F26,F29,F30)</f>
        <v>19832000</v>
      </c>
      <c r="G34" s="76">
        <f>SUM(G26,G29,G30)</f>
        <v>0</v>
      </c>
      <c r="H34" s="76">
        <f>SUM(H26,H29,H30)</f>
        <v>19832000</v>
      </c>
      <c r="I34" s="36"/>
      <c r="J34" s="76">
        <f>SUM(J26,J29,J30)</f>
        <v>19832000</v>
      </c>
      <c r="K34" s="77">
        <f>SUM(K26,K29,K30)</f>
        <v>20211250</v>
      </c>
      <c r="L34" s="77">
        <f>SUM(L26,L29,L30)</f>
        <v>21740020</v>
      </c>
      <c r="M34" s="52">
        <v>570075</v>
      </c>
      <c r="N34" s="53">
        <f t="shared" si="1"/>
        <v>22310095</v>
      </c>
      <c r="O34" s="52">
        <f t="shared" si="2"/>
        <v>-2364475</v>
      </c>
      <c r="P34" s="54">
        <v>19945620</v>
      </c>
      <c r="Q34" s="54">
        <v>19945620</v>
      </c>
      <c r="R34" s="1"/>
    </row>
    <row r="35" spans="1:18" hidden="1">
      <c r="A35" s="78" t="s">
        <v>60</v>
      </c>
      <c r="B35" s="79" t="s">
        <v>61</v>
      </c>
      <c r="C35" s="34"/>
      <c r="D35" s="34"/>
      <c r="E35" s="80"/>
      <c r="F35" s="80">
        <v>7221000</v>
      </c>
      <c r="G35" s="80"/>
      <c r="H35" s="42">
        <f t="shared" si="0"/>
        <v>7221000</v>
      </c>
      <c r="I35" s="36"/>
      <c r="J35" s="42">
        <f t="shared" si="0"/>
        <v>7221000</v>
      </c>
      <c r="K35" s="60">
        <v>6554828</v>
      </c>
      <c r="L35" s="53">
        <v>5634500</v>
      </c>
      <c r="M35" s="52"/>
      <c r="N35" s="53">
        <f t="shared" si="1"/>
        <v>5634500</v>
      </c>
      <c r="O35" s="52">
        <f t="shared" ca="1" si="2"/>
        <v>-104814</v>
      </c>
      <c r="P35" s="52">
        <f t="shared" ca="1" si="3"/>
        <v>5634500</v>
      </c>
      <c r="Q35" s="36"/>
      <c r="R35" s="1"/>
    </row>
    <row r="36" spans="1:18" hidden="1">
      <c r="A36" s="81" t="s">
        <v>62</v>
      </c>
      <c r="B36" s="81" t="s">
        <v>63</v>
      </c>
      <c r="C36" s="82"/>
      <c r="D36" s="83"/>
      <c r="E36" s="84">
        <f>SUM(E37)</f>
        <v>0</v>
      </c>
      <c r="F36" s="84">
        <f>SUM(F37:F38)</f>
        <v>0</v>
      </c>
      <c r="G36" s="84"/>
      <c r="H36" s="42">
        <f t="shared" ref="H36:J42" si="4">F36+G36</f>
        <v>0</v>
      </c>
      <c r="I36" s="36"/>
      <c r="J36" s="42">
        <f t="shared" si="4"/>
        <v>0</v>
      </c>
      <c r="K36" s="51"/>
      <c r="L36" s="53"/>
      <c r="M36" s="52"/>
      <c r="N36" s="53">
        <f t="shared" si="1"/>
        <v>0</v>
      </c>
      <c r="O36" s="52">
        <f t="shared" ca="1" si="2"/>
        <v>-104814</v>
      </c>
      <c r="P36" s="52">
        <f t="shared" ca="1" si="3"/>
        <v>0</v>
      </c>
      <c r="Q36" s="36"/>
      <c r="R36" s="1"/>
    </row>
    <row r="37" spans="1:18" hidden="1">
      <c r="A37" s="74"/>
      <c r="B37" s="75" t="s">
        <v>64</v>
      </c>
      <c r="C37" s="64"/>
      <c r="D37" s="64"/>
      <c r="E37" s="76"/>
      <c r="F37" s="76"/>
      <c r="G37" s="76"/>
      <c r="H37" s="42">
        <f t="shared" si="4"/>
        <v>0</v>
      </c>
      <c r="I37" s="36"/>
      <c r="J37" s="42">
        <f t="shared" si="4"/>
        <v>0</v>
      </c>
      <c r="K37" s="51"/>
      <c r="L37" s="53"/>
      <c r="M37" s="52"/>
      <c r="N37" s="53">
        <f t="shared" si="1"/>
        <v>0</v>
      </c>
      <c r="O37" s="52">
        <f t="shared" ca="1" si="2"/>
        <v>-104814</v>
      </c>
      <c r="P37" s="52">
        <f t="shared" ca="1" si="3"/>
        <v>0</v>
      </c>
      <c r="Q37" s="36"/>
      <c r="R37" s="1"/>
    </row>
    <row r="38" spans="1:18" hidden="1">
      <c r="A38" s="74"/>
      <c r="B38" s="75" t="s">
        <v>65</v>
      </c>
      <c r="C38" s="64"/>
      <c r="D38" s="64"/>
      <c r="E38" s="76"/>
      <c r="F38" s="76"/>
      <c r="G38" s="76"/>
      <c r="H38" s="42">
        <f t="shared" si="4"/>
        <v>0</v>
      </c>
      <c r="I38" s="36"/>
      <c r="J38" s="42">
        <f t="shared" si="4"/>
        <v>0</v>
      </c>
      <c r="K38" s="51"/>
      <c r="L38" s="53"/>
      <c r="M38" s="52"/>
      <c r="N38" s="53">
        <f t="shared" si="1"/>
        <v>0</v>
      </c>
      <c r="O38" s="52">
        <f t="shared" ca="1" si="2"/>
        <v>-104814</v>
      </c>
      <c r="P38" s="52">
        <f t="shared" ca="1" si="3"/>
        <v>0</v>
      </c>
      <c r="Q38" s="36"/>
      <c r="R38" s="1"/>
    </row>
    <row r="39" spans="1:18" hidden="1">
      <c r="A39" s="85" t="s">
        <v>66</v>
      </c>
      <c r="B39" s="85" t="s">
        <v>67</v>
      </c>
      <c r="C39" s="34"/>
      <c r="D39" s="34"/>
      <c r="E39" s="80">
        <f>SUM(E40:E41)</f>
        <v>0</v>
      </c>
      <c r="F39" s="80">
        <f>SUM(F40:F41)</f>
        <v>16939058</v>
      </c>
      <c r="G39" s="80"/>
      <c r="H39" s="42">
        <f t="shared" si="4"/>
        <v>16939058</v>
      </c>
      <c r="I39" s="36"/>
      <c r="J39" s="42">
        <f t="shared" si="4"/>
        <v>16939058</v>
      </c>
      <c r="K39" s="70">
        <f>K40+K41</f>
        <v>16274833</v>
      </c>
      <c r="L39" s="70">
        <f>L40+L41</f>
        <v>16376965</v>
      </c>
      <c r="M39" s="52"/>
      <c r="N39" s="53">
        <f t="shared" si="1"/>
        <v>16376965</v>
      </c>
      <c r="O39" s="52">
        <f t="shared" ca="1" si="2"/>
        <v>-104814</v>
      </c>
      <c r="P39" s="52">
        <f t="shared" ca="1" si="3"/>
        <v>16376965</v>
      </c>
      <c r="Q39" s="36"/>
      <c r="R39" s="1"/>
    </row>
    <row r="40" spans="1:18" hidden="1">
      <c r="A40" s="44" t="s">
        <v>68</v>
      </c>
      <c r="B40" s="41" t="s">
        <v>69</v>
      </c>
      <c r="C40" s="41">
        <v>3.87</v>
      </c>
      <c r="D40" s="86">
        <v>1900000</v>
      </c>
      <c r="E40" s="46"/>
      <c r="F40" s="46">
        <v>7353000</v>
      </c>
      <c r="G40" s="46"/>
      <c r="H40" s="42">
        <f t="shared" si="4"/>
        <v>7353000</v>
      </c>
      <c r="I40" s="36"/>
      <c r="J40" s="42">
        <f t="shared" si="4"/>
        <v>7353000</v>
      </c>
      <c r="K40" s="60">
        <v>6859000</v>
      </c>
      <c r="L40" s="53">
        <v>8998000</v>
      </c>
      <c r="M40" s="52"/>
      <c r="N40" s="53">
        <f t="shared" si="1"/>
        <v>8998000</v>
      </c>
      <c r="O40" s="52">
        <f t="shared" ca="1" si="2"/>
        <v>-104814</v>
      </c>
      <c r="P40" s="52">
        <f t="shared" ca="1" si="3"/>
        <v>8998000</v>
      </c>
      <c r="Q40" s="36"/>
      <c r="R40" s="1"/>
    </row>
    <row r="41" spans="1:18" hidden="1">
      <c r="A41" s="44" t="s">
        <v>70</v>
      </c>
      <c r="B41" s="41" t="s">
        <v>71</v>
      </c>
      <c r="C41" s="34"/>
      <c r="D41" s="34"/>
      <c r="E41" s="46"/>
      <c r="F41" s="46">
        <v>9586058</v>
      </c>
      <c r="G41" s="46"/>
      <c r="H41" s="42">
        <f t="shared" si="4"/>
        <v>9586058</v>
      </c>
      <c r="I41" s="36"/>
      <c r="J41" s="42">
        <f t="shared" si="4"/>
        <v>9586058</v>
      </c>
      <c r="K41" s="60">
        <f>9415833</f>
        <v>9415833</v>
      </c>
      <c r="L41" s="53">
        <v>7378965</v>
      </c>
      <c r="M41" s="52"/>
      <c r="N41" s="53">
        <f t="shared" si="1"/>
        <v>7378965</v>
      </c>
      <c r="O41" s="52">
        <f t="shared" ca="1" si="2"/>
        <v>-104814</v>
      </c>
      <c r="P41" s="52">
        <f t="shared" ca="1" si="3"/>
        <v>7378965</v>
      </c>
      <c r="Q41" s="36"/>
      <c r="R41" s="1"/>
    </row>
    <row r="42" spans="1:18" hidden="1">
      <c r="A42" s="85" t="s">
        <v>72</v>
      </c>
      <c r="B42" s="85" t="s">
        <v>73</v>
      </c>
      <c r="C42" s="82"/>
      <c r="D42" s="83"/>
      <c r="E42" s="84"/>
      <c r="F42" s="84">
        <v>389880</v>
      </c>
      <c r="G42" s="84"/>
      <c r="H42" s="42">
        <f t="shared" si="4"/>
        <v>389880</v>
      </c>
      <c r="I42" s="36"/>
      <c r="J42" s="42">
        <f t="shared" si="4"/>
        <v>389880</v>
      </c>
      <c r="K42" s="60">
        <v>375630</v>
      </c>
      <c r="L42" s="53">
        <v>339606</v>
      </c>
      <c r="M42" s="52"/>
      <c r="N42" s="53">
        <f t="shared" si="1"/>
        <v>339606</v>
      </c>
      <c r="O42" s="52">
        <f t="shared" ca="1" si="2"/>
        <v>-104814</v>
      </c>
      <c r="P42" s="52">
        <f t="shared" ca="1" si="3"/>
        <v>339606</v>
      </c>
      <c r="Q42" s="36"/>
      <c r="R42" s="1"/>
    </row>
    <row r="43" spans="1:18" ht="53.25" customHeight="1">
      <c r="A43" s="48" t="s">
        <v>74</v>
      </c>
      <c r="B43" s="87" t="s">
        <v>75</v>
      </c>
      <c r="C43" s="34"/>
      <c r="D43" s="34"/>
      <c r="E43" s="88">
        <f>SUM(E35,E36,E39,E42)</f>
        <v>0</v>
      </c>
      <c r="F43" s="88">
        <f>SUM(F35,F36,F39,F42)</f>
        <v>24549938</v>
      </c>
      <c r="G43" s="88">
        <f>SUM(G35,G36,G39,G42)</f>
        <v>0</v>
      </c>
      <c r="H43" s="88">
        <f>SUM(H35,H36,H39,H42)</f>
        <v>24549938</v>
      </c>
      <c r="I43" s="36"/>
      <c r="J43" s="88">
        <f>SUM(J35,J36,J39,J42)</f>
        <v>24549938</v>
      </c>
      <c r="K43" s="89">
        <f>SUM(K35,K36,K39,K42)</f>
        <v>23205291</v>
      </c>
      <c r="L43" s="89">
        <f>SUM(L35,L36,L39,L42)</f>
        <v>22351071</v>
      </c>
      <c r="M43" s="52">
        <v>267520</v>
      </c>
      <c r="N43" s="53">
        <f t="shared" si="1"/>
        <v>22618591</v>
      </c>
      <c r="O43" s="52">
        <f t="shared" si="2"/>
        <v>-1039977</v>
      </c>
      <c r="P43" s="54">
        <v>21578614</v>
      </c>
      <c r="Q43" s="54">
        <v>21578614</v>
      </c>
      <c r="R43" s="1"/>
    </row>
    <row r="44" spans="1:18" hidden="1">
      <c r="A44" s="34"/>
      <c r="B44" s="33" t="s">
        <v>76</v>
      </c>
      <c r="C44" s="90" t="s">
        <v>77</v>
      </c>
      <c r="D44" s="90" t="s">
        <v>78</v>
      </c>
      <c r="E44" s="80"/>
      <c r="F44" s="80">
        <v>1800000</v>
      </c>
      <c r="G44" s="80"/>
      <c r="H44" s="42">
        <f t="shared" ref="H44:J46" si="5">F44+G44</f>
        <v>1800000</v>
      </c>
      <c r="I44" s="36"/>
      <c r="J44" s="42">
        <f t="shared" si="5"/>
        <v>1800000</v>
      </c>
      <c r="K44" s="51"/>
      <c r="L44" s="53"/>
      <c r="M44" s="52"/>
      <c r="N44" s="53">
        <f t="shared" si="1"/>
        <v>0</v>
      </c>
      <c r="O44" s="52">
        <f t="shared" ca="1" si="2"/>
        <v>-104814</v>
      </c>
      <c r="P44" s="52">
        <f t="shared" ca="1" si="3"/>
        <v>0</v>
      </c>
      <c r="Q44" s="36"/>
      <c r="R44" s="1"/>
    </row>
    <row r="45" spans="1:18">
      <c r="A45" s="48" t="s">
        <v>79</v>
      </c>
      <c r="B45" s="78" t="s">
        <v>80</v>
      </c>
      <c r="C45" s="34"/>
      <c r="D45" s="34"/>
      <c r="E45" s="50">
        <f>E44</f>
        <v>0</v>
      </c>
      <c r="F45" s="50">
        <f>F44</f>
        <v>1800000</v>
      </c>
      <c r="G45" s="50"/>
      <c r="H45" s="42">
        <f t="shared" si="5"/>
        <v>1800000</v>
      </c>
      <c r="I45" s="36"/>
      <c r="J45" s="42">
        <f t="shared" si="5"/>
        <v>1800000</v>
      </c>
      <c r="K45" s="60">
        <v>1800000</v>
      </c>
      <c r="L45" s="53">
        <v>1800000</v>
      </c>
      <c r="M45" s="52">
        <v>256495</v>
      </c>
      <c r="N45" s="53">
        <f t="shared" si="1"/>
        <v>2056495</v>
      </c>
      <c r="O45" s="52">
        <f t="shared" si="2"/>
        <v>256495</v>
      </c>
      <c r="P45" s="54">
        <v>2312990</v>
      </c>
      <c r="Q45" s="54">
        <v>2312990</v>
      </c>
      <c r="R45" s="1"/>
    </row>
    <row r="46" spans="1:18" ht="57" customHeight="1" thickBot="1">
      <c r="A46" s="91" t="s">
        <v>81</v>
      </c>
      <c r="B46" s="92" t="s">
        <v>82</v>
      </c>
      <c r="C46" s="93"/>
      <c r="D46" s="93"/>
      <c r="E46" s="94"/>
      <c r="F46" s="94"/>
      <c r="G46" s="94">
        <v>84544</v>
      </c>
      <c r="H46" s="95">
        <f t="shared" si="5"/>
        <v>84544</v>
      </c>
      <c r="I46" s="96"/>
      <c r="J46" s="95">
        <f t="shared" si="5"/>
        <v>84544</v>
      </c>
      <c r="K46" s="97">
        <v>0</v>
      </c>
      <c r="L46" s="98"/>
      <c r="M46" s="99">
        <v>0</v>
      </c>
      <c r="N46" s="98">
        <f t="shared" si="1"/>
        <v>0</v>
      </c>
      <c r="O46" s="52">
        <v>0</v>
      </c>
      <c r="P46" s="99">
        <f t="shared" si="3"/>
        <v>0</v>
      </c>
      <c r="Q46" s="96"/>
      <c r="R46" s="1"/>
    </row>
    <row r="47" spans="1:18" ht="15" thickBot="1">
      <c r="A47" s="100" t="s">
        <v>83</v>
      </c>
      <c r="B47" s="101"/>
      <c r="C47" s="102"/>
      <c r="D47" s="102"/>
      <c r="E47" s="103">
        <f>SUM(E45,E43,E34,E20)</f>
        <v>0</v>
      </c>
      <c r="F47" s="103">
        <f t="shared" ref="F47:M47" si="6">SUM(F45,F43,F34,F20,F46)</f>
        <v>65305215</v>
      </c>
      <c r="G47" s="103">
        <f t="shared" si="6"/>
        <v>84544</v>
      </c>
      <c r="H47" s="103">
        <f t="shared" si="6"/>
        <v>65389759</v>
      </c>
      <c r="I47" s="103">
        <f t="shared" si="6"/>
        <v>0</v>
      </c>
      <c r="J47" s="103">
        <f t="shared" si="6"/>
        <v>65389759</v>
      </c>
      <c r="K47" s="104">
        <f t="shared" si="6"/>
        <v>57464534</v>
      </c>
      <c r="L47" s="104">
        <f t="shared" si="6"/>
        <v>61658415</v>
      </c>
      <c r="M47" s="104">
        <f t="shared" si="6"/>
        <v>1094090</v>
      </c>
      <c r="N47" s="105">
        <f>L47+M47</f>
        <v>62752505</v>
      </c>
      <c r="O47" s="105">
        <f>P47-N47</f>
        <v>-3252771</v>
      </c>
      <c r="P47" s="106">
        <v>59499734</v>
      </c>
      <c r="Q47" s="106">
        <f>SUM(Q20,Q34,Q43,Q45)</f>
        <v>59499734</v>
      </c>
      <c r="R47" s="1"/>
    </row>
    <row r="48" spans="1:18">
      <c r="A48" s="107" t="s">
        <v>84</v>
      </c>
      <c r="B48" s="108" t="s">
        <v>85</v>
      </c>
      <c r="C48" s="109"/>
      <c r="D48" s="109"/>
      <c r="E48" s="110">
        <f>SUM(E49:E51)</f>
        <v>0</v>
      </c>
      <c r="F48" s="110">
        <f>SUM(F49:F51)</f>
        <v>3782400</v>
      </c>
      <c r="G48" s="110">
        <f>SUM(G49:G51)</f>
        <v>0</v>
      </c>
      <c r="H48" s="111">
        <f t="shared" ref="H48:J53" si="7">F48+G48</f>
        <v>3782400</v>
      </c>
      <c r="I48" s="31"/>
      <c r="J48" s="111">
        <f t="shared" si="7"/>
        <v>3782400</v>
      </c>
      <c r="K48" s="112">
        <f>SUM(K49:K51)</f>
        <v>3782400</v>
      </c>
      <c r="L48" s="112">
        <f>SUM(L49:L51)</f>
        <v>3782400</v>
      </c>
      <c r="M48" s="113"/>
      <c r="N48" s="114">
        <f t="shared" si="1"/>
        <v>3782400</v>
      </c>
      <c r="O48" s="113">
        <f>O49</f>
        <v>934100</v>
      </c>
      <c r="P48" s="54">
        <f>P49</f>
        <v>4716500</v>
      </c>
      <c r="Q48" s="54">
        <f>Q49</f>
        <v>4716500</v>
      </c>
      <c r="R48" s="1"/>
    </row>
    <row r="49" spans="1:18">
      <c r="A49" s="107"/>
      <c r="B49" s="34" t="s">
        <v>86</v>
      </c>
      <c r="C49" s="115"/>
      <c r="D49" s="115"/>
      <c r="E49" s="116"/>
      <c r="F49" s="116">
        <v>3782400</v>
      </c>
      <c r="G49" s="116"/>
      <c r="H49" s="42">
        <f t="shared" si="7"/>
        <v>3782400</v>
      </c>
      <c r="I49" s="36"/>
      <c r="J49" s="42">
        <f t="shared" si="7"/>
        <v>3782400</v>
      </c>
      <c r="K49" s="53">
        <v>3782400</v>
      </c>
      <c r="L49" s="117">
        <v>3782400</v>
      </c>
      <c r="M49" s="52"/>
      <c r="N49" s="53">
        <f t="shared" si="1"/>
        <v>3782400</v>
      </c>
      <c r="O49" s="113">
        <f t="shared" ref="O49:O55" si="8">P49-N49</f>
        <v>934100</v>
      </c>
      <c r="P49" s="54">
        <v>4716500</v>
      </c>
      <c r="Q49" s="54">
        <f>P49</f>
        <v>4716500</v>
      </c>
      <c r="R49" s="1"/>
    </row>
    <row r="50" spans="1:18">
      <c r="A50" s="107"/>
      <c r="B50" s="34" t="s">
        <v>87</v>
      </c>
      <c r="C50" s="115"/>
      <c r="D50" s="115"/>
      <c r="E50" s="118"/>
      <c r="F50" s="118"/>
      <c r="G50" s="118"/>
      <c r="H50" s="42">
        <f t="shared" si="7"/>
        <v>0</v>
      </c>
      <c r="I50" s="36"/>
      <c r="J50" s="42">
        <f t="shared" si="7"/>
        <v>0</v>
      </c>
      <c r="K50" s="53"/>
      <c r="L50" s="53"/>
      <c r="M50" s="52"/>
      <c r="N50" s="53"/>
      <c r="O50" s="113">
        <f>P50-N50</f>
        <v>0</v>
      </c>
      <c r="P50" s="52">
        <v>0</v>
      </c>
      <c r="Q50" s="54">
        <v>0</v>
      </c>
      <c r="R50" s="1"/>
    </row>
    <row r="51" spans="1:18">
      <c r="A51" s="107"/>
      <c r="B51" s="34" t="s">
        <v>88</v>
      </c>
      <c r="C51" s="115"/>
      <c r="D51" s="115"/>
      <c r="E51" s="116"/>
      <c r="F51" s="116"/>
      <c r="G51" s="116"/>
      <c r="H51" s="42">
        <f t="shared" si="7"/>
        <v>0</v>
      </c>
      <c r="I51" s="36"/>
      <c r="J51" s="42">
        <f t="shared" si="7"/>
        <v>0</v>
      </c>
      <c r="K51" s="53"/>
      <c r="L51" s="53"/>
      <c r="M51" s="52"/>
      <c r="N51" s="53"/>
      <c r="O51" s="113">
        <f>P51-N51</f>
        <v>0</v>
      </c>
      <c r="P51" s="52">
        <v>0</v>
      </c>
      <c r="Q51" s="54">
        <v>0</v>
      </c>
      <c r="R51" s="1"/>
    </row>
    <row r="52" spans="1:18">
      <c r="A52" s="107"/>
      <c r="B52" s="119" t="s">
        <v>89</v>
      </c>
      <c r="C52" s="119"/>
      <c r="D52" s="119"/>
      <c r="E52" s="120">
        <f>E53</f>
        <v>0</v>
      </c>
      <c r="F52" s="120">
        <f>F53</f>
        <v>0</v>
      </c>
      <c r="G52" s="120">
        <f>G53</f>
        <v>2001055</v>
      </c>
      <c r="H52" s="42">
        <f t="shared" si="7"/>
        <v>2001055</v>
      </c>
      <c r="I52" s="36"/>
      <c r="J52" s="42">
        <f t="shared" si="7"/>
        <v>2001055</v>
      </c>
      <c r="K52" s="70">
        <f>SUM(K53)</f>
        <v>0</v>
      </c>
      <c r="L52" s="53"/>
      <c r="M52" s="52"/>
      <c r="N52" s="53"/>
      <c r="O52" s="113">
        <f t="shared" si="8"/>
        <v>0</v>
      </c>
      <c r="P52" s="52">
        <v>0</v>
      </c>
      <c r="Q52" s="54">
        <v>0</v>
      </c>
      <c r="R52" s="1"/>
    </row>
    <row r="53" spans="1:18" ht="33" customHeight="1">
      <c r="A53" s="107"/>
      <c r="B53" s="34" t="s">
        <v>90</v>
      </c>
      <c r="C53" s="115"/>
      <c r="D53" s="115"/>
      <c r="E53" s="116"/>
      <c r="F53" s="116"/>
      <c r="G53" s="116">
        <v>2001055</v>
      </c>
      <c r="H53" s="42">
        <f t="shared" si="7"/>
        <v>2001055</v>
      </c>
      <c r="I53" s="36"/>
      <c r="J53" s="42">
        <f t="shared" si="7"/>
        <v>2001055</v>
      </c>
      <c r="K53" s="53">
        <v>0</v>
      </c>
      <c r="L53" s="53"/>
      <c r="M53" s="52"/>
      <c r="N53" s="53"/>
      <c r="O53" s="113">
        <f t="shared" si="8"/>
        <v>0</v>
      </c>
      <c r="P53" s="52">
        <v>0</v>
      </c>
      <c r="Q53" s="54">
        <v>0</v>
      </c>
      <c r="R53" s="1"/>
    </row>
    <row r="54" spans="1:18">
      <c r="A54" s="107"/>
      <c r="B54" s="119" t="s">
        <v>91</v>
      </c>
      <c r="C54" s="115"/>
      <c r="D54" s="115"/>
      <c r="E54" s="121">
        <v>0</v>
      </c>
      <c r="F54" s="121">
        <v>0</v>
      </c>
      <c r="G54" s="121">
        <v>0</v>
      </c>
      <c r="H54" s="121">
        <v>0</v>
      </c>
      <c r="I54" s="36"/>
      <c r="J54" s="121">
        <v>0</v>
      </c>
      <c r="K54" s="53"/>
      <c r="L54" s="53"/>
      <c r="M54" s="52"/>
      <c r="N54" s="53"/>
      <c r="O54" s="113">
        <f t="shared" si="8"/>
        <v>75000</v>
      </c>
      <c r="P54" s="54">
        <v>75000</v>
      </c>
      <c r="Q54" s="54">
        <v>75000</v>
      </c>
      <c r="R54" s="1"/>
    </row>
    <row r="55" spans="1:18">
      <c r="A55" s="107"/>
      <c r="B55" s="93" t="s">
        <v>92</v>
      </c>
      <c r="C55" s="122"/>
      <c r="D55" s="122"/>
      <c r="E55" s="123"/>
      <c r="F55" s="123"/>
      <c r="G55" s="123"/>
      <c r="H55" s="123"/>
      <c r="I55" s="96"/>
      <c r="J55" s="96"/>
      <c r="K55" s="98"/>
      <c r="L55" s="98"/>
      <c r="M55" s="52"/>
      <c r="N55" s="53"/>
      <c r="O55" s="113">
        <f t="shared" si="8"/>
        <v>0</v>
      </c>
      <c r="P55" s="54"/>
      <c r="Q55" s="54">
        <v>0</v>
      </c>
      <c r="R55" s="1"/>
    </row>
    <row r="56" spans="1:18" ht="15" thickBot="1">
      <c r="A56" s="107"/>
      <c r="B56" s="124"/>
      <c r="C56" s="125"/>
      <c r="D56" s="125"/>
      <c r="E56" s="126"/>
      <c r="F56" s="126"/>
      <c r="G56" s="126"/>
      <c r="H56" s="126"/>
      <c r="I56" s="127"/>
      <c r="J56" s="127"/>
      <c r="K56" s="128"/>
      <c r="L56" s="129"/>
      <c r="M56" s="99"/>
      <c r="N56" s="98"/>
      <c r="O56" s="113">
        <v>0</v>
      </c>
      <c r="P56" s="52">
        <f t="shared" si="3"/>
        <v>0</v>
      </c>
      <c r="Q56" s="54">
        <v>0</v>
      </c>
      <c r="R56" s="1"/>
    </row>
    <row r="57" spans="1:18" ht="15" thickBot="1">
      <c r="A57" s="130" t="s">
        <v>93</v>
      </c>
      <c r="B57" s="131"/>
      <c r="C57" s="132"/>
      <c r="D57" s="132"/>
      <c r="E57" s="132"/>
      <c r="F57" s="133">
        <f>SUM(F47,F48,F52)</f>
        <v>69087615</v>
      </c>
      <c r="G57" s="133">
        <f t="shared" ref="G57:N57" si="9">SUM(G47,G48,G52)</f>
        <v>2085599</v>
      </c>
      <c r="H57" s="133">
        <f t="shared" si="9"/>
        <v>71173214</v>
      </c>
      <c r="I57" s="133">
        <f t="shared" si="9"/>
        <v>0</v>
      </c>
      <c r="J57" s="133">
        <f t="shared" si="9"/>
        <v>71173214</v>
      </c>
      <c r="K57" s="134">
        <f t="shared" si="9"/>
        <v>61246934</v>
      </c>
      <c r="L57" s="105">
        <f t="shared" si="9"/>
        <v>65440815</v>
      </c>
      <c r="M57" s="105">
        <f t="shared" si="9"/>
        <v>1094090</v>
      </c>
      <c r="N57" s="105">
        <f t="shared" si="9"/>
        <v>66534905</v>
      </c>
      <c r="O57" s="105">
        <f>O48+O47+O54</f>
        <v>-2243671</v>
      </c>
      <c r="P57" s="105">
        <f>P47+P48+P54</f>
        <v>64291234</v>
      </c>
      <c r="Q57" s="105">
        <f>Q47+Q48+Q54</f>
        <v>64291234</v>
      </c>
      <c r="R57" s="1"/>
    </row>
    <row r="58" spans="1:18">
      <c r="A58" s="135" t="s">
        <v>94</v>
      </c>
      <c r="B58" s="136" t="s">
        <v>95</v>
      </c>
      <c r="C58" s="31"/>
      <c r="D58" s="31"/>
      <c r="E58" s="31"/>
      <c r="F58" s="31"/>
      <c r="G58" s="31"/>
      <c r="H58" s="31"/>
      <c r="I58" s="31"/>
      <c r="J58" s="31"/>
      <c r="K58" s="113"/>
      <c r="L58" s="137">
        <v>8000000</v>
      </c>
      <c r="M58" s="113"/>
      <c r="N58" s="114">
        <f t="shared" ref="N58:N62" si="10">L58+M58</f>
        <v>8000000</v>
      </c>
      <c r="O58" s="113">
        <f>P58-N58</f>
        <v>-127896</v>
      </c>
      <c r="P58" s="113">
        <v>7872104</v>
      </c>
      <c r="Q58" s="113">
        <v>7872104</v>
      </c>
      <c r="R58" s="1"/>
    </row>
    <row r="59" spans="1:18">
      <c r="A59" s="138"/>
      <c r="B59" s="139" t="s">
        <v>96</v>
      </c>
      <c r="C59" s="36"/>
      <c r="D59" s="36"/>
      <c r="E59" s="36"/>
      <c r="F59" s="36"/>
      <c r="G59" s="36"/>
      <c r="H59" s="36"/>
      <c r="I59" s="36"/>
      <c r="J59" s="36"/>
      <c r="K59" s="52"/>
      <c r="L59" s="118"/>
      <c r="M59" s="52">
        <v>4999549</v>
      </c>
      <c r="N59" s="52">
        <f t="shared" si="10"/>
        <v>4999549</v>
      </c>
      <c r="O59" s="52">
        <f t="shared" ref="O59:O61" si="11">P59-N59</f>
        <v>0</v>
      </c>
      <c r="P59" s="52">
        <v>4999549</v>
      </c>
      <c r="Q59" s="52">
        <v>4999549</v>
      </c>
      <c r="R59" s="1"/>
    </row>
    <row r="60" spans="1:18">
      <c r="A60" s="140"/>
      <c r="B60" s="139" t="s">
        <v>97</v>
      </c>
      <c r="C60" s="36"/>
      <c r="D60" s="36"/>
      <c r="E60" s="36"/>
      <c r="F60" s="36"/>
      <c r="G60" s="36"/>
      <c r="H60" s="36"/>
      <c r="I60" s="36"/>
      <c r="J60" s="36"/>
      <c r="K60" s="52"/>
      <c r="L60" s="118"/>
      <c r="M60" s="52"/>
      <c r="N60" s="52"/>
      <c r="O60" s="52">
        <f t="shared" si="11"/>
        <v>16711194</v>
      </c>
      <c r="P60" s="52">
        <v>16711194</v>
      </c>
      <c r="Q60" s="52">
        <v>16711194</v>
      </c>
      <c r="R60" s="1"/>
    </row>
    <row r="61" spans="1:18" ht="15" thickBot="1">
      <c r="A61" s="140"/>
      <c r="B61" s="139" t="s">
        <v>98</v>
      </c>
      <c r="C61" s="36"/>
      <c r="D61" s="36"/>
      <c r="E61" s="36"/>
      <c r="F61" s="36"/>
      <c r="G61" s="36"/>
      <c r="H61" s="36"/>
      <c r="I61" s="36"/>
      <c r="J61" s="36"/>
      <c r="K61" s="52"/>
      <c r="L61" s="118"/>
      <c r="M61" s="52"/>
      <c r="N61" s="52"/>
      <c r="O61" s="52">
        <f t="shared" si="11"/>
        <v>10072572</v>
      </c>
      <c r="P61" s="52">
        <v>10072572</v>
      </c>
      <c r="Q61" s="52">
        <v>10072572</v>
      </c>
      <c r="R61" s="1"/>
    </row>
    <row r="62" spans="1:18" ht="15" thickBot="1">
      <c r="A62" s="141" t="s">
        <v>93</v>
      </c>
      <c r="B62" s="142"/>
      <c r="C62" s="143"/>
      <c r="D62" s="143"/>
      <c r="E62" s="143"/>
      <c r="F62" s="143"/>
      <c r="G62" s="143"/>
      <c r="H62" s="143"/>
      <c r="I62" s="143"/>
      <c r="J62" s="143"/>
      <c r="K62" s="144">
        <f>SUM(K58:K58)</f>
        <v>0</v>
      </c>
      <c r="L62" s="145">
        <f>SUM(L58:L58)</f>
        <v>8000000</v>
      </c>
      <c r="M62" s="145">
        <f>SUM(M58:M59)</f>
        <v>4999549</v>
      </c>
      <c r="N62" s="146">
        <f t="shared" si="10"/>
        <v>12999549</v>
      </c>
      <c r="O62" s="144">
        <f>SUM(O58:O61)</f>
        <v>26655870</v>
      </c>
      <c r="P62" s="144">
        <f>SUM(P58:P61)</f>
        <v>39655419</v>
      </c>
      <c r="Q62" s="147">
        <f>SUM(Q58:Q61)</f>
        <v>39655419</v>
      </c>
      <c r="R62" s="1"/>
    </row>
    <row r="63" spans="1:18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</sheetData>
  <mergeCells count="26">
    <mergeCell ref="A27:A29"/>
    <mergeCell ref="L27:L28"/>
    <mergeCell ref="A47:B47"/>
    <mergeCell ref="A57:B57"/>
    <mergeCell ref="A62:B62"/>
    <mergeCell ref="Q4:Q8"/>
    <mergeCell ref="C6:E6"/>
    <mergeCell ref="C7:E8"/>
    <mergeCell ref="A21:A26"/>
    <mergeCell ref="L21:L22"/>
    <mergeCell ref="L24:L25"/>
    <mergeCell ref="K4:K8"/>
    <mergeCell ref="L4:L8"/>
    <mergeCell ref="M4:M8"/>
    <mergeCell ref="N4:N8"/>
    <mergeCell ref="O4:O8"/>
    <mergeCell ref="P4:P8"/>
    <mergeCell ref="A1:L2"/>
    <mergeCell ref="A4:A8"/>
    <mergeCell ref="B4:B8"/>
    <mergeCell ref="C4:E4"/>
    <mergeCell ref="F4:F8"/>
    <mergeCell ref="G4:G8"/>
    <mergeCell ref="H4:H8"/>
    <mergeCell ref="I4:I8"/>
    <mergeCell ref="J4:J8"/>
  </mergeCells>
  <pageMargins left="0.7" right="0.7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2 mell-Normatíva</vt:lpstr>
      <vt:lpstr>'2 mell-Normatíva'!Nyomtatási_terület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Windows-felhasználó</cp:lastModifiedBy>
  <dcterms:created xsi:type="dcterms:W3CDTF">2021-06-07T11:01:45Z</dcterms:created>
  <dcterms:modified xsi:type="dcterms:W3CDTF">2021-06-07T11:02:08Z</dcterms:modified>
</cp:coreProperties>
</file>