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5 melléklet Személyi jell." sheetId="1" r:id="rId1"/>
  </sheets>
  <definedNames>
    <definedName name="_xlnm.Print_Area" localSheetId="0">'5 melléklet Személyi jell.'!$A$1:$AD$21</definedName>
  </definedNames>
  <calcPr calcId="124519"/>
</workbook>
</file>

<file path=xl/calcChain.xml><?xml version="1.0" encoding="utf-8"?>
<calcChain xmlns="http://schemas.openxmlformats.org/spreadsheetml/2006/main">
  <c r="X20" i="1"/>
  <c r="V20"/>
  <c r="AD19"/>
  <c r="Z19"/>
  <c r="W19"/>
  <c r="U19"/>
  <c r="T19"/>
  <c r="S19"/>
  <c r="S20" s="1"/>
  <c r="Q19"/>
  <c r="P19"/>
  <c r="O19"/>
  <c r="N19"/>
  <c r="N20" s="1"/>
  <c r="M19"/>
  <c r="L19"/>
  <c r="K19"/>
  <c r="J19"/>
  <c r="I19"/>
  <c r="H19"/>
  <c r="F19"/>
  <c r="E19"/>
  <c r="E20" s="1"/>
  <c r="D19"/>
  <c r="C19"/>
  <c r="Y18"/>
  <c r="AA18" s="1"/>
  <c r="AB18" s="1"/>
  <c r="W18"/>
  <c r="R18"/>
  <c r="Y17"/>
  <c r="AA17" s="1"/>
  <c r="AB17" s="1"/>
  <c r="W17"/>
  <c r="R17"/>
  <c r="Y16"/>
  <c r="W16"/>
  <c r="R16"/>
  <c r="G16"/>
  <c r="G19" s="1"/>
  <c r="AD15"/>
  <c r="W15"/>
  <c r="U15"/>
  <c r="S15"/>
  <c r="Q15"/>
  <c r="P15"/>
  <c r="N15"/>
  <c r="M15"/>
  <c r="L15"/>
  <c r="J15"/>
  <c r="I15"/>
  <c r="H15"/>
  <c r="E15"/>
  <c r="D15"/>
  <c r="C15"/>
  <c r="Z14"/>
  <c r="Y14"/>
  <c r="AA14" s="1"/>
  <c r="W14"/>
  <c r="T14"/>
  <c r="R14"/>
  <c r="G14"/>
  <c r="Y13"/>
  <c r="AA13" s="1"/>
  <c r="W13"/>
  <c r="R13"/>
  <c r="G13"/>
  <c r="Y12"/>
  <c r="AA12" s="1"/>
  <c r="W12"/>
  <c r="R12"/>
  <c r="G12"/>
  <c r="Y11"/>
  <c r="AA11" s="1"/>
  <c r="W11"/>
  <c r="R11"/>
  <c r="G11"/>
  <c r="Y10"/>
  <c r="AA10" s="1"/>
  <c r="W10"/>
  <c r="R10"/>
  <c r="G10"/>
  <c r="AA9"/>
  <c r="AB9" s="1"/>
  <c r="Y9"/>
  <c r="W9"/>
  <c r="R9"/>
  <c r="G9"/>
  <c r="Z8"/>
  <c r="Y8"/>
  <c r="AA8" s="1"/>
  <c r="W8"/>
  <c r="R8"/>
  <c r="G8"/>
  <c r="Z7"/>
  <c r="Z15" s="1"/>
  <c r="Y7"/>
  <c r="AA7" s="1"/>
  <c r="W7"/>
  <c r="W20" s="1"/>
  <c r="T7"/>
  <c r="T15" s="1"/>
  <c r="O7"/>
  <c r="O15" s="1"/>
  <c r="K7"/>
  <c r="K15" s="1"/>
  <c r="G7"/>
  <c r="G15" s="1"/>
  <c r="F7"/>
  <c r="F15" s="1"/>
  <c r="J20" l="1"/>
  <c r="R19"/>
  <c r="D20"/>
  <c r="D21" s="1"/>
  <c r="I20"/>
  <c r="I21" s="1"/>
  <c r="K21" s="1"/>
  <c r="M20"/>
  <c r="M21" s="1"/>
  <c r="Q20"/>
  <c r="Q21" s="1"/>
  <c r="T21" s="1"/>
  <c r="C20"/>
  <c r="C21" s="1"/>
  <c r="H20"/>
  <c r="L20"/>
  <c r="P20"/>
  <c r="U20"/>
  <c r="Y19"/>
  <c r="AD20"/>
  <c r="Y21"/>
  <c r="AA21" s="1"/>
  <c r="G21"/>
  <c r="AB8"/>
  <c r="AC8" s="1"/>
  <c r="G20"/>
  <c r="AA15"/>
  <c r="AB7"/>
  <c r="AB14"/>
  <c r="AC14" s="1"/>
  <c r="F20"/>
  <c r="F21" s="1"/>
  <c r="R21" s="1"/>
  <c r="K20"/>
  <c r="O20"/>
  <c r="T20"/>
  <c r="AB10"/>
  <c r="AC10" s="1"/>
  <c r="AB11"/>
  <c r="AC11" s="1"/>
  <c r="AB12"/>
  <c r="AC12" s="1"/>
  <c r="AB13"/>
  <c r="AC13" s="1"/>
  <c r="Z20"/>
  <c r="R7"/>
  <c r="R15" s="1"/>
  <c r="R20" s="1"/>
  <c r="Y15"/>
  <c r="AC18"/>
  <c r="AC9"/>
  <c r="AA16"/>
  <c r="AC17"/>
  <c r="Y20" l="1"/>
  <c r="AA19"/>
  <c r="AB16"/>
  <c r="AB19" s="1"/>
  <c r="AC16"/>
  <c r="AB21"/>
  <c r="AC21" s="1"/>
  <c r="AB15"/>
  <c r="AC15" s="1"/>
  <c r="AC7"/>
  <c r="AC19" l="1"/>
  <c r="AA20"/>
  <c r="AC20" s="1"/>
  <c r="AB20"/>
</calcChain>
</file>

<file path=xl/sharedStrings.xml><?xml version="1.0" encoding="utf-8"?>
<sst xmlns="http://schemas.openxmlformats.org/spreadsheetml/2006/main" count="64" uniqueCount="45">
  <si>
    <t>Apaj Község Önkormányzatának 2020. évi személyi jellegű ráfordításainak  táblázata</t>
  </si>
  <si>
    <t>Rovat megnevezése</t>
  </si>
  <si>
    <t>Rovat száma</t>
  </si>
  <si>
    <t>Általános kiadások (011130)</t>
  </si>
  <si>
    <t>Védőnői szolgálat (074031)</t>
  </si>
  <si>
    <t>Közfoglalkoztatási program (041233)</t>
  </si>
  <si>
    <t>Kulturális feladat (082091, 082092)</t>
  </si>
  <si>
    <t>Gyermekétkezetés (096015)</t>
  </si>
  <si>
    <t>2020. évi eredeti</t>
  </si>
  <si>
    <t>Módosítás 2020.07.31.</t>
  </si>
  <si>
    <t>Módosított előirányzat</t>
  </si>
  <si>
    <t>Módosítás 2020.12.31.</t>
  </si>
  <si>
    <t>Módosított előirányzat 2020.12.31.</t>
  </si>
  <si>
    <t>Teljesítés</t>
  </si>
  <si>
    <t>2019. évi eredeti</t>
  </si>
  <si>
    <t>Törvény szerinti illetmények, munkabérek</t>
  </si>
  <si>
    <t>K1101</t>
  </si>
  <si>
    <t>Céljuttatás, projekt prémium</t>
  </si>
  <si>
    <t>K1103</t>
  </si>
  <si>
    <t>Végkielégítés</t>
  </si>
  <si>
    <t>K1105</t>
  </si>
  <si>
    <t>Jubileumi jutalom</t>
  </si>
  <si>
    <t>K1106</t>
  </si>
  <si>
    <t xml:space="preserve">Béren kívüli juttatások </t>
  </si>
  <si>
    <t>K1107</t>
  </si>
  <si>
    <t xml:space="preserve">Közlekedési költségtérítés </t>
  </si>
  <si>
    <t>K1109</t>
  </si>
  <si>
    <t xml:space="preserve">Egyéb költségtérítések </t>
  </si>
  <si>
    <t>K1110</t>
  </si>
  <si>
    <t>Egyéb személyi jellegű ráfordítások</t>
  </si>
  <si>
    <t>K1113</t>
  </si>
  <si>
    <t xml:space="preserve">Foglalkoztatottak személyi juttatásai </t>
  </si>
  <si>
    <t>K11</t>
  </si>
  <si>
    <t xml:space="preserve">Választott tisztségviselők juttatásai </t>
  </si>
  <si>
    <t>K121</t>
  </si>
  <si>
    <t xml:space="preserve">Munkavégzésre irányuló egyéb jogviszonyban nem saját foglalkoztatottnak fizetett juttatások </t>
  </si>
  <si>
    <t>K122</t>
  </si>
  <si>
    <t xml:space="preserve">Egyéb külső személyi juttatások 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</si>
  <si>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</si>
  <si>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</si>
  <si>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</si>
  <si>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</si>
  <si>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</si>
  <si>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</t>
  </si>
  <si>
    <t>K2</t>
  </si>
</sst>
</file>

<file path=xl/styles.xml><?xml version="1.0" encoding="utf-8"?>
<styleSheet xmlns="http://schemas.openxmlformats.org/spreadsheetml/2006/main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&quot;HUF&quot;_-;\-* #,##0\ &quot;HUF&quot;_-;_-* &quot;-&quot;??\ &quot;HUF&quot;_-;_-@_-"/>
    <numFmt numFmtId="165" formatCode="_-* #,##0\ _H_U_F_-;\-* #,##0\ _H_U_F_-;_-* &quot;-&quot;??\ _H_U_F_-;_-@_-"/>
    <numFmt numFmtId="166" formatCode="_-* #,##0.00\ _H_U_F_-;\-* #,##0.00\ _H_U_F_-;_-* &quot;-&quot;??\ _H_U_F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164" fontId="3" fillId="2" borderId="11" xfId="2" applyNumberFormat="1" applyFont="1" applyFill="1" applyBorder="1"/>
    <xf numFmtId="164" fontId="3" fillId="2" borderId="12" xfId="2" applyNumberFormat="1" applyFont="1" applyFill="1" applyBorder="1"/>
    <xf numFmtId="164" fontId="3" fillId="2" borderId="13" xfId="2" applyNumberFormat="1" applyFont="1" applyFill="1" applyBorder="1"/>
    <xf numFmtId="3" fontId="5" fillId="0" borderId="0" xfId="0" applyNumberFormat="1" applyFont="1" applyAlignment="1">
      <alignment horizontal="right" vertical="top" wrapText="1"/>
    </xf>
    <xf numFmtId="164" fontId="3" fillId="2" borderId="12" xfId="0" applyNumberFormat="1" applyFont="1" applyFill="1" applyBorder="1"/>
    <xf numFmtId="3" fontId="5" fillId="0" borderId="12" xfId="0" applyNumberFormat="1" applyFont="1" applyBorder="1" applyAlignment="1">
      <alignment horizontal="right" vertical="top" wrapText="1"/>
    </xf>
    <xf numFmtId="164" fontId="4" fillId="2" borderId="18" xfId="0" applyNumberFormat="1" applyFont="1" applyFill="1" applyBorder="1"/>
    <xf numFmtId="165" fontId="3" fillId="0" borderId="12" xfId="0" applyNumberFormat="1" applyFont="1" applyBorder="1"/>
    <xf numFmtId="165" fontId="3" fillId="0" borderId="15" xfId="0" applyNumberFormat="1" applyFont="1" applyBorder="1"/>
    <xf numFmtId="165" fontId="3" fillId="0" borderId="13" xfId="1" applyNumberFormat="1" applyFont="1" applyBorder="1"/>
    <xf numFmtId="0" fontId="3" fillId="2" borderId="11" xfId="0" applyFont="1" applyFill="1" applyBorder="1" applyAlignment="1">
      <alignment wrapText="1"/>
    </xf>
    <xf numFmtId="0" fontId="3" fillId="2" borderId="15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5" xfId="0" applyFont="1" applyFill="1" applyBorder="1"/>
    <xf numFmtId="164" fontId="4" fillId="2" borderId="11" xfId="2" applyNumberFormat="1" applyFont="1" applyFill="1" applyBorder="1"/>
    <xf numFmtId="164" fontId="4" fillId="2" borderId="12" xfId="2" applyNumberFormat="1" applyFont="1" applyFill="1" applyBorder="1"/>
    <xf numFmtId="164" fontId="4" fillId="2" borderId="18" xfId="2" applyNumberFormat="1" applyFont="1" applyFill="1" applyBorder="1"/>
    <xf numFmtId="3" fontId="5" fillId="0" borderId="19" xfId="0" applyNumberFormat="1" applyFont="1" applyBorder="1" applyAlignment="1">
      <alignment horizontal="right" wrapText="1"/>
    </xf>
    <xf numFmtId="164" fontId="3" fillId="2" borderId="16" xfId="2" applyNumberFormat="1" applyFont="1" applyFill="1" applyBorder="1"/>
    <xf numFmtId="164" fontId="3" fillId="2" borderId="14" xfId="2" applyNumberFormat="1" applyFont="1" applyFill="1" applyBorder="1"/>
    <xf numFmtId="164" fontId="3" fillId="2" borderId="20" xfId="2" applyNumberFormat="1" applyFont="1" applyFill="1" applyBorder="1"/>
    <xf numFmtId="164" fontId="3" fillId="2" borderId="17" xfId="2" applyNumberFormat="1" applyFont="1" applyFill="1" applyBorder="1"/>
    <xf numFmtId="164" fontId="3" fillId="2" borderId="21" xfId="2" applyNumberFormat="1" applyFont="1" applyFill="1" applyBorder="1"/>
    <xf numFmtId="164" fontId="3" fillId="2" borderId="14" xfId="0" applyNumberFormat="1" applyFont="1" applyFill="1" applyBorder="1"/>
    <xf numFmtId="164" fontId="3" fillId="2" borderId="17" xfId="0" applyNumberFormat="1" applyFont="1" applyFill="1" applyBorder="1"/>
    <xf numFmtId="164" fontId="4" fillId="2" borderId="22" xfId="0" applyNumberFormat="1" applyFont="1" applyFill="1" applyBorder="1"/>
    <xf numFmtId="0" fontId="3" fillId="2" borderId="14" xfId="0" applyFont="1" applyFill="1" applyBorder="1"/>
    <xf numFmtId="164" fontId="3" fillId="2" borderId="15" xfId="2" applyNumberFormat="1" applyFont="1" applyFill="1" applyBorder="1"/>
    <xf numFmtId="164" fontId="3" fillId="2" borderId="23" xfId="2" applyNumberFormat="1" applyFont="1" applyFill="1" applyBorder="1"/>
    <xf numFmtId="164" fontId="3" fillId="2" borderId="15" xfId="0" applyNumberFormat="1" applyFont="1" applyFill="1" applyBorder="1"/>
    <xf numFmtId="164" fontId="4" fillId="2" borderId="24" xfId="0" applyNumberFormat="1" applyFont="1" applyFill="1" applyBorder="1"/>
    <xf numFmtId="0" fontId="4" fillId="2" borderId="25" xfId="0" applyFont="1" applyFill="1" applyBorder="1" applyAlignment="1">
      <alignment wrapText="1"/>
    </xf>
    <xf numFmtId="0" fontId="4" fillId="2" borderId="26" xfId="0" applyFont="1" applyFill="1" applyBorder="1"/>
    <xf numFmtId="164" fontId="4" fillId="2" borderId="25" xfId="2" applyNumberFormat="1" applyFont="1" applyFill="1" applyBorder="1"/>
    <xf numFmtId="164" fontId="4" fillId="2" borderId="27" xfId="2" applyNumberFormat="1" applyFont="1" applyFill="1" applyBorder="1"/>
    <xf numFmtId="3" fontId="5" fillId="0" borderId="27" xfId="0" applyNumberFormat="1" applyFont="1" applyBorder="1" applyAlignment="1">
      <alignment horizontal="right" vertical="top" wrapText="1"/>
    </xf>
    <xf numFmtId="164" fontId="4" fillId="2" borderId="28" xfId="2" applyNumberFormat="1" applyFont="1" applyFill="1" applyBorder="1"/>
    <xf numFmtId="165" fontId="3" fillId="0" borderId="26" xfId="0" applyNumberFormat="1" applyFont="1" applyBorder="1"/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/>
    <xf numFmtId="164" fontId="4" fillId="2" borderId="29" xfId="2" applyNumberFormat="1" applyFont="1" applyFill="1" applyBorder="1"/>
    <xf numFmtId="164" fontId="4" fillId="2" borderId="31" xfId="2" applyNumberFormat="1" applyFont="1" applyFill="1" applyBorder="1"/>
    <xf numFmtId="164" fontId="4" fillId="2" borderId="8" xfId="2" applyNumberFormat="1" applyFont="1" applyFill="1" applyBorder="1"/>
    <xf numFmtId="164" fontId="4" fillId="2" borderId="30" xfId="2" applyNumberFormat="1" applyFont="1" applyFill="1" applyBorder="1"/>
    <xf numFmtId="164" fontId="4" fillId="2" borderId="32" xfId="2" applyNumberFormat="1" applyFont="1" applyFill="1" applyBorder="1"/>
    <xf numFmtId="165" fontId="3" fillId="0" borderId="33" xfId="0" applyNumberFormat="1" applyFont="1" applyBorder="1"/>
    <xf numFmtId="164" fontId="4" fillId="2" borderId="34" xfId="2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/>
    <xf numFmtId="164" fontId="3" fillId="2" borderId="9" xfId="2" applyNumberFormat="1" applyFont="1" applyFill="1" applyBorder="1"/>
    <xf numFmtId="164" fontId="3" fillId="2" borderId="35" xfId="2" applyNumberFormat="1" applyFont="1" applyFill="1" applyBorder="1"/>
    <xf numFmtId="0" fontId="3" fillId="2" borderId="35" xfId="0" applyFont="1" applyFill="1" applyBorder="1"/>
    <xf numFmtId="3" fontId="6" fillId="0" borderId="0" xfId="0" applyNumberFormat="1" applyFont="1" applyAlignment="1">
      <alignment horizontal="right" vertical="top" wrapText="1"/>
    </xf>
    <xf numFmtId="164" fontId="3" fillId="2" borderId="10" xfId="2" applyNumberFormat="1" applyFont="1" applyFill="1" applyBorder="1"/>
    <xf numFmtId="164" fontId="3" fillId="2" borderId="36" xfId="2" applyNumberFormat="1" applyFont="1" applyFill="1" applyBorder="1"/>
    <xf numFmtId="164" fontId="3" fillId="2" borderId="35" xfId="0" applyNumberFormat="1" applyFont="1" applyFill="1" applyBorder="1"/>
    <xf numFmtId="164" fontId="3" fillId="2" borderId="10" xfId="0" applyNumberFormat="1" applyFont="1" applyFill="1" applyBorder="1"/>
    <xf numFmtId="3" fontId="6" fillId="0" borderId="0" xfId="0" applyNumberFormat="1" applyFont="1" applyAlignment="1">
      <alignment horizontal="right" wrapText="1"/>
    </xf>
    <xf numFmtId="3" fontId="6" fillId="0" borderId="14" xfId="0" applyNumberFormat="1" applyFont="1" applyBorder="1" applyAlignment="1">
      <alignment horizontal="right" vertical="top" wrapText="1"/>
    </xf>
    <xf numFmtId="3" fontId="6" fillId="0" borderId="12" xfId="0" applyNumberFormat="1" applyFont="1" applyBorder="1" applyAlignment="1">
      <alignment horizontal="right" wrapText="1"/>
    </xf>
    <xf numFmtId="164" fontId="4" fillId="2" borderId="37" xfId="0" applyNumberFormat="1" applyFont="1" applyFill="1" applyBorder="1"/>
    <xf numFmtId="165" fontId="3" fillId="0" borderId="35" xfId="0" applyNumberFormat="1" applyFont="1" applyBorder="1"/>
    <xf numFmtId="165" fontId="3" fillId="0" borderId="17" xfId="0" applyNumberFormat="1" applyFont="1" applyBorder="1"/>
    <xf numFmtId="3" fontId="6" fillId="0" borderId="38" xfId="0" applyNumberFormat="1" applyFont="1" applyBorder="1" applyAlignment="1">
      <alignment horizontal="right" wrapText="1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horizontal="right" vertical="center" wrapText="1"/>
    </xf>
  </cellXfs>
  <cellStyles count="14">
    <cellStyle name="Ezres" xfId="1" builtinId="3"/>
    <cellStyle name="Ezres 2" xfId="3"/>
    <cellStyle name="Ezres 2 2" xfId="4"/>
    <cellStyle name="Ezres 3" xfId="5"/>
    <cellStyle name="Ezres 3 2" xfId="6"/>
    <cellStyle name="Ezres 4" xfId="7"/>
    <cellStyle name="Ezres 4 2" xfId="8"/>
    <cellStyle name="Normál" xfId="0" builtinId="0"/>
    <cellStyle name="Normál 2" xfId="9"/>
    <cellStyle name="Pénznem 2" xfId="2"/>
    <cellStyle name="Pénznem 2 2" xfId="10"/>
    <cellStyle name="Pénznem 3" xfId="11"/>
    <cellStyle name="Pénznem 3 2" xfId="12"/>
    <cellStyle name="TableStyleLight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H23"/>
  <sheetViews>
    <sheetView tabSelected="1" zoomScaleSheetLayoutView="90" workbookViewId="0">
      <pane xSplit="2" ySplit="5" topLeftCell="L6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9.109375" defaultRowHeight="14.4"/>
  <cols>
    <col min="1" max="1" width="13.6640625" style="99" customWidth="1"/>
    <col min="2" max="2" width="12.44140625" style="99" customWidth="1"/>
    <col min="3" max="3" width="18.109375" style="99" hidden="1" customWidth="1"/>
    <col min="4" max="4" width="18.109375" style="99" customWidth="1"/>
    <col min="5" max="5" width="16.5546875" style="99" hidden="1" customWidth="1"/>
    <col min="6" max="7" width="24.5546875" style="99" hidden="1" customWidth="1"/>
    <col min="8" max="9" width="24.5546875" style="99" customWidth="1"/>
    <col min="10" max="11" width="17.88671875" style="99" hidden="1" customWidth="1"/>
    <col min="12" max="13" width="17.88671875" style="99" customWidth="1"/>
    <col min="14" max="15" width="17.88671875" style="99" hidden="1" customWidth="1"/>
    <col min="16" max="17" width="17.88671875" style="99" customWidth="1"/>
    <col min="18" max="20" width="23.44140625" style="99" hidden="1" customWidth="1"/>
    <col min="21" max="22" width="23.44140625" style="99" customWidth="1"/>
    <col min="23" max="23" width="23.44140625" style="99" hidden="1" customWidth="1"/>
    <col min="24" max="24" width="23.44140625" style="99" customWidth="1"/>
    <col min="25" max="25" width="23.44140625" style="100" customWidth="1"/>
    <col min="26" max="26" width="16.88671875" style="99" hidden="1" customWidth="1"/>
    <col min="27" max="27" width="20.109375" style="99" customWidth="1"/>
    <col min="28" max="29" width="22.33203125" customWidth="1"/>
    <col min="30" max="30" width="19.33203125" customWidth="1"/>
  </cols>
  <sheetData>
    <row r="1" spans="1:34" ht="1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"/>
      <c r="AA1" s="1"/>
      <c r="AB1" s="3"/>
      <c r="AC1" s="3"/>
      <c r="AD1" s="3"/>
      <c r="AE1" s="3"/>
      <c r="AF1" s="3"/>
    </row>
    <row r="2" spans="1:3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"/>
      <c r="AA2" s="1"/>
      <c r="AB2" s="3"/>
      <c r="AC2" s="3"/>
      <c r="AD2" s="3"/>
      <c r="AE2" s="3"/>
      <c r="AF2" s="3"/>
    </row>
    <row r="3" spans="1:3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"/>
      <c r="AA3" s="1"/>
      <c r="AB3" s="3"/>
      <c r="AC3" s="3"/>
      <c r="AD3" s="3"/>
      <c r="AE3" s="3"/>
      <c r="AF3" s="3"/>
    </row>
    <row r="4" spans="1:34" ht="1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  <c r="S4" s="1"/>
      <c r="T4" s="1"/>
      <c r="U4" s="1"/>
      <c r="V4" s="1"/>
      <c r="W4" s="1"/>
      <c r="X4" s="1"/>
      <c r="Y4" s="2"/>
      <c r="Z4" s="1"/>
      <c r="AA4" s="1"/>
      <c r="AB4" s="3"/>
      <c r="AC4" s="3"/>
      <c r="AD4" s="3"/>
      <c r="AE4" s="3"/>
      <c r="AF4" s="3"/>
    </row>
    <row r="5" spans="1:34" ht="60" customHeight="1">
      <c r="A5" s="5" t="s">
        <v>1</v>
      </c>
      <c r="B5" s="6" t="s">
        <v>2</v>
      </c>
      <c r="C5" s="7" t="s">
        <v>3</v>
      </c>
      <c r="D5" s="8"/>
      <c r="E5" s="8"/>
      <c r="F5" s="8"/>
      <c r="G5" s="8"/>
      <c r="H5" s="9"/>
      <c r="I5" s="10" t="s">
        <v>4</v>
      </c>
      <c r="J5" s="11"/>
      <c r="K5" s="11"/>
      <c r="L5" s="12"/>
      <c r="M5" s="10" t="s">
        <v>5</v>
      </c>
      <c r="N5" s="11"/>
      <c r="O5" s="11"/>
      <c r="P5" s="12"/>
      <c r="Q5" s="10" t="s">
        <v>6</v>
      </c>
      <c r="R5" s="11"/>
      <c r="S5" s="11"/>
      <c r="T5" s="11"/>
      <c r="U5" s="12"/>
      <c r="V5" s="10" t="s">
        <v>7</v>
      </c>
      <c r="W5" s="11"/>
      <c r="X5" s="11"/>
      <c r="Y5" s="13" t="s">
        <v>8</v>
      </c>
      <c r="Z5" s="14" t="s">
        <v>9</v>
      </c>
      <c r="AA5" s="15" t="s">
        <v>10</v>
      </c>
      <c r="AB5" s="16" t="s">
        <v>11</v>
      </c>
      <c r="AC5" s="17" t="s">
        <v>12</v>
      </c>
      <c r="AD5" s="18" t="s">
        <v>13</v>
      </c>
      <c r="AE5" s="3"/>
      <c r="AF5" s="3"/>
      <c r="AH5" s="3"/>
    </row>
    <row r="6" spans="1:34" ht="28.8" thickBot="1">
      <c r="A6" s="19"/>
      <c r="B6" s="20"/>
      <c r="C6" s="21" t="s">
        <v>14</v>
      </c>
      <c r="D6" s="22" t="s">
        <v>8</v>
      </c>
      <c r="E6" s="23" t="s">
        <v>9</v>
      </c>
      <c r="F6" s="22" t="s">
        <v>14</v>
      </c>
      <c r="G6" s="22" t="s">
        <v>11</v>
      </c>
      <c r="H6" s="24" t="s">
        <v>13</v>
      </c>
      <c r="I6" s="21" t="s">
        <v>8</v>
      </c>
      <c r="J6" s="22" t="s">
        <v>14</v>
      </c>
      <c r="K6" s="22" t="s">
        <v>11</v>
      </c>
      <c r="L6" s="24" t="s">
        <v>13</v>
      </c>
      <c r="M6" s="21" t="s">
        <v>8</v>
      </c>
      <c r="N6" s="25"/>
      <c r="O6" s="22" t="s">
        <v>11</v>
      </c>
      <c r="P6" s="24" t="s">
        <v>13</v>
      </c>
      <c r="Q6" s="26" t="s">
        <v>8</v>
      </c>
      <c r="R6" s="25"/>
      <c r="S6" s="23" t="s">
        <v>9</v>
      </c>
      <c r="T6" s="22" t="s">
        <v>11</v>
      </c>
      <c r="U6" s="24" t="s">
        <v>13</v>
      </c>
      <c r="V6" s="26" t="s">
        <v>8</v>
      </c>
      <c r="W6" s="22" t="s">
        <v>11</v>
      </c>
      <c r="X6" s="24" t="s">
        <v>13</v>
      </c>
      <c r="Y6" s="27"/>
      <c r="Z6" s="28"/>
      <c r="AA6" s="29"/>
      <c r="AB6" s="30"/>
      <c r="AC6" s="31"/>
      <c r="AD6" s="32"/>
      <c r="AE6" s="3"/>
      <c r="AF6" s="3"/>
    </row>
    <row r="7" spans="1:34" ht="55.8">
      <c r="A7" s="33" t="s">
        <v>15</v>
      </c>
      <c r="B7" s="34" t="s">
        <v>16</v>
      </c>
      <c r="C7" s="35">
        <v>1860000</v>
      </c>
      <c r="D7" s="36">
        <v>2083000</v>
      </c>
      <c r="E7" s="28">
        <v>-481900</v>
      </c>
      <c r="F7" s="36">
        <f>1860000-140000</f>
        <v>1720000</v>
      </c>
      <c r="G7" s="36">
        <f>H7-D7</f>
        <v>-2083000</v>
      </c>
      <c r="H7" s="37"/>
      <c r="I7" s="35">
        <v>1946000</v>
      </c>
      <c r="J7" s="36">
        <v>280000</v>
      </c>
      <c r="K7" s="36">
        <f>L7-I7</f>
        <v>402900</v>
      </c>
      <c r="L7" s="38">
        <v>2348900</v>
      </c>
      <c r="M7" s="35">
        <v>163060</v>
      </c>
      <c r="N7" s="36"/>
      <c r="O7" s="36">
        <f>P7-M7</f>
        <v>-163060</v>
      </c>
      <c r="P7" s="37"/>
      <c r="Q7" s="35">
        <v>585000</v>
      </c>
      <c r="R7" s="39">
        <f t="shared" ref="R7:R21" si="0">SUM(C7,F7,J7,N7)</f>
        <v>3860000</v>
      </c>
      <c r="S7" s="39"/>
      <c r="T7" s="39">
        <f>U7-Q7-1601100</f>
        <v>347101</v>
      </c>
      <c r="U7" s="40">
        <v>2533201</v>
      </c>
      <c r="V7" s="40"/>
      <c r="W7" s="40">
        <f>X7-V7</f>
        <v>1920000</v>
      </c>
      <c r="X7" s="40">
        <v>1920000</v>
      </c>
      <c r="Y7" s="41">
        <f t="shared" ref="Y7:Y14" si="1">SUM(D7,I7,M7,Q7)</f>
        <v>4777060</v>
      </c>
      <c r="Z7" s="28">
        <f>E7</f>
        <v>-481900</v>
      </c>
      <c r="AA7" s="39">
        <f>SUM(Y7:Z7)</f>
        <v>4295160</v>
      </c>
      <c r="AB7" s="42">
        <f t="shared" ref="AB7:AB14" si="2">AD7-AA7</f>
        <v>2506941</v>
      </c>
      <c r="AC7" s="43">
        <f>AA7+AB7</f>
        <v>6802101</v>
      </c>
      <c r="AD7" s="44">
        <v>6802101</v>
      </c>
      <c r="AE7" s="3"/>
      <c r="AF7" s="3"/>
    </row>
    <row r="8" spans="1:34" ht="42">
      <c r="A8" s="45" t="s">
        <v>17</v>
      </c>
      <c r="B8" s="46" t="s">
        <v>18</v>
      </c>
      <c r="C8" s="35"/>
      <c r="D8" s="36"/>
      <c r="E8" s="28">
        <v>80500</v>
      </c>
      <c r="F8" s="36"/>
      <c r="G8" s="36">
        <f t="shared" ref="G8:G14" si="3">H8-D8</f>
        <v>0</v>
      </c>
      <c r="H8" s="37"/>
      <c r="I8" s="35"/>
      <c r="J8" s="36"/>
      <c r="K8" s="36"/>
      <c r="L8" s="37"/>
      <c r="M8" s="35"/>
      <c r="N8" s="36"/>
      <c r="O8" s="36"/>
      <c r="P8" s="37"/>
      <c r="Q8" s="35"/>
      <c r="R8" s="39">
        <f t="shared" si="0"/>
        <v>0</v>
      </c>
      <c r="S8" s="39">
        <v>308100</v>
      </c>
      <c r="T8" s="39">
        <v>-15663</v>
      </c>
      <c r="U8" s="40">
        <v>243263</v>
      </c>
      <c r="V8" s="40"/>
      <c r="W8" s="40">
        <f t="shared" ref="W8:W19" si="4">X8-V8</f>
        <v>80500</v>
      </c>
      <c r="X8" s="40">
        <v>80500</v>
      </c>
      <c r="Y8" s="41">
        <f t="shared" si="1"/>
        <v>0</v>
      </c>
      <c r="Z8" s="39">
        <f>S8+E8</f>
        <v>388600</v>
      </c>
      <c r="AA8" s="39">
        <f t="shared" ref="AA8:AA21" si="5">SUM(Y8:Z8)</f>
        <v>388600</v>
      </c>
      <c r="AB8" s="42">
        <f t="shared" si="2"/>
        <v>-64837</v>
      </c>
      <c r="AC8" s="43">
        <f t="shared" ref="AC8:AC21" si="6">AA8+AB8</f>
        <v>323763</v>
      </c>
      <c r="AD8" s="44">
        <v>323763</v>
      </c>
      <c r="AE8" s="3"/>
      <c r="AF8" s="3"/>
    </row>
    <row r="9" spans="1:34" hidden="1">
      <c r="A9" s="45" t="s">
        <v>19</v>
      </c>
      <c r="B9" s="46" t="s">
        <v>20</v>
      </c>
      <c r="C9" s="35"/>
      <c r="D9" s="36"/>
      <c r="E9" s="28"/>
      <c r="F9" s="36"/>
      <c r="G9" s="36">
        <f t="shared" si="3"/>
        <v>0</v>
      </c>
      <c r="H9" s="37"/>
      <c r="I9" s="35"/>
      <c r="J9" s="36"/>
      <c r="K9" s="36"/>
      <c r="L9" s="37"/>
      <c r="M9" s="35"/>
      <c r="N9" s="36"/>
      <c r="O9" s="36"/>
      <c r="P9" s="37"/>
      <c r="Q9" s="35"/>
      <c r="R9" s="39">
        <f t="shared" si="0"/>
        <v>0</v>
      </c>
      <c r="S9" s="39"/>
      <c r="T9" s="39"/>
      <c r="U9" s="39"/>
      <c r="V9" s="39"/>
      <c r="W9" s="40">
        <f t="shared" si="4"/>
        <v>0</v>
      </c>
      <c r="X9" s="39"/>
      <c r="Y9" s="41">
        <f t="shared" si="1"/>
        <v>0</v>
      </c>
      <c r="Z9" s="28"/>
      <c r="AA9" s="39">
        <f t="shared" si="5"/>
        <v>0</v>
      </c>
      <c r="AB9" s="42">
        <f t="shared" si="2"/>
        <v>0</v>
      </c>
      <c r="AC9" s="43">
        <f t="shared" si="6"/>
        <v>0</v>
      </c>
      <c r="AD9" s="44"/>
      <c r="AE9" s="3"/>
      <c r="AF9" s="3"/>
    </row>
    <row r="10" spans="1:34" ht="28.2" hidden="1">
      <c r="A10" s="45" t="s">
        <v>21</v>
      </c>
      <c r="B10" s="46" t="s">
        <v>22</v>
      </c>
      <c r="C10" s="35"/>
      <c r="D10" s="36"/>
      <c r="E10" s="28"/>
      <c r="F10" s="36"/>
      <c r="G10" s="36">
        <f t="shared" si="3"/>
        <v>0</v>
      </c>
      <c r="H10" s="37"/>
      <c r="I10" s="35"/>
      <c r="J10" s="36"/>
      <c r="K10" s="36"/>
      <c r="L10" s="37"/>
      <c r="M10" s="35"/>
      <c r="N10" s="36"/>
      <c r="O10" s="36"/>
      <c r="P10" s="37"/>
      <c r="Q10" s="35"/>
      <c r="R10" s="39">
        <f t="shared" si="0"/>
        <v>0</v>
      </c>
      <c r="S10" s="39"/>
      <c r="T10" s="39"/>
      <c r="U10" s="39"/>
      <c r="V10" s="39"/>
      <c r="W10" s="40">
        <f t="shared" si="4"/>
        <v>0</v>
      </c>
      <c r="X10" s="39"/>
      <c r="Y10" s="41">
        <f t="shared" si="1"/>
        <v>0</v>
      </c>
      <c r="Z10" s="28"/>
      <c r="AA10" s="39">
        <f t="shared" si="5"/>
        <v>0</v>
      </c>
      <c r="AB10" s="42">
        <f t="shared" si="2"/>
        <v>0</v>
      </c>
      <c r="AC10" s="43">
        <f t="shared" si="6"/>
        <v>0</v>
      </c>
      <c r="AD10" s="44"/>
      <c r="AE10" s="3"/>
      <c r="AF10" s="3"/>
    </row>
    <row r="11" spans="1:34" ht="28.2" hidden="1">
      <c r="A11" s="45" t="s">
        <v>23</v>
      </c>
      <c r="B11" s="46" t="s">
        <v>24</v>
      </c>
      <c r="C11" s="35"/>
      <c r="D11" s="36"/>
      <c r="E11" s="28"/>
      <c r="F11" s="36"/>
      <c r="G11" s="36">
        <f t="shared" si="3"/>
        <v>0</v>
      </c>
      <c r="H11" s="37"/>
      <c r="I11" s="35"/>
      <c r="J11" s="36"/>
      <c r="K11" s="36"/>
      <c r="L11" s="37"/>
      <c r="M11" s="35"/>
      <c r="N11" s="36"/>
      <c r="O11" s="36"/>
      <c r="P11" s="37"/>
      <c r="Q11" s="35"/>
      <c r="R11" s="39">
        <f t="shared" si="0"/>
        <v>0</v>
      </c>
      <c r="S11" s="39"/>
      <c r="T11" s="39"/>
      <c r="U11" s="39"/>
      <c r="V11" s="39"/>
      <c r="W11" s="40">
        <f t="shared" si="4"/>
        <v>0</v>
      </c>
      <c r="X11" s="39"/>
      <c r="Y11" s="41">
        <f t="shared" si="1"/>
        <v>0</v>
      </c>
      <c r="Z11" s="28"/>
      <c r="AA11" s="39">
        <f t="shared" si="5"/>
        <v>0</v>
      </c>
      <c r="AB11" s="42">
        <f t="shared" si="2"/>
        <v>0</v>
      </c>
      <c r="AC11" s="43">
        <f t="shared" si="6"/>
        <v>0</v>
      </c>
      <c r="AD11" s="44"/>
      <c r="AE11" s="3"/>
      <c r="AF11" s="3"/>
    </row>
    <row r="12" spans="1:34" ht="28.2" hidden="1">
      <c r="A12" s="45" t="s">
        <v>25</v>
      </c>
      <c r="B12" s="46" t="s">
        <v>26</v>
      </c>
      <c r="C12" s="35"/>
      <c r="D12" s="36"/>
      <c r="E12" s="28"/>
      <c r="F12" s="36"/>
      <c r="G12" s="36">
        <f t="shared" si="3"/>
        <v>0</v>
      </c>
      <c r="H12" s="37"/>
      <c r="I12" s="35"/>
      <c r="J12" s="36"/>
      <c r="K12" s="36"/>
      <c r="L12" s="37"/>
      <c r="M12" s="35"/>
      <c r="N12" s="36"/>
      <c r="O12" s="36"/>
      <c r="P12" s="37"/>
      <c r="Q12" s="35"/>
      <c r="R12" s="39">
        <f t="shared" si="0"/>
        <v>0</v>
      </c>
      <c r="S12" s="39"/>
      <c r="T12" s="39"/>
      <c r="U12" s="39"/>
      <c r="V12" s="39"/>
      <c r="W12" s="40">
        <f t="shared" si="4"/>
        <v>0</v>
      </c>
      <c r="X12" s="39"/>
      <c r="Y12" s="41">
        <f t="shared" si="1"/>
        <v>0</v>
      </c>
      <c r="Z12" s="28"/>
      <c r="AA12" s="39">
        <f t="shared" si="5"/>
        <v>0</v>
      </c>
      <c r="AB12" s="42">
        <f t="shared" si="2"/>
        <v>0</v>
      </c>
      <c r="AC12" s="43">
        <f t="shared" si="6"/>
        <v>0</v>
      </c>
      <c r="AD12" s="44"/>
      <c r="AE12" s="3"/>
      <c r="AF12" s="3"/>
    </row>
    <row r="13" spans="1:34" ht="42" hidden="1">
      <c r="A13" s="45" t="s">
        <v>27</v>
      </c>
      <c r="B13" s="46" t="s">
        <v>28</v>
      </c>
      <c r="C13" s="35">
        <v>0</v>
      </c>
      <c r="D13" s="36"/>
      <c r="E13" s="28"/>
      <c r="F13" s="36"/>
      <c r="G13" s="36">
        <f t="shared" si="3"/>
        <v>0</v>
      </c>
      <c r="H13" s="37"/>
      <c r="I13" s="35"/>
      <c r="J13" s="36"/>
      <c r="K13" s="36"/>
      <c r="L13" s="37"/>
      <c r="M13" s="35"/>
      <c r="N13" s="36"/>
      <c r="O13" s="36"/>
      <c r="P13" s="37"/>
      <c r="Q13" s="35"/>
      <c r="R13" s="39">
        <f t="shared" si="0"/>
        <v>0</v>
      </c>
      <c r="S13" s="39"/>
      <c r="T13" s="39"/>
      <c r="U13" s="39"/>
      <c r="V13" s="39"/>
      <c r="W13" s="40">
        <f t="shared" si="4"/>
        <v>0</v>
      </c>
      <c r="X13" s="39"/>
      <c r="Y13" s="41">
        <f t="shared" si="1"/>
        <v>0</v>
      </c>
      <c r="Z13" s="28"/>
      <c r="AA13" s="39">
        <f t="shared" si="5"/>
        <v>0</v>
      </c>
      <c r="AB13" s="42">
        <f t="shared" si="2"/>
        <v>0</v>
      </c>
      <c r="AC13" s="43">
        <f t="shared" si="6"/>
        <v>0</v>
      </c>
      <c r="AD13" s="44"/>
      <c r="AE13" s="3"/>
      <c r="AF13" s="3"/>
    </row>
    <row r="14" spans="1:34" ht="55.8">
      <c r="A14" s="45" t="s">
        <v>29</v>
      </c>
      <c r="B14" s="46" t="s">
        <v>30</v>
      </c>
      <c r="C14" s="35">
        <v>0</v>
      </c>
      <c r="D14" s="36"/>
      <c r="E14" s="28">
        <v>93300</v>
      </c>
      <c r="F14" s="36"/>
      <c r="G14" s="36">
        <f t="shared" si="3"/>
        <v>0</v>
      </c>
      <c r="H14" s="37"/>
      <c r="I14" s="35"/>
      <c r="J14" s="36"/>
      <c r="K14" s="36"/>
      <c r="L14" s="37"/>
      <c r="M14" s="35"/>
      <c r="N14" s="36"/>
      <c r="O14" s="36"/>
      <c r="P14" s="37"/>
      <c r="Q14" s="35"/>
      <c r="R14" s="39">
        <f t="shared" si="0"/>
        <v>0</v>
      </c>
      <c r="S14" s="39"/>
      <c r="T14" s="39">
        <f>U14-Q14-93300</f>
        <v>-33129</v>
      </c>
      <c r="U14" s="40">
        <v>60171</v>
      </c>
      <c r="V14" s="40"/>
      <c r="W14" s="40">
        <f t="shared" si="4"/>
        <v>123207</v>
      </c>
      <c r="X14" s="40">
        <v>123207</v>
      </c>
      <c r="Y14" s="41">
        <f t="shared" si="1"/>
        <v>0</v>
      </c>
      <c r="Z14" s="28">
        <f>E14</f>
        <v>93300</v>
      </c>
      <c r="AA14" s="39">
        <f t="shared" si="5"/>
        <v>93300</v>
      </c>
      <c r="AB14" s="42">
        <f t="shared" si="2"/>
        <v>90078</v>
      </c>
      <c r="AC14" s="43">
        <f t="shared" si="6"/>
        <v>183378</v>
      </c>
      <c r="AD14" s="44">
        <v>183378</v>
      </c>
      <c r="AE14" s="3"/>
      <c r="AF14" s="3"/>
    </row>
    <row r="15" spans="1:34" ht="55.8">
      <c r="A15" s="47" t="s">
        <v>31</v>
      </c>
      <c r="B15" s="48" t="s">
        <v>32</v>
      </c>
      <c r="C15" s="49">
        <f t="shared" ref="C15" si="7">SUM(C7:C14)</f>
        <v>1860000</v>
      </c>
      <c r="D15" s="50">
        <f>SUM(D7:D14)</f>
        <v>2083000</v>
      </c>
      <c r="E15" s="50">
        <f t="shared" ref="E15:U15" si="8">SUM(E7:E14)</f>
        <v>-308100</v>
      </c>
      <c r="F15" s="50">
        <f t="shared" si="8"/>
        <v>1720000</v>
      </c>
      <c r="G15" s="50">
        <f t="shared" si="8"/>
        <v>-2083000</v>
      </c>
      <c r="H15" s="50">
        <f t="shared" si="8"/>
        <v>0</v>
      </c>
      <c r="I15" s="50">
        <f t="shared" si="8"/>
        <v>1946000</v>
      </c>
      <c r="J15" s="50">
        <f t="shared" si="8"/>
        <v>280000</v>
      </c>
      <c r="K15" s="50">
        <f t="shared" si="8"/>
        <v>402900</v>
      </c>
      <c r="L15" s="50">
        <f t="shared" si="8"/>
        <v>2348900</v>
      </c>
      <c r="M15" s="50">
        <f t="shared" si="8"/>
        <v>163060</v>
      </c>
      <c r="N15" s="50">
        <f t="shared" si="8"/>
        <v>0</v>
      </c>
      <c r="O15" s="50">
        <f t="shared" si="8"/>
        <v>-163060</v>
      </c>
      <c r="P15" s="50">
        <f t="shared" si="8"/>
        <v>0</v>
      </c>
      <c r="Q15" s="50">
        <f t="shared" si="8"/>
        <v>585000</v>
      </c>
      <c r="R15" s="50">
        <f t="shared" si="8"/>
        <v>3860000</v>
      </c>
      <c r="S15" s="50">
        <f t="shared" si="8"/>
        <v>308100</v>
      </c>
      <c r="T15" s="50">
        <f t="shared" si="8"/>
        <v>298309</v>
      </c>
      <c r="U15" s="50">
        <f t="shared" si="8"/>
        <v>2836635</v>
      </c>
      <c r="V15" s="50"/>
      <c r="W15" s="40">
        <f t="shared" si="4"/>
        <v>0</v>
      </c>
      <c r="X15" s="50"/>
      <c r="Y15" s="51">
        <f t="shared" ref="Y15:AB15" si="9">SUM(Y7:Y14)</f>
        <v>4777060</v>
      </c>
      <c r="Z15" s="50">
        <f t="shared" si="9"/>
        <v>0</v>
      </c>
      <c r="AA15" s="50">
        <f t="shared" si="9"/>
        <v>4777060</v>
      </c>
      <c r="AB15" s="50">
        <f t="shared" si="9"/>
        <v>2532182</v>
      </c>
      <c r="AC15" s="43">
        <f t="shared" si="6"/>
        <v>7309242</v>
      </c>
      <c r="AD15" s="50">
        <f t="shared" ref="AD15" si="10">SUM(AD7:AD14)</f>
        <v>7309242</v>
      </c>
      <c r="AE15" s="3"/>
      <c r="AF15" s="3"/>
    </row>
    <row r="16" spans="1:34" ht="42">
      <c r="A16" s="45" t="s">
        <v>33</v>
      </c>
      <c r="B16" s="46" t="s">
        <v>34</v>
      </c>
      <c r="C16" s="35">
        <v>8272000</v>
      </c>
      <c r="D16" s="36">
        <v>8314000</v>
      </c>
      <c r="E16" s="28"/>
      <c r="F16" s="36"/>
      <c r="G16" s="36">
        <f>H16-D16</f>
        <v>-2359180</v>
      </c>
      <c r="H16" s="38">
        <v>5954820</v>
      </c>
      <c r="I16" s="35"/>
      <c r="J16" s="36"/>
      <c r="K16" s="36"/>
      <c r="L16" s="37"/>
      <c r="M16" s="35"/>
      <c r="N16" s="36"/>
      <c r="O16" s="36"/>
      <c r="P16" s="37"/>
      <c r="Q16" s="35"/>
      <c r="R16" s="39">
        <f t="shared" si="0"/>
        <v>8272000</v>
      </c>
      <c r="S16" s="39"/>
      <c r="T16" s="39"/>
      <c r="U16" s="39"/>
      <c r="V16" s="39"/>
      <c r="W16" s="40">
        <f t="shared" si="4"/>
        <v>0</v>
      </c>
      <c r="X16" s="39"/>
      <c r="Y16" s="41">
        <f>SUM(D16,I16,M16,Q16)</f>
        <v>8314000</v>
      </c>
      <c r="Z16" s="28">
        <v>0</v>
      </c>
      <c r="AA16" s="39">
        <f t="shared" si="5"/>
        <v>8314000</v>
      </c>
      <c r="AB16" s="42">
        <f>AD16-AA16</f>
        <v>-2359180</v>
      </c>
      <c r="AC16" s="43">
        <f t="shared" si="6"/>
        <v>5954820</v>
      </c>
      <c r="AD16" s="52">
        <v>5954820</v>
      </c>
      <c r="AE16" s="3"/>
      <c r="AF16" s="3"/>
    </row>
    <row r="17" spans="1:32" ht="126" hidden="1" customHeight="1">
      <c r="A17" s="45" t="s">
        <v>35</v>
      </c>
      <c r="B17" s="46" t="s">
        <v>36</v>
      </c>
      <c r="C17" s="53">
        <v>0</v>
      </c>
      <c r="D17" s="54"/>
      <c r="E17" s="28"/>
      <c r="F17" s="54"/>
      <c r="G17" s="54"/>
      <c r="H17" s="55"/>
      <c r="I17" s="53"/>
      <c r="J17" s="56"/>
      <c r="K17" s="56"/>
      <c r="L17" s="55"/>
      <c r="M17" s="57"/>
      <c r="N17" s="56"/>
      <c r="O17" s="56"/>
      <c r="P17" s="55"/>
      <c r="Q17" s="57"/>
      <c r="R17" s="58">
        <f t="shared" si="0"/>
        <v>0</v>
      </c>
      <c r="S17" s="59"/>
      <c r="T17" s="59"/>
      <c r="U17" s="39"/>
      <c r="V17" s="39"/>
      <c r="W17" s="40">
        <f t="shared" si="4"/>
        <v>0</v>
      </c>
      <c r="X17" s="39"/>
      <c r="Y17" s="60">
        <f>SUM(D17,I17,M17,Q17)</f>
        <v>0</v>
      </c>
      <c r="Z17" s="61">
        <v>0</v>
      </c>
      <c r="AA17" s="39">
        <f t="shared" si="5"/>
        <v>0</v>
      </c>
      <c r="AB17" s="42">
        <f>AD17-AA17</f>
        <v>0</v>
      </c>
      <c r="AC17" s="43">
        <f t="shared" si="6"/>
        <v>0</v>
      </c>
      <c r="AD17" s="44"/>
      <c r="AE17" s="3"/>
      <c r="AF17" s="3"/>
    </row>
    <row r="18" spans="1:32" ht="42" hidden="1">
      <c r="A18" s="45" t="s">
        <v>37</v>
      </c>
      <c r="B18" s="46" t="s">
        <v>38</v>
      </c>
      <c r="C18" s="35"/>
      <c r="D18" s="36"/>
      <c r="E18" s="28"/>
      <c r="F18" s="36"/>
      <c r="G18" s="36"/>
      <c r="H18" s="37"/>
      <c r="I18" s="35"/>
      <c r="J18" s="62"/>
      <c r="K18" s="62"/>
      <c r="L18" s="37"/>
      <c r="M18" s="63"/>
      <c r="N18" s="62"/>
      <c r="O18" s="62"/>
      <c r="P18" s="37"/>
      <c r="Q18" s="63"/>
      <c r="R18" s="39">
        <f t="shared" si="0"/>
        <v>0</v>
      </c>
      <c r="S18" s="64"/>
      <c r="T18" s="64"/>
      <c r="U18" s="39"/>
      <c r="V18" s="39"/>
      <c r="W18" s="40">
        <f t="shared" si="4"/>
        <v>0</v>
      </c>
      <c r="X18" s="39"/>
      <c r="Y18" s="65">
        <f>SUM(D18,I18,M18,Q18)</f>
        <v>0</v>
      </c>
      <c r="Z18" s="28">
        <v>0</v>
      </c>
      <c r="AA18" s="39">
        <f t="shared" si="5"/>
        <v>0</v>
      </c>
      <c r="AB18" s="42">
        <f>AD18-AA18</f>
        <v>0</v>
      </c>
      <c r="AC18" s="43">
        <f t="shared" si="6"/>
        <v>0</v>
      </c>
      <c r="AD18" s="44"/>
      <c r="AE18" s="3"/>
      <c r="AF18" s="3"/>
    </row>
    <row r="19" spans="1:32" ht="42.6" thickBot="1">
      <c r="A19" s="66" t="s">
        <v>39</v>
      </c>
      <c r="B19" s="67" t="s">
        <v>40</v>
      </c>
      <c r="C19" s="68">
        <f>SUM(C16:C18)</f>
        <v>8272000</v>
      </c>
      <c r="D19" s="69">
        <f>SUM(D16:D18)</f>
        <v>8314000</v>
      </c>
      <c r="E19" s="69">
        <f t="shared" ref="E19:U19" si="11">SUM(E16:E18)</f>
        <v>0</v>
      </c>
      <c r="F19" s="69">
        <f t="shared" si="11"/>
        <v>0</v>
      </c>
      <c r="G19" s="69">
        <f t="shared" si="11"/>
        <v>-2359180</v>
      </c>
      <c r="H19" s="69">
        <f t="shared" si="11"/>
        <v>5954820</v>
      </c>
      <c r="I19" s="69">
        <f t="shared" si="11"/>
        <v>0</v>
      </c>
      <c r="J19" s="69">
        <f t="shared" si="11"/>
        <v>0</v>
      </c>
      <c r="K19" s="69">
        <f t="shared" si="11"/>
        <v>0</v>
      </c>
      <c r="L19" s="69">
        <f t="shared" si="11"/>
        <v>0</v>
      </c>
      <c r="M19" s="69">
        <f t="shared" si="11"/>
        <v>0</v>
      </c>
      <c r="N19" s="69">
        <f t="shared" si="11"/>
        <v>0</v>
      </c>
      <c r="O19" s="69">
        <f t="shared" si="11"/>
        <v>0</v>
      </c>
      <c r="P19" s="69">
        <f t="shared" si="11"/>
        <v>0</v>
      </c>
      <c r="Q19" s="69">
        <f t="shared" si="11"/>
        <v>0</v>
      </c>
      <c r="R19" s="69">
        <f t="shared" si="11"/>
        <v>8272000</v>
      </c>
      <c r="S19" s="69">
        <f t="shared" si="11"/>
        <v>0</v>
      </c>
      <c r="T19" s="69">
        <f t="shared" si="11"/>
        <v>0</v>
      </c>
      <c r="U19" s="69">
        <f t="shared" si="11"/>
        <v>0</v>
      </c>
      <c r="V19" s="69"/>
      <c r="W19" s="70">
        <f t="shared" si="4"/>
        <v>0</v>
      </c>
      <c r="X19" s="69"/>
      <c r="Y19" s="71">
        <f t="shared" ref="Y19:AB19" si="12">SUM(Y16:Y18)</f>
        <v>8314000</v>
      </c>
      <c r="Z19" s="69">
        <f t="shared" si="12"/>
        <v>0</v>
      </c>
      <c r="AA19" s="69">
        <f t="shared" si="12"/>
        <v>8314000</v>
      </c>
      <c r="AB19" s="69">
        <f t="shared" si="12"/>
        <v>-2359180</v>
      </c>
      <c r="AC19" s="72">
        <f t="shared" si="6"/>
        <v>5954820</v>
      </c>
      <c r="AD19" s="69">
        <f t="shared" ref="AD19" si="13">SUM(AD16:AD18)</f>
        <v>5954820</v>
      </c>
      <c r="AE19" s="3"/>
      <c r="AF19" s="3"/>
    </row>
    <row r="20" spans="1:32" ht="28.8" thickBot="1">
      <c r="A20" s="73" t="s">
        <v>41</v>
      </c>
      <c r="B20" s="74" t="s">
        <v>42</v>
      </c>
      <c r="C20" s="75">
        <f t="shared" ref="C20" si="14">C19+C15</f>
        <v>10132000</v>
      </c>
      <c r="D20" s="76">
        <f>D19+D15</f>
        <v>10397000</v>
      </c>
      <c r="E20" s="76">
        <f t="shared" ref="E20:U20" si="15">E19+E15</f>
        <v>-308100</v>
      </c>
      <c r="F20" s="76">
        <f t="shared" si="15"/>
        <v>1720000</v>
      </c>
      <c r="G20" s="76">
        <f t="shared" si="15"/>
        <v>-4442180</v>
      </c>
      <c r="H20" s="76">
        <f t="shared" si="15"/>
        <v>5954820</v>
      </c>
      <c r="I20" s="76">
        <f t="shared" si="15"/>
        <v>1946000</v>
      </c>
      <c r="J20" s="76">
        <f t="shared" si="15"/>
        <v>280000</v>
      </c>
      <c r="K20" s="76">
        <f t="shared" si="15"/>
        <v>402900</v>
      </c>
      <c r="L20" s="76">
        <f t="shared" si="15"/>
        <v>2348900</v>
      </c>
      <c r="M20" s="76">
        <f t="shared" si="15"/>
        <v>163060</v>
      </c>
      <c r="N20" s="76">
        <f t="shared" si="15"/>
        <v>0</v>
      </c>
      <c r="O20" s="76">
        <f t="shared" si="15"/>
        <v>-163060</v>
      </c>
      <c r="P20" s="76">
        <f t="shared" si="15"/>
        <v>0</v>
      </c>
      <c r="Q20" s="77">
        <f t="shared" si="15"/>
        <v>585000</v>
      </c>
      <c r="R20" s="76">
        <f t="shared" si="15"/>
        <v>12132000</v>
      </c>
      <c r="S20" s="76">
        <f t="shared" si="15"/>
        <v>308100</v>
      </c>
      <c r="T20" s="76">
        <f t="shared" si="15"/>
        <v>298309</v>
      </c>
      <c r="U20" s="78">
        <f t="shared" si="15"/>
        <v>2836635</v>
      </c>
      <c r="V20" s="76">
        <f>SUM(V7:V19)</f>
        <v>0</v>
      </c>
      <c r="W20" s="76">
        <f t="shared" ref="W20:X20" si="16">SUM(W7:W19)</f>
        <v>2123707</v>
      </c>
      <c r="X20" s="77">
        <f t="shared" si="16"/>
        <v>2123707</v>
      </c>
      <c r="Y20" s="79">
        <f t="shared" ref="Y20:AB20" si="17">Y19+Y15</f>
        <v>13091060</v>
      </c>
      <c r="Z20" s="76">
        <f t="shared" si="17"/>
        <v>0</v>
      </c>
      <c r="AA20" s="76">
        <f t="shared" si="17"/>
        <v>13091060</v>
      </c>
      <c r="AB20" s="78">
        <f t="shared" si="17"/>
        <v>173002</v>
      </c>
      <c r="AC20" s="80">
        <f>AA20+AB20</f>
        <v>13264062</v>
      </c>
      <c r="AD20" s="81">
        <f t="shared" ref="AD20" si="18">AD19+AD15</f>
        <v>13264062</v>
      </c>
      <c r="AE20" s="3"/>
      <c r="AF20" s="3"/>
    </row>
    <row r="21" spans="1:32" ht="84" thickBot="1">
      <c r="A21" s="82" t="s">
        <v>43</v>
      </c>
      <c r="B21" s="83" t="s">
        <v>44</v>
      </c>
      <c r="C21" s="84">
        <f>C20*0.2</f>
        <v>2026400</v>
      </c>
      <c r="D21" s="85">
        <f>D20*0.2</f>
        <v>2079400</v>
      </c>
      <c r="E21" s="86"/>
      <c r="F21" s="85">
        <f>F20*0.195</f>
        <v>335400</v>
      </c>
      <c r="G21" s="85">
        <f>H21-D21</f>
        <v>-1176895</v>
      </c>
      <c r="H21" s="87">
        <v>902505</v>
      </c>
      <c r="I21" s="84">
        <f>I20*0.195</f>
        <v>379470</v>
      </c>
      <c r="J21" s="88">
        <v>55300</v>
      </c>
      <c r="K21" s="88">
        <f>L21-I21</f>
        <v>11419</v>
      </c>
      <c r="L21" s="87">
        <v>390889</v>
      </c>
      <c r="M21" s="89">
        <f>M20*0.195</f>
        <v>31796.7</v>
      </c>
      <c r="N21" s="88">
        <v>0</v>
      </c>
      <c r="O21" s="88"/>
      <c r="P21" s="88"/>
      <c r="Q21" s="36">
        <f>Q20*0.195</f>
        <v>114075</v>
      </c>
      <c r="R21" s="90">
        <f t="shared" si="0"/>
        <v>2417100</v>
      </c>
      <c r="S21" s="91"/>
      <c r="T21" s="91">
        <f>U21-Q21</f>
        <v>370988</v>
      </c>
      <c r="U21" s="92">
        <v>485063</v>
      </c>
      <c r="V21" s="93"/>
      <c r="W21" s="93"/>
      <c r="X21" s="94">
        <v>329175</v>
      </c>
      <c r="Y21" s="95">
        <f>SUM(D21,I21,M21,Q21)</f>
        <v>2604741.7000000002</v>
      </c>
      <c r="Z21" s="86">
        <v>0</v>
      </c>
      <c r="AA21" s="90">
        <f t="shared" si="5"/>
        <v>2604741.7000000002</v>
      </c>
      <c r="AB21" s="96">
        <f>AD21-AA21</f>
        <v>-497109.70000000019</v>
      </c>
      <c r="AC21" s="97">
        <f t="shared" si="6"/>
        <v>2107632</v>
      </c>
      <c r="AD21" s="98">
        <v>2107632</v>
      </c>
      <c r="AE21" s="3"/>
      <c r="AF21" s="3"/>
    </row>
    <row r="22" spans="1:3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1"/>
      <c r="AA22" s="1"/>
      <c r="AB22" s="3"/>
      <c r="AC22" s="3"/>
      <c r="AD22" s="3"/>
      <c r="AE22" s="3"/>
      <c r="AF22" s="3"/>
    </row>
    <row r="23" spans="1:3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1"/>
      <c r="AA23" s="1"/>
      <c r="AB23" s="3"/>
      <c r="AC23" s="3"/>
      <c r="AD23" s="3"/>
      <c r="AE23" s="3"/>
      <c r="AF23" s="3"/>
    </row>
  </sheetData>
  <mergeCells count="10">
    <mergeCell ref="AA5:AA6"/>
    <mergeCell ref="AB5:AB6"/>
    <mergeCell ref="AD5:AD6"/>
    <mergeCell ref="A1:Y3"/>
    <mergeCell ref="C5:H5"/>
    <mergeCell ref="I5:L5"/>
    <mergeCell ref="M5:P5"/>
    <mergeCell ref="Q5:U5"/>
    <mergeCell ref="V5:X5"/>
    <mergeCell ref="Y5:Y6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5 melléklet Személyi jell.</vt:lpstr>
      <vt:lpstr>'5 melléklet Személyi jell.'!Nyomtatási_terület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2021-06-07T11:03:28Z</dcterms:created>
  <dcterms:modified xsi:type="dcterms:W3CDTF">2021-06-07T11:04:04Z</dcterms:modified>
</cp:coreProperties>
</file>