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NOLOGYNAS\Közös\MARIANN\Gősfa zárszámadás 2020\beszámozott\"/>
    </mc:Choice>
  </mc:AlternateContent>
  <xr:revisionPtr revIDLastSave="0" documentId="13_ncr:40009_{5734A532-905C-4CA5-B60E-3551E306B575}" xr6:coauthVersionLast="47" xr6:coauthVersionMax="47" xr10:uidLastSave="{00000000-0000-0000-0000-000000000000}"/>
  <bookViews>
    <workbookView xWindow="-108" yWindow="-108" windowWidth="23256" windowHeight="12576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Munka1!$A$1:$Q$87</definedName>
  </definedNames>
  <calcPr calcId="181029"/>
</workbook>
</file>

<file path=xl/calcChain.xml><?xml version="1.0" encoding="utf-8"?>
<calcChain xmlns="http://schemas.openxmlformats.org/spreadsheetml/2006/main">
  <c r="N12" i="1" l="1"/>
  <c r="N11" i="1"/>
  <c r="P72" i="1"/>
  <c r="P70" i="1"/>
  <c r="O56" i="1"/>
  <c r="P56" i="1"/>
  <c r="P53" i="1"/>
  <c r="N56" i="1"/>
  <c r="N60" i="1"/>
  <c r="N87" i="1"/>
  <c r="N86" i="1"/>
  <c r="P84" i="1"/>
  <c r="O84" i="1"/>
  <c r="N83" i="1"/>
  <c r="N84" i="1"/>
  <c r="N81" i="1"/>
  <c r="N80" i="1"/>
  <c r="P79" i="1"/>
  <c r="O79" i="1"/>
  <c r="N79" i="1"/>
  <c r="N78" i="1"/>
  <c r="N77" i="1"/>
  <c r="N76" i="1"/>
  <c r="N75" i="1"/>
  <c r="N72" i="1"/>
  <c r="N70" i="1"/>
  <c r="N74" i="1"/>
  <c r="N73" i="1"/>
  <c r="N71" i="1"/>
  <c r="O70" i="1"/>
  <c r="O61" i="1"/>
  <c r="N69" i="1"/>
  <c r="N68" i="1"/>
  <c r="N67" i="1"/>
  <c r="N66" i="1"/>
  <c r="N65" i="1"/>
  <c r="N64" i="1"/>
  <c r="P63" i="1"/>
  <c r="P61" i="1"/>
  <c r="O63" i="1"/>
  <c r="N62" i="1"/>
  <c r="Q61" i="1"/>
  <c r="N59" i="1"/>
  <c r="N58" i="1"/>
  <c r="N57" i="1"/>
  <c r="N55" i="1"/>
  <c r="N54" i="1"/>
  <c r="N53" i="1"/>
  <c r="P54" i="1"/>
  <c r="Q53" i="1"/>
  <c r="O53" i="1"/>
  <c r="N52" i="1"/>
  <c r="N51" i="1"/>
  <c r="N50" i="1"/>
  <c r="N49" i="1"/>
  <c r="N48" i="1"/>
  <c r="N47" i="1"/>
  <c r="N46" i="1"/>
  <c r="N45" i="1"/>
  <c r="N44" i="1"/>
  <c r="P44" i="1"/>
  <c r="O44" i="1"/>
  <c r="N43" i="1"/>
  <c r="N42" i="1"/>
  <c r="N41" i="1"/>
  <c r="N40" i="1"/>
  <c r="N38" i="1"/>
  <c r="N39" i="1"/>
  <c r="O38" i="1"/>
  <c r="N37" i="1"/>
  <c r="N35" i="1"/>
  <c r="N36" i="1"/>
  <c r="O35" i="1"/>
  <c r="N34" i="1"/>
  <c r="N33" i="1"/>
  <c r="N32" i="1"/>
  <c r="N31" i="1"/>
  <c r="N30" i="1"/>
  <c r="N29" i="1"/>
  <c r="N27" i="1"/>
  <c r="Q29" i="1"/>
  <c r="Q27" i="1"/>
  <c r="P29" i="1"/>
  <c r="O29" i="1"/>
  <c r="O27" i="1"/>
  <c r="N28" i="1"/>
  <c r="P27" i="1"/>
  <c r="N26" i="1"/>
  <c r="N24" i="1"/>
  <c r="N23" i="1"/>
  <c r="P23" i="1"/>
  <c r="O23" i="1"/>
  <c r="N22" i="1"/>
  <c r="N21" i="1"/>
  <c r="N20" i="1"/>
  <c r="O20" i="1"/>
  <c r="N19" i="1"/>
  <c r="N18" i="1"/>
  <c r="N17" i="1"/>
  <c r="N16" i="1"/>
  <c r="O15" i="1"/>
  <c r="N15" i="1"/>
  <c r="N14" i="1"/>
  <c r="N13" i="1"/>
  <c r="P11" i="1"/>
  <c r="O11" i="1"/>
  <c r="Q10" i="1"/>
  <c r="Q82" i="1"/>
  <c r="Q85" i="1"/>
  <c r="P10" i="1"/>
  <c r="P82" i="1"/>
  <c r="P85" i="1"/>
  <c r="O10" i="1"/>
  <c r="J78" i="1"/>
  <c r="J77" i="1"/>
  <c r="J19" i="1"/>
  <c r="J17" i="1"/>
  <c r="J87" i="1"/>
  <c r="J86" i="1"/>
  <c r="L84" i="1"/>
  <c r="K84" i="1"/>
  <c r="J83" i="1"/>
  <c r="J84" i="1"/>
  <c r="J81" i="1"/>
  <c r="J80" i="1"/>
  <c r="J79" i="1"/>
  <c r="L79" i="1"/>
  <c r="K79" i="1"/>
  <c r="J76" i="1"/>
  <c r="J75" i="1"/>
  <c r="J74" i="1"/>
  <c r="J72" i="1"/>
  <c r="J70" i="1"/>
  <c r="J73" i="1"/>
  <c r="L72" i="1"/>
  <c r="L70" i="1"/>
  <c r="J71" i="1"/>
  <c r="K70" i="1"/>
  <c r="J69" i="1"/>
  <c r="J68" i="1"/>
  <c r="J67" i="1"/>
  <c r="J66" i="1"/>
  <c r="J65" i="1"/>
  <c r="J64" i="1"/>
  <c r="J63" i="1"/>
  <c r="J61" i="1"/>
  <c r="L63" i="1"/>
  <c r="K63" i="1"/>
  <c r="K61" i="1"/>
  <c r="J62" i="1"/>
  <c r="M61" i="1"/>
  <c r="J59" i="1"/>
  <c r="J58" i="1"/>
  <c r="J57" i="1"/>
  <c r="J56" i="1"/>
  <c r="L56" i="1"/>
  <c r="K56" i="1"/>
  <c r="J55" i="1"/>
  <c r="J54" i="1"/>
  <c r="L54" i="1"/>
  <c r="L53" i="1"/>
  <c r="M53" i="1"/>
  <c r="K53" i="1"/>
  <c r="J52" i="1"/>
  <c r="J51" i="1"/>
  <c r="J50" i="1"/>
  <c r="J49" i="1"/>
  <c r="J48" i="1"/>
  <c r="J47" i="1"/>
  <c r="J44" i="1"/>
  <c r="J46" i="1"/>
  <c r="J45" i="1"/>
  <c r="M44" i="1"/>
  <c r="L44" i="1"/>
  <c r="L27" i="1"/>
  <c r="K44" i="1"/>
  <c r="J43" i="1"/>
  <c r="J42" i="1"/>
  <c r="J41" i="1"/>
  <c r="J40" i="1"/>
  <c r="J39" i="1"/>
  <c r="J38" i="1"/>
  <c r="K38" i="1"/>
  <c r="J37" i="1"/>
  <c r="J36" i="1"/>
  <c r="J35" i="1"/>
  <c r="K35" i="1"/>
  <c r="J34" i="1"/>
  <c r="J33" i="1"/>
  <c r="J32" i="1"/>
  <c r="J31" i="1"/>
  <c r="J30" i="1"/>
  <c r="M29" i="1"/>
  <c r="M27" i="1"/>
  <c r="M82" i="1"/>
  <c r="M85" i="1"/>
  <c r="L29" i="1"/>
  <c r="K29" i="1"/>
  <c r="K27" i="1"/>
  <c r="J28" i="1"/>
  <c r="J26" i="1"/>
  <c r="J23" i="1"/>
  <c r="J24" i="1"/>
  <c r="L23" i="1"/>
  <c r="K23" i="1"/>
  <c r="J22" i="1"/>
  <c r="J21" i="1"/>
  <c r="J20" i="1"/>
  <c r="K20" i="1"/>
  <c r="K10" i="1"/>
  <c r="K82" i="1"/>
  <c r="K85" i="1"/>
  <c r="J18" i="1"/>
  <c r="J16" i="1"/>
  <c r="K15" i="1"/>
  <c r="J15" i="1"/>
  <c r="J14" i="1"/>
  <c r="J13" i="1"/>
  <c r="J12" i="1"/>
  <c r="J11" i="1"/>
  <c r="J10" i="1"/>
  <c r="L11" i="1"/>
  <c r="K11" i="1"/>
  <c r="M10" i="1"/>
  <c r="L10" i="1"/>
  <c r="F46" i="1"/>
  <c r="G63" i="1"/>
  <c r="F69" i="1"/>
  <c r="F14" i="1"/>
  <c r="F62" i="1"/>
  <c r="F87" i="1"/>
  <c r="F86" i="1"/>
  <c r="H84" i="1"/>
  <c r="G84" i="1"/>
  <c r="F83" i="1"/>
  <c r="F84" i="1"/>
  <c r="F81" i="1"/>
  <c r="F79" i="1"/>
  <c r="F80" i="1"/>
  <c r="H79" i="1"/>
  <c r="G79" i="1"/>
  <c r="G61" i="1"/>
  <c r="F76" i="1"/>
  <c r="F75" i="1"/>
  <c r="F74" i="1"/>
  <c r="F73" i="1"/>
  <c r="F72" i="1"/>
  <c r="H72" i="1"/>
  <c r="H70" i="1"/>
  <c r="F71" i="1"/>
  <c r="G70" i="1"/>
  <c r="F68" i="1"/>
  <c r="F67" i="1"/>
  <c r="F66" i="1"/>
  <c r="F65" i="1"/>
  <c r="F63" i="1"/>
  <c r="F64" i="1"/>
  <c r="H63" i="1"/>
  <c r="H61" i="1"/>
  <c r="I61" i="1"/>
  <c r="I82" i="1"/>
  <c r="I85" i="1"/>
  <c r="F59" i="1"/>
  <c r="F58" i="1"/>
  <c r="F57" i="1"/>
  <c r="F56" i="1"/>
  <c r="H56" i="1"/>
  <c r="H53" i="1"/>
  <c r="G56" i="1"/>
  <c r="F55" i="1"/>
  <c r="F54" i="1"/>
  <c r="H54" i="1"/>
  <c r="I53" i="1"/>
  <c r="G53" i="1"/>
  <c r="F52" i="1"/>
  <c r="F51" i="1"/>
  <c r="F50" i="1"/>
  <c r="F49" i="1"/>
  <c r="F48" i="1"/>
  <c r="F44" i="1"/>
  <c r="F47" i="1"/>
  <c r="F45" i="1"/>
  <c r="I44" i="1"/>
  <c r="H44" i="1"/>
  <c r="H27" i="1"/>
  <c r="G44" i="1"/>
  <c r="G27" i="1"/>
  <c r="F43" i="1"/>
  <c r="F42" i="1"/>
  <c r="F41" i="1"/>
  <c r="F40" i="1"/>
  <c r="F39" i="1"/>
  <c r="F38" i="1"/>
  <c r="G38" i="1"/>
  <c r="F37" i="1"/>
  <c r="F35" i="1"/>
  <c r="F36" i="1"/>
  <c r="G35" i="1"/>
  <c r="F34" i="1"/>
  <c r="F33" i="1"/>
  <c r="F32" i="1"/>
  <c r="F31" i="1"/>
  <c r="F30" i="1"/>
  <c r="I29" i="1"/>
  <c r="I27" i="1"/>
  <c r="H29" i="1"/>
  <c r="G29" i="1"/>
  <c r="F28" i="1"/>
  <c r="F26" i="1"/>
  <c r="F24" i="1"/>
  <c r="F23" i="1"/>
  <c r="H23" i="1"/>
  <c r="H82" i="1"/>
  <c r="H85" i="1"/>
  <c r="G23" i="1"/>
  <c r="F22" i="1"/>
  <c r="F21" i="1"/>
  <c r="F20" i="1"/>
  <c r="G20" i="1"/>
  <c r="F18" i="1"/>
  <c r="F16" i="1"/>
  <c r="F15" i="1"/>
  <c r="G15" i="1"/>
  <c r="F13" i="1"/>
  <c r="F12" i="1"/>
  <c r="F11" i="1"/>
  <c r="H11" i="1"/>
  <c r="H10" i="1"/>
  <c r="G11" i="1"/>
  <c r="I10" i="1"/>
  <c r="D79" i="1"/>
  <c r="D29" i="1"/>
  <c r="C35" i="1"/>
  <c r="D11" i="1"/>
  <c r="D10" i="1"/>
  <c r="E10" i="1"/>
  <c r="E82" i="1"/>
  <c r="E85" i="1"/>
  <c r="C63" i="1"/>
  <c r="C61" i="1"/>
  <c r="B68" i="1"/>
  <c r="C70" i="1"/>
  <c r="B49" i="1"/>
  <c r="B28" i="1"/>
  <c r="B18" i="1"/>
  <c r="B31" i="1"/>
  <c r="C11" i="1"/>
  <c r="C10" i="1"/>
  <c r="C15" i="1"/>
  <c r="C20" i="1"/>
  <c r="B87" i="1"/>
  <c r="B86" i="1"/>
  <c r="D84" i="1"/>
  <c r="C84" i="1"/>
  <c r="B83" i="1"/>
  <c r="B84" i="1"/>
  <c r="B81" i="1"/>
  <c r="B80" i="1"/>
  <c r="B79" i="1"/>
  <c r="C79" i="1"/>
  <c r="B76" i="1"/>
  <c r="B75" i="1"/>
  <c r="B72" i="1"/>
  <c r="B74" i="1"/>
  <c r="B73" i="1"/>
  <c r="B71" i="1"/>
  <c r="B70" i="1"/>
  <c r="D72" i="1"/>
  <c r="D70" i="1"/>
  <c r="D63" i="1"/>
  <c r="D61" i="1"/>
  <c r="D23" i="1"/>
  <c r="D44" i="1"/>
  <c r="D27" i="1"/>
  <c r="D54" i="1"/>
  <c r="D53" i="1"/>
  <c r="D82" i="1"/>
  <c r="D85" i="1"/>
  <c r="D56" i="1"/>
  <c r="B67" i="1"/>
  <c r="B66" i="1"/>
  <c r="B65" i="1"/>
  <c r="B64" i="1"/>
  <c r="B63" i="1"/>
  <c r="E61" i="1"/>
  <c r="B59" i="1"/>
  <c r="B58" i="1"/>
  <c r="B56" i="1"/>
  <c r="B57" i="1"/>
  <c r="C56" i="1"/>
  <c r="C53" i="1"/>
  <c r="B55" i="1"/>
  <c r="B54" i="1"/>
  <c r="B53" i="1"/>
  <c r="E53" i="1"/>
  <c r="B52" i="1"/>
  <c r="B51" i="1"/>
  <c r="B50" i="1"/>
  <c r="B48" i="1"/>
  <c r="B47" i="1"/>
  <c r="B46" i="1"/>
  <c r="B45" i="1"/>
  <c r="B44" i="1"/>
  <c r="E44" i="1"/>
  <c r="C44" i="1"/>
  <c r="B43" i="1"/>
  <c r="B42" i="1"/>
  <c r="B41" i="1"/>
  <c r="B40" i="1"/>
  <c r="B39" i="1"/>
  <c r="B38" i="1"/>
  <c r="C38" i="1"/>
  <c r="B37" i="1"/>
  <c r="B36" i="1"/>
  <c r="B35" i="1"/>
  <c r="B34" i="1"/>
  <c r="B33" i="1"/>
  <c r="B32" i="1"/>
  <c r="B30" i="1"/>
  <c r="E29" i="1"/>
  <c r="E27" i="1"/>
  <c r="C29" i="1"/>
  <c r="C27" i="1"/>
  <c r="B26" i="1"/>
  <c r="B24" i="1"/>
  <c r="B23" i="1"/>
  <c r="C23" i="1"/>
  <c r="B22" i="1"/>
  <c r="B21" i="1"/>
  <c r="B20" i="1"/>
  <c r="B16" i="1"/>
  <c r="B15" i="1"/>
  <c r="B13" i="1"/>
  <c r="B12" i="1"/>
  <c r="B11" i="1"/>
  <c r="B61" i="1"/>
  <c r="J27" i="1"/>
  <c r="J82" i="1"/>
  <c r="J85" i="1"/>
  <c r="O82" i="1"/>
  <c r="O85" i="1"/>
  <c r="C82" i="1"/>
  <c r="C85" i="1"/>
  <c r="B29" i="1"/>
  <c r="B27" i="1"/>
  <c r="F29" i="1"/>
  <c r="F27" i="1"/>
  <c r="B10" i="1"/>
  <c r="F10" i="1"/>
  <c r="F53" i="1"/>
  <c r="F70" i="1"/>
  <c r="F61" i="1"/>
  <c r="J29" i="1"/>
  <c r="J53" i="1"/>
  <c r="N63" i="1"/>
  <c r="N61" i="1"/>
  <c r="G10" i="1"/>
  <c r="G82" i="1"/>
  <c r="G85" i="1"/>
  <c r="L61" i="1"/>
  <c r="L82" i="1"/>
  <c r="L85" i="1"/>
  <c r="N10" i="1"/>
  <c r="N82" i="1"/>
  <c r="N85" i="1"/>
  <c r="F82" i="1"/>
  <c r="F85" i="1"/>
  <c r="B82" i="1"/>
  <c r="B85" i="1"/>
</calcChain>
</file>

<file path=xl/sharedStrings.xml><?xml version="1.0" encoding="utf-8"?>
<sst xmlns="http://schemas.openxmlformats.org/spreadsheetml/2006/main" count="117" uniqueCount="95">
  <si>
    <t xml:space="preserve"> - Zalaegerszegi kistérségi ügyelet működéséhez hozzájár.</t>
  </si>
  <si>
    <t xml:space="preserve">Önkormányzati létszám előirányzat </t>
  </si>
  <si>
    <t xml:space="preserve"> - Sürgősségi fogorvosi feladatok ellátásához átadás </t>
  </si>
  <si>
    <t xml:space="preserve">Ebből: Közfoglalkoztatottak éves létszám előirányzata </t>
  </si>
  <si>
    <t>Önként vállalt feladatok</t>
  </si>
  <si>
    <t>a./Személyi juttatások</t>
  </si>
  <si>
    <t>b./ Munkaadókat terhelő járulékok és szociális hozzájárulási adó</t>
  </si>
  <si>
    <t>c./ Dologi kiadások</t>
  </si>
  <si>
    <t xml:space="preserve">      - irodaszer nyomtatvány </t>
  </si>
  <si>
    <t xml:space="preserve">      - hajtó és kenőanyag </t>
  </si>
  <si>
    <t xml:space="preserve">      - munkaruha, védőruha </t>
  </si>
  <si>
    <t xml:space="preserve">      - villamosenergia szolgáltatás</t>
  </si>
  <si>
    <t xml:space="preserve">      - víz és csatornadíjak </t>
  </si>
  <si>
    <t xml:space="preserve">TÁRGYÉVI KÖLTSÉGVETÉSI KIADÁSOK  ÖSSZESEN: </t>
  </si>
  <si>
    <t>Kötelező feladatok</t>
  </si>
  <si>
    <t xml:space="preserve"> - általános tartalék     </t>
  </si>
  <si>
    <t>1.) Törvény szerinti illetmények, munkabérek</t>
  </si>
  <si>
    <t xml:space="preserve">     - alapilletmény</t>
  </si>
  <si>
    <t xml:space="preserve">     - CAFETÉRIA juttatás</t>
  </si>
  <si>
    <t xml:space="preserve">     - Állományba nem tartozók megbízási díja</t>
  </si>
  <si>
    <t>1.) Szociális hozzájárulási adó</t>
  </si>
  <si>
    <t>3.) Cafeteria után fizetendő SZJA</t>
  </si>
  <si>
    <t>d./ Ellátottak pénzbeli juttatásai</t>
  </si>
  <si>
    <t>1.) Szakmai anyagok beszerzése</t>
  </si>
  <si>
    <t>2.) Üzemeltetési anyagok beszerzése</t>
  </si>
  <si>
    <t xml:space="preserve">      - egyéb üzemeltetési, fenntartási anyagbeszerzés</t>
  </si>
  <si>
    <t>3.) Kommunikációs szolgáltatások</t>
  </si>
  <si>
    <t xml:space="preserve">      -  informatikai szolgáltatások</t>
  </si>
  <si>
    <t xml:space="preserve">      -  egyéb kommunikációs  szolgáltatások</t>
  </si>
  <si>
    <t>4.) Közüzemi díjak</t>
  </si>
  <si>
    <t>7.) Egyéb szakmai szolgáltatások</t>
  </si>
  <si>
    <t xml:space="preserve">6.) Karbantartási, kisjavítási szolgáltatások </t>
  </si>
  <si>
    <t>e./ Egyéb működési célú kiadások</t>
  </si>
  <si>
    <t xml:space="preserve"> - Civil szervezetek és egyéb szervezetek támogatása</t>
  </si>
  <si>
    <t xml:space="preserve">TÁRGYÉVI KIADÁSOK  ÖSSZESEN: </t>
  </si>
  <si>
    <t>Államigazgatási feladatok</t>
  </si>
  <si>
    <t>Eredeti ei.</t>
  </si>
  <si>
    <t xml:space="preserve">     - Választott tisztségviselők juttatásai</t>
  </si>
  <si>
    <t>Önkormányzat teljesített előirányzata összesen:</t>
  </si>
  <si>
    <t>Államháztartáson belüli megelőlegezések visszafizetése</t>
  </si>
  <si>
    <t xml:space="preserve">FINANSZÍROZÁSI KIADÁSOK ÖSSZESEN: </t>
  </si>
  <si>
    <t>8.) Egyéb szolgáltatások</t>
  </si>
  <si>
    <t xml:space="preserve">      - Biztosítási, szolgáltatások</t>
  </si>
  <si>
    <t xml:space="preserve">      - Szállítási szolgáltatások</t>
  </si>
  <si>
    <t xml:space="preserve">      - Egyéb üzemeltetési, fenntartási szolgáltatások</t>
  </si>
  <si>
    <t xml:space="preserve">      - Bankköltségek</t>
  </si>
  <si>
    <t>1.) Egyéb nem intézményi ellátások</t>
  </si>
  <si>
    <t>2.) Települési támogatások</t>
  </si>
  <si>
    <t xml:space="preserve"> - céltartalék</t>
  </si>
  <si>
    <t xml:space="preserve">     - szociális ágazati összevont pótlék</t>
  </si>
  <si>
    <t xml:space="preserve">      * Zalai Falvakért Egyesület</t>
  </si>
  <si>
    <t>2.) Cafeteria után fizetendő szociális hozzájárulási adó</t>
  </si>
  <si>
    <t xml:space="preserve">      - tüzelőanyag</t>
  </si>
  <si>
    <t>5.) Vásárolt élelmezés (rászoruló gyermekek szünidei étkeztetésének támogatása)</t>
  </si>
  <si>
    <t>9.) Kiküldetések kiadása (belföldi)</t>
  </si>
  <si>
    <t xml:space="preserve">10.) Működési célú előzetesen felszámított ÁFA  </t>
  </si>
  <si>
    <t>11.) Fizetendő ÁFA</t>
  </si>
  <si>
    <t>12.) Egyéb dologi kiadások</t>
  </si>
  <si>
    <t xml:space="preserve"> - TÁMASZ</t>
  </si>
  <si>
    <t xml:space="preserve"> - Egervári Óvoda működéséhez hozzájárulás </t>
  </si>
  <si>
    <t xml:space="preserve"> -Iskolai étkeztetéshez hozzájárulás (Egervár Község Önkormányzata)</t>
  </si>
  <si>
    <t xml:space="preserve">      * Gősfai polgárőr Egyesület</t>
  </si>
  <si>
    <t xml:space="preserve">      * Helytörténeti és Községszépítő Egyesület Egervár (Stúdió)</t>
  </si>
  <si>
    <t xml:space="preserve">      * Göcsej-Zala Mente Egyesület tagdíj</t>
  </si>
  <si>
    <t xml:space="preserve">      - beiskolázási, óvodáztatási támogatás</t>
  </si>
  <si>
    <t xml:space="preserve">      - temetés költségeinek támogatása </t>
  </si>
  <si>
    <t xml:space="preserve">      - krízis helyzetben lévők támogatása </t>
  </si>
  <si>
    <t xml:space="preserve">      - újszülöttek támogatása </t>
  </si>
  <si>
    <t>- Vasboldogasszony Község Önkormányzata ( Közvílágítás részletfizetés)</t>
  </si>
  <si>
    <t>2.) Egyéb működési célú támogatások államháztartáson belülre</t>
  </si>
  <si>
    <t>3.) Egyéb működési célú támogatások államháztartáson kívülre</t>
  </si>
  <si>
    <t>4.) Tartalékok</t>
  </si>
  <si>
    <t>1.) Elvonások és befizetések</t>
  </si>
  <si>
    <t>2.) Jutalom</t>
  </si>
  <si>
    <t>- Elkülönített állami pénzalapnak egyéb működési célú végleges támogatás kiadásai</t>
  </si>
  <si>
    <t>I. Módosított ei.</t>
  </si>
  <si>
    <t>II. Módosított ei.</t>
  </si>
  <si>
    <t>3.) Béren kívüli juttatások</t>
  </si>
  <si>
    <t>5.) Egyéb költségtérítések</t>
  </si>
  <si>
    <t>4.) Közlekedési költségtérítés</t>
  </si>
  <si>
    <t>7.) Külső személyi juttatások</t>
  </si>
  <si>
    <t>6.) Foglalkoztatottak egyéb személyi juttatásai</t>
  </si>
  <si>
    <t xml:space="preserve"> - Lakossági víz- és csatornaszolgáltatás támogatása</t>
  </si>
  <si>
    <t xml:space="preserve"> - Zalavíz Zrt. Központi Alapba pénzeszközátadás (ivóvíz)</t>
  </si>
  <si>
    <t>Adatok FT-ban</t>
  </si>
  <si>
    <t>Eredeti előirányzat</t>
  </si>
  <si>
    <t>I. Módosított előirányzat</t>
  </si>
  <si>
    <t>II. Módosított előirányzat</t>
  </si>
  <si>
    <t>Teljesített előirányzat</t>
  </si>
  <si>
    <t>Teljesített ei.</t>
  </si>
  <si>
    <t>Gősfa község Önkormányzata 2020. évi  teljesített működési kiadásai</t>
  </si>
  <si>
    <t xml:space="preserve">      - karácsonyi támogatás</t>
  </si>
  <si>
    <t>Önkormányzat tervezett előirányzata összesen:</t>
  </si>
  <si>
    <t>Önkormányzat módosított előirányzata összesen:</t>
  </si>
  <si>
    <t>2. melléklet a 7/2021.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</si>
</sst>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3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i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i/>
      <sz val="12"/>
      <name val="Arial CE"/>
      <charset val="238"/>
    </font>
    <font>
      <sz val="11"/>
      <name val="Arial CE"/>
      <family val="2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i/>
      <sz val="11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11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4" fillId="0" borderId="0" xfId="0" applyFont="1"/>
    <xf numFmtId="0" fontId="7" fillId="0" borderId="0" xfId="0" applyFont="1"/>
    <xf numFmtId="0" fontId="0" fillId="0" borderId="1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8" fillId="2" borderId="2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3" fillId="0" borderId="0" xfId="0" applyFont="1"/>
    <xf numFmtId="3" fontId="12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0" xfId="0" applyFont="1"/>
    <xf numFmtId="0" fontId="14" fillId="0" borderId="1" xfId="0" applyFont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9" fillId="0" borderId="2" xfId="0" applyFont="1" applyBorder="1" applyAlignment="1">
      <alignment wrapText="1"/>
    </xf>
    <xf numFmtId="0" fontId="14" fillId="0" borderId="7" xfId="0" applyFont="1" applyBorder="1" applyAlignment="1">
      <alignment wrapText="1"/>
    </xf>
    <xf numFmtId="3" fontId="11" fillId="0" borderId="2" xfId="0" applyNumberFormat="1" applyFont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4" xfId="0" applyFont="1" applyBorder="1" applyAlignment="1">
      <alignment wrapText="1"/>
    </xf>
    <xf numFmtId="3" fontId="3" fillId="2" borderId="4" xfId="0" applyNumberFormat="1" applyFont="1" applyFill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0" fontId="17" fillId="0" borderId="3" xfId="0" applyFont="1" applyBorder="1"/>
    <xf numFmtId="0" fontId="18" fillId="0" borderId="3" xfId="0" applyFont="1" applyBorder="1"/>
    <xf numFmtId="0" fontId="17" fillId="0" borderId="1" xfId="0" applyFont="1" applyBorder="1"/>
    <xf numFmtId="0" fontId="17" fillId="0" borderId="9" xfId="0" applyFont="1" applyBorder="1"/>
    <xf numFmtId="0" fontId="18" fillId="0" borderId="7" xfId="0" applyFont="1" applyBorder="1"/>
    <xf numFmtId="0" fontId="17" fillId="0" borderId="6" xfId="0" applyFont="1" applyBorder="1" applyAlignment="1">
      <alignment vertical="top" wrapText="1"/>
    </xf>
    <xf numFmtId="0" fontId="17" fillId="0" borderId="11" xfId="0" applyFont="1" applyBorder="1" applyAlignment="1">
      <alignment vertical="top" wrapText="1"/>
    </xf>
    <xf numFmtId="0" fontId="14" fillId="0" borderId="0" xfId="0" applyFont="1" applyBorder="1"/>
    <xf numFmtId="0" fontId="13" fillId="0" borderId="1" xfId="0" applyFont="1" applyBorder="1" applyAlignment="1">
      <alignment wrapText="1"/>
    </xf>
    <xf numFmtId="0" fontId="19" fillId="0" borderId="0" xfId="0" applyFont="1"/>
    <xf numFmtId="3" fontId="4" fillId="0" borderId="3" xfId="0" applyNumberFormat="1" applyFont="1" applyFill="1" applyBorder="1" applyAlignment="1">
      <alignment horizontal="right"/>
    </xf>
    <xf numFmtId="0" fontId="17" fillId="0" borderId="7" xfId="0" applyFont="1" applyBorder="1"/>
    <xf numFmtId="0" fontId="12" fillId="0" borderId="12" xfId="0" applyFont="1" applyBorder="1"/>
    <xf numFmtId="3" fontId="15" fillId="0" borderId="5" xfId="0" applyNumberFormat="1" applyFont="1" applyFill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center"/>
    </xf>
    <xf numFmtId="3" fontId="15" fillId="0" borderId="8" xfId="0" applyNumberFormat="1" applyFont="1" applyFill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3" fontId="15" fillId="0" borderId="6" xfId="0" applyNumberFormat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right"/>
    </xf>
    <xf numFmtId="3" fontId="10" fillId="0" borderId="3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21" fillId="0" borderId="6" xfId="0" applyNumberFormat="1" applyFont="1" applyBorder="1" applyAlignment="1">
      <alignment horizontal="center" vertical="top" wrapText="1"/>
    </xf>
    <xf numFmtId="0" fontId="22" fillId="0" borderId="6" xfId="0" applyFont="1" applyBorder="1" applyAlignment="1">
      <alignment vertical="top" wrapText="1"/>
    </xf>
    <xf numFmtId="3" fontId="4" fillId="0" borderId="6" xfId="0" applyNumberFormat="1" applyFont="1" applyFill="1" applyBorder="1" applyAlignment="1">
      <alignment horizontal="right"/>
    </xf>
    <xf numFmtId="0" fontId="0" fillId="0" borderId="1" xfId="0" applyFont="1" applyBorder="1" applyAlignment="1">
      <alignment wrapText="1"/>
    </xf>
    <xf numFmtId="3" fontId="4" fillId="0" borderId="8" xfId="0" applyNumberFormat="1" applyFont="1" applyBorder="1" applyAlignment="1">
      <alignment horizontal="center"/>
    </xf>
    <xf numFmtId="0" fontId="14" fillId="0" borderId="3" xfId="0" applyFont="1" applyFill="1" applyBorder="1" applyAlignment="1">
      <alignment wrapText="1"/>
    </xf>
    <xf numFmtId="3" fontId="20" fillId="0" borderId="5" xfId="0" applyNumberFormat="1" applyFont="1" applyFill="1" applyBorder="1" applyAlignment="1">
      <alignment horizontal="center"/>
    </xf>
    <xf numFmtId="3" fontId="20" fillId="0" borderId="9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16" fillId="0" borderId="7" xfId="0" applyFont="1" applyFill="1" applyBorder="1"/>
    <xf numFmtId="0" fontId="16" fillId="0" borderId="8" xfId="0" applyFont="1" applyFill="1" applyBorder="1"/>
    <xf numFmtId="0" fontId="9" fillId="0" borderId="13" xfId="0" applyFont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/>
    </xf>
    <xf numFmtId="0" fontId="14" fillId="0" borderId="9" xfId="0" applyFont="1" applyBorder="1" applyAlignment="1">
      <alignment wrapText="1"/>
    </xf>
    <xf numFmtId="3" fontId="15" fillId="0" borderId="9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0" fontId="1" fillId="0" borderId="0" xfId="0" applyFont="1" applyFill="1"/>
    <xf numFmtId="3" fontId="15" fillId="0" borderId="9" xfId="0" applyNumberFormat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14" fillId="0" borderId="0" xfId="0" applyFont="1" applyFill="1"/>
    <xf numFmtId="3" fontId="12" fillId="0" borderId="3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0" fontId="0" fillId="0" borderId="14" xfId="0" applyFill="1" applyBorder="1" applyAlignment="1">
      <alignment wrapText="1"/>
    </xf>
    <xf numFmtId="0" fontId="16" fillId="0" borderId="11" xfId="0" applyFont="1" applyFill="1" applyBorder="1"/>
    <xf numFmtId="3" fontId="12" fillId="0" borderId="2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23" fillId="0" borderId="3" xfId="0" applyFont="1" applyBorder="1" applyAlignment="1">
      <alignment wrapText="1"/>
    </xf>
    <xf numFmtId="3" fontId="20" fillId="0" borderId="6" xfId="0" applyNumberFormat="1" applyFont="1" applyBorder="1" applyAlignment="1">
      <alignment horizontal="right"/>
    </xf>
    <xf numFmtId="3" fontId="20" fillId="0" borderId="6" xfId="0" applyNumberFormat="1" applyFont="1" applyFill="1" applyBorder="1" applyAlignment="1">
      <alignment horizontal="right"/>
    </xf>
    <xf numFmtId="3" fontId="20" fillId="0" borderId="5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right"/>
    </xf>
    <xf numFmtId="0" fontId="0" fillId="0" borderId="9" xfId="0" applyBorder="1" applyAlignment="1">
      <alignment wrapText="1"/>
    </xf>
    <xf numFmtId="3" fontId="12" fillId="0" borderId="10" xfId="0" applyNumberFormat="1" applyFont="1" applyBorder="1" applyAlignment="1">
      <alignment horizontal="right"/>
    </xf>
    <xf numFmtId="0" fontId="12" fillId="0" borderId="6" xfId="0" applyFont="1" applyFill="1" applyBorder="1"/>
    <xf numFmtId="0" fontId="12" fillId="0" borderId="6" xfId="0" applyFont="1" applyBorder="1"/>
    <xf numFmtId="0" fontId="0" fillId="0" borderId="3" xfId="0" applyFont="1" applyBorder="1" applyAlignment="1">
      <alignment wrapText="1"/>
    </xf>
    <xf numFmtId="3" fontId="4" fillId="0" borderId="8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3" fontId="12" fillId="3" borderId="5" xfId="0" applyNumberFormat="1" applyFont="1" applyFill="1" applyBorder="1" applyAlignment="1">
      <alignment horizontal="right"/>
    </xf>
    <xf numFmtId="3" fontId="12" fillId="3" borderId="1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0" fontId="0" fillId="0" borderId="1" xfId="0" quotePrefix="1" applyBorder="1" applyAlignment="1">
      <alignment wrapText="1"/>
    </xf>
    <xf numFmtId="3" fontId="16" fillId="0" borderId="8" xfId="0" applyNumberFormat="1" applyFont="1" applyFill="1" applyBorder="1"/>
    <xf numFmtId="3" fontId="16" fillId="0" borderId="7" xfId="0" applyNumberFormat="1" applyFont="1" applyFill="1" applyBorder="1"/>
    <xf numFmtId="3" fontId="16" fillId="0" borderId="11" xfId="0" applyNumberFormat="1" applyFont="1" applyFill="1" applyBorder="1"/>
    <xf numFmtId="3" fontId="16" fillId="0" borderId="14" xfId="0" applyNumberFormat="1" applyFont="1" applyFill="1" applyBorder="1"/>
    <xf numFmtId="3" fontId="15" fillId="0" borderId="7" xfId="0" applyNumberFormat="1" applyFont="1" applyFill="1" applyBorder="1" applyAlignment="1">
      <alignment horizontal="center"/>
    </xf>
    <xf numFmtId="3" fontId="11" fillId="0" borderId="9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0" fontId="17" fillId="0" borderId="6" xfId="0" applyFont="1" applyBorder="1"/>
    <xf numFmtId="3" fontId="6" fillId="0" borderId="2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3" fontId="16" fillId="3" borderId="14" xfId="0" applyNumberFormat="1" applyFont="1" applyFill="1" applyBorder="1"/>
    <xf numFmtId="3" fontId="15" fillId="3" borderId="6" xfId="0" applyNumberFormat="1" applyFont="1" applyFill="1" applyBorder="1" applyAlignment="1">
      <alignment horizontal="center"/>
    </xf>
    <xf numFmtId="3" fontId="20" fillId="0" borderId="5" xfId="0" applyNumberFormat="1" applyFont="1" applyBorder="1" applyAlignment="1">
      <alignment horizontal="right"/>
    </xf>
    <xf numFmtId="0" fontId="23" fillId="0" borderId="3" xfId="0" quotePrefix="1" applyFont="1" applyBorder="1" applyAlignment="1">
      <alignment wrapText="1"/>
    </xf>
    <xf numFmtId="3" fontId="24" fillId="0" borderId="3" xfId="0" applyNumberFormat="1" applyFont="1" applyFill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25" fillId="0" borderId="0" xfId="0" applyFont="1" applyAlignment="1">
      <alignment horizontal="right"/>
    </xf>
    <xf numFmtId="3" fontId="12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3" fontId="12" fillId="3" borderId="3" xfId="0" applyNumberFormat="1" applyFont="1" applyFill="1" applyBorder="1" applyAlignment="1">
      <alignment horizontal="right"/>
    </xf>
    <xf numFmtId="3" fontId="15" fillId="3" borderId="5" xfId="0" applyNumberFormat="1" applyFont="1" applyFill="1" applyBorder="1" applyAlignment="1">
      <alignment horizontal="center"/>
    </xf>
    <xf numFmtId="3" fontId="15" fillId="3" borderId="3" xfId="0" applyNumberFormat="1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2" fillId="3" borderId="6" xfId="0" applyNumberFormat="1" applyFont="1" applyFill="1" applyBorder="1" applyAlignment="1">
      <alignment horizontal="right"/>
    </xf>
    <xf numFmtId="3" fontId="12" fillId="3" borderId="1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7" fillId="0" borderId="16" xfId="0" applyNumberFormat="1" applyFont="1" applyFill="1" applyBorder="1" applyAlignment="1">
      <alignment horizontal="right"/>
    </xf>
    <xf numFmtId="0" fontId="23" fillId="0" borderId="3" xfId="0" applyFont="1" applyBorder="1" applyAlignment="1">
      <alignment horizontal="center" wrapText="1"/>
    </xf>
    <xf numFmtId="3" fontId="24" fillId="0" borderId="5" xfId="0" applyNumberFormat="1" applyFont="1" applyFill="1" applyBorder="1" applyAlignment="1">
      <alignment horizontal="right"/>
    </xf>
    <xf numFmtId="3" fontId="10" fillId="0" borderId="3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0" fontId="0" fillId="0" borderId="0" xfId="0" applyFont="1"/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view="pageBreakPreview" zoomScale="60" zoomScaleNormal="60" workbookViewId="0">
      <selection sqref="A1:Q1"/>
    </sheetView>
  </sheetViews>
  <sheetFormatPr defaultRowHeight="13.2" x14ac:dyDescent="0.25"/>
  <cols>
    <col min="1" max="1" width="48.33203125" customWidth="1"/>
    <col min="2" max="4" width="14.33203125" customWidth="1"/>
    <col min="5" max="5" width="15.33203125" customWidth="1"/>
    <col min="6" max="6" width="14.44140625" customWidth="1"/>
    <col min="7" max="7" width="15.109375" customWidth="1"/>
    <col min="8" max="8" width="14.33203125" customWidth="1"/>
    <col min="9" max="9" width="14.6640625" customWidth="1"/>
    <col min="10" max="10" width="17.33203125" customWidth="1"/>
    <col min="11" max="11" width="16.5546875" customWidth="1"/>
    <col min="12" max="12" width="15.44140625" customWidth="1"/>
    <col min="13" max="13" width="16" customWidth="1"/>
    <col min="14" max="14" width="17.88671875" customWidth="1"/>
    <col min="15" max="15" width="13.44140625" customWidth="1"/>
    <col min="16" max="16" width="12.6640625" customWidth="1"/>
    <col min="17" max="17" width="17" customWidth="1"/>
  </cols>
  <sheetData>
    <row r="1" spans="1:17" ht="21.75" customHeight="1" x14ac:dyDescent="0.25">
      <c r="A1" s="171" t="s">
        <v>94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7" ht="1.5" customHeight="1" x14ac:dyDescent="0.25">
      <c r="A2" s="12"/>
      <c r="B2" s="12"/>
      <c r="C2" s="12"/>
      <c r="D2" s="12"/>
      <c r="E2" s="12"/>
      <c r="F2" s="9"/>
      <c r="G2" s="9"/>
      <c r="H2" s="9"/>
      <c r="I2" s="10"/>
      <c r="J2" s="10"/>
      <c r="K2" s="10"/>
      <c r="L2" s="10"/>
    </row>
    <row r="3" spans="1:17" ht="39" hidden="1" customHeight="1" thickBot="1" x14ac:dyDescent="0.3">
      <c r="A3" s="12"/>
      <c r="B3" s="12"/>
      <c r="C3" s="12"/>
      <c r="D3" s="12"/>
      <c r="E3" s="12"/>
      <c r="F3" s="9"/>
      <c r="G3" s="9"/>
      <c r="H3" s="9"/>
      <c r="I3" s="10"/>
      <c r="J3" s="10"/>
      <c r="K3" s="10"/>
      <c r="L3" s="10"/>
    </row>
    <row r="4" spans="1:17" ht="13.5" customHeight="1" thickBot="1" x14ac:dyDescent="0.3">
      <c r="A4" s="12"/>
      <c r="B4" s="12"/>
      <c r="C4" s="12"/>
      <c r="D4" s="12"/>
      <c r="E4" s="12"/>
      <c r="F4" s="9"/>
      <c r="G4" s="9"/>
      <c r="H4" s="9"/>
      <c r="I4" s="10"/>
      <c r="J4" s="10"/>
      <c r="K4" s="10"/>
      <c r="L4" s="10"/>
      <c r="M4" s="142"/>
      <c r="Q4" s="142" t="s">
        <v>84</v>
      </c>
    </row>
    <row r="5" spans="1:17" s="1" customFormat="1" ht="15" customHeight="1" x14ac:dyDescent="0.25">
      <c r="A5" s="165" t="s">
        <v>90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7"/>
    </row>
    <row r="6" spans="1:17" s="1" customFormat="1" ht="15.6" customHeight="1" thickBot="1" x14ac:dyDescent="0.3">
      <c r="A6" s="168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70"/>
    </row>
    <row r="7" spans="1:17" s="1" customFormat="1" ht="25.5" customHeight="1" thickBot="1" x14ac:dyDescent="0.3">
      <c r="A7" s="162"/>
      <c r="B7" s="172" t="s">
        <v>85</v>
      </c>
      <c r="C7" s="173"/>
      <c r="D7" s="173"/>
      <c r="E7" s="174"/>
      <c r="F7" s="172" t="s">
        <v>86</v>
      </c>
      <c r="G7" s="173"/>
      <c r="H7" s="173"/>
      <c r="I7" s="174"/>
      <c r="J7" s="172" t="s">
        <v>87</v>
      </c>
      <c r="K7" s="173"/>
      <c r="L7" s="173"/>
      <c r="M7" s="174"/>
      <c r="N7" s="172" t="s">
        <v>88</v>
      </c>
      <c r="O7" s="173"/>
      <c r="P7" s="173"/>
      <c r="Q7" s="174"/>
    </row>
    <row r="8" spans="1:17" ht="53.4" thickBot="1" x14ac:dyDescent="0.3">
      <c r="A8" s="163"/>
      <c r="B8" s="13" t="s">
        <v>92</v>
      </c>
      <c r="C8" s="41" t="s">
        <v>14</v>
      </c>
      <c r="D8" s="41" t="s">
        <v>4</v>
      </c>
      <c r="E8" s="85" t="s">
        <v>35</v>
      </c>
      <c r="F8" s="13" t="s">
        <v>93</v>
      </c>
      <c r="G8" s="41" t="s">
        <v>14</v>
      </c>
      <c r="H8" s="41" t="s">
        <v>4</v>
      </c>
      <c r="I8" s="85" t="s">
        <v>35</v>
      </c>
      <c r="J8" s="13" t="s">
        <v>93</v>
      </c>
      <c r="K8" s="41" t="s">
        <v>14</v>
      </c>
      <c r="L8" s="41" t="s">
        <v>4</v>
      </c>
      <c r="M8" s="85" t="s">
        <v>35</v>
      </c>
      <c r="N8" s="13" t="s">
        <v>38</v>
      </c>
      <c r="O8" s="41" t="s">
        <v>14</v>
      </c>
      <c r="P8" s="41" t="s">
        <v>4</v>
      </c>
      <c r="Q8" s="85" t="s">
        <v>35</v>
      </c>
    </row>
    <row r="9" spans="1:17" ht="27" thickBot="1" x14ac:dyDescent="0.3">
      <c r="A9" s="164"/>
      <c r="B9" s="88" t="s">
        <v>36</v>
      </c>
      <c r="C9" s="88" t="s">
        <v>36</v>
      </c>
      <c r="D9" s="88" t="s">
        <v>36</v>
      </c>
      <c r="E9" s="13" t="s">
        <v>36</v>
      </c>
      <c r="F9" s="88" t="s">
        <v>75</v>
      </c>
      <c r="G9" s="88" t="s">
        <v>75</v>
      </c>
      <c r="H9" s="88" t="s">
        <v>75</v>
      </c>
      <c r="I9" s="88" t="s">
        <v>75</v>
      </c>
      <c r="J9" s="88" t="s">
        <v>76</v>
      </c>
      <c r="K9" s="88" t="s">
        <v>76</v>
      </c>
      <c r="L9" s="88" t="s">
        <v>76</v>
      </c>
      <c r="M9" s="13" t="s">
        <v>76</v>
      </c>
      <c r="N9" s="88" t="s">
        <v>89</v>
      </c>
      <c r="O9" s="88" t="s">
        <v>89</v>
      </c>
      <c r="P9" s="88" t="s">
        <v>89</v>
      </c>
      <c r="Q9" s="13" t="s">
        <v>89</v>
      </c>
    </row>
    <row r="10" spans="1:17" ht="16.2" thickBot="1" x14ac:dyDescent="0.35">
      <c r="A10" s="39" t="s">
        <v>5</v>
      </c>
      <c r="B10" s="15">
        <f>SUM(B11,B15,B20,B18)</f>
        <v>8947800</v>
      </c>
      <c r="C10" s="15">
        <f>SUM(C11,C15,C20,C18)</f>
        <v>8507800</v>
      </c>
      <c r="D10" s="15">
        <f>SUM(D11,D15,D20,D18)</f>
        <v>440000</v>
      </c>
      <c r="E10" s="16">
        <f>SUM(E11,E15,E20,E18)</f>
        <v>0</v>
      </c>
      <c r="F10" s="15">
        <f>SUM(F11,F15,F20,F18,F14)</f>
        <v>9766700</v>
      </c>
      <c r="G10" s="15">
        <f>SUM(G11,G15,G20,G18,G14)</f>
        <v>9326700</v>
      </c>
      <c r="H10" s="15">
        <f>SUM(H11,H15,H20,H18)</f>
        <v>440000</v>
      </c>
      <c r="I10" s="16">
        <f>SUM(I11,I15,I20,I18)</f>
        <v>0</v>
      </c>
      <c r="J10" s="15">
        <f>SUM(J11,J15,J20,J18,J14,J17,J19)</f>
        <v>9990259</v>
      </c>
      <c r="K10" s="15">
        <f>SUM(K11,K15,K20,K18,K14,K17,K19)</f>
        <v>9550259</v>
      </c>
      <c r="L10" s="15">
        <f>SUM(L11,L15,L20,L18)</f>
        <v>440000</v>
      </c>
      <c r="M10" s="16">
        <f>SUM(M11,M15,M20,M18)</f>
        <v>0</v>
      </c>
      <c r="N10" s="15">
        <f>SUM(N11,N15,N20,N18,N14,N17,N19)</f>
        <v>8299465</v>
      </c>
      <c r="O10" s="15">
        <f>SUM(O11,O15,O20,O18,O14,O17,O19)</f>
        <v>7859465</v>
      </c>
      <c r="P10" s="15">
        <f>SUM(P11,P15,P20,P18)</f>
        <v>440000</v>
      </c>
      <c r="Q10" s="16">
        <f>SUM(Q11,Q15,Q20,Q18)</f>
        <v>0</v>
      </c>
    </row>
    <row r="11" spans="1:17" s="29" customFormat="1" ht="15.6" x14ac:dyDescent="0.3">
      <c r="A11" s="45" t="s">
        <v>16</v>
      </c>
      <c r="B11" s="70">
        <f>SUM(B12:B13)</f>
        <v>6222800</v>
      </c>
      <c r="C11" s="69">
        <f>SUM(C12:C13)</f>
        <v>5782800</v>
      </c>
      <c r="D11" s="69">
        <f>SUM(D12:D13)</f>
        <v>440000</v>
      </c>
      <c r="E11" s="70"/>
      <c r="F11" s="70">
        <f>SUM(F12:F13)</f>
        <v>6439800</v>
      </c>
      <c r="G11" s="69">
        <f>SUM(G12:G13)</f>
        <v>5999800</v>
      </c>
      <c r="H11" s="69">
        <f>SUM(H12:H13)</f>
        <v>440000</v>
      </c>
      <c r="I11" s="70"/>
      <c r="J11" s="70">
        <f>SUM(J12:J13)</f>
        <v>6439800</v>
      </c>
      <c r="K11" s="69">
        <f>SUM(K12:K13)</f>
        <v>5999800</v>
      </c>
      <c r="L11" s="69">
        <f>SUM(L12:L13)</f>
        <v>440000</v>
      </c>
      <c r="M11" s="70"/>
      <c r="N11" s="157">
        <f>SUM(N12:N13)</f>
        <v>4809862</v>
      </c>
      <c r="O11" s="156">
        <f>SUM(O12:O13)</f>
        <v>4369862</v>
      </c>
      <c r="P11" s="156">
        <f>SUM(P12:P13)</f>
        <v>440000</v>
      </c>
      <c r="Q11" s="70"/>
    </row>
    <row r="12" spans="1:17" ht="15.6" x14ac:dyDescent="0.3">
      <c r="A12" s="46" t="s">
        <v>17</v>
      </c>
      <c r="B12" s="18">
        <f>SUM(C12:E12)</f>
        <v>6140000</v>
      </c>
      <c r="C12" s="19">
        <v>5700000</v>
      </c>
      <c r="D12" s="19">
        <v>440000</v>
      </c>
      <c r="E12" s="18"/>
      <c r="F12" s="18">
        <f>SUM(G12:I12)</f>
        <v>6357000</v>
      </c>
      <c r="G12" s="19">
        <v>5917000</v>
      </c>
      <c r="H12" s="19">
        <v>440000</v>
      </c>
      <c r="I12" s="18"/>
      <c r="J12" s="18">
        <f>SUM(K12:M12)</f>
        <v>6357000</v>
      </c>
      <c r="K12" s="19">
        <v>5917000</v>
      </c>
      <c r="L12" s="19">
        <v>440000</v>
      </c>
      <c r="M12" s="18"/>
      <c r="N12" s="158">
        <f>SUM(O12:Q12)</f>
        <v>4594389</v>
      </c>
      <c r="O12" s="159">
        <v>4154389</v>
      </c>
      <c r="P12" s="55">
        <v>440000</v>
      </c>
      <c r="Q12" s="18"/>
    </row>
    <row r="13" spans="1:17" ht="15.6" x14ac:dyDescent="0.3">
      <c r="A13" s="46" t="s">
        <v>49</v>
      </c>
      <c r="B13" s="18">
        <f>SUM(C13:E13)</f>
        <v>82800</v>
      </c>
      <c r="C13" s="19">
        <v>82800</v>
      </c>
      <c r="D13" s="19"/>
      <c r="E13" s="18"/>
      <c r="F13" s="18">
        <f>SUM(G13:I13)</f>
        <v>82800</v>
      </c>
      <c r="G13" s="19">
        <v>82800</v>
      </c>
      <c r="H13" s="19"/>
      <c r="I13" s="18"/>
      <c r="J13" s="18">
        <f>SUM(K13:M13)</f>
        <v>82800</v>
      </c>
      <c r="K13" s="19">
        <v>82800</v>
      </c>
      <c r="L13" s="19"/>
      <c r="M13" s="18"/>
      <c r="N13" s="86">
        <f>SUM(O13:Q13)</f>
        <v>215473</v>
      </c>
      <c r="O13" s="55">
        <v>215473</v>
      </c>
      <c r="P13" s="55"/>
      <c r="Q13" s="18"/>
    </row>
    <row r="14" spans="1:17" ht="15.6" x14ac:dyDescent="0.3">
      <c r="A14" s="131" t="s">
        <v>73</v>
      </c>
      <c r="B14" s="18"/>
      <c r="C14" s="19"/>
      <c r="D14" s="19"/>
      <c r="E14" s="18"/>
      <c r="F14" s="18">
        <f>SUM(G14:I14)</f>
        <v>201900</v>
      </c>
      <c r="G14" s="19">
        <v>201900</v>
      </c>
      <c r="H14" s="19"/>
      <c r="I14" s="18"/>
      <c r="J14" s="18">
        <f>SUM(K14:M14)</f>
        <v>201900</v>
      </c>
      <c r="K14" s="19">
        <v>201900</v>
      </c>
      <c r="L14" s="19"/>
      <c r="M14" s="18"/>
      <c r="N14" s="18">
        <f>SUM(O14:Q14)</f>
        <v>201900</v>
      </c>
      <c r="O14" s="19">
        <v>201900</v>
      </c>
      <c r="P14" s="19"/>
      <c r="Q14" s="18"/>
    </row>
    <row r="15" spans="1:17" s="29" customFormat="1" ht="15.6" x14ac:dyDescent="0.3">
      <c r="A15" s="48" t="s">
        <v>77</v>
      </c>
      <c r="B15" s="72">
        <f>SUM(B16)</f>
        <v>0</v>
      </c>
      <c r="C15" s="71">
        <f>SUM(C16)</f>
        <v>0</v>
      </c>
      <c r="D15" s="71"/>
      <c r="E15" s="72"/>
      <c r="F15" s="72">
        <f>SUM(F16)</f>
        <v>0</v>
      </c>
      <c r="G15" s="71">
        <f>SUM(G16)</f>
        <v>0</v>
      </c>
      <c r="H15" s="71"/>
      <c r="I15" s="72"/>
      <c r="J15" s="72">
        <f>SUM(J16)</f>
        <v>0</v>
      </c>
      <c r="K15" s="71">
        <f>SUM(K16)</f>
        <v>0</v>
      </c>
      <c r="L15" s="71"/>
      <c r="M15" s="72"/>
      <c r="N15" s="72">
        <f>SUM(N16)</f>
        <v>0</v>
      </c>
      <c r="O15" s="71">
        <f>SUM(O16)</f>
        <v>0</v>
      </c>
      <c r="P15" s="71"/>
      <c r="Q15" s="72"/>
    </row>
    <row r="16" spans="1:17" ht="15.6" x14ac:dyDescent="0.3">
      <c r="A16" s="131" t="s">
        <v>18</v>
      </c>
      <c r="B16" s="116">
        <f>SUM(C16:E16)</f>
        <v>0</v>
      </c>
      <c r="C16" s="105">
        <v>0</v>
      </c>
      <c r="D16" s="21"/>
      <c r="E16" s="22"/>
      <c r="F16" s="116">
        <f>SUM(G16:I16)</f>
        <v>0</v>
      </c>
      <c r="G16" s="105">
        <v>0</v>
      </c>
      <c r="H16" s="21"/>
      <c r="I16" s="22"/>
      <c r="J16" s="116">
        <f>SUM(K16:M16)</f>
        <v>0</v>
      </c>
      <c r="K16" s="105">
        <v>0</v>
      </c>
      <c r="L16" s="21"/>
      <c r="M16" s="22"/>
      <c r="N16" s="116">
        <f>SUM(O16:Q16)</f>
        <v>0</v>
      </c>
      <c r="O16" s="105">
        <v>0</v>
      </c>
      <c r="P16" s="21"/>
      <c r="Q16" s="22"/>
    </row>
    <row r="17" spans="1:17" ht="15.6" x14ac:dyDescent="0.3">
      <c r="A17" s="48" t="s">
        <v>79</v>
      </c>
      <c r="B17" s="116"/>
      <c r="C17" s="105"/>
      <c r="D17" s="21"/>
      <c r="E17" s="22"/>
      <c r="F17" s="116"/>
      <c r="G17" s="105"/>
      <c r="H17" s="21"/>
      <c r="I17" s="22"/>
      <c r="J17" s="61">
        <f>SUM(K17:M17)</f>
        <v>50958</v>
      </c>
      <c r="K17" s="128">
        <v>50958</v>
      </c>
      <c r="L17" s="21"/>
      <c r="M17" s="22"/>
      <c r="N17" s="61">
        <f>SUM(O17:Q17)</f>
        <v>50958</v>
      </c>
      <c r="O17" s="128">
        <v>50958</v>
      </c>
      <c r="P17" s="21"/>
      <c r="Q17" s="22"/>
    </row>
    <row r="18" spans="1:17" ht="15.6" x14ac:dyDescent="0.3">
      <c r="A18" s="56" t="s">
        <v>78</v>
      </c>
      <c r="B18" s="61">
        <f>SUM(C18:D18)</f>
        <v>60000</v>
      </c>
      <c r="C18" s="128">
        <v>60000</v>
      </c>
      <c r="D18" s="21"/>
      <c r="E18" s="22"/>
      <c r="F18" s="61">
        <f>SUM(G18:H18)</f>
        <v>60000</v>
      </c>
      <c r="G18" s="128">
        <v>60000</v>
      </c>
      <c r="H18" s="21"/>
      <c r="I18" s="22"/>
      <c r="J18" s="61">
        <f>SUM(K18:L18)</f>
        <v>60000</v>
      </c>
      <c r="K18" s="128">
        <v>60000</v>
      </c>
      <c r="L18" s="21"/>
      <c r="M18" s="22"/>
      <c r="N18" s="61">
        <f>SUM(O18:P18)</f>
        <v>0</v>
      </c>
      <c r="O18" s="128">
        <v>0</v>
      </c>
      <c r="P18" s="21"/>
      <c r="Q18" s="22"/>
    </row>
    <row r="19" spans="1:17" ht="15.6" x14ac:dyDescent="0.3">
      <c r="A19" s="56" t="s">
        <v>81</v>
      </c>
      <c r="B19" s="61"/>
      <c r="C19" s="128"/>
      <c r="D19" s="21"/>
      <c r="E19" s="22"/>
      <c r="F19" s="61"/>
      <c r="G19" s="128"/>
      <c r="H19" s="21"/>
      <c r="I19" s="22"/>
      <c r="J19" s="61">
        <f>SUM(K19:L19)</f>
        <v>24186</v>
      </c>
      <c r="K19" s="128">
        <v>24186</v>
      </c>
      <c r="L19" s="21"/>
      <c r="M19" s="22"/>
      <c r="N19" s="61">
        <f>SUM(O19:P19)</f>
        <v>24186</v>
      </c>
      <c r="O19" s="128">
        <v>24186</v>
      </c>
      <c r="P19" s="21"/>
      <c r="Q19" s="22"/>
    </row>
    <row r="20" spans="1:17" s="29" customFormat="1" ht="15.6" x14ac:dyDescent="0.3">
      <c r="A20" s="47" t="s">
        <v>80</v>
      </c>
      <c r="B20" s="72">
        <f>SUM(B21:B22)</f>
        <v>2665000</v>
      </c>
      <c r="C20" s="72">
        <f>SUM(C21:C22)</f>
        <v>2665000</v>
      </c>
      <c r="D20" s="71"/>
      <c r="E20" s="72"/>
      <c r="F20" s="72">
        <f>SUM(F21:F22)</f>
        <v>3065000</v>
      </c>
      <c r="G20" s="72">
        <f>SUM(G21:G22)</f>
        <v>3065000</v>
      </c>
      <c r="H20" s="71"/>
      <c r="I20" s="72"/>
      <c r="J20" s="72">
        <f>SUM(J21:J22)</f>
        <v>3213415</v>
      </c>
      <c r="K20" s="72">
        <f>SUM(K21:K22)</f>
        <v>3213415</v>
      </c>
      <c r="L20" s="71"/>
      <c r="M20" s="72"/>
      <c r="N20" s="72">
        <f>SUM(N21:N22)</f>
        <v>3212559</v>
      </c>
      <c r="O20" s="72">
        <f>SUM(O21:O22)</f>
        <v>3212559</v>
      </c>
      <c r="P20" s="71"/>
      <c r="Q20" s="72"/>
    </row>
    <row r="21" spans="1:17" s="25" customFormat="1" ht="15.6" x14ac:dyDescent="0.3">
      <c r="A21" s="49" t="s">
        <v>37</v>
      </c>
      <c r="B21" s="22">
        <f>SUM(C21:E21)</f>
        <v>2065000</v>
      </c>
      <c r="C21" s="21">
        <v>2065000</v>
      </c>
      <c r="D21" s="89"/>
      <c r="E21" s="77"/>
      <c r="F21" s="22">
        <f>SUM(G21:I21)</f>
        <v>2065000</v>
      </c>
      <c r="G21" s="21">
        <v>2065000</v>
      </c>
      <c r="H21" s="89"/>
      <c r="I21" s="77"/>
      <c r="J21" s="22">
        <f>SUM(K21:M21)</f>
        <v>2065000</v>
      </c>
      <c r="K21" s="21">
        <v>2065000</v>
      </c>
      <c r="L21" s="89"/>
      <c r="M21" s="77"/>
      <c r="N21" s="22">
        <f>SUM(O21:Q21)</f>
        <v>2064144</v>
      </c>
      <c r="O21" s="21">
        <v>2064144</v>
      </c>
      <c r="P21" s="89"/>
      <c r="Q21" s="77"/>
    </row>
    <row r="22" spans="1:17" ht="16.2" thickBot="1" x14ac:dyDescent="0.35">
      <c r="A22" s="49" t="s">
        <v>19</v>
      </c>
      <c r="B22" s="22">
        <f>SUM(C22:E22)</f>
        <v>600000</v>
      </c>
      <c r="C22" s="105">
        <v>600000</v>
      </c>
      <c r="D22" s="21"/>
      <c r="E22" s="22"/>
      <c r="F22" s="22">
        <f>SUM(G22:I22)</f>
        <v>1000000</v>
      </c>
      <c r="G22" s="105">
        <v>1000000</v>
      </c>
      <c r="H22" s="21"/>
      <c r="I22" s="22"/>
      <c r="J22" s="22">
        <f>SUM(K22:M22)</f>
        <v>1148415</v>
      </c>
      <c r="K22" s="105">
        <v>1148415</v>
      </c>
      <c r="L22" s="21"/>
      <c r="M22" s="22"/>
      <c r="N22" s="22">
        <f>SUM(O22:Q22)</f>
        <v>1148415</v>
      </c>
      <c r="O22" s="105">
        <v>1148415</v>
      </c>
      <c r="P22" s="21"/>
      <c r="Q22" s="22"/>
    </row>
    <row r="23" spans="1:17" ht="28.5" customHeight="1" thickBot="1" x14ac:dyDescent="0.35">
      <c r="A23" s="4" t="s">
        <v>6</v>
      </c>
      <c r="B23" s="15">
        <f>SUM(B24:B26)</f>
        <v>1230000</v>
      </c>
      <c r="C23" s="15">
        <f>SUM(C24:C26)</f>
        <v>1153000</v>
      </c>
      <c r="D23" s="15">
        <f>SUM(D24:D26)</f>
        <v>77000</v>
      </c>
      <c r="E23" s="16"/>
      <c r="F23" s="15">
        <f>SUM(F24:F26)</f>
        <v>1355000</v>
      </c>
      <c r="G23" s="15">
        <f>SUM(G24:G26)</f>
        <v>1278000</v>
      </c>
      <c r="H23" s="15">
        <f>SUM(H24:H26)</f>
        <v>77000</v>
      </c>
      <c r="I23" s="16"/>
      <c r="J23" s="15">
        <f>SUM(J24:J26)</f>
        <v>1355000</v>
      </c>
      <c r="K23" s="15">
        <f>SUM(K24:K26)</f>
        <v>1278000</v>
      </c>
      <c r="L23" s="15">
        <f>SUM(L24:L26)</f>
        <v>77000</v>
      </c>
      <c r="M23" s="16"/>
      <c r="N23" s="15">
        <f>SUM(N24:N26)</f>
        <v>1118237</v>
      </c>
      <c r="O23" s="15">
        <f>SUM(O24:O26)</f>
        <v>1041237</v>
      </c>
      <c r="P23" s="15">
        <f>SUM(P24:P26)</f>
        <v>77000</v>
      </c>
      <c r="Q23" s="16"/>
    </row>
    <row r="24" spans="1:17" ht="15.6" x14ac:dyDescent="0.3">
      <c r="A24" s="45" t="s">
        <v>20</v>
      </c>
      <c r="B24" s="18">
        <f>SUM(C24:E24)</f>
        <v>1230000</v>
      </c>
      <c r="C24" s="19">
        <v>1153000</v>
      </c>
      <c r="D24" s="19">
        <v>77000</v>
      </c>
      <c r="E24" s="18"/>
      <c r="F24" s="18">
        <f>SUM(G24:I24)</f>
        <v>1355000</v>
      </c>
      <c r="G24" s="19">
        <v>1278000</v>
      </c>
      <c r="H24" s="19">
        <v>77000</v>
      </c>
      <c r="I24" s="18"/>
      <c r="J24" s="18">
        <f>SUM(K24:M24)</f>
        <v>1355000</v>
      </c>
      <c r="K24" s="19">
        <v>1278000</v>
      </c>
      <c r="L24" s="19">
        <v>77000</v>
      </c>
      <c r="M24" s="18"/>
      <c r="N24" s="18">
        <f>SUM(O24:Q24)</f>
        <v>1118237</v>
      </c>
      <c r="O24" s="19">
        <v>1041237</v>
      </c>
      <c r="P24" s="55">
        <v>77000</v>
      </c>
      <c r="Q24" s="18"/>
    </row>
    <row r="25" spans="1:17" ht="31.2" x14ac:dyDescent="0.25">
      <c r="A25" s="50" t="s">
        <v>51</v>
      </c>
      <c r="B25" s="120">
        <v>0</v>
      </c>
      <c r="C25" s="121">
        <v>0</v>
      </c>
      <c r="D25" s="32"/>
      <c r="E25" s="42"/>
      <c r="F25" s="120">
        <v>0</v>
      </c>
      <c r="G25" s="121">
        <v>0</v>
      </c>
      <c r="H25" s="32"/>
      <c r="I25" s="42"/>
      <c r="J25" s="120">
        <v>0</v>
      </c>
      <c r="K25" s="121">
        <v>0</v>
      </c>
      <c r="L25" s="32"/>
      <c r="M25" s="42"/>
      <c r="N25" s="120">
        <v>0</v>
      </c>
      <c r="O25" s="121">
        <v>0</v>
      </c>
      <c r="P25" s="32"/>
      <c r="Q25" s="42"/>
    </row>
    <row r="26" spans="1:17" ht="16.2" thickBot="1" x14ac:dyDescent="0.3">
      <c r="A26" s="51" t="s">
        <v>21</v>
      </c>
      <c r="B26" s="116">
        <f>SUM(C26:E26)</f>
        <v>0</v>
      </c>
      <c r="C26" s="105">
        <v>0</v>
      </c>
      <c r="D26" s="21"/>
      <c r="E26" s="22"/>
      <c r="F26" s="116">
        <f>SUM(G26:I26)</f>
        <v>0</v>
      </c>
      <c r="G26" s="105">
        <v>0</v>
      </c>
      <c r="H26" s="21"/>
      <c r="I26" s="22"/>
      <c r="J26" s="116">
        <f>SUM(K26:M26)</f>
        <v>0</v>
      </c>
      <c r="K26" s="105">
        <v>0</v>
      </c>
      <c r="L26" s="21"/>
      <c r="M26" s="22"/>
      <c r="N26" s="116">
        <f>SUM(O26:Q26)</f>
        <v>0</v>
      </c>
      <c r="O26" s="105">
        <v>0</v>
      </c>
      <c r="P26" s="21"/>
      <c r="Q26" s="22"/>
    </row>
    <row r="27" spans="1:17" s="38" customFormat="1" ht="16.2" thickBot="1" x14ac:dyDescent="0.35">
      <c r="A27" s="39" t="s">
        <v>7</v>
      </c>
      <c r="B27" s="16">
        <f>SUM(B28,B29,B35,B38,B41,B42,B50,B51,B43,B44,B52,B49)</f>
        <v>15524140</v>
      </c>
      <c r="C27" s="16">
        <f>SUM(C28,C29,C35,C38,C41,C42,C50,C51,C43,C44,C52,C49)</f>
        <v>11320440</v>
      </c>
      <c r="D27" s="16">
        <f>SUM(D28,D29,D35,D38,D41,D42,D50,D51,D43,D44,D52)</f>
        <v>4191000</v>
      </c>
      <c r="E27" s="16">
        <f>SUM(E28,E29,E35,E38,E41,E42,E50,E51,E43,E44,E52)</f>
        <v>12700</v>
      </c>
      <c r="F27" s="16">
        <f>SUM(F28,F29,F35,F38,F41,F42,F50,F51,F43,F44,F52,F49)</f>
        <v>16098390</v>
      </c>
      <c r="G27" s="16">
        <f>SUM(G28,G29,G35,G38,G41,G42,G50,G51,G43,G44,G52,G49)</f>
        <v>11894690</v>
      </c>
      <c r="H27" s="16">
        <f>SUM(H28,H29,H35,H38,H41,H42,H50,H51,H43,H44,H52)</f>
        <v>4191000</v>
      </c>
      <c r="I27" s="16">
        <f>SUM(I28,I29,I35,I38,I41,I42,I50,I51,I43,I44,I52)</f>
        <v>12700</v>
      </c>
      <c r="J27" s="16">
        <f>SUM(J28,J29,J35,J38,J41,J42,J50,J51,J43,J44,J52,J49)</f>
        <v>16098390</v>
      </c>
      <c r="K27" s="16">
        <f>SUM(K28,K29,K35,K38,K41,K42,K50,K51,K43,K44,K52,K49)</f>
        <v>11894690</v>
      </c>
      <c r="L27" s="16">
        <f>SUM(L28,L29,L35,L38,L41,L42,L50,L51,L43,L44,L52)</f>
        <v>4191000</v>
      </c>
      <c r="M27" s="16">
        <f>SUM(M28,M29,M35,M38,M41,M42,M50,M51,M43,M44,M52)</f>
        <v>12700</v>
      </c>
      <c r="N27" s="16">
        <f>SUM(N28,N29,N35,N38,N41,N42,N50,N51,N43,N44,N52,N49)</f>
        <v>8420941</v>
      </c>
      <c r="O27" s="16">
        <f>SUM(O28,O29,O35,O38,O41,O42,O50,O51,O43,O44,O52,O49)</f>
        <v>7374827</v>
      </c>
      <c r="P27" s="16">
        <f>SUM(P28,P29,P35,P38,P41,P42,P50,P51,P43,P44,P52)</f>
        <v>1046114</v>
      </c>
      <c r="Q27" s="16">
        <f>SUM(Q28,Q29,Q35,Q38,Q41,Q42,Q50,Q51,Q43,Q44,Q52)</f>
        <v>0</v>
      </c>
    </row>
    <row r="28" spans="1:17" s="52" customFormat="1" ht="15.6" x14ac:dyDescent="0.3">
      <c r="A28" s="28" t="s">
        <v>23</v>
      </c>
      <c r="B28" s="58">
        <f>SUM(C28:D28)</f>
        <v>220000</v>
      </c>
      <c r="C28" s="59">
        <v>220000</v>
      </c>
      <c r="D28" s="59"/>
      <c r="E28" s="60"/>
      <c r="F28" s="58">
        <f>SUM(G28:H28)</f>
        <v>220000</v>
      </c>
      <c r="G28" s="59">
        <v>220000</v>
      </c>
      <c r="H28" s="59"/>
      <c r="I28" s="60"/>
      <c r="J28" s="58">
        <f>SUM(K28:L28)</f>
        <v>220000</v>
      </c>
      <c r="K28" s="59">
        <v>220000</v>
      </c>
      <c r="L28" s="59"/>
      <c r="M28" s="60"/>
      <c r="N28" s="58">
        <f>SUM(O28:P28)</f>
        <v>6000</v>
      </c>
      <c r="O28" s="59">
        <v>6000</v>
      </c>
      <c r="P28" s="59"/>
      <c r="Q28" s="60"/>
    </row>
    <row r="29" spans="1:17" s="29" customFormat="1" ht="15.6" x14ac:dyDescent="0.3">
      <c r="A29" s="28" t="s">
        <v>24</v>
      </c>
      <c r="B29" s="58">
        <f t="shared" ref="B29:I29" si="0">SUM(B30:B34)</f>
        <v>3085000</v>
      </c>
      <c r="C29" s="59">
        <f t="shared" si="0"/>
        <v>2575000</v>
      </c>
      <c r="D29" s="59">
        <f t="shared" si="0"/>
        <v>500000</v>
      </c>
      <c r="E29" s="60">
        <f t="shared" si="0"/>
        <v>10000</v>
      </c>
      <c r="F29" s="58">
        <f t="shared" si="0"/>
        <v>3373000</v>
      </c>
      <c r="G29" s="59">
        <f t="shared" si="0"/>
        <v>2863000</v>
      </c>
      <c r="H29" s="59">
        <f t="shared" si="0"/>
        <v>500000</v>
      </c>
      <c r="I29" s="60">
        <f t="shared" si="0"/>
        <v>10000</v>
      </c>
      <c r="J29" s="58">
        <f t="shared" ref="J29:Q29" si="1">SUM(J30:J34)</f>
        <v>3373000</v>
      </c>
      <c r="K29" s="59">
        <f t="shared" si="1"/>
        <v>2863000</v>
      </c>
      <c r="L29" s="59">
        <f t="shared" si="1"/>
        <v>500000</v>
      </c>
      <c r="M29" s="60">
        <f t="shared" si="1"/>
        <v>10000</v>
      </c>
      <c r="N29" s="146">
        <f t="shared" si="1"/>
        <v>3056344</v>
      </c>
      <c r="O29" s="147">
        <f t="shared" si="1"/>
        <v>2445624</v>
      </c>
      <c r="P29" s="59">
        <f t="shared" si="1"/>
        <v>610720</v>
      </c>
      <c r="Q29" s="60">
        <f t="shared" si="1"/>
        <v>0</v>
      </c>
    </row>
    <row r="30" spans="1:17" s="25" customFormat="1" ht="15" x14ac:dyDescent="0.25">
      <c r="A30" s="27" t="s">
        <v>8</v>
      </c>
      <c r="B30" s="36">
        <f>SUM(C30:E30)</f>
        <v>60000</v>
      </c>
      <c r="C30" s="98">
        <v>50000</v>
      </c>
      <c r="D30" s="26"/>
      <c r="E30" s="43">
        <v>10000</v>
      </c>
      <c r="F30" s="36">
        <f>SUM(G30:I30)</f>
        <v>60000</v>
      </c>
      <c r="G30" s="98">
        <v>50000</v>
      </c>
      <c r="H30" s="26"/>
      <c r="I30" s="43">
        <v>10000</v>
      </c>
      <c r="J30" s="36">
        <f>SUM(K30:M30)</f>
        <v>60000</v>
      </c>
      <c r="K30" s="98">
        <v>50000</v>
      </c>
      <c r="L30" s="26"/>
      <c r="M30" s="43">
        <v>10000</v>
      </c>
      <c r="N30" s="118">
        <f>SUM(O30:Q30)</f>
        <v>237922</v>
      </c>
      <c r="O30" s="145">
        <v>237922</v>
      </c>
      <c r="P30" s="26"/>
      <c r="Q30" s="36">
        <v>0</v>
      </c>
    </row>
    <row r="31" spans="1:17" s="25" customFormat="1" ht="15" x14ac:dyDescent="0.25">
      <c r="A31" s="115" t="s">
        <v>52</v>
      </c>
      <c r="B31" s="36">
        <f>SUM(C31:E31)</f>
        <v>275000</v>
      </c>
      <c r="C31" s="98">
        <v>275000</v>
      </c>
      <c r="D31" s="26"/>
      <c r="E31" s="43"/>
      <c r="F31" s="36">
        <f>SUM(G31:I31)</f>
        <v>563000</v>
      </c>
      <c r="G31" s="98">
        <v>563000</v>
      </c>
      <c r="H31" s="26"/>
      <c r="I31" s="43"/>
      <c r="J31" s="36">
        <f>SUM(K31:M31)</f>
        <v>563000</v>
      </c>
      <c r="K31" s="98">
        <v>563000</v>
      </c>
      <c r="L31" s="26"/>
      <c r="M31" s="43"/>
      <c r="N31" s="118">
        <f>SUM(O31:Q31)</f>
        <v>560000</v>
      </c>
      <c r="O31" s="145">
        <v>560000</v>
      </c>
      <c r="P31" s="26"/>
      <c r="Q31" s="43"/>
    </row>
    <row r="32" spans="1:17" s="25" customFormat="1" ht="15" x14ac:dyDescent="0.25">
      <c r="A32" s="53" t="s">
        <v>9</v>
      </c>
      <c r="B32" s="36">
        <f>SUM(C32:E32)</f>
        <v>1450000</v>
      </c>
      <c r="C32" s="68">
        <v>1450000</v>
      </c>
      <c r="D32" s="31"/>
      <c r="E32" s="44"/>
      <c r="F32" s="36">
        <f>SUM(G32:I32)</f>
        <v>1450000</v>
      </c>
      <c r="G32" s="68">
        <v>1450000</v>
      </c>
      <c r="H32" s="31"/>
      <c r="I32" s="44"/>
      <c r="J32" s="36">
        <f>SUM(K32:M32)</f>
        <v>1450000</v>
      </c>
      <c r="K32" s="68">
        <v>1450000</v>
      </c>
      <c r="L32" s="31"/>
      <c r="M32" s="44"/>
      <c r="N32" s="118">
        <f>SUM(O32:Q32)</f>
        <v>581370</v>
      </c>
      <c r="O32" s="119">
        <v>581370</v>
      </c>
      <c r="P32" s="31"/>
      <c r="Q32" s="44"/>
    </row>
    <row r="33" spans="1:18" s="25" customFormat="1" ht="15" x14ac:dyDescent="0.25">
      <c r="A33" s="53" t="s">
        <v>10</v>
      </c>
      <c r="B33" s="118">
        <f>SUM(C33:E33)</f>
        <v>100000</v>
      </c>
      <c r="C33" s="119">
        <v>100000</v>
      </c>
      <c r="D33" s="31"/>
      <c r="E33" s="44"/>
      <c r="F33" s="118">
        <f>SUM(G33:I33)</f>
        <v>100000</v>
      </c>
      <c r="G33" s="119">
        <v>100000</v>
      </c>
      <c r="H33" s="31"/>
      <c r="I33" s="44"/>
      <c r="J33" s="118">
        <f>SUM(K33:M33)</f>
        <v>100000</v>
      </c>
      <c r="K33" s="119">
        <v>100000</v>
      </c>
      <c r="L33" s="31"/>
      <c r="M33" s="44"/>
      <c r="N33" s="118">
        <f>SUM(O33:Q33)</f>
        <v>17341</v>
      </c>
      <c r="O33" s="119">
        <v>17341</v>
      </c>
      <c r="P33" s="31"/>
      <c r="Q33" s="44"/>
    </row>
    <row r="34" spans="1:18" s="25" customFormat="1" ht="15" x14ac:dyDescent="0.25">
      <c r="A34" s="53" t="s">
        <v>25</v>
      </c>
      <c r="B34" s="36">
        <f>SUM(C34:E34)</f>
        <v>1200000</v>
      </c>
      <c r="C34" s="68">
        <v>700000</v>
      </c>
      <c r="D34" s="31">
        <v>500000</v>
      </c>
      <c r="E34" s="44"/>
      <c r="F34" s="36">
        <f>SUM(G34:I34)</f>
        <v>1200000</v>
      </c>
      <c r="G34" s="68">
        <v>700000</v>
      </c>
      <c r="H34" s="31">
        <v>500000</v>
      </c>
      <c r="I34" s="44"/>
      <c r="J34" s="36">
        <f>SUM(K34:M34)</f>
        <v>1200000</v>
      </c>
      <c r="K34" s="68">
        <v>700000</v>
      </c>
      <c r="L34" s="31">
        <v>500000</v>
      </c>
      <c r="M34" s="44"/>
      <c r="N34" s="118">
        <f>SUM(O34:Q34)</f>
        <v>1659711</v>
      </c>
      <c r="O34" s="68">
        <v>1048991</v>
      </c>
      <c r="P34" s="68">
        <v>610720</v>
      </c>
      <c r="Q34" s="44"/>
      <c r="R34" s="161"/>
    </row>
    <row r="35" spans="1:18" s="29" customFormat="1" ht="15.6" x14ac:dyDescent="0.3">
      <c r="A35" s="34" t="s">
        <v>26</v>
      </c>
      <c r="B35" s="61">
        <f>SUM(B36:B37)</f>
        <v>330000</v>
      </c>
      <c r="C35" s="62">
        <f>SUM(C36:C37)</f>
        <v>330000</v>
      </c>
      <c r="D35" s="62"/>
      <c r="E35" s="63"/>
      <c r="F35" s="61">
        <f>SUM(F36:F37)</f>
        <v>400000</v>
      </c>
      <c r="G35" s="62">
        <f>SUM(G36:G37)</f>
        <v>400000</v>
      </c>
      <c r="H35" s="62"/>
      <c r="I35" s="63"/>
      <c r="J35" s="61">
        <f>SUM(J36:J37)</f>
        <v>400000</v>
      </c>
      <c r="K35" s="62">
        <f>SUM(K36:K37)</f>
        <v>400000</v>
      </c>
      <c r="L35" s="62"/>
      <c r="M35" s="63"/>
      <c r="N35" s="61">
        <f>SUM(N36:N37)</f>
        <v>260918</v>
      </c>
      <c r="O35" s="62">
        <f>SUM(O36:O37)</f>
        <v>260918</v>
      </c>
      <c r="P35" s="62"/>
      <c r="Q35" s="63"/>
    </row>
    <row r="36" spans="1:18" s="54" customFormat="1" ht="15" x14ac:dyDescent="0.25">
      <c r="A36" s="74" t="s">
        <v>27</v>
      </c>
      <c r="B36" s="73">
        <f>SUM(C36:E36)</f>
        <v>180000</v>
      </c>
      <c r="C36" s="113">
        <v>180000</v>
      </c>
      <c r="D36" s="57"/>
      <c r="E36" s="57"/>
      <c r="F36" s="73">
        <f>SUM(G36:I36)</f>
        <v>250000</v>
      </c>
      <c r="G36" s="113">
        <v>250000</v>
      </c>
      <c r="H36" s="57"/>
      <c r="I36" s="57"/>
      <c r="J36" s="73">
        <f>SUM(K36:M36)</f>
        <v>250000</v>
      </c>
      <c r="K36" s="113">
        <v>250000</v>
      </c>
      <c r="L36" s="57"/>
      <c r="M36" s="57"/>
      <c r="N36" s="73">
        <f>SUM(O36:Q36)</f>
        <v>164976</v>
      </c>
      <c r="O36" s="113">
        <v>164976</v>
      </c>
      <c r="P36" s="57"/>
      <c r="Q36" s="57"/>
    </row>
    <row r="37" spans="1:18" s="54" customFormat="1" ht="15" x14ac:dyDescent="0.25">
      <c r="A37" s="74" t="s">
        <v>28</v>
      </c>
      <c r="B37" s="73">
        <f>SUM(C37:E37)</f>
        <v>150000</v>
      </c>
      <c r="C37" s="114">
        <v>150000</v>
      </c>
      <c r="D37" s="57"/>
      <c r="E37" s="57"/>
      <c r="F37" s="73">
        <f>SUM(G37:I37)</f>
        <v>150000</v>
      </c>
      <c r="G37" s="114">
        <v>150000</v>
      </c>
      <c r="H37" s="57"/>
      <c r="I37" s="57"/>
      <c r="J37" s="73">
        <f>SUM(K37:M37)</f>
        <v>150000</v>
      </c>
      <c r="K37" s="114">
        <v>150000</v>
      </c>
      <c r="L37" s="57"/>
      <c r="M37" s="57"/>
      <c r="N37" s="73">
        <f>SUM(O37:Q37)</f>
        <v>95942</v>
      </c>
      <c r="O37" s="114">
        <v>95942</v>
      </c>
      <c r="P37" s="57"/>
      <c r="Q37" s="57"/>
    </row>
    <row r="38" spans="1:18" s="29" customFormat="1" ht="15.6" x14ac:dyDescent="0.3">
      <c r="A38" s="30" t="s">
        <v>29</v>
      </c>
      <c r="B38" s="64">
        <f>SUM(B39:B40)</f>
        <v>1540000</v>
      </c>
      <c r="C38" s="65">
        <f>SUM(C39:C40)</f>
        <v>1540000</v>
      </c>
      <c r="D38" s="65"/>
      <c r="E38" s="66"/>
      <c r="F38" s="64">
        <f>SUM(F39:F40)</f>
        <v>1540000</v>
      </c>
      <c r="G38" s="65">
        <f>SUM(G39:G40)</f>
        <v>1540000</v>
      </c>
      <c r="H38" s="65"/>
      <c r="I38" s="66"/>
      <c r="J38" s="64">
        <f>SUM(J39:J40)</f>
        <v>1540000</v>
      </c>
      <c r="K38" s="65">
        <f>SUM(K39:K40)</f>
        <v>1540000</v>
      </c>
      <c r="L38" s="65"/>
      <c r="M38" s="66"/>
      <c r="N38" s="137">
        <f>SUM(N39:N40)</f>
        <v>862684</v>
      </c>
      <c r="O38" s="148">
        <f>SUM(O39:O40)</f>
        <v>862684</v>
      </c>
      <c r="P38" s="65"/>
      <c r="Q38" s="66"/>
    </row>
    <row r="39" spans="1:18" s="25" customFormat="1" ht="15" x14ac:dyDescent="0.25">
      <c r="A39" s="6" t="s">
        <v>11</v>
      </c>
      <c r="B39" s="37">
        <f>SUM(C39:E39)</f>
        <v>1390000</v>
      </c>
      <c r="C39" s="68">
        <v>1390000</v>
      </c>
      <c r="D39" s="31"/>
      <c r="E39" s="44"/>
      <c r="F39" s="37">
        <f>SUM(G39:I39)</f>
        <v>1390000</v>
      </c>
      <c r="G39" s="68">
        <v>1390000</v>
      </c>
      <c r="H39" s="31"/>
      <c r="I39" s="44"/>
      <c r="J39" s="37">
        <f>SUM(K39:M39)</f>
        <v>1390000</v>
      </c>
      <c r="K39" s="68">
        <v>1390000</v>
      </c>
      <c r="L39" s="31"/>
      <c r="M39" s="44"/>
      <c r="N39" s="149">
        <f>SUM(O39:Q39)</f>
        <v>744858</v>
      </c>
      <c r="O39" s="119">
        <v>744858</v>
      </c>
      <c r="P39" s="31"/>
      <c r="Q39" s="44"/>
    </row>
    <row r="40" spans="1:18" s="25" customFormat="1" ht="15" x14ac:dyDescent="0.25">
      <c r="A40" s="53" t="s">
        <v>12</v>
      </c>
      <c r="B40" s="37">
        <f>SUM(C40:E40)</f>
        <v>150000</v>
      </c>
      <c r="C40" s="68">
        <v>150000</v>
      </c>
      <c r="D40" s="31"/>
      <c r="E40" s="44"/>
      <c r="F40" s="37">
        <f>SUM(G40:I40)</f>
        <v>150000</v>
      </c>
      <c r="G40" s="68">
        <v>150000</v>
      </c>
      <c r="H40" s="31"/>
      <c r="I40" s="44"/>
      <c r="J40" s="37">
        <f>SUM(K40:M40)</f>
        <v>150000</v>
      </c>
      <c r="K40" s="68">
        <v>150000</v>
      </c>
      <c r="L40" s="31"/>
      <c r="M40" s="44"/>
      <c r="N40" s="149">
        <f>SUM(O40:Q40)</f>
        <v>117826</v>
      </c>
      <c r="O40" s="119">
        <v>117826</v>
      </c>
      <c r="P40" s="31"/>
      <c r="Q40" s="44"/>
    </row>
    <row r="41" spans="1:18" s="29" customFormat="1" ht="27" x14ac:dyDescent="0.3">
      <c r="A41" s="30" t="s">
        <v>53</v>
      </c>
      <c r="B41" s="64">
        <f>SUM(C41:E41)</f>
        <v>109440</v>
      </c>
      <c r="C41" s="67">
        <v>109440</v>
      </c>
      <c r="D41" s="65"/>
      <c r="E41" s="66"/>
      <c r="F41" s="64">
        <f>SUM(G41:I41)</f>
        <v>109440</v>
      </c>
      <c r="G41" s="67">
        <v>109440</v>
      </c>
      <c r="H41" s="65"/>
      <c r="I41" s="66"/>
      <c r="J41" s="64">
        <f>SUM(K41:M41)</f>
        <v>109440</v>
      </c>
      <c r="K41" s="67">
        <v>109440</v>
      </c>
      <c r="L41" s="65"/>
      <c r="M41" s="66"/>
      <c r="N41" s="64">
        <f>SUM(O41:Q41)</f>
        <v>41332</v>
      </c>
      <c r="O41" s="67">
        <v>41332</v>
      </c>
      <c r="P41" s="65"/>
      <c r="Q41" s="66"/>
    </row>
    <row r="42" spans="1:18" s="29" customFormat="1" ht="15.6" x14ac:dyDescent="0.3">
      <c r="A42" s="30" t="s">
        <v>31</v>
      </c>
      <c r="B42" s="64">
        <f>SUM(C42:E42)</f>
        <v>900000</v>
      </c>
      <c r="C42" s="65">
        <v>900000</v>
      </c>
      <c r="D42" s="65"/>
      <c r="E42" s="66"/>
      <c r="F42" s="64">
        <f>SUM(G42:I42)</f>
        <v>900000</v>
      </c>
      <c r="G42" s="65">
        <v>900000</v>
      </c>
      <c r="H42" s="65"/>
      <c r="I42" s="66"/>
      <c r="J42" s="64">
        <f>SUM(K42:M42)</f>
        <v>900000</v>
      </c>
      <c r="K42" s="65">
        <v>900000</v>
      </c>
      <c r="L42" s="65"/>
      <c r="M42" s="66"/>
      <c r="N42" s="64">
        <f>SUM(O42:Q42)</f>
        <v>164660</v>
      </c>
      <c r="O42" s="65">
        <v>164660</v>
      </c>
      <c r="P42" s="65"/>
      <c r="Q42" s="66"/>
    </row>
    <row r="43" spans="1:18" s="29" customFormat="1" ht="15.6" x14ac:dyDescent="0.3">
      <c r="A43" s="30" t="s">
        <v>30</v>
      </c>
      <c r="B43" s="64">
        <f>SUM(C43:E43)</f>
        <v>1500000</v>
      </c>
      <c r="C43" s="65">
        <v>700000</v>
      </c>
      <c r="D43" s="65">
        <v>800000</v>
      </c>
      <c r="E43" s="66"/>
      <c r="F43" s="64">
        <f>SUM(G43:I43)</f>
        <v>1500000</v>
      </c>
      <c r="G43" s="65">
        <v>700000</v>
      </c>
      <c r="H43" s="65">
        <v>800000</v>
      </c>
      <c r="I43" s="66"/>
      <c r="J43" s="64">
        <f>SUM(K43:M43)</f>
        <v>1500000</v>
      </c>
      <c r="K43" s="65">
        <v>700000</v>
      </c>
      <c r="L43" s="65">
        <v>800000</v>
      </c>
      <c r="M43" s="66"/>
      <c r="N43" s="64">
        <f>SUM(O43:Q43)</f>
        <v>718992</v>
      </c>
      <c r="O43" s="67">
        <v>506000</v>
      </c>
      <c r="P43" s="67">
        <v>212992</v>
      </c>
      <c r="Q43" s="66"/>
    </row>
    <row r="44" spans="1:18" s="29" customFormat="1" ht="15.6" x14ac:dyDescent="0.3">
      <c r="A44" s="30" t="s">
        <v>41</v>
      </c>
      <c r="B44" s="64">
        <f t="shared" ref="B44:I44" si="2">SUM(B45:B48)</f>
        <v>3350000</v>
      </c>
      <c r="C44" s="64">
        <f t="shared" si="2"/>
        <v>1350000</v>
      </c>
      <c r="D44" s="64">
        <f t="shared" si="2"/>
        <v>2000000</v>
      </c>
      <c r="E44" s="64">
        <f t="shared" si="2"/>
        <v>0</v>
      </c>
      <c r="F44" s="64">
        <f t="shared" si="2"/>
        <v>3350000</v>
      </c>
      <c r="G44" s="64">
        <f t="shared" si="2"/>
        <v>1350000</v>
      </c>
      <c r="H44" s="64">
        <f t="shared" si="2"/>
        <v>2000000</v>
      </c>
      <c r="I44" s="64">
        <f t="shared" si="2"/>
        <v>0</v>
      </c>
      <c r="J44" s="64">
        <f t="shared" ref="J44:P44" si="3">SUM(J45:J48)</f>
        <v>3350000</v>
      </c>
      <c r="K44" s="64">
        <f t="shared" si="3"/>
        <v>1350000</v>
      </c>
      <c r="L44" s="64">
        <f t="shared" si="3"/>
        <v>2000000</v>
      </c>
      <c r="M44" s="64">
        <f t="shared" si="3"/>
        <v>0</v>
      </c>
      <c r="N44" s="64">
        <f t="shared" si="3"/>
        <v>1583636</v>
      </c>
      <c r="O44" s="64">
        <f t="shared" si="3"/>
        <v>1583636</v>
      </c>
      <c r="P44" s="64">
        <f t="shared" si="3"/>
        <v>0</v>
      </c>
      <c r="Q44" s="64"/>
    </row>
    <row r="45" spans="1:18" s="25" customFormat="1" ht="15" x14ac:dyDescent="0.25">
      <c r="A45" s="6" t="s">
        <v>42</v>
      </c>
      <c r="B45" s="37">
        <f t="shared" ref="B45:B52" si="4">SUM(C45:E45)</f>
        <v>400000</v>
      </c>
      <c r="C45" s="68">
        <v>400000</v>
      </c>
      <c r="D45" s="95"/>
      <c r="E45" s="96"/>
      <c r="F45" s="37">
        <f t="shared" ref="F45:F52" si="5">SUM(G45:I45)</f>
        <v>400000</v>
      </c>
      <c r="G45" s="68">
        <v>400000</v>
      </c>
      <c r="H45" s="95"/>
      <c r="I45" s="96"/>
      <c r="J45" s="37">
        <f>SUM(K45:M45)</f>
        <v>400000</v>
      </c>
      <c r="K45" s="68">
        <v>400000</v>
      </c>
      <c r="L45" s="95"/>
      <c r="M45" s="96"/>
      <c r="N45" s="37">
        <f>SUM(O45:Q45)</f>
        <v>105175</v>
      </c>
      <c r="O45" s="68">
        <v>105175</v>
      </c>
      <c r="P45" s="143"/>
      <c r="Q45" s="96"/>
    </row>
    <row r="46" spans="1:18" s="25" customFormat="1" ht="15" x14ac:dyDescent="0.25">
      <c r="A46" s="53" t="s">
        <v>43</v>
      </c>
      <c r="B46" s="37">
        <f t="shared" si="4"/>
        <v>50000</v>
      </c>
      <c r="C46" s="68">
        <v>50000</v>
      </c>
      <c r="D46" s="95"/>
      <c r="E46" s="96"/>
      <c r="F46" s="37">
        <f>SUM(G46:I46)</f>
        <v>200000</v>
      </c>
      <c r="G46" s="68">
        <v>200000</v>
      </c>
      <c r="H46" s="95"/>
      <c r="I46" s="96"/>
      <c r="J46" s="37">
        <f>SUM(K46:M46)</f>
        <v>200000</v>
      </c>
      <c r="K46" s="68">
        <v>200000</v>
      </c>
      <c r="L46" s="95"/>
      <c r="M46" s="96"/>
      <c r="N46" s="149">
        <f>SUM(O46:Q46)</f>
        <v>283200</v>
      </c>
      <c r="O46" s="119">
        <v>283200</v>
      </c>
      <c r="P46" s="150"/>
      <c r="Q46" s="96"/>
    </row>
    <row r="47" spans="1:18" s="25" customFormat="1" ht="15" x14ac:dyDescent="0.25">
      <c r="A47" s="53" t="s">
        <v>45</v>
      </c>
      <c r="B47" s="37">
        <f t="shared" si="4"/>
        <v>400000</v>
      </c>
      <c r="C47" s="68">
        <v>400000</v>
      </c>
      <c r="D47" s="31"/>
      <c r="E47" s="44"/>
      <c r="F47" s="37">
        <f t="shared" si="5"/>
        <v>400000</v>
      </c>
      <c r="G47" s="68">
        <v>400000</v>
      </c>
      <c r="H47" s="31"/>
      <c r="I47" s="44"/>
      <c r="J47" s="37">
        <f t="shared" ref="J47:J52" si="6">SUM(K47:M47)</f>
        <v>400000</v>
      </c>
      <c r="K47" s="68">
        <v>400000</v>
      </c>
      <c r="L47" s="31"/>
      <c r="M47" s="44"/>
      <c r="N47" s="149">
        <f t="shared" ref="N47:N52" si="7">SUM(O47:Q47)</f>
        <v>382893</v>
      </c>
      <c r="O47" s="119">
        <v>382893</v>
      </c>
      <c r="P47" s="119"/>
      <c r="Q47" s="44"/>
    </row>
    <row r="48" spans="1:18" s="25" customFormat="1" ht="15" x14ac:dyDescent="0.25">
      <c r="A48" s="53" t="s">
        <v>44</v>
      </c>
      <c r="B48" s="37">
        <f t="shared" si="4"/>
        <v>2500000</v>
      </c>
      <c r="C48" s="68">
        <v>500000</v>
      </c>
      <c r="D48" s="95">
        <v>2000000</v>
      </c>
      <c r="E48" s="96"/>
      <c r="F48" s="37">
        <f t="shared" si="5"/>
        <v>2350000</v>
      </c>
      <c r="G48" s="68">
        <v>350000</v>
      </c>
      <c r="H48" s="95">
        <v>2000000</v>
      </c>
      <c r="I48" s="96"/>
      <c r="J48" s="37">
        <f t="shared" si="6"/>
        <v>2350000</v>
      </c>
      <c r="K48" s="68">
        <v>350000</v>
      </c>
      <c r="L48" s="95">
        <v>2000000</v>
      </c>
      <c r="M48" s="96"/>
      <c r="N48" s="37">
        <f t="shared" si="7"/>
        <v>812368</v>
      </c>
      <c r="O48" s="68">
        <v>812368</v>
      </c>
      <c r="P48" s="143">
        <v>0</v>
      </c>
      <c r="Q48" s="96"/>
      <c r="R48" s="161"/>
    </row>
    <row r="49" spans="1:17" s="25" customFormat="1" ht="15.6" x14ac:dyDescent="0.3">
      <c r="A49" s="30" t="s">
        <v>54</v>
      </c>
      <c r="B49" s="64">
        <f t="shared" si="4"/>
        <v>250000</v>
      </c>
      <c r="C49" s="67">
        <v>250000</v>
      </c>
      <c r="D49" s="95"/>
      <c r="E49" s="96"/>
      <c r="F49" s="64">
        <f t="shared" si="5"/>
        <v>250000</v>
      </c>
      <c r="G49" s="67">
        <v>250000</v>
      </c>
      <c r="H49" s="95"/>
      <c r="I49" s="96"/>
      <c r="J49" s="64">
        <f t="shared" si="6"/>
        <v>250000</v>
      </c>
      <c r="K49" s="67">
        <v>250000</v>
      </c>
      <c r="L49" s="95"/>
      <c r="M49" s="96"/>
      <c r="N49" s="64">
        <f t="shared" si="7"/>
        <v>0</v>
      </c>
      <c r="O49" s="67">
        <v>0</v>
      </c>
      <c r="P49" s="95"/>
      <c r="Q49" s="96"/>
    </row>
    <row r="50" spans="1:17" s="29" customFormat="1" ht="15.6" x14ac:dyDescent="0.3">
      <c r="A50" s="30" t="s">
        <v>55</v>
      </c>
      <c r="B50" s="64">
        <f t="shared" si="4"/>
        <v>2762700</v>
      </c>
      <c r="C50" s="67">
        <v>1869000</v>
      </c>
      <c r="D50" s="65">
        <v>891000</v>
      </c>
      <c r="E50" s="66">
        <v>2700</v>
      </c>
      <c r="F50" s="64">
        <f t="shared" si="5"/>
        <v>2978950</v>
      </c>
      <c r="G50" s="67">
        <v>2085250</v>
      </c>
      <c r="H50" s="65">
        <v>891000</v>
      </c>
      <c r="I50" s="66">
        <v>2700</v>
      </c>
      <c r="J50" s="64">
        <f t="shared" si="6"/>
        <v>2978950</v>
      </c>
      <c r="K50" s="67">
        <v>2085250</v>
      </c>
      <c r="L50" s="65">
        <v>891000</v>
      </c>
      <c r="M50" s="66">
        <v>2700</v>
      </c>
      <c r="N50" s="64">
        <f t="shared" si="7"/>
        <v>1480272</v>
      </c>
      <c r="O50" s="67">
        <v>1257870</v>
      </c>
      <c r="P50" s="67">
        <v>222402</v>
      </c>
      <c r="Q50" s="64">
        <v>0</v>
      </c>
    </row>
    <row r="51" spans="1:17" s="29" customFormat="1" ht="15.6" x14ac:dyDescent="0.3">
      <c r="A51" s="30" t="s">
        <v>56</v>
      </c>
      <c r="B51" s="64">
        <f t="shared" si="4"/>
        <v>1427000</v>
      </c>
      <c r="C51" s="67">
        <v>1427000</v>
      </c>
      <c r="D51" s="65"/>
      <c r="E51" s="66"/>
      <c r="F51" s="64">
        <f t="shared" si="5"/>
        <v>1427000</v>
      </c>
      <c r="G51" s="67">
        <v>1427000</v>
      </c>
      <c r="H51" s="65"/>
      <c r="I51" s="66"/>
      <c r="J51" s="64">
        <f t="shared" si="6"/>
        <v>1427000</v>
      </c>
      <c r="K51" s="67">
        <v>1427000</v>
      </c>
      <c r="L51" s="65"/>
      <c r="M51" s="66"/>
      <c r="N51" s="64">
        <f t="shared" si="7"/>
        <v>232000</v>
      </c>
      <c r="O51" s="67">
        <v>232000</v>
      </c>
      <c r="P51" s="65"/>
      <c r="Q51" s="66"/>
    </row>
    <row r="52" spans="1:17" s="29" customFormat="1" ht="16.2" thickBot="1" x14ac:dyDescent="0.35">
      <c r="A52" s="90" t="s">
        <v>57</v>
      </c>
      <c r="B52" s="94">
        <f t="shared" si="4"/>
        <v>50000</v>
      </c>
      <c r="C52" s="94">
        <v>50000</v>
      </c>
      <c r="D52" s="91"/>
      <c r="E52" s="92"/>
      <c r="F52" s="94">
        <f t="shared" si="5"/>
        <v>50000</v>
      </c>
      <c r="G52" s="94">
        <v>50000</v>
      </c>
      <c r="H52" s="91"/>
      <c r="I52" s="92"/>
      <c r="J52" s="94">
        <f t="shared" si="6"/>
        <v>50000</v>
      </c>
      <c r="K52" s="94">
        <v>50000</v>
      </c>
      <c r="L52" s="91"/>
      <c r="M52" s="92"/>
      <c r="N52" s="94">
        <f t="shared" si="7"/>
        <v>14103</v>
      </c>
      <c r="O52" s="94">
        <v>14103</v>
      </c>
      <c r="P52" s="91"/>
      <c r="Q52" s="92"/>
    </row>
    <row r="53" spans="1:17" s="25" customFormat="1" ht="16.2" thickBot="1" x14ac:dyDescent="0.35">
      <c r="A53" s="33" t="s">
        <v>22</v>
      </c>
      <c r="B53" s="35">
        <f t="shared" ref="B53:I53" si="8">SUM(B54,B56)</f>
        <v>2300000</v>
      </c>
      <c r="C53" s="35">
        <f t="shared" si="8"/>
        <v>800000</v>
      </c>
      <c r="D53" s="35">
        <f t="shared" si="8"/>
        <v>1500000</v>
      </c>
      <c r="E53" s="100">
        <f t="shared" si="8"/>
        <v>0</v>
      </c>
      <c r="F53" s="35">
        <f t="shared" si="8"/>
        <v>2300000</v>
      </c>
      <c r="G53" s="35">
        <f t="shared" si="8"/>
        <v>800000</v>
      </c>
      <c r="H53" s="35">
        <f t="shared" si="8"/>
        <v>1500000</v>
      </c>
      <c r="I53" s="100">
        <f t="shared" si="8"/>
        <v>0</v>
      </c>
      <c r="J53" s="35">
        <f t="shared" ref="J53:Q53" si="9">SUM(J54,J56)</f>
        <v>2300000</v>
      </c>
      <c r="K53" s="35">
        <f t="shared" si="9"/>
        <v>800000</v>
      </c>
      <c r="L53" s="35">
        <f t="shared" si="9"/>
        <v>1500000</v>
      </c>
      <c r="M53" s="100">
        <f t="shared" si="9"/>
        <v>0</v>
      </c>
      <c r="N53" s="35">
        <f t="shared" si="9"/>
        <v>1412000</v>
      </c>
      <c r="O53" s="35">
        <f t="shared" si="9"/>
        <v>170000</v>
      </c>
      <c r="P53" s="35">
        <f t="shared" si="9"/>
        <v>1242000</v>
      </c>
      <c r="Q53" s="100">
        <f t="shared" si="9"/>
        <v>0</v>
      </c>
    </row>
    <row r="54" spans="1:17" s="29" customFormat="1" ht="15.6" x14ac:dyDescent="0.3">
      <c r="A54" s="30" t="s">
        <v>46</v>
      </c>
      <c r="B54" s="67">
        <f>SUM(B55:B55)</f>
        <v>200000</v>
      </c>
      <c r="C54" s="67"/>
      <c r="D54" s="67">
        <f>SUM(D55:D55)</f>
        <v>200000</v>
      </c>
      <c r="E54" s="64"/>
      <c r="F54" s="67">
        <f>SUM(F55:F55)</f>
        <v>200000</v>
      </c>
      <c r="G54" s="67"/>
      <c r="H54" s="67">
        <f>SUM(H55:H55)</f>
        <v>200000</v>
      </c>
      <c r="I54" s="64"/>
      <c r="J54" s="67">
        <f>SUM(J55:J55)</f>
        <v>200000</v>
      </c>
      <c r="K54" s="67"/>
      <c r="L54" s="67">
        <f>SUM(L55:L55)</f>
        <v>200000</v>
      </c>
      <c r="M54" s="64"/>
      <c r="N54" s="67">
        <f>SUM(N55:N55)</f>
        <v>50000</v>
      </c>
      <c r="O54" s="67"/>
      <c r="P54" s="67">
        <f>SUM(P55:P55)</f>
        <v>50000</v>
      </c>
      <c r="Q54" s="64"/>
    </row>
    <row r="55" spans="1:17" s="25" customFormat="1" ht="15" x14ac:dyDescent="0.25">
      <c r="A55" s="117" t="s">
        <v>67</v>
      </c>
      <c r="B55" s="68">
        <f>SUM(C55:E55)</f>
        <v>200000</v>
      </c>
      <c r="C55" s="68"/>
      <c r="D55" s="68">
        <v>200000</v>
      </c>
      <c r="E55" s="37"/>
      <c r="F55" s="68">
        <f>SUM(G55:I55)</f>
        <v>200000</v>
      </c>
      <c r="G55" s="68"/>
      <c r="H55" s="68">
        <v>200000</v>
      </c>
      <c r="I55" s="37"/>
      <c r="J55" s="68">
        <f>SUM(K55:M55)</f>
        <v>200000</v>
      </c>
      <c r="K55" s="68"/>
      <c r="L55" s="68">
        <v>200000</v>
      </c>
      <c r="M55" s="37"/>
      <c r="N55" s="68">
        <f>SUM(O55:Q55)</f>
        <v>50000</v>
      </c>
      <c r="O55" s="68"/>
      <c r="P55" s="68">
        <v>50000</v>
      </c>
      <c r="Q55" s="37"/>
    </row>
    <row r="56" spans="1:17" s="29" customFormat="1" ht="15.6" x14ac:dyDescent="0.3">
      <c r="A56" s="30" t="s">
        <v>47</v>
      </c>
      <c r="B56" s="67">
        <f>SUM(B57:B59)</f>
        <v>2100000</v>
      </c>
      <c r="C56" s="67">
        <f>SUM(C57:C58)</f>
        <v>800000</v>
      </c>
      <c r="D56" s="67">
        <f>SUM(D57:D59)</f>
        <v>1300000</v>
      </c>
      <c r="E56" s="66"/>
      <c r="F56" s="67">
        <f>SUM(F57:F59)</f>
        <v>2100000</v>
      </c>
      <c r="G56" s="67">
        <f>SUM(G57:G58)</f>
        <v>800000</v>
      </c>
      <c r="H56" s="67">
        <f>SUM(H57:H59)</f>
        <v>1300000</v>
      </c>
      <c r="I56" s="66"/>
      <c r="J56" s="67">
        <f>SUM(J57:J59)</f>
        <v>2100000</v>
      </c>
      <c r="K56" s="67">
        <f>SUM(K57:K58)</f>
        <v>800000</v>
      </c>
      <c r="L56" s="67">
        <f>SUM(L57:L59)</f>
        <v>1300000</v>
      </c>
      <c r="M56" s="66"/>
      <c r="N56" s="67">
        <f>SUM(N57:N60)</f>
        <v>1362000</v>
      </c>
      <c r="O56" s="67">
        <f>SUM(O57:O60)</f>
        <v>170000</v>
      </c>
      <c r="P56" s="67">
        <f>SUM(P57:P60)</f>
        <v>1192000</v>
      </c>
      <c r="Q56" s="66"/>
    </row>
    <row r="57" spans="1:17" s="25" customFormat="1" ht="15" x14ac:dyDescent="0.25">
      <c r="A57" s="3" t="s">
        <v>66</v>
      </c>
      <c r="B57" s="68">
        <f>SUM(C57:E57)</f>
        <v>800000</v>
      </c>
      <c r="C57" s="68">
        <v>800000</v>
      </c>
      <c r="D57" s="68"/>
      <c r="E57" s="44"/>
      <c r="F57" s="68">
        <f>SUM(G57:I57)</f>
        <v>800000</v>
      </c>
      <c r="G57" s="68">
        <v>800000</v>
      </c>
      <c r="H57" s="68"/>
      <c r="I57" s="44"/>
      <c r="J57" s="68">
        <f>SUM(K57:M57)</f>
        <v>800000</v>
      </c>
      <c r="K57" s="68">
        <v>800000</v>
      </c>
      <c r="L57" s="68"/>
      <c r="M57" s="44"/>
      <c r="N57" s="68">
        <f>SUM(O57:Q57)</f>
        <v>170000</v>
      </c>
      <c r="O57" s="68">
        <v>170000</v>
      </c>
      <c r="P57" s="68"/>
      <c r="Q57" s="44"/>
    </row>
    <row r="58" spans="1:17" s="25" customFormat="1" ht="15" x14ac:dyDescent="0.25">
      <c r="A58" s="76" t="s">
        <v>65</v>
      </c>
      <c r="B58" s="68">
        <f>SUM(C58:E58)</f>
        <v>300000</v>
      </c>
      <c r="C58" s="68"/>
      <c r="D58" s="68">
        <v>300000</v>
      </c>
      <c r="E58" s="44"/>
      <c r="F58" s="68">
        <f>SUM(G58:I58)</f>
        <v>300000</v>
      </c>
      <c r="G58" s="68"/>
      <c r="H58" s="68">
        <v>300000</v>
      </c>
      <c r="I58" s="44"/>
      <c r="J58" s="68">
        <f>SUM(K58:M58)</f>
        <v>300000</v>
      </c>
      <c r="K58" s="68"/>
      <c r="L58" s="68">
        <v>300000</v>
      </c>
      <c r="M58" s="44"/>
      <c r="N58" s="68">
        <f>SUM(O58:Q58)</f>
        <v>0</v>
      </c>
      <c r="O58" s="68"/>
      <c r="P58" s="68">
        <v>0</v>
      </c>
      <c r="Q58" s="44"/>
    </row>
    <row r="59" spans="1:17" s="25" customFormat="1" ht="15" x14ac:dyDescent="0.25">
      <c r="A59" s="3" t="s">
        <v>64</v>
      </c>
      <c r="B59" s="68">
        <f>SUM(C59:E59)</f>
        <v>1000000</v>
      </c>
      <c r="C59" s="68"/>
      <c r="D59" s="68">
        <v>1000000</v>
      </c>
      <c r="E59" s="44"/>
      <c r="F59" s="68">
        <f>SUM(G59:I59)</f>
        <v>1000000</v>
      </c>
      <c r="G59" s="68"/>
      <c r="H59" s="68">
        <v>1000000</v>
      </c>
      <c r="I59" s="44"/>
      <c r="J59" s="68">
        <f>SUM(K59:M59)</f>
        <v>1000000</v>
      </c>
      <c r="K59" s="68"/>
      <c r="L59" s="68">
        <v>1000000</v>
      </c>
      <c r="M59" s="44"/>
      <c r="N59" s="68">
        <f>SUM(O59:Q59)</f>
        <v>512000</v>
      </c>
      <c r="O59" s="68"/>
      <c r="P59" s="68">
        <v>512000</v>
      </c>
      <c r="Q59" s="44"/>
    </row>
    <row r="60" spans="1:17" s="25" customFormat="1" ht="15.6" thickBot="1" x14ac:dyDescent="0.3">
      <c r="A60" s="111" t="s">
        <v>91</v>
      </c>
      <c r="B60" s="122"/>
      <c r="C60" s="122"/>
      <c r="D60" s="122"/>
      <c r="E60" s="112"/>
      <c r="F60" s="122"/>
      <c r="G60" s="122"/>
      <c r="H60" s="122"/>
      <c r="I60" s="112"/>
      <c r="J60" s="122"/>
      <c r="K60" s="122"/>
      <c r="L60" s="122"/>
      <c r="M60" s="112"/>
      <c r="N60" s="122">
        <f>SUM(O60:Q60)</f>
        <v>680000</v>
      </c>
      <c r="O60" s="122"/>
      <c r="P60" s="122">
        <v>680000</v>
      </c>
      <c r="Q60" s="112"/>
    </row>
    <row r="61" spans="1:17" s="29" customFormat="1" ht="16.2" thickBot="1" x14ac:dyDescent="0.35">
      <c r="A61" s="33" t="s">
        <v>32</v>
      </c>
      <c r="B61" s="35">
        <f>SUM(B63,B70,B79)</f>
        <v>9575110</v>
      </c>
      <c r="C61" s="35">
        <f t="shared" ref="C61:I61" si="10">SUM(C63,C70,C79)</f>
        <v>7057818</v>
      </c>
      <c r="D61" s="35">
        <f t="shared" si="10"/>
        <v>2517292</v>
      </c>
      <c r="E61" s="100">
        <f t="shared" si="10"/>
        <v>0</v>
      </c>
      <c r="F61" s="35">
        <f>SUM(F62,F63,F70,F79)</f>
        <v>4904275</v>
      </c>
      <c r="G61" s="35">
        <f>SUM(G63,G70,G79,G62)</f>
        <v>3866275</v>
      </c>
      <c r="H61" s="35">
        <f t="shared" si="10"/>
        <v>1038000</v>
      </c>
      <c r="I61" s="100">
        <f t="shared" si="10"/>
        <v>0</v>
      </c>
      <c r="J61" s="35">
        <f>SUM(J62,J63,J70,J79)</f>
        <v>11014409</v>
      </c>
      <c r="K61" s="35">
        <f>SUM(K63,K70,K79,K62)</f>
        <v>6325243</v>
      </c>
      <c r="L61" s="35">
        <f>SUM(L63,L70,L79)</f>
        <v>4689166</v>
      </c>
      <c r="M61" s="100">
        <f>SUM(M63,M70,M79)</f>
        <v>0</v>
      </c>
      <c r="N61" s="35">
        <f>SUM(N62,N63,N70,N79)</f>
        <v>7227350</v>
      </c>
      <c r="O61" s="35">
        <f>SUM(O63,O70,O79,O62)</f>
        <v>3151184</v>
      </c>
      <c r="P61" s="35">
        <f>SUM(P63,P70,P79)</f>
        <v>4076166</v>
      </c>
      <c r="Q61" s="100">
        <f>SUM(Q63,Q70,Q79)</f>
        <v>0</v>
      </c>
    </row>
    <row r="62" spans="1:17" s="29" customFormat="1" ht="15.6" x14ac:dyDescent="0.3">
      <c r="A62" s="160" t="s">
        <v>72</v>
      </c>
      <c r="B62" s="129"/>
      <c r="C62" s="129"/>
      <c r="D62" s="129"/>
      <c r="E62" s="130"/>
      <c r="F62" s="66">
        <f>SUM(G62:I62)</f>
        <v>168989</v>
      </c>
      <c r="G62" s="66">
        <v>168989</v>
      </c>
      <c r="H62" s="129"/>
      <c r="I62" s="130"/>
      <c r="J62" s="137">
        <f>SUM(K62:M62)</f>
        <v>145789</v>
      </c>
      <c r="K62" s="137">
        <v>145789</v>
      </c>
      <c r="L62" s="129"/>
      <c r="M62" s="130"/>
      <c r="N62" s="137">
        <f>SUM(O62:Q62)</f>
        <v>145789</v>
      </c>
      <c r="O62" s="137">
        <v>145789</v>
      </c>
      <c r="P62" s="129"/>
      <c r="Q62" s="130"/>
    </row>
    <row r="63" spans="1:17" s="29" customFormat="1" ht="27" x14ac:dyDescent="0.3">
      <c r="A63" s="30" t="s">
        <v>69</v>
      </c>
      <c r="B63" s="66">
        <f>SUM(B64:B68)</f>
        <v>2312250</v>
      </c>
      <c r="C63" s="66">
        <f>SUM(C64:C68)</f>
        <v>2312250</v>
      </c>
      <c r="D63" s="66">
        <f>SUM(D64:D67)</f>
        <v>0</v>
      </c>
      <c r="E63" s="66"/>
      <c r="F63" s="66">
        <f>SUM(F64:F69)</f>
        <v>2960275</v>
      </c>
      <c r="G63" s="66">
        <f>SUM(G64:G69)</f>
        <v>2960275</v>
      </c>
      <c r="H63" s="66">
        <f>SUM(H64:H67)</f>
        <v>0</v>
      </c>
      <c r="I63" s="66"/>
      <c r="J63" s="66">
        <f>SUM(J64:J69)</f>
        <v>3082372</v>
      </c>
      <c r="K63" s="66">
        <f>SUM(K64:K69)</f>
        <v>3082372</v>
      </c>
      <c r="L63" s="66">
        <f>SUM(L64:L67)</f>
        <v>0</v>
      </c>
      <c r="M63" s="66"/>
      <c r="N63" s="66">
        <f>SUM(N64:N69)</f>
        <v>2987215</v>
      </c>
      <c r="O63" s="66">
        <f>SUM(O64:O69)</f>
        <v>2987215</v>
      </c>
      <c r="P63" s="66">
        <f>SUM(P64:P67)</f>
        <v>0</v>
      </c>
      <c r="Q63" s="66"/>
    </row>
    <row r="64" spans="1:17" ht="15" x14ac:dyDescent="0.25">
      <c r="A64" s="3" t="s">
        <v>58</v>
      </c>
      <c r="B64" s="20">
        <f>SUM(C64:E64)</f>
        <v>280000</v>
      </c>
      <c r="C64" s="99">
        <v>280000</v>
      </c>
      <c r="D64" s="17"/>
      <c r="E64" s="20"/>
      <c r="F64" s="20">
        <f t="shared" ref="F64:F69" si="11">SUM(G64:I64)</f>
        <v>280000</v>
      </c>
      <c r="G64" s="99">
        <v>280000</v>
      </c>
      <c r="H64" s="17"/>
      <c r="I64" s="20"/>
      <c r="J64" s="20">
        <f t="shared" ref="J64:J69" si="12">SUM(K64:M64)</f>
        <v>334400</v>
      </c>
      <c r="K64" s="99">
        <v>334400</v>
      </c>
      <c r="L64" s="17"/>
      <c r="M64" s="20"/>
      <c r="N64" s="75">
        <f t="shared" ref="N64:N69" si="13">SUM(O64:Q64)</f>
        <v>334400</v>
      </c>
      <c r="O64" s="99">
        <v>334400</v>
      </c>
      <c r="P64" s="17"/>
      <c r="Q64" s="20"/>
    </row>
    <row r="65" spans="1:17" ht="26.4" x14ac:dyDescent="0.25">
      <c r="A65" s="3" t="s">
        <v>0</v>
      </c>
      <c r="B65" s="20">
        <f>SUM(C65:E65)</f>
        <v>235000</v>
      </c>
      <c r="C65" s="99">
        <v>235000</v>
      </c>
      <c r="D65" s="17"/>
      <c r="E65" s="20"/>
      <c r="F65" s="20">
        <f t="shared" si="11"/>
        <v>235000</v>
      </c>
      <c r="G65" s="99">
        <v>235000</v>
      </c>
      <c r="H65" s="17"/>
      <c r="I65" s="20"/>
      <c r="J65" s="20">
        <f t="shared" si="12"/>
        <v>302697</v>
      </c>
      <c r="K65" s="99">
        <v>302697</v>
      </c>
      <c r="L65" s="17"/>
      <c r="M65" s="20"/>
      <c r="N65" s="75">
        <f t="shared" si="13"/>
        <v>302697</v>
      </c>
      <c r="O65" s="99">
        <v>302697</v>
      </c>
      <c r="P65" s="17"/>
      <c r="Q65" s="20"/>
    </row>
    <row r="66" spans="1:17" ht="15" x14ac:dyDescent="0.25">
      <c r="A66" s="3" t="s">
        <v>59</v>
      </c>
      <c r="B66" s="75">
        <f>SUM(C66:E66)</f>
        <v>844344</v>
      </c>
      <c r="C66" s="99">
        <v>844344</v>
      </c>
      <c r="D66" s="17"/>
      <c r="E66" s="20"/>
      <c r="F66" s="75">
        <f t="shared" si="11"/>
        <v>1152145</v>
      </c>
      <c r="G66" s="99">
        <v>1152145</v>
      </c>
      <c r="H66" s="17"/>
      <c r="I66" s="20"/>
      <c r="J66" s="75">
        <f t="shared" si="12"/>
        <v>1152145</v>
      </c>
      <c r="K66" s="99">
        <v>1152145</v>
      </c>
      <c r="L66" s="17"/>
      <c r="M66" s="20"/>
      <c r="N66" s="75">
        <f t="shared" si="13"/>
        <v>1056988</v>
      </c>
      <c r="O66" s="99">
        <v>1056988</v>
      </c>
      <c r="P66" s="17"/>
      <c r="Q66" s="20"/>
    </row>
    <row r="67" spans="1:17" ht="26.4" x14ac:dyDescent="0.25">
      <c r="A67" s="3" t="s">
        <v>60</v>
      </c>
      <c r="B67" s="75">
        <f>SUM(C67:E67)</f>
        <v>464234</v>
      </c>
      <c r="C67" s="99">
        <v>464234</v>
      </c>
      <c r="D67" s="17"/>
      <c r="E67" s="20"/>
      <c r="F67" s="75">
        <f t="shared" si="11"/>
        <v>771512</v>
      </c>
      <c r="G67" s="99">
        <v>771512</v>
      </c>
      <c r="H67" s="17"/>
      <c r="I67" s="20"/>
      <c r="J67" s="75">
        <f t="shared" si="12"/>
        <v>771512</v>
      </c>
      <c r="K67" s="99">
        <v>771512</v>
      </c>
      <c r="L67" s="17"/>
      <c r="M67" s="20"/>
      <c r="N67" s="75">
        <f t="shared" si="13"/>
        <v>771512</v>
      </c>
      <c r="O67" s="99">
        <v>771512</v>
      </c>
      <c r="P67" s="17"/>
      <c r="Q67" s="20"/>
    </row>
    <row r="68" spans="1:17" ht="26.4" x14ac:dyDescent="0.25">
      <c r="A68" s="123" t="s">
        <v>68</v>
      </c>
      <c r="B68" s="75">
        <f>SUM(C68:E68)</f>
        <v>488672</v>
      </c>
      <c r="C68" s="99">
        <v>488672</v>
      </c>
      <c r="D68" s="17"/>
      <c r="E68" s="20"/>
      <c r="F68" s="75">
        <f t="shared" si="11"/>
        <v>488672</v>
      </c>
      <c r="G68" s="99">
        <v>488672</v>
      </c>
      <c r="H68" s="17"/>
      <c r="I68" s="20"/>
      <c r="J68" s="75">
        <f t="shared" si="12"/>
        <v>488672</v>
      </c>
      <c r="K68" s="99">
        <v>488672</v>
      </c>
      <c r="L68" s="17"/>
      <c r="M68" s="20"/>
      <c r="N68" s="75">
        <f t="shared" si="13"/>
        <v>488672</v>
      </c>
      <c r="O68" s="99">
        <v>488672</v>
      </c>
      <c r="P68" s="17"/>
      <c r="Q68" s="20"/>
    </row>
    <row r="69" spans="1:17" ht="26.4" x14ac:dyDescent="0.25">
      <c r="A69" s="123" t="s">
        <v>74</v>
      </c>
      <c r="B69" s="75"/>
      <c r="C69" s="99"/>
      <c r="D69" s="17"/>
      <c r="E69" s="20"/>
      <c r="F69" s="75">
        <f t="shared" si="11"/>
        <v>32946</v>
      </c>
      <c r="G69" s="99">
        <v>32946</v>
      </c>
      <c r="H69" s="17"/>
      <c r="I69" s="20"/>
      <c r="J69" s="75">
        <f t="shared" si="12"/>
        <v>32946</v>
      </c>
      <c r="K69" s="99">
        <v>32946</v>
      </c>
      <c r="L69" s="17"/>
      <c r="M69" s="20"/>
      <c r="N69" s="75">
        <f t="shared" si="13"/>
        <v>32946</v>
      </c>
      <c r="O69" s="99">
        <v>32946</v>
      </c>
      <c r="P69" s="17"/>
      <c r="Q69" s="20"/>
    </row>
    <row r="70" spans="1:17" s="29" customFormat="1" ht="27" x14ac:dyDescent="0.3">
      <c r="A70" s="30" t="s">
        <v>70</v>
      </c>
      <c r="B70" s="66">
        <f>SUM(B71,,B72,)</f>
        <v>1058000</v>
      </c>
      <c r="C70" s="66">
        <f>SUM(C71,,C72,)</f>
        <v>20000</v>
      </c>
      <c r="D70" s="66">
        <f>SUM(D71,,D72,)</f>
        <v>1038000</v>
      </c>
      <c r="E70" s="66"/>
      <c r="F70" s="66">
        <f>SUM(F71,,F72,)</f>
        <v>1058000</v>
      </c>
      <c r="G70" s="66">
        <f>SUM(G71,,G72,)</f>
        <v>20000</v>
      </c>
      <c r="H70" s="66">
        <f>SUM(H71,,H72,)</f>
        <v>1038000</v>
      </c>
      <c r="I70" s="66"/>
      <c r="J70" s="66">
        <f>SUM(J72,J71,J77,J78,)</f>
        <v>4709166</v>
      </c>
      <c r="K70" s="66">
        <f>SUM(K71,,K72,)</f>
        <v>20000</v>
      </c>
      <c r="L70" s="66">
        <f>SUM(L71,L72,,L77,L78)</f>
        <v>4689166</v>
      </c>
      <c r="M70" s="66"/>
      <c r="N70" s="66">
        <f>SUM(N72,N71,N77,N78,)</f>
        <v>4094346</v>
      </c>
      <c r="O70" s="66">
        <f>SUM(O71,,O72,)</f>
        <v>18180</v>
      </c>
      <c r="P70" s="66">
        <f>SUM(P71,P72,,P77,P78)</f>
        <v>4076166</v>
      </c>
      <c r="Q70" s="66"/>
    </row>
    <row r="71" spans="1:17" ht="15" x14ac:dyDescent="0.25">
      <c r="A71" s="5" t="s">
        <v>2</v>
      </c>
      <c r="B71" s="19">
        <f>SUM(C71:E71)</f>
        <v>20000</v>
      </c>
      <c r="C71" s="55">
        <v>20000</v>
      </c>
      <c r="D71" s="19"/>
      <c r="E71" s="18"/>
      <c r="F71" s="19">
        <f>SUM(G71:I71)</f>
        <v>20000</v>
      </c>
      <c r="G71" s="55">
        <v>20000</v>
      </c>
      <c r="H71" s="19"/>
      <c r="I71" s="18"/>
      <c r="J71" s="19">
        <f>SUM(K71:M71)</f>
        <v>20000</v>
      </c>
      <c r="K71" s="55">
        <v>20000</v>
      </c>
      <c r="L71" s="19"/>
      <c r="M71" s="18"/>
      <c r="N71" s="55">
        <f>SUM(O71:Q71)</f>
        <v>18180</v>
      </c>
      <c r="O71" s="55">
        <v>18180</v>
      </c>
      <c r="P71" s="55"/>
      <c r="Q71" s="18"/>
    </row>
    <row r="72" spans="1:17" ht="15" x14ac:dyDescent="0.25">
      <c r="A72" s="5" t="s">
        <v>33</v>
      </c>
      <c r="B72" s="20">
        <f>SUM(B73:B76)</f>
        <v>1038000</v>
      </c>
      <c r="C72" s="75"/>
      <c r="D72" s="55">
        <f>SUM(D73:D76)</f>
        <v>1038000</v>
      </c>
      <c r="E72" s="86"/>
      <c r="F72" s="20">
        <f>SUM(F73:F76)</f>
        <v>1038000</v>
      </c>
      <c r="G72" s="75"/>
      <c r="H72" s="55">
        <f>SUM(H73:H76)</f>
        <v>1038000</v>
      </c>
      <c r="I72" s="86"/>
      <c r="J72" s="20">
        <f>SUM(J73:J76)</f>
        <v>1038000</v>
      </c>
      <c r="K72" s="75"/>
      <c r="L72" s="55">
        <f>SUM(L73:L76)</f>
        <v>1038000</v>
      </c>
      <c r="M72" s="86"/>
      <c r="N72" s="75">
        <f>SUM(N73:N76)</f>
        <v>425000</v>
      </c>
      <c r="O72" s="75"/>
      <c r="P72" s="55">
        <f>SUM(P73:P76)</f>
        <v>425000</v>
      </c>
      <c r="Q72" s="86"/>
    </row>
    <row r="73" spans="1:17" ht="14.4" x14ac:dyDescent="0.3">
      <c r="A73" s="106" t="s">
        <v>61</v>
      </c>
      <c r="B73" s="107">
        <f>SUM(C73:E73)</f>
        <v>100000</v>
      </c>
      <c r="C73" s="108"/>
      <c r="D73" s="110">
        <v>100000</v>
      </c>
      <c r="E73" s="109"/>
      <c r="F73" s="107">
        <f>SUM(G73:I73)</f>
        <v>100000</v>
      </c>
      <c r="G73" s="108"/>
      <c r="H73" s="110">
        <v>100000</v>
      </c>
      <c r="I73" s="109"/>
      <c r="J73" s="107">
        <f t="shared" ref="J73:J78" si="14">SUM(K73:M73)</f>
        <v>100000</v>
      </c>
      <c r="K73" s="108"/>
      <c r="L73" s="110">
        <v>100000</v>
      </c>
      <c r="M73" s="109"/>
      <c r="N73" s="108">
        <f t="shared" ref="N73:N78" si="15">SUM(O73:Q73)</f>
        <v>0</v>
      </c>
      <c r="O73" s="108"/>
      <c r="P73" s="110">
        <v>0</v>
      </c>
      <c r="Q73" s="109"/>
    </row>
    <row r="74" spans="1:17" ht="14.4" x14ac:dyDescent="0.3">
      <c r="A74" s="154" t="s">
        <v>62</v>
      </c>
      <c r="B74" s="107">
        <f>SUM(C74:E74)</f>
        <v>900000</v>
      </c>
      <c r="C74" s="108"/>
      <c r="D74" s="110">
        <v>900000</v>
      </c>
      <c r="E74" s="109"/>
      <c r="F74" s="107">
        <f>SUM(G74:I74)</f>
        <v>900000</v>
      </c>
      <c r="G74" s="108"/>
      <c r="H74" s="110">
        <v>900000</v>
      </c>
      <c r="I74" s="109"/>
      <c r="J74" s="107">
        <f t="shared" si="14"/>
        <v>900000</v>
      </c>
      <c r="K74" s="108"/>
      <c r="L74" s="110">
        <v>900000</v>
      </c>
      <c r="M74" s="109"/>
      <c r="N74" s="108">
        <f t="shared" si="15"/>
        <v>400000</v>
      </c>
      <c r="O74" s="108"/>
      <c r="P74" s="110">
        <v>400000</v>
      </c>
      <c r="Q74" s="109"/>
    </row>
    <row r="75" spans="1:17" ht="14.4" x14ac:dyDescent="0.3">
      <c r="A75" s="106" t="s">
        <v>63</v>
      </c>
      <c r="B75" s="107">
        <f>SUM(C75:E75)</f>
        <v>25000</v>
      </c>
      <c r="C75" s="108"/>
      <c r="D75" s="110">
        <v>25000</v>
      </c>
      <c r="E75" s="109"/>
      <c r="F75" s="107">
        <f>SUM(G75:I75)</f>
        <v>25000</v>
      </c>
      <c r="G75" s="108"/>
      <c r="H75" s="110">
        <v>25000</v>
      </c>
      <c r="I75" s="109"/>
      <c r="J75" s="107">
        <f t="shared" si="14"/>
        <v>25000</v>
      </c>
      <c r="K75" s="108"/>
      <c r="L75" s="110">
        <v>25000</v>
      </c>
      <c r="M75" s="109"/>
      <c r="N75" s="108">
        <f t="shared" si="15"/>
        <v>25000</v>
      </c>
      <c r="O75" s="108"/>
      <c r="P75" s="110">
        <v>25000</v>
      </c>
      <c r="Q75" s="109"/>
    </row>
    <row r="76" spans="1:17" ht="14.4" x14ac:dyDescent="0.3">
      <c r="A76" s="106" t="s">
        <v>50</v>
      </c>
      <c r="B76" s="107">
        <f>SUM(C76:E76)</f>
        <v>13000</v>
      </c>
      <c r="C76" s="108"/>
      <c r="D76" s="110">
        <v>13000</v>
      </c>
      <c r="E76" s="109"/>
      <c r="F76" s="107">
        <f>SUM(G76:I76)</f>
        <v>13000</v>
      </c>
      <c r="G76" s="108"/>
      <c r="H76" s="110">
        <v>13000</v>
      </c>
      <c r="I76" s="109"/>
      <c r="J76" s="107">
        <f t="shared" si="14"/>
        <v>13000</v>
      </c>
      <c r="K76" s="108"/>
      <c r="L76" s="110">
        <v>13000</v>
      </c>
      <c r="M76" s="109"/>
      <c r="N76" s="108">
        <f t="shared" si="15"/>
        <v>0</v>
      </c>
      <c r="O76" s="108"/>
      <c r="P76" s="110">
        <v>0</v>
      </c>
      <c r="Q76" s="109"/>
    </row>
    <row r="77" spans="1:17" ht="14.4" x14ac:dyDescent="0.3">
      <c r="A77" s="139" t="s">
        <v>82</v>
      </c>
      <c r="B77" s="138"/>
      <c r="C77" s="108"/>
      <c r="D77" s="110"/>
      <c r="E77" s="109"/>
      <c r="F77" s="138"/>
      <c r="G77" s="108"/>
      <c r="H77" s="110"/>
      <c r="I77" s="109"/>
      <c r="J77" s="141">
        <f t="shared" si="14"/>
        <v>633900</v>
      </c>
      <c r="K77" s="108"/>
      <c r="L77" s="140">
        <v>633900</v>
      </c>
      <c r="M77" s="109"/>
      <c r="N77" s="155">
        <f t="shared" si="15"/>
        <v>633900</v>
      </c>
      <c r="O77" s="108"/>
      <c r="P77" s="140">
        <v>633900</v>
      </c>
      <c r="Q77" s="109"/>
    </row>
    <row r="78" spans="1:17" ht="14.4" x14ac:dyDescent="0.3">
      <c r="A78" s="139" t="s">
        <v>83</v>
      </c>
      <c r="B78" s="138"/>
      <c r="C78" s="108"/>
      <c r="D78" s="110"/>
      <c r="E78" s="109"/>
      <c r="F78" s="138"/>
      <c r="G78" s="108"/>
      <c r="H78" s="110"/>
      <c r="I78" s="109"/>
      <c r="J78" s="141">
        <f t="shared" si="14"/>
        <v>3017266</v>
      </c>
      <c r="K78" s="108"/>
      <c r="L78" s="140">
        <v>3017266</v>
      </c>
      <c r="M78" s="109"/>
      <c r="N78" s="155">
        <f t="shared" si="15"/>
        <v>3017266</v>
      </c>
      <c r="O78" s="108"/>
      <c r="P78" s="140">
        <v>3017266</v>
      </c>
      <c r="Q78" s="109"/>
    </row>
    <row r="79" spans="1:17" s="29" customFormat="1" ht="14.4" x14ac:dyDescent="0.3">
      <c r="A79" s="78" t="s">
        <v>71</v>
      </c>
      <c r="B79" s="79">
        <f>SUM(B80:B81)</f>
        <v>6204860</v>
      </c>
      <c r="C79" s="80">
        <f>SUM(C80:C81)</f>
        <v>4725568</v>
      </c>
      <c r="D79" s="80">
        <f>SUM(D80:D81)</f>
        <v>1479292</v>
      </c>
      <c r="E79" s="81"/>
      <c r="F79" s="79">
        <f>SUM(F80:F81)</f>
        <v>717011</v>
      </c>
      <c r="G79" s="80">
        <f>SUM(G80:G81)</f>
        <v>717011</v>
      </c>
      <c r="H79" s="80">
        <f>SUM(H80:H81)</f>
        <v>0</v>
      </c>
      <c r="I79" s="81"/>
      <c r="J79" s="79">
        <f>SUM(J80:J81)</f>
        <v>3077082</v>
      </c>
      <c r="K79" s="80">
        <f>SUM(K80:K81)</f>
        <v>3077082</v>
      </c>
      <c r="L79" s="80">
        <f>SUM(L80:L81)</f>
        <v>0</v>
      </c>
      <c r="M79" s="81"/>
      <c r="N79" s="79">
        <f>SUM(N80:N81)</f>
        <v>0</v>
      </c>
      <c r="O79" s="80">
        <f>SUM(O80:O81)</f>
        <v>0</v>
      </c>
      <c r="P79" s="80">
        <f>SUM(P80:P81)</f>
        <v>0</v>
      </c>
      <c r="Q79" s="81"/>
    </row>
    <row r="80" spans="1:17" s="97" customFormat="1" ht="13.8" x14ac:dyDescent="0.25">
      <c r="A80" s="82" t="s">
        <v>15</v>
      </c>
      <c r="B80" s="124">
        <f>SUM(C80:E80)</f>
        <v>500000</v>
      </c>
      <c r="C80" s="125">
        <v>500000</v>
      </c>
      <c r="D80" s="83"/>
      <c r="E80" s="84"/>
      <c r="F80" s="124">
        <f>SUM(G80:I80)</f>
        <v>500000</v>
      </c>
      <c r="G80" s="125">
        <v>500000</v>
      </c>
      <c r="H80" s="83"/>
      <c r="I80" s="84"/>
      <c r="J80" s="124">
        <f>SUM(K80:M80)</f>
        <v>500000</v>
      </c>
      <c r="K80" s="125">
        <v>500000</v>
      </c>
      <c r="L80" s="83"/>
      <c r="M80" s="84"/>
      <c r="N80" s="124">
        <f>SUM(O80:Q80)</f>
        <v>0</v>
      </c>
      <c r="O80" s="125">
        <v>0</v>
      </c>
      <c r="P80" s="83"/>
      <c r="Q80" s="84"/>
    </row>
    <row r="81" spans="1:17" s="97" customFormat="1" ht="14.4" thickBot="1" x14ac:dyDescent="0.3">
      <c r="A81" s="101" t="s">
        <v>48</v>
      </c>
      <c r="B81" s="126">
        <f>SUM(C81:E81)</f>
        <v>5704860</v>
      </c>
      <c r="C81" s="127">
        <v>4225568</v>
      </c>
      <c r="D81" s="127">
        <v>1479292</v>
      </c>
      <c r="E81" s="102"/>
      <c r="F81" s="126">
        <f>SUM(G81:I81)</f>
        <v>217011</v>
      </c>
      <c r="G81" s="136">
        <v>217011</v>
      </c>
      <c r="H81" s="127">
        <v>0</v>
      </c>
      <c r="I81" s="102"/>
      <c r="J81" s="126">
        <f>SUM(K81:M81)</f>
        <v>2577082</v>
      </c>
      <c r="K81" s="136">
        <v>2577082</v>
      </c>
      <c r="L81" s="127"/>
      <c r="M81" s="102"/>
      <c r="N81" s="126">
        <f>SUM(O81:Q81)</f>
        <v>0</v>
      </c>
      <c r="O81" s="136">
        <v>0</v>
      </c>
      <c r="P81" s="127"/>
      <c r="Q81" s="102"/>
    </row>
    <row r="82" spans="1:17" ht="28.8" thickBot="1" x14ac:dyDescent="0.35">
      <c r="A82" s="11" t="s">
        <v>13</v>
      </c>
      <c r="B82" s="40">
        <f t="shared" ref="B82:I82" si="16">SUM(B10,B23,B27,B53,B61)</f>
        <v>37577050</v>
      </c>
      <c r="C82" s="40">
        <f t="shared" si="16"/>
        <v>28839058</v>
      </c>
      <c r="D82" s="40">
        <f t="shared" si="16"/>
        <v>8725292</v>
      </c>
      <c r="E82" s="40">
        <f t="shared" si="16"/>
        <v>12700</v>
      </c>
      <c r="F82" s="40">
        <f t="shared" si="16"/>
        <v>34424365</v>
      </c>
      <c r="G82" s="40">
        <f t="shared" si="16"/>
        <v>27165665</v>
      </c>
      <c r="H82" s="40">
        <f>SUM(H10,H23,H27,H53,H61)</f>
        <v>7246000</v>
      </c>
      <c r="I82" s="40">
        <f t="shared" si="16"/>
        <v>12700</v>
      </c>
      <c r="J82" s="40">
        <f t="shared" ref="J82:Q82" si="17">SUM(J10,J23,J27,J53,J61)</f>
        <v>40758058</v>
      </c>
      <c r="K82" s="40">
        <f t="shared" si="17"/>
        <v>29848192</v>
      </c>
      <c r="L82" s="40">
        <f t="shared" si="17"/>
        <v>10897166</v>
      </c>
      <c r="M82" s="40">
        <f t="shared" si="17"/>
        <v>12700</v>
      </c>
      <c r="N82" s="40">
        <f t="shared" si="17"/>
        <v>26477993</v>
      </c>
      <c r="O82" s="40">
        <f t="shared" si="17"/>
        <v>19596713</v>
      </c>
      <c r="P82" s="40">
        <f t="shared" si="17"/>
        <v>6881280</v>
      </c>
      <c r="Q82" s="40">
        <f t="shared" si="17"/>
        <v>0</v>
      </c>
    </row>
    <row r="83" spans="1:17" s="93" customFormat="1" ht="31.2" customHeight="1" thickBot="1" x14ac:dyDescent="0.3">
      <c r="A83" s="144" t="s">
        <v>39</v>
      </c>
      <c r="B83" s="103">
        <f>SUM(C83:D83)</f>
        <v>779847</v>
      </c>
      <c r="C83" s="103">
        <v>779847</v>
      </c>
      <c r="D83" s="103"/>
      <c r="E83" s="104"/>
      <c r="F83" s="103">
        <f>SUM(G83:H83)</f>
        <v>827175</v>
      </c>
      <c r="G83" s="103">
        <v>827175</v>
      </c>
      <c r="H83" s="103"/>
      <c r="I83" s="104"/>
      <c r="J83" s="103">
        <f>SUM(K83:L83)</f>
        <v>846364</v>
      </c>
      <c r="K83" s="103">
        <v>846364</v>
      </c>
      <c r="L83" s="103"/>
      <c r="M83" s="104"/>
      <c r="N83" s="103">
        <f>SUM(O83:P83)</f>
        <v>846364</v>
      </c>
      <c r="O83" s="103">
        <v>846364</v>
      </c>
      <c r="P83" s="103"/>
      <c r="Q83" s="104"/>
    </row>
    <row r="84" spans="1:17" ht="16.2" thickBot="1" x14ac:dyDescent="0.35">
      <c r="A84" s="11" t="s">
        <v>40</v>
      </c>
      <c r="B84" s="87">
        <f>SUM(B83)</f>
        <v>779847</v>
      </c>
      <c r="C84" s="87">
        <f>SUM(C83)</f>
        <v>779847</v>
      </c>
      <c r="D84" s="87">
        <f>SUM(D83)</f>
        <v>0</v>
      </c>
      <c r="E84" s="40"/>
      <c r="F84" s="87">
        <f>SUM(F83)</f>
        <v>827175</v>
      </c>
      <c r="G84" s="87">
        <f>SUM(G83)</f>
        <v>827175</v>
      </c>
      <c r="H84" s="87">
        <f>SUM(H83)</f>
        <v>0</v>
      </c>
      <c r="I84" s="40"/>
      <c r="J84" s="87">
        <f>SUM(J83)</f>
        <v>846364</v>
      </c>
      <c r="K84" s="87">
        <f>SUM(K83)</f>
        <v>846364</v>
      </c>
      <c r="L84" s="87">
        <f>SUM(L83)</f>
        <v>0</v>
      </c>
      <c r="M84" s="40"/>
      <c r="N84" s="87">
        <f>SUM(N83)</f>
        <v>846364</v>
      </c>
      <c r="O84" s="87">
        <f>SUM(O83)</f>
        <v>846364</v>
      </c>
      <c r="P84" s="87">
        <f>SUM(P83)</f>
        <v>0</v>
      </c>
      <c r="Q84" s="40"/>
    </row>
    <row r="85" spans="1:17" ht="27" customHeight="1" thickBot="1" x14ac:dyDescent="0.35">
      <c r="A85" s="11" t="s">
        <v>34</v>
      </c>
      <c r="B85" s="87">
        <f>SUM(B82,B84)</f>
        <v>38356897</v>
      </c>
      <c r="C85" s="87">
        <f>SUM(C82,C84)</f>
        <v>29618905</v>
      </c>
      <c r="D85" s="87">
        <f>SUM(D82,D84)</f>
        <v>8725292</v>
      </c>
      <c r="E85" s="40">
        <f>SUM(E82)</f>
        <v>12700</v>
      </c>
      <c r="F85" s="87">
        <f>SUM(F82,F84)</f>
        <v>35251540</v>
      </c>
      <c r="G85" s="87">
        <f>SUM(G82,G84)</f>
        <v>27992840</v>
      </c>
      <c r="H85" s="87">
        <f>SUM(H82,H84)</f>
        <v>7246000</v>
      </c>
      <c r="I85" s="40">
        <f>SUM(I82)</f>
        <v>12700</v>
      </c>
      <c r="J85" s="87">
        <f>SUM(J82,J84)</f>
        <v>41604422</v>
      </c>
      <c r="K85" s="87">
        <f>SUM(K82,K84)</f>
        <v>30694556</v>
      </c>
      <c r="L85" s="87">
        <f>SUM(L82,L84)</f>
        <v>10897166</v>
      </c>
      <c r="M85" s="40">
        <f>SUM(M82)</f>
        <v>12700</v>
      </c>
      <c r="N85" s="87">
        <f>SUM(N82,N84)</f>
        <v>27324357</v>
      </c>
      <c r="O85" s="87">
        <f>SUM(O82,O84)</f>
        <v>20443077</v>
      </c>
      <c r="P85" s="87">
        <f>SUM(P82,P84)</f>
        <v>6881280</v>
      </c>
      <c r="Q85" s="40">
        <f>SUM(Q82)</f>
        <v>0</v>
      </c>
    </row>
    <row r="86" spans="1:17" s="2" customFormat="1" ht="18" customHeight="1" thickBot="1" x14ac:dyDescent="0.35">
      <c r="A86" s="7" t="s">
        <v>1</v>
      </c>
      <c r="B86" s="14">
        <f>SUM(C86:E86)</f>
        <v>5</v>
      </c>
      <c r="C86" s="24">
        <v>5</v>
      </c>
      <c r="D86" s="24"/>
      <c r="E86" s="23"/>
      <c r="F86" s="14">
        <f>SUM(G86:I86)</f>
        <v>5</v>
      </c>
      <c r="G86" s="24">
        <v>5</v>
      </c>
      <c r="H86" s="24"/>
      <c r="I86" s="23"/>
      <c r="J86" s="14">
        <f>SUM(K86:M86)</f>
        <v>4</v>
      </c>
      <c r="K86" s="151">
        <v>4</v>
      </c>
      <c r="L86" s="151"/>
      <c r="M86" s="152"/>
      <c r="N86" s="14">
        <f>SUM(O86:Q86)</f>
        <v>4</v>
      </c>
      <c r="O86" s="151">
        <v>4</v>
      </c>
      <c r="P86" s="24"/>
      <c r="Q86" s="23"/>
    </row>
    <row r="87" spans="1:17" s="2" customFormat="1" ht="18.75" customHeight="1" thickBot="1" x14ac:dyDescent="0.3">
      <c r="A87" s="8" t="s">
        <v>3</v>
      </c>
      <c r="B87" s="132">
        <f>SUM(C87:E87)</f>
        <v>4</v>
      </c>
      <c r="C87" s="133">
        <v>4</v>
      </c>
      <c r="D87" s="134"/>
      <c r="E87" s="135"/>
      <c r="F87" s="132">
        <f>SUM(G87:I87)</f>
        <v>4</v>
      </c>
      <c r="G87" s="133">
        <v>4</v>
      </c>
      <c r="H87" s="134"/>
      <c r="I87" s="135"/>
      <c r="J87" s="132">
        <f>SUM(K87:M87)</f>
        <v>2</v>
      </c>
      <c r="K87" s="133">
        <v>2</v>
      </c>
      <c r="L87" s="133"/>
      <c r="M87" s="153"/>
      <c r="N87" s="132">
        <f>SUM(O87:Q87)</f>
        <v>2</v>
      </c>
      <c r="O87" s="133">
        <v>2</v>
      </c>
      <c r="P87" s="134"/>
      <c r="Q87" s="135"/>
    </row>
  </sheetData>
  <mergeCells count="7">
    <mergeCell ref="A7:A9"/>
    <mergeCell ref="A5:Q6"/>
    <mergeCell ref="A1:Q1"/>
    <mergeCell ref="B7:E7"/>
    <mergeCell ref="F7:I7"/>
    <mergeCell ref="J7:M7"/>
    <mergeCell ref="N7:Q7"/>
  </mergeCells>
  <phoneticPr fontId="0" type="noConversion"/>
  <printOptions horizontalCentered="1"/>
  <pageMargins left="0.19685039370078741" right="0.19685039370078741" top="0.11811023622047245" bottom="0.11811023622047245" header="0" footer="0"/>
  <pageSetup paperSize="8" scale="57" orientation="landscape" r:id="rId1"/>
  <headerFooter alignWithMargins="0"/>
  <rowBreaks count="1" manualBreakCount="1">
    <brk id="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Egervár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Egervár</dc:creator>
  <cp:lastModifiedBy>USER</cp:lastModifiedBy>
  <cp:lastPrinted>2021-06-01T07:06:48Z</cp:lastPrinted>
  <dcterms:created xsi:type="dcterms:W3CDTF">2006-01-24T07:58:11Z</dcterms:created>
  <dcterms:modified xsi:type="dcterms:W3CDTF">2021-06-01T07:16:30Z</dcterms:modified>
</cp:coreProperties>
</file>