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DD0BA1F6-A616-4797-B4D2-EA7B589EED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F17" i="1"/>
  <c r="F22" i="1" s="1"/>
  <c r="E17" i="1"/>
  <c r="E22" i="1" s="1"/>
  <c r="D17" i="1"/>
  <c r="D22" i="1" s="1"/>
  <c r="C17" i="1"/>
  <c r="C22" i="1" s="1"/>
  <c r="K16" i="1"/>
  <c r="K23" i="1" s="1"/>
  <c r="J16" i="1"/>
  <c r="J23" i="1" s="1"/>
  <c r="I16" i="1"/>
  <c r="I23" i="1" s="1"/>
  <c r="H16" i="1"/>
  <c r="H23" i="1" s="1"/>
  <c r="F16" i="1"/>
  <c r="K25" i="1" s="1"/>
  <c r="E16" i="1"/>
  <c r="J25" i="1" s="1"/>
  <c r="D16" i="1"/>
  <c r="I25" i="1" s="1"/>
  <c r="C16" i="1"/>
  <c r="C25" i="1" s="1"/>
  <c r="H24" i="1" l="1"/>
  <c r="C24" i="1"/>
  <c r="H25" i="1"/>
  <c r="D23" i="1"/>
  <c r="D24" i="1"/>
  <c r="I24" i="1"/>
  <c r="D25" i="1"/>
  <c r="E23" i="1"/>
  <c r="E24" i="1"/>
  <c r="J24" i="1"/>
  <c r="E25" i="1"/>
  <c r="C23" i="1"/>
  <c r="F23" i="1"/>
  <c r="F24" i="1"/>
  <c r="K24" i="1"/>
  <c r="F25" i="1"/>
</calcChain>
</file>

<file path=xl/sharedStrings.xml><?xml version="1.0" encoding="utf-8"?>
<sst xmlns="http://schemas.openxmlformats.org/spreadsheetml/2006/main" count="66" uniqueCount="61">
  <si>
    <t>Kerkaszentkirály Község Önkormányzata
2020. évi költségvetés
 Működési célú bevételek és kiadások mérlege</t>
  </si>
  <si>
    <t xml:space="preserve"> Forintban </t>
  </si>
  <si>
    <t>Sor-
szám</t>
  </si>
  <si>
    <t>Bevételek</t>
  </si>
  <si>
    <t>Kiadások</t>
  </si>
  <si>
    <t>Megnevezés</t>
  </si>
  <si>
    <t>2020. évi előirányzat</t>
  </si>
  <si>
    <t>I. módosítás</t>
  </si>
  <si>
    <t>II. módosítás</t>
  </si>
  <si>
    <t>2020. évi módosított előirányzat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</si>
  <si>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</si>
  <si>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</si>
  <si>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</si>
  <si>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</si>
  <si>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</si>
  <si>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</si>
  <si>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</si>
  <si>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</si>
  <si>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</si>
  <si>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</si>
  <si>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</si>
  <si>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</si>
  <si>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</si>
  <si>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</si>
  <si>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</si>
  <si>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</si>
  <si>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</si>
  <si>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</si>
  <si>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</si>
  <si>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Működési bevételek</t>
  </si>
  <si>
    <t>8.</t>
  </si>
  <si>
    <t>9.</t>
  </si>
  <si>
    <t>Költségvetési bevételek összesen (1.+2.+4.+5.+7.+8)</t>
  </si>
  <si>
    <t>Költségvetési kiadások összesen (1.+...+8.)</t>
  </si>
  <si>
    <t>10.</t>
  </si>
  <si>
    <t>Hiány belső finanszírozásának bevételei (15.+…+18. )</t>
  </si>
  <si>
    <t>Likviditási célú hitelek törlesztése</t>
  </si>
  <si>
    <t>11.</t>
  </si>
  <si>
    <t xml:space="preserve">   Költségvetési maradvány igénybevétele </t>
  </si>
  <si>
    <t>Rövid lejáratú hitelek törlesztése</t>
  </si>
  <si>
    <t>12.</t>
  </si>
  <si>
    <t xml:space="preserve">   Államháztartáson belüli megelőlegezések</t>
  </si>
  <si>
    <t>Hosszú lejáratú hitelek törlesztése</t>
  </si>
  <si>
    <t>13.</t>
  </si>
  <si>
    <t xml:space="preserve">Hiány külső finanszírozásának bevételei (18.) </t>
  </si>
  <si>
    <t xml:space="preserve">  Államháztartáson belüli megelőlegezések
  visszafizetése</t>
  </si>
  <si>
    <t>14.</t>
  </si>
  <si>
    <t xml:space="preserve">   Likviditási célú hitelek, kölcsönök felvétele</t>
  </si>
  <si>
    <t>15.</t>
  </si>
  <si>
    <t>Működési célú finanszírozási bevételek 
összesen (14.+17.)</t>
  </si>
  <si>
    <t>Működési célú finanszírozási kiadások 
összesen (10.+...+14.)</t>
  </si>
  <si>
    <t>16.</t>
  </si>
  <si>
    <t>BEVÉTEL ÖSSZESEN (9.+15.)</t>
  </si>
  <si>
    <t>KIADÁSOK ÖSSZESEN (9+15)</t>
  </si>
  <si>
    <t>17.</t>
  </si>
  <si>
    <t>Költségvetési hiány:</t>
  </si>
  <si>
    <t>Költségvetési többlet:</t>
  </si>
  <si>
    <t>18.</t>
  </si>
  <si>
    <t>Tárgyévi  hiány:</t>
  </si>
  <si>
    <t>Tárgyévi  többlet:</t>
  </si>
  <si>
    <t>4. melléklet a 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</si>
</sst>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2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5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5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5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</xf>
    <xf numFmtId="165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6" xfId="0" applyNumberFormat="1" applyFont="1" applyFill="1" applyBorder="1" applyAlignment="1" applyProtection="1">
      <alignment horizontal="left" vertical="center" wrapText="1" indent="1"/>
    </xf>
    <xf numFmtId="165" fontId="5" fillId="0" borderId="10" xfId="1" applyNumberFormat="1" applyFont="1" applyFill="1" applyBorder="1" applyAlignment="1" applyProtection="1">
      <alignment horizontal="right" vertical="center" wrapText="1" indent="1"/>
    </xf>
    <xf numFmtId="165" fontId="5" fillId="0" borderId="8" xfId="1" applyNumberFormat="1" applyFont="1" applyFill="1" applyBorder="1" applyAlignment="1" applyProtection="1">
      <alignment horizontal="right" vertical="center" wrapText="1" indent="1"/>
    </xf>
    <xf numFmtId="164" fontId="4" fillId="0" borderId="17" xfId="0" applyNumberFormat="1" applyFont="1" applyFill="1" applyBorder="1" applyAlignment="1" applyProtection="1">
      <alignment horizontal="left" vertical="center" wrapText="1" indent="1"/>
    </xf>
    <xf numFmtId="164" fontId="4" fillId="0" borderId="21" xfId="0" applyNumberFormat="1" applyFont="1" applyFill="1" applyBorder="1" applyAlignment="1" applyProtection="1">
      <alignment horizontal="left" vertical="center" wrapText="1" indent="1"/>
    </xf>
    <xf numFmtId="165" fontId="8" fillId="0" borderId="2" xfId="1" applyNumberFormat="1" applyFont="1" applyFill="1" applyBorder="1" applyAlignment="1" applyProtection="1">
      <alignment horizontal="right" vertical="center" wrapText="1" indent="1"/>
    </xf>
    <xf numFmtId="164" fontId="4" fillId="0" borderId="22" xfId="0" applyNumberFormat="1" applyFont="1" applyFill="1" applyBorder="1" applyAlignment="1" applyProtection="1">
      <alignment horizontal="left" vertical="center" wrapText="1" indent="1"/>
    </xf>
    <xf numFmtId="165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5" xfId="0" applyNumberFormat="1" applyFont="1" applyFill="1" applyBorder="1" applyAlignment="1" applyProtection="1">
      <alignment horizontal="left" vertical="center" wrapText="1" indent="1"/>
    </xf>
    <xf numFmtId="165" fontId="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4" xfId="0" applyNumberFormat="1" applyFont="1" applyFill="1" applyBorder="1" applyAlignment="1" applyProtection="1">
      <alignment horizontal="left" vertical="center" wrapText="1" indent="1"/>
    </xf>
    <xf numFmtId="165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>
      <alignment wrapText="1"/>
    </xf>
    <xf numFmtId="165" fontId="2" fillId="0" borderId="0" xfId="1" applyNumberFormat="1" applyFont="1"/>
    <xf numFmtId="0" fontId="2" fillId="0" borderId="0" xfId="0" applyFont="1" applyAlignment="1">
      <alignment horizontal="right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A3" sqref="A3:K3"/>
    </sheetView>
  </sheetViews>
  <sheetFormatPr defaultRowHeight="14.4" x14ac:dyDescent="0.3"/>
  <cols>
    <col min="1" max="1" width="5.44140625" style="1" customWidth="1"/>
    <col min="2" max="2" width="34" style="1" customWidth="1"/>
    <col min="3" max="6" width="13.6640625" style="1" customWidth="1"/>
    <col min="7" max="7" width="29" style="1" customWidth="1"/>
    <col min="8" max="8" width="13.6640625" style="1" customWidth="1"/>
    <col min="9" max="11" width="13.6640625" customWidth="1"/>
  </cols>
  <sheetData>
    <row r="1" spans="1:11" x14ac:dyDescent="0.3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48.75" customHeight="1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5" thickBot="1" x14ac:dyDescent="0.35">
      <c r="A4" s="2"/>
      <c r="B4" s="3"/>
      <c r="C4" s="2"/>
      <c r="D4" s="2"/>
      <c r="E4" s="2"/>
      <c r="F4" s="2"/>
      <c r="G4" s="2"/>
      <c r="H4" s="45" t="s">
        <v>1</v>
      </c>
      <c r="I4" s="45"/>
      <c r="J4" s="45"/>
      <c r="K4" s="45"/>
    </row>
    <row r="5" spans="1:11" ht="15" thickBot="1" x14ac:dyDescent="0.35">
      <c r="A5" s="46" t="s">
        <v>2</v>
      </c>
      <c r="B5" s="4" t="s">
        <v>3</v>
      </c>
      <c r="C5" s="5"/>
      <c r="D5" s="6"/>
      <c r="E5" s="6"/>
      <c r="F5" s="6"/>
      <c r="G5" s="48" t="s">
        <v>4</v>
      </c>
      <c r="H5" s="49"/>
      <c r="I5" s="49"/>
      <c r="J5" s="49"/>
      <c r="K5" s="50"/>
    </row>
    <row r="6" spans="1:11" ht="40.200000000000003" thickBot="1" x14ac:dyDescent="0.35">
      <c r="A6" s="47"/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5</v>
      </c>
      <c r="H6" s="9" t="s">
        <v>6</v>
      </c>
      <c r="I6" s="9" t="s">
        <v>7</v>
      </c>
      <c r="J6" s="9" t="s">
        <v>8</v>
      </c>
      <c r="K6" s="9" t="s">
        <v>9</v>
      </c>
    </row>
    <row r="7" spans="1:11" ht="15" thickBot="1" x14ac:dyDescent="0.35">
      <c r="A7" s="10">
        <v>1</v>
      </c>
      <c r="B7" s="11">
        <v>2</v>
      </c>
      <c r="C7" s="10">
        <v>3</v>
      </c>
      <c r="D7" s="10">
        <v>4</v>
      </c>
      <c r="E7" s="10">
        <v>4</v>
      </c>
      <c r="F7" s="10">
        <v>6</v>
      </c>
      <c r="G7" s="10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x14ac:dyDescent="0.3">
      <c r="A8" s="13" t="s">
        <v>10</v>
      </c>
      <c r="B8" s="14" t="s">
        <v>11</v>
      </c>
      <c r="C8" s="15">
        <v>17966145</v>
      </c>
      <c r="D8" s="15">
        <v>335628</v>
      </c>
      <c r="E8" s="15">
        <v>928167</v>
      </c>
      <c r="F8" s="15">
        <v>19229940</v>
      </c>
      <c r="G8" s="16" t="s">
        <v>12</v>
      </c>
      <c r="H8" s="17">
        <v>9249412</v>
      </c>
      <c r="I8" s="17">
        <v>137000</v>
      </c>
      <c r="J8" s="17">
        <v>589150</v>
      </c>
      <c r="K8" s="17">
        <v>9975562</v>
      </c>
    </row>
    <row r="9" spans="1:11" ht="26.4" x14ac:dyDescent="0.3">
      <c r="A9" s="18" t="s">
        <v>13</v>
      </c>
      <c r="B9" s="19" t="s">
        <v>14</v>
      </c>
      <c r="C9" s="20">
        <v>119380</v>
      </c>
      <c r="D9" s="20">
        <v>50353</v>
      </c>
      <c r="E9" s="20">
        <v>689395</v>
      </c>
      <c r="F9" s="20">
        <v>859128</v>
      </c>
      <c r="G9" s="21" t="s">
        <v>15</v>
      </c>
      <c r="H9" s="22">
        <v>1621397</v>
      </c>
      <c r="I9" s="22">
        <v>23888</v>
      </c>
      <c r="J9" s="22">
        <v>0</v>
      </c>
      <c r="K9" s="22">
        <v>1645285</v>
      </c>
    </row>
    <row r="10" spans="1:11" x14ac:dyDescent="0.3">
      <c r="A10" s="18" t="s">
        <v>16</v>
      </c>
      <c r="B10" s="19" t="s">
        <v>17</v>
      </c>
      <c r="C10" s="20">
        <v>0</v>
      </c>
      <c r="D10" s="20">
        <v>0</v>
      </c>
      <c r="E10" s="20">
        <v>0</v>
      </c>
      <c r="F10" s="20">
        <v>0</v>
      </c>
      <c r="G10" s="21" t="s">
        <v>18</v>
      </c>
      <c r="H10" s="22">
        <v>11997016</v>
      </c>
      <c r="I10" s="22">
        <v>0</v>
      </c>
      <c r="J10" s="22">
        <v>0</v>
      </c>
      <c r="K10" s="22">
        <v>11997016</v>
      </c>
    </row>
    <row r="11" spans="1:11" x14ac:dyDescent="0.3">
      <c r="A11" s="18" t="s">
        <v>19</v>
      </c>
      <c r="B11" s="19" t="s">
        <v>20</v>
      </c>
      <c r="C11" s="20">
        <v>4610000</v>
      </c>
      <c r="D11" s="20">
        <v>-588916</v>
      </c>
      <c r="E11" s="20">
        <v>634112</v>
      </c>
      <c r="F11" s="20">
        <v>4655196</v>
      </c>
      <c r="G11" s="21" t="s">
        <v>21</v>
      </c>
      <c r="H11" s="22">
        <v>500000</v>
      </c>
      <c r="I11" s="22">
        <v>0</v>
      </c>
      <c r="J11" s="22">
        <v>576000</v>
      </c>
      <c r="K11" s="22">
        <v>1076000</v>
      </c>
    </row>
    <row r="12" spans="1:11" x14ac:dyDescent="0.3">
      <c r="A12" s="18" t="s">
        <v>22</v>
      </c>
      <c r="B12" s="23" t="s">
        <v>23</v>
      </c>
      <c r="C12" s="20">
        <v>0</v>
      </c>
      <c r="D12" s="20">
        <v>0</v>
      </c>
      <c r="E12" s="20">
        <v>0</v>
      </c>
      <c r="F12" s="20">
        <v>0</v>
      </c>
      <c r="G12" s="21" t="s">
        <v>24</v>
      </c>
      <c r="H12" s="22">
        <v>4948875</v>
      </c>
      <c r="I12" s="22">
        <v>-134092</v>
      </c>
      <c r="J12" s="22">
        <v>-1039409</v>
      </c>
      <c r="K12" s="22">
        <v>3775374</v>
      </c>
    </row>
    <row r="13" spans="1:11" x14ac:dyDescent="0.3">
      <c r="A13" s="18" t="s">
        <v>25</v>
      </c>
      <c r="B13" s="19" t="s">
        <v>26</v>
      </c>
      <c r="C13" s="20">
        <v>0</v>
      </c>
      <c r="D13" s="20">
        <v>0</v>
      </c>
      <c r="E13" s="20">
        <v>0</v>
      </c>
      <c r="F13" s="20">
        <v>0</v>
      </c>
      <c r="G13" s="21" t="s">
        <v>27</v>
      </c>
      <c r="H13" s="22">
        <v>22985498</v>
      </c>
      <c r="I13" s="22">
        <v>210024</v>
      </c>
      <c r="J13" s="22">
        <v>1444700</v>
      </c>
      <c r="K13" s="22">
        <v>24640222</v>
      </c>
    </row>
    <row r="14" spans="1:11" x14ac:dyDescent="0.3">
      <c r="A14" s="18" t="s">
        <v>28</v>
      </c>
      <c r="B14" s="19" t="s">
        <v>29</v>
      </c>
      <c r="C14" s="20">
        <v>4115604</v>
      </c>
      <c r="D14" s="20">
        <v>14819</v>
      </c>
      <c r="E14" s="20">
        <v>1184043</v>
      </c>
      <c r="F14" s="20">
        <v>5314466</v>
      </c>
      <c r="G14" s="24"/>
      <c r="H14" s="22"/>
      <c r="I14" s="22"/>
      <c r="J14" s="22"/>
      <c r="K14" s="22"/>
    </row>
    <row r="15" spans="1:11" ht="15" thickBot="1" x14ac:dyDescent="0.35">
      <c r="A15" s="18" t="s">
        <v>30</v>
      </c>
      <c r="B15" s="25"/>
      <c r="C15" s="26"/>
      <c r="D15" s="26"/>
      <c r="E15" s="26"/>
      <c r="F15" s="26"/>
      <c r="G15" s="24"/>
      <c r="H15" s="27"/>
      <c r="I15" s="27"/>
      <c r="J15" s="27"/>
      <c r="K15" s="27"/>
    </row>
    <row r="16" spans="1:11" ht="27" thickBot="1" x14ac:dyDescent="0.35">
      <c r="A16" s="28" t="s">
        <v>31</v>
      </c>
      <c r="B16" s="29" t="s">
        <v>32</v>
      </c>
      <c r="C16" s="30">
        <f>+C8+C9+C11+C12+C14+C15</f>
        <v>26811129</v>
      </c>
      <c r="D16" s="30">
        <f>+D8+D9+D11+D12+D14+D15</f>
        <v>-188116</v>
      </c>
      <c r="E16" s="30">
        <f>+E8+E9+E11+E12+E14+E15</f>
        <v>3435717</v>
      </c>
      <c r="F16" s="30">
        <f>+F8+F9+F11+F12+F14+F15</f>
        <v>30058730</v>
      </c>
      <c r="G16" s="28" t="s">
        <v>33</v>
      </c>
      <c r="H16" s="31">
        <f>SUM(H8:H15)</f>
        <v>51302198</v>
      </c>
      <c r="I16" s="31">
        <f>SUM(I8:I15)</f>
        <v>236820</v>
      </c>
      <c r="J16" s="31">
        <f>SUM(J8:J15)</f>
        <v>1570441</v>
      </c>
      <c r="K16" s="31">
        <f>SUM(K8:K15)</f>
        <v>53109459</v>
      </c>
    </row>
    <row r="17" spans="1:11" ht="26.4" x14ac:dyDescent="0.3">
      <c r="A17" s="32" t="s">
        <v>34</v>
      </c>
      <c r="B17" s="33" t="s">
        <v>35</v>
      </c>
      <c r="C17" s="34">
        <f>+C18+C19+C20+C21</f>
        <v>25209714</v>
      </c>
      <c r="D17" s="34">
        <f>+D18+D19+D20+D21</f>
        <v>424936</v>
      </c>
      <c r="E17" s="34">
        <f>+E18+E19+E20+E21</f>
        <v>-1054140</v>
      </c>
      <c r="F17" s="34">
        <f>+F18+F19+F20+F21</f>
        <v>23769374</v>
      </c>
      <c r="G17" s="35" t="s">
        <v>36</v>
      </c>
      <c r="H17" s="36">
        <v>0</v>
      </c>
      <c r="I17" s="36">
        <v>0</v>
      </c>
      <c r="J17" s="36">
        <v>0</v>
      </c>
      <c r="K17" s="36">
        <v>0</v>
      </c>
    </row>
    <row r="18" spans="1:11" x14ac:dyDescent="0.3">
      <c r="A18" s="37" t="s">
        <v>37</v>
      </c>
      <c r="B18" s="37" t="s">
        <v>38</v>
      </c>
      <c r="C18" s="38">
        <v>25209714</v>
      </c>
      <c r="D18" s="38">
        <v>424936</v>
      </c>
      <c r="E18" s="38">
        <v>-1865276</v>
      </c>
      <c r="F18" s="38">
        <v>22958238</v>
      </c>
      <c r="G18" s="39" t="s">
        <v>39</v>
      </c>
      <c r="H18" s="40">
        <v>0</v>
      </c>
      <c r="I18" s="40">
        <v>0</v>
      </c>
      <c r="J18" s="40">
        <v>0</v>
      </c>
      <c r="K18" s="40">
        <v>0</v>
      </c>
    </row>
    <row r="19" spans="1:11" ht="26.4" x14ac:dyDescent="0.3">
      <c r="A19" s="37" t="s">
        <v>40</v>
      </c>
      <c r="B19" s="37" t="s">
        <v>41</v>
      </c>
      <c r="C19" s="38">
        <v>0</v>
      </c>
      <c r="D19" s="38">
        <v>0</v>
      </c>
      <c r="E19" s="38">
        <v>811136</v>
      </c>
      <c r="F19" s="38">
        <v>811136</v>
      </c>
      <c r="G19" s="39" t="s">
        <v>42</v>
      </c>
      <c r="H19" s="40">
        <v>0</v>
      </c>
      <c r="I19" s="40">
        <v>0</v>
      </c>
      <c r="J19" s="40">
        <v>0</v>
      </c>
      <c r="K19" s="40">
        <v>0</v>
      </c>
    </row>
    <row r="20" spans="1:11" ht="40.200000000000003" x14ac:dyDescent="0.3">
      <c r="A20" s="37" t="s">
        <v>43</v>
      </c>
      <c r="B20" s="37" t="s">
        <v>44</v>
      </c>
      <c r="C20" s="38">
        <v>0</v>
      </c>
      <c r="D20" s="38">
        <v>0</v>
      </c>
      <c r="E20" s="38">
        <v>0</v>
      </c>
      <c r="F20" s="38">
        <v>0</v>
      </c>
      <c r="G20" s="41" t="s">
        <v>45</v>
      </c>
      <c r="H20" s="40">
        <v>718645</v>
      </c>
      <c r="I20" s="40">
        <v>0</v>
      </c>
      <c r="J20" s="40">
        <v>0</v>
      </c>
      <c r="K20" s="40">
        <v>718645</v>
      </c>
    </row>
    <row r="21" spans="1:11" ht="27" customHeight="1" thickBot="1" x14ac:dyDescent="0.35">
      <c r="A21" s="37" t="s">
        <v>46</v>
      </c>
      <c r="B21" s="37" t="s">
        <v>47</v>
      </c>
      <c r="C21" s="38">
        <v>0</v>
      </c>
      <c r="D21" s="38">
        <v>0</v>
      </c>
      <c r="E21" s="38">
        <v>0</v>
      </c>
      <c r="F21" s="38">
        <v>0</v>
      </c>
      <c r="G21" s="39"/>
      <c r="H21" s="40"/>
      <c r="I21" s="40"/>
      <c r="J21" s="40"/>
      <c r="K21" s="40"/>
    </row>
    <row r="22" spans="1:11" ht="41.25" customHeight="1" thickBot="1" x14ac:dyDescent="0.35">
      <c r="A22" s="28" t="s">
        <v>48</v>
      </c>
      <c r="B22" s="29" t="s">
        <v>49</v>
      </c>
      <c r="C22" s="30">
        <f>SUM(C17,C20)</f>
        <v>25209714</v>
      </c>
      <c r="D22" s="30">
        <f>SUM(D17,D20)</f>
        <v>424936</v>
      </c>
      <c r="E22" s="30">
        <f>SUM(E17,E20)</f>
        <v>-1054140</v>
      </c>
      <c r="F22" s="30">
        <f>SUM(F17,F20)</f>
        <v>23769374</v>
      </c>
      <c r="G22" s="28" t="s">
        <v>50</v>
      </c>
      <c r="H22" s="31">
        <f>SUM(H17:H21)</f>
        <v>718645</v>
      </c>
      <c r="I22" s="31">
        <f>SUM(I17:I21)</f>
        <v>0</v>
      </c>
      <c r="J22" s="31">
        <f>SUM(J17:J21)</f>
        <v>0</v>
      </c>
      <c r="K22" s="31">
        <f>SUM(K17:K21)</f>
        <v>718645</v>
      </c>
    </row>
    <row r="23" spans="1:11" ht="30.75" customHeight="1" thickBot="1" x14ac:dyDescent="0.35">
      <c r="A23" s="28" t="s">
        <v>51</v>
      </c>
      <c r="B23" s="29" t="s">
        <v>52</v>
      </c>
      <c r="C23" s="30">
        <f>+C16+C22</f>
        <v>52020843</v>
      </c>
      <c r="D23" s="30">
        <f>+D16+D22</f>
        <v>236820</v>
      </c>
      <c r="E23" s="30">
        <f>+E16+E22</f>
        <v>2381577</v>
      </c>
      <c r="F23" s="30">
        <f>+F16+F22</f>
        <v>53828104</v>
      </c>
      <c r="G23" s="28" t="s">
        <v>53</v>
      </c>
      <c r="H23" s="31">
        <f>+H16+H22</f>
        <v>52020843</v>
      </c>
      <c r="I23" s="31">
        <f>+I16+I22</f>
        <v>236820</v>
      </c>
      <c r="J23" s="31">
        <f>+J16+J22</f>
        <v>1570441</v>
      </c>
      <c r="K23" s="31">
        <f>+K16+K22</f>
        <v>53828104</v>
      </c>
    </row>
    <row r="24" spans="1:11" ht="15" thickBot="1" x14ac:dyDescent="0.35">
      <c r="A24" s="28" t="s">
        <v>54</v>
      </c>
      <c r="B24" s="29" t="s">
        <v>55</v>
      </c>
      <c r="C24" s="30">
        <f>IF(C16-H16&lt;0,H16-C16,"-")</f>
        <v>24491069</v>
      </c>
      <c r="D24" s="30">
        <f>IF(D16-I16&lt;0,I16-D16,"-")</f>
        <v>424936</v>
      </c>
      <c r="E24" s="30" t="str">
        <f>IF(E16-J16&lt;0,J16-E16,"-")</f>
        <v>-</v>
      </c>
      <c r="F24" s="30">
        <f>IF(F16-K16&lt;0,K16-F16,"-")</f>
        <v>23050729</v>
      </c>
      <c r="G24" s="28" t="s">
        <v>56</v>
      </c>
      <c r="H24" s="31" t="str">
        <f>IF(C16-H16&gt;0,C16-H16,"-")</f>
        <v>-</v>
      </c>
      <c r="I24" s="31" t="str">
        <f>IF(D16-I16&gt;0,D16-I16,"-")</f>
        <v>-</v>
      </c>
      <c r="J24" s="31">
        <f>IF(E16-J16&gt;0,E16-J16,"-")</f>
        <v>1865276</v>
      </c>
      <c r="K24" s="31" t="str">
        <f>IF(F16-K16&gt;0,F16-K16,"-")</f>
        <v>-</v>
      </c>
    </row>
    <row r="25" spans="1:11" ht="15" thickBot="1" x14ac:dyDescent="0.35">
      <c r="A25" s="28" t="s">
        <v>57</v>
      </c>
      <c r="B25" s="29" t="s">
        <v>58</v>
      </c>
      <c r="C25" s="30" t="str">
        <f>IF(C16+C17-H23&lt;0,H23-(C16+C17),"-")</f>
        <v>-</v>
      </c>
      <c r="D25" s="30" t="str">
        <f>IF(D16+D17-I23&lt;0,I23-(D16+D17),"-")</f>
        <v>-</v>
      </c>
      <c r="E25" s="30" t="str">
        <f>IF(E16+E17-J23&lt;0,J23-(E16+E17),"-")</f>
        <v>-</v>
      </c>
      <c r="F25" s="30" t="str">
        <f>IF(F16+F17-K23&lt;0,K23-(F16+F17),"-")</f>
        <v>-</v>
      </c>
      <c r="G25" s="28" t="s">
        <v>59</v>
      </c>
      <c r="H25" s="31" t="str">
        <f>IF(C16+C17-H23&gt;0,C16+C17-H23,"-")</f>
        <v>-</v>
      </c>
      <c r="I25" s="31" t="str">
        <f>IF(D16+D17-I23&gt;0,D16+D17-I23,"-")</f>
        <v>-</v>
      </c>
      <c r="J25" s="31">
        <f>IF(E16+E17-J23&gt;0,E16+E17-J23,"-")</f>
        <v>811136</v>
      </c>
      <c r="K25" s="31" t="str">
        <f>IF(F16+F17-K23&gt;0,F16+F17-K23,"-")</f>
        <v>-</v>
      </c>
    </row>
    <row r="26" spans="1:11" x14ac:dyDescent="0.3">
      <c r="C26" s="42"/>
      <c r="D26" s="42"/>
      <c r="E26" s="42"/>
      <c r="F26" s="42"/>
      <c r="H26" s="42"/>
    </row>
    <row r="27" spans="1:11" x14ac:dyDescent="0.3">
      <c r="C27" s="42"/>
      <c r="D27" s="42"/>
      <c r="E27" s="42"/>
      <c r="F27" s="42"/>
    </row>
  </sheetData>
  <mergeCells count="5">
    <mergeCell ref="A1:K1"/>
    <mergeCell ref="A3:K3"/>
    <mergeCell ref="H4:K4"/>
    <mergeCell ref="A5:A6"/>
    <mergeCell ref="G5:K5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2021-05-24T14:50:16Z</cp:lastPrinted>
  <dcterms:created xsi:type="dcterms:W3CDTF">2021-05-24T14:49:41Z</dcterms:created>
  <dcterms:modified xsi:type="dcterms:W3CDTF">2021-05-30T20:03:41Z</dcterms:modified>
</cp:coreProperties>
</file>