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"/>
    </mc:Choice>
  </mc:AlternateContent>
  <bookViews>
    <workbookView xWindow="32760" yWindow="32760" windowWidth="28800" windowHeight="12225" tabRatio="727"/>
  </bookViews>
  <sheets>
    <sheet name="6" sheetId="18" r:id="rId1"/>
  </sheets>
  <definedNames>
    <definedName name="_xlnm.Print_Titles" localSheetId="0">'6'!$1:$4</definedName>
    <definedName name="_xlnm.Print_Area" localSheetId="0">'6'!$A$1:$Q$85</definedName>
  </definedNames>
  <calcPr calcId="152511"/>
</workbook>
</file>

<file path=xl/calcChain.xml><?xml version="1.0" encoding="utf-8"?>
<calcChain xmlns="http://schemas.openxmlformats.org/spreadsheetml/2006/main">
  <c r="C82" i="18" l="1"/>
  <c r="D82" i="18"/>
  <c r="E82" i="18"/>
  <c r="F82" i="18"/>
  <c r="G82" i="18"/>
  <c r="H82" i="18"/>
  <c r="I82" i="18"/>
  <c r="I84" i="18" s="1"/>
  <c r="J82" i="18"/>
  <c r="K82" i="18"/>
  <c r="K84" i="18"/>
  <c r="L82" i="18"/>
  <c r="M82" i="18"/>
  <c r="M85" i="18" s="1"/>
  <c r="N82" i="18"/>
  <c r="N84" i="18"/>
  <c r="O82" i="18"/>
  <c r="P82" i="18"/>
  <c r="B82" i="18"/>
  <c r="I81" i="18"/>
  <c r="J70" i="18"/>
  <c r="J74" i="18"/>
  <c r="L53" i="18"/>
  <c r="G53" i="18"/>
  <c r="J12" i="18"/>
  <c r="G8" i="18"/>
  <c r="C81" i="18"/>
  <c r="D81" i="18"/>
  <c r="E81" i="18"/>
  <c r="E85" i="18" s="1"/>
  <c r="F81" i="18"/>
  <c r="F85" i="18" s="1"/>
  <c r="G81" i="18"/>
  <c r="H81" i="18"/>
  <c r="J81" i="18"/>
  <c r="K81" i="18"/>
  <c r="L81" i="18"/>
  <c r="M81" i="18"/>
  <c r="N81" i="18"/>
  <c r="O81" i="18"/>
  <c r="P81" i="18"/>
  <c r="B81" i="18"/>
  <c r="B80" i="18"/>
  <c r="Q51" i="18"/>
  <c r="Q53" i="18" s="1"/>
  <c r="Q52" i="18"/>
  <c r="Q50" i="18"/>
  <c r="Q36" i="18"/>
  <c r="Q37" i="18"/>
  <c r="Q35" i="18"/>
  <c r="Q34" i="18"/>
  <c r="J37" i="18"/>
  <c r="K80" i="18"/>
  <c r="L80" i="18"/>
  <c r="M80" i="18"/>
  <c r="E45" i="18"/>
  <c r="B41" i="18"/>
  <c r="M21" i="18"/>
  <c r="C83" i="18"/>
  <c r="D83" i="18"/>
  <c r="E83" i="18"/>
  <c r="F83" i="18"/>
  <c r="F84" i="18" s="1"/>
  <c r="G83" i="18"/>
  <c r="H83" i="18"/>
  <c r="I83" i="18"/>
  <c r="J83" i="18"/>
  <c r="K83" i="18"/>
  <c r="L83" i="18"/>
  <c r="M83" i="18"/>
  <c r="N83" i="18"/>
  <c r="O83" i="18"/>
  <c r="P83" i="18"/>
  <c r="B83" i="18"/>
  <c r="C80" i="18"/>
  <c r="D80" i="18"/>
  <c r="E80" i="18"/>
  <c r="F80" i="18"/>
  <c r="G80" i="18"/>
  <c r="H80" i="18"/>
  <c r="I80" i="18"/>
  <c r="J80" i="18"/>
  <c r="N80" i="18"/>
  <c r="O80" i="18"/>
  <c r="P80" i="18"/>
  <c r="Q31" i="18"/>
  <c r="Q33" i="18" s="1"/>
  <c r="Q32" i="18"/>
  <c r="B33" i="18"/>
  <c r="Q38" i="18"/>
  <c r="Q39" i="18"/>
  <c r="Q41" i="18" s="1"/>
  <c r="Q40" i="18"/>
  <c r="Q42" i="18"/>
  <c r="Q43" i="18"/>
  <c r="Q44" i="18"/>
  <c r="Q45" i="18" s="1"/>
  <c r="Q46" i="18"/>
  <c r="Q47" i="18"/>
  <c r="Q48" i="18"/>
  <c r="Q54" i="18"/>
  <c r="Q55" i="18"/>
  <c r="Q56" i="18"/>
  <c r="Q57" i="18"/>
  <c r="G58" i="18"/>
  <c r="Q58" i="18"/>
  <c r="Q59" i="18"/>
  <c r="Q60" i="18"/>
  <c r="Q61" i="18"/>
  <c r="E62" i="18"/>
  <c r="Q63" i="18"/>
  <c r="Q64" i="18"/>
  <c r="Q65" i="18"/>
  <c r="B66" i="18"/>
  <c r="Q67" i="18"/>
  <c r="Q68" i="18"/>
  <c r="Q69" i="18"/>
  <c r="O17" i="18"/>
  <c r="Q23" i="18"/>
  <c r="Q24" i="18"/>
  <c r="Q22" i="18"/>
  <c r="Q73" i="18"/>
  <c r="Q74" i="18" s="1"/>
  <c r="Q72" i="18"/>
  <c r="Q71" i="18"/>
  <c r="Q16" i="18"/>
  <c r="F8" i="18"/>
  <c r="E29" i="18"/>
  <c r="N21" i="18"/>
  <c r="H12" i="18"/>
  <c r="B12" i="18"/>
  <c r="Q15" i="18"/>
  <c r="I17" i="18"/>
  <c r="D17" i="18"/>
  <c r="E8" i="18"/>
  <c r="Q14" i="18"/>
  <c r="B8" i="18"/>
  <c r="C79" i="18"/>
  <c r="Q78" i="18"/>
  <c r="Q76" i="18"/>
  <c r="Q79" i="18" s="1"/>
  <c r="Q77" i="18"/>
  <c r="Q27" i="18"/>
  <c r="Q28" i="18"/>
  <c r="Q29" i="18"/>
  <c r="Q6" i="18"/>
  <c r="Q7" i="18"/>
  <c r="Q8" i="18" s="1"/>
  <c r="Q10" i="18"/>
  <c r="Q11" i="18"/>
  <c r="Q12" i="18" s="1"/>
  <c r="Q26" i="18"/>
  <c r="Q18" i="18"/>
  <c r="Q80" i="18" s="1"/>
  <c r="Q19" i="18"/>
  <c r="Q20" i="18"/>
  <c r="Q21" i="18"/>
  <c r="Q9" i="18"/>
  <c r="Q5" i="18"/>
  <c r="Q13" i="18"/>
  <c r="Q75" i="18"/>
  <c r="Q30" i="18"/>
  <c r="P84" i="18"/>
  <c r="H84" i="18"/>
  <c r="C84" i="18"/>
  <c r="Q83" i="18"/>
  <c r="B84" i="18"/>
  <c r="M84" i="18"/>
  <c r="Q66" i="18"/>
  <c r="B85" i="18"/>
  <c r="H85" i="18"/>
  <c r="C85" i="18"/>
  <c r="Q62" i="18"/>
  <c r="N85" i="18"/>
  <c r="E84" i="18"/>
  <c r="Q17" i="18"/>
  <c r="I85" i="18"/>
  <c r="J85" i="18"/>
  <c r="D84" i="18" l="1"/>
  <c r="D85" i="18"/>
  <c r="Q81" i="18"/>
  <c r="Q82" i="18"/>
  <c r="O84" i="18"/>
  <c r="O85" i="18"/>
  <c r="L84" i="18"/>
  <c r="L85" i="18"/>
  <c r="G85" i="18"/>
  <c r="G84" i="18"/>
  <c r="J84" i="18"/>
  <c r="Q85" i="18" l="1"/>
  <c r="Q84" i="18"/>
</calcChain>
</file>

<file path=xl/sharedStrings.xml><?xml version="1.0" encoding="utf-8"?>
<sst xmlns="http://schemas.openxmlformats.org/spreadsheetml/2006/main" count="103" uniqueCount="45">
  <si>
    <t>I. Működési bevételek</t>
  </si>
  <si>
    <t>II. Felhalmozási bevételek</t>
  </si>
  <si>
    <t>Költségvetési bevételek</t>
  </si>
  <si>
    <t>Megnevezés</t>
  </si>
  <si>
    <t>Finanszírozási bevételek</t>
  </si>
  <si>
    <t>Bevételek összesen</t>
  </si>
  <si>
    <t>ebből: köt.feladat</t>
  </si>
  <si>
    <t>Módosított előirányzat</t>
  </si>
  <si>
    <t>önk. vállalt feladat</t>
  </si>
  <si>
    <t>Hitel</t>
  </si>
  <si>
    <t>Teljesítés</t>
  </si>
  <si>
    <t>T/M %</t>
  </si>
  <si>
    <t>Működési bevételek</t>
  </si>
  <si>
    <t xml:space="preserve">Felhalmozási </t>
  </si>
  <si>
    <t xml:space="preserve">Működési </t>
  </si>
  <si>
    <t xml:space="preserve">Közhatalmi bevételek </t>
  </si>
  <si>
    <t xml:space="preserve">Önkormányzatok működési támogatásai </t>
  </si>
  <si>
    <t xml:space="preserve">Műk. célú támog. ÁHT-n belülről </t>
  </si>
  <si>
    <t xml:space="preserve">Ingatlan értékesítés </t>
  </si>
  <si>
    <t xml:space="preserve">Önkormányzatok felhalm. tám. </t>
  </si>
  <si>
    <t>Felhalm. célú támog. ÁHT-n belülről</t>
  </si>
  <si>
    <t>III. Maradvány</t>
  </si>
  <si>
    <t>Önkorm.elsz.kp.kv. 018010</t>
  </si>
  <si>
    <t>Ár- és belvízvéd.tev. 047410</t>
  </si>
  <si>
    <t>Közvilágítás 064010</t>
  </si>
  <si>
    <t>Közcélú fogl.041233</t>
  </si>
  <si>
    <t>Fogorvosi szakell.072313</t>
  </si>
  <si>
    <t>Parkoló üz. 045170</t>
  </si>
  <si>
    <t>Önkorm. jogalkotás 011130</t>
  </si>
  <si>
    <t>Strand üzemeltetés 081061</t>
  </si>
  <si>
    <t>Város- és községgaz.szolg. (főép.) 066020</t>
  </si>
  <si>
    <t>Összesen eredeti előir.</t>
  </si>
  <si>
    <t>Önk.vagyonnal való gazd.013350</t>
  </si>
  <si>
    <t>Önk.funkc. nem sor.bev.900020</t>
  </si>
  <si>
    <t>ÁHT-n belüli megelő-legezés</t>
  </si>
  <si>
    <t>Településfejl. 062020</t>
  </si>
  <si>
    <t>Működési célú támogatások ÁHT-n kivülről</t>
  </si>
  <si>
    <t>Kölcsön vissza-térülés</t>
  </si>
  <si>
    <t>Átvett pénz-eszközök</t>
  </si>
  <si>
    <t>Támogatási célú fin.műv. 018030</t>
  </si>
  <si>
    <t>Óvodai nevelés ell.műk. Fel. 091140</t>
  </si>
  <si>
    <t>Fiatalok társ. beill. 084070</t>
  </si>
  <si>
    <t>Erdősítés 042220</t>
  </si>
  <si>
    <t>Út, autópálya ép. 045120</t>
  </si>
  <si>
    <t>Civil szerv. műk. tám. 084031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</si>
</sst>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9" formatCode="0.0%"/>
    <numFmt numFmtId="172" formatCode="0.000%"/>
  </numFmts>
  <fonts count="16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sz val="10"/>
      <name val="Arial CE"/>
      <charset val="238"/>
    </font>
    <font>
      <b/>
      <sz val="8"/>
      <name val="Book Antiqua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Fill="1"/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2" applyNumberFormat="1" applyFont="1"/>
    <xf numFmtId="166" fontId="7" fillId="0" borderId="0" xfId="2" applyNumberFormat="1" applyFont="1"/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6" xfId="0" applyFont="1" applyBorder="1"/>
    <xf numFmtId="0" fontId="6" fillId="0" borderId="16" xfId="0" applyFont="1" applyBorder="1" applyAlignment="1">
      <alignment horizontal="left" vertical="center" wrapText="1" inden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left" wrapText="1" indent="1"/>
    </xf>
    <xf numFmtId="0" fontId="2" fillId="0" borderId="19" xfId="0" applyFont="1" applyFill="1" applyBorder="1" applyAlignment="1">
      <alignment vertical="center" wrapText="1"/>
    </xf>
    <xf numFmtId="9" fontId="1" fillId="0" borderId="1" xfId="16" applyFont="1" applyFill="1" applyBorder="1" applyAlignment="1">
      <alignment vertical="center" wrapText="1"/>
    </xf>
    <xf numFmtId="10" fontId="1" fillId="0" borderId="1" xfId="16" applyNumberFormat="1" applyFont="1" applyFill="1" applyBorder="1" applyAlignment="1">
      <alignment vertical="center" wrapText="1"/>
    </xf>
    <xf numFmtId="172" fontId="1" fillId="0" borderId="1" xfId="16" applyNumberFormat="1" applyFont="1" applyFill="1" applyBorder="1" applyAlignment="1">
      <alignment vertical="center" wrapText="1"/>
    </xf>
    <xf numFmtId="9" fontId="1" fillId="0" borderId="1" xfId="16" applyNumberFormat="1" applyFont="1" applyFill="1" applyBorder="1" applyAlignment="1">
      <alignment vertical="center" wrapText="1"/>
    </xf>
    <xf numFmtId="9" fontId="2" fillId="0" borderId="14" xfId="16" applyFont="1" applyFill="1" applyBorder="1" applyAlignment="1">
      <alignment vertical="center" wrapText="1"/>
    </xf>
    <xf numFmtId="169" fontId="2" fillId="0" borderId="18" xfId="16" applyNumberFormat="1" applyFont="1" applyFill="1" applyBorder="1" applyAlignment="1">
      <alignment vertical="center" wrapText="1"/>
    </xf>
    <xf numFmtId="10" fontId="2" fillId="0" borderId="14" xfId="16" applyNumberFormat="1" applyFont="1" applyFill="1" applyBorder="1" applyAlignment="1">
      <alignment vertical="center" wrapText="1"/>
    </xf>
    <xf numFmtId="10" fontId="2" fillId="0" borderId="9" xfId="16" applyNumberFormat="1" applyFont="1" applyBorder="1" applyAlignment="1">
      <alignment wrapText="1"/>
    </xf>
    <xf numFmtId="9" fontId="2" fillId="0" borderId="9" xfId="16" applyNumberFormat="1" applyFont="1" applyBorder="1" applyAlignment="1">
      <alignment wrapText="1"/>
    </xf>
    <xf numFmtId="169" fontId="2" fillId="0" borderId="9" xfId="16" applyNumberFormat="1" applyFont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 indent="1"/>
    </xf>
    <xf numFmtId="10" fontId="1" fillId="0" borderId="2" xfId="16" applyNumberFormat="1" applyFont="1" applyFill="1" applyBorder="1" applyAlignment="1">
      <alignment vertical="center" wrapText="1"/>
    </xf>
    <xf numFmtId="169" fontId="1" fillId="0" borderId="2" xfId="16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 indent="1"/>
    </xf>
    <xf numFmtId="0" fontId="6" fillId="2" borderId="4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26" xfId="0" applyFont="1" applyFill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indent="1"/>
    </xf>
    <xf numFmtId="0" fontId="6" fillId="2" borderId="26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left" wrapText="1" inden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9" fontId="2" fillId="0" borderId="14" xfId="16" applyNumberFormat="1" applyFont="1" applyFill="1" applyBorder="1" applyAlignment="1">
      <alignment vertical="center" wrapText="1"/>
    </xf>
    <xf numFmtId="9" fontId="1" fillId="0" borderId="2" xfId="16" applyNumberFormat="1" applyFont="1" applyFill="1" applyBorder="1" applyAlignment="1">
      <alignment vertical="center" wrapText="1"/>
    </xf>
    <xf numFmtId="9" fontId="1" fillId="0" borderId="21" xfId="16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9" fontId="1" fillId="0" borderId="11" xfId="16" applyFont="1" applyFill="1" applyBorder="1" applyAlignment="1">
      <alignment vertical="center" wrapText="1"/>
    </xf>
    <xf numFmtId="10" fontId="2" fillId="0" borderId="12" xfId="16" applyNumberFormat="1" applyFont="1" applyFill="1" applyBorder="1" applyAlignment="1">
      <alignment vertical="center" wrapText="1"/>
    </xf>
    <xf numFmtId="165" fontId="1" fillId="0" borderId="1" xfId="2" applyNumberFormat="1" applyFont="1" applyFill="1" applyBorder="1" applyAlignment="1">
      <alignment vertical="center" wrapText="1"/>
    </xf>
    <xf numFmtId="165" fontId="1" fillId="0" borderId="7" xfId="2" applyNumberFormat="1" applyFont="1" applyFill="1" applyBorder="1" applyAlignment="1">
      <alignment vertical="center" wrapText="1"/>
    </xf>
    <xf numFmtId="10" fontId="2" fillId="0" borderId="12" xfId="16" applyNumberFormat="1" applyFont="1" applyFill="1" applyBorder="1" applyAlignment="1">
      <alignment wrapText="1"/>
    </xf>
    <xf numFmtId="0" fontId="6" fillId="2" borderId="16" xfId="0" applyFont="1" applyFill="1" applyBorder="1" applyAlignment="1">
      <alignment horizontal="left" vertical="center" wrapText="1" indent="1"/>
    </xf>
    <xf numFmtId="2" fontId="2" fillId="0" borderId="9" xfId="16" applyNumberFormat="1" applyFont="1" applyBorder="1" applyAlignment="1">
      <alignment wrapText="1"/>
    </xf>
    <xf numFmtId="166" fontId="1" fillId="0" borderId="0" xfId="2" applyNumberFormat="1" applyFont="1"/>
    <xf numFmtId="9" fontId="1" fillId="0" borderId="2" xfId="16" applyFont="1" applyFill="1" applyBorder="1" applyAlignment="1">
      <alignment vertical="center" wrapText="1"/>
    </xf>
    <xf numFmtId="9" fontId="1" fillId="0" borderId="14" xfId="16" applyFont="1" applyFill="1" applyBorder="1" applyAlignment="1">
      <alignment vertical="center" wrapText="1"/>
    </xf>
    <xf numFmtId="10" fontId="2" fillId="0" borderId="18" xfId="16" applyNumberFormat="1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left" vertical="center" wrapText="1" indent="1"/>
    </xf>
    <xf numFmtId="9" fontId="1" fillId="0" borderId="6" xfId="16" applyNumberFormat="1" applyFont="1" applyFill="1" applyBorder="1" applyAlignment="1">
      <alignment vertical="center" wrapText="1"/>
    </xf>
    <xf numFmtId="10" fontId="1" fillId="0" borderId="6" xfId="16" applyNumberFormat="1" applyFont="1" applyFill="1" applyBorder="1" applyAlignment="1">
      <alignment vertical="center" wrapText="1"/>
    </xf>
    <xf numFmtId="9" fontId="1" fillId="0" borderId="3" xfId="16" applyNumberFormat="1" applyFont="1" applyFill="1" applyBorder="1" applyAlignment="1">
      <alignment vertical="center" wrapText="1"/>
    </xf>
    <xf numFmtId="9" fontId="2" fillId="0" borderId="2" xfId="16" applyNumberFormat="1" applyFont="1" applyFill="1" applyBorder="1" applyAlignment="1">
      <alignment vertical="center" wrapText="1"/>
    </xf>
    <xf numFmtId="0" fontId="1" fillId="0" borderId="2" xfId="16" applyNumberFormat="1" applyFont="1" applyFill="1" applyBorder="1" applyAlignment="1">
      <alignment vertical="center" wrapText="1"/>
    </xf>
    <xf numFmtId="1" fontId="1" fillId="0" borderId="1" xfId="16" applyNumberFormat="1" applyFont="1" applyFill="1" applyBorder="1" applyAlignment="1">
      <alignment vertical="center" wrapText="1"/>
    </xf>
    <xf numFmtId="165" fontId="2" fillId="0" borderId="23" xfId="0" applyNumberFormat="1" applyFont="1" applyBorder="1" applyAlignment="1">
      <alignment horizontal="right" wrapText="1"/>
    </xf>
    <xf numFmtId="165" fontId="2" fillId="0" borderId="14" xfId="0" applyNumberFormat="1" applyFont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3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10" fontId="1" fillId="0" borderId="9" xfId="16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9" fontId="2" fillId="0" borderId="12" xfId="16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3" xfId="2" applyNumberFormat="1" applyFont="1" applyFill="1" applyBorder="1" applyAlignment="1">
      <alignment horizontal="center" vertical="center" wrapText="1"/>
    </xf>
    <xf numFmtId="1" fontId="6" fillId="0" borderId="30" xfId="2" applyNumberFormat="1" applyFont="1" applyFill="1" applyBorder="1" applyAlignment="1">
      <alignment horizontal="center" vertical="center" wrapText="1"/>
    </xf>
    <xf numFmtId="1" fontId="6" fillId="0" borderId="18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20">
    <cellStyle name="Címsor" xfId="1"/>
    <cellStyle name="Ezres" xfId="2" builtinId="3"/>
    <cellStyle name="Ezres 2" xfId="3"/>
    <cellStyle name="Ezres 2 2" xfId="4"/>
    <cellStyle name="Ezres 3" xfId="5"/>
    <cellStyle name="Ezres 3 2" xfId="6"/>
    <cellStyle name="Ezres 4" xfId="7"/>
    <cellStyle name="Ezres 5" xfId="8"/>
    <cellStyle name="Hiperhivatkozás" xfId="9"/>
    <cellStyle name="Már látott hiperhivatkozás" xfId="10"/>
    <cellStyle name="Normál" xfId="0" builtinId="0"/>
    <cellStyle name="Normál 2" xfId="11"/>
    <cellStyle name="Normál 3" xfId="12"/>
    <cellStyle name="Normál 4" xfId="13"/>
    <cellStyle name="Pénznem 2" xfId="14"/>
    <cellStyle name="Pénznem 3" xfId="15"/>
    <cellStyle name="Százalék" xfId="16" builtinId="5"/>
    <cellStyle name="Százalék 2" xfId="17"/>
    <cellStyle name="Százalék 3" xfId="18"/>
    <cellStyle name="Százalék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55" zoomScaleNormal="100" workbookViewId="0">
      <selection activeCell="J81" sqref="J81"/>
    </sheetView>
  </sheetViews>
  <sheetFormatPr defaultRowHeight="13.5" x14ac:dyDescent="0.25"/>
  <cols>
    <col min="1" max="1" width="25.7109375" style="1" bestFit="1" customWidth="1"/>
    <col min="2" max="2" width="9.7109375" style="11" customWidth="1"/>
    <col min="3" max="3" width="11" style="12" customWidth="1"/>
    <col min="4" max="4" width="11" style="1" bestFit="1" customWidth="1"/>
    <col min="5" max="5" width="8.5703125" style="13" bestFit="1" customWidth="1"/>
    <col min="6" max="6" width="8.28515625" style="1" customWidth="1"/>
    <col min="7" max="7" width="9.140625" style="1" customWidth="1"/>
    <col min="8" max="9" width="9.5703125" style="1" customWidth="1"/>
    <col min="10" max="10" width="10.28515625" style="1" customWidth="1"/>
    <col min="11" max="11" width="5.7109375" style="1" customWidth="1"/>
    <col min="12" max="12" width="7.85546875" style="1" customWidth="1"/>
    <col min="13" max="13" width="10.7109375" style="1" customWidth="1"/>
    <col min="14" max="14" width="11" style="1" bestFit="1" customWidth="1"/>
    <col min="15" max="15" width="8.5703125" style="1" customWidth="1"/>
    <col min="16" max="16" width="4.7109375" style="1" customWidth="1"/>
    <col min="17" max="17" width="11.28515625" style="2" customWidth="1"/>
    <col min="18" max="16384" width="9.140625" style="1"/>
  </cols>
  <sheetData>
    <row r="1" spans="1:17" ht="14.25" customHeight="1" thickBot="1" x14ac:dyDescent="0.35">
      <c r="A1" s="96" t="s">
        <v>3</v>
      </c>
      <c r="B1" s="107" t="s">
        <v>2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10" t="s">
        <v>4</v>
      </c>
      <c r="N1" s="111"/>
      <c r="O1" s="111"/>
      <c r="P1" s="112"/>
      <c r="Q1" s="100" t="s">
        <v>5</v>
      </c>
    </row>
    <row r="2" spans="1:17" ht="25.5" customHeight="1" x14ac:dyDescent="0.25">
      <c r="A2" s="97"/>
      <c r="B2" s="113" t="s">
        <v>0</v>
      </c>
      <c r="C2" s="114"/>
      <c r="D2" s="114"/>
      <c r="E2" s="114"/>
      <c r="F2" s="114"/>
      <c r="G2" s="114"/>
      <c r="H2" s="103" t="s">
        <v>1</v>
      </c>
      <c r="I2" s="103"/>
      <c r="J2" s="103"/>
      <c r="K2" s="103"/>
      <c r="L2" s="103"/>
      <c r="M2" s="104" t="s">
        <v>21</v>
      </c>
      <c r="N2" s="105"/>
      <c r="O2" s="106" t="s">
        <v>34</v>
      </c>
      <c r="P2" s="103" t="s">
        <v>9</v>
      </c>
      <c r="Q2" s="101"/>
    </row>
    <row r="3" spans="1:17" ht="67.5" customHeight="1" x14ac:dyDescent="0.25">
      <c r="A3" s="98"/>
      <c r="B3" s="4" t="s">
        <v>12</v>
      </c>
      <c r="C3" s="3" t="s">
        <v>15</v>
      </c>
      <c r="D3" s="3" t="s">
        <v>16</v>
      </c>
      <c r="E3" s="3" t="s">
        <v>17</v>
      </c>
      <c r="F3" s="3" t="s">
        <v>37</v>
      </c>
      <c r="G3" s="3" t="s">
        <v>36</v>
      </c>
      <c r="H3" s="3" t="s">
        <v>18</v>
      </c>
      <c r="I3" s="3" t="s">
        <v>19</v>
      </c>
      <c r="J3" s="3" t="s">
        <v>20</v>
      </c>
      <c r="K3" s="4" t="s">
        <v>37</v>
      </c>
      <c r="L3" s="4" t="s">
        <v>38</v>
      </c>
      <c r="M3" s="5" t="s">
        <v>14</v>
      </c>
      <c r="N3" s="3" t="s">
        <v>13</v>
      </c>
      <c r="O3" s="103"/>
      <c r="P3" s="99"/>
      <c r="Q3" s="102"/>
    </row>
    <row r="4" spans="1:17" ht="14.25" thickBot="1" x14ac:dyDescent="0.3">
      <c r="A4" s="6">
        <v>1</v>
      </c>
      <c r="B4" s="7">
        <v>2</v>
      </c>
      <c r="C4" s="7">
        <v>3</v>
      </c>
      <c r="D4" s="8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9">
        <v>13</v>
      </c>
      <c r="N4" s="9">
        <v>14</v>
      </c>
      <c r="O4" s="7">
        <v>15</v>
      </c>
      <c r="P4" s="18">
        <v>16</v>
      </c>
      <c r="Q4" s="10">
        <v>17</v>
      </c>
    </row>
    <row r="5" spans="1:17" ht="15" x14ac:dyDescent="0.25">
      <c r="A5" s="63" t="s">
        <v>28</v>
      </c>
      <c r="B5" s="14">
        <v>3212</v>
      </c>
      <c r="C5" s="14"/>
      <c r="D5" s="14"/>
      <c r="E5" s="14">
        <v>86854</v>
      </c>
      <c r="F5" s="14">
        <v>55000</v>
      </c>
      <c r="G5" s="14"/>
      <c r="H5" s="14"/>
      <c r="I5" s="14"/>
      <c r="J5" s="14"/>
      <c r="K5" s="14"/>
      <c r="L5" s="14"/>
      <c r="M5" s="14"/>
      <c r="N5" s="14"/>
      <c r="O5" s="14"/>
      <c r="P5" s="19"/>
      <c r="Q5" s="64">
        <f>SUM(B5:O5)</f>
        <v>145066</v>
      </c>
    </row>
    <row r="6" spans="1:17" ht="15" x14ac:dyDescent="0.25">
      <c r="A6" s="49" t="s">
        <v>7</v>
      </c>
      <c r="B6" s="15">
        <v>3213</v>
      </c>
      <c r="C6" s="15"/>
      <c r="D6" s="15"/>
      <c r="E6" s="15">
        <v>56000</v>
      </c>
      <c r="F6" s="15">
        <v>55000</v>
      </c>
      <c r="G6" s="15">
        <v>1153</v>
      </c>
      <c r="H6" s="15"/>
      <c r="I6" s="15"/>
      <c r="J6" s="15"/>
      <c r="K6" s="15"/>
      <c r="L6" s="15"/>
      <c r="M6" s="15"/>
      <c r="N6" s="15"/>
      <c r="O6" s="15"/>
      <c r="P6" s="20"/>
      <c r="Q6" s="38">
        <f>SUM(B6:O6)</f>
        <v>115366</v>
      </c>
    </row>
    <row r="7" spans="1:17" ht="15" x14ac:dyDescent="0.25">
      <c r="A7" s="49" t="s">
        <v>10</v>
      </c>
      <c r="B7" s="15">
        <v>3909</v>
      </c>
      <c r="C7" s="15"/>
      <c r="D7" s="15"/>
      <c r="E7" s="15">
        <v>53575</v>
      </c>
      <c r="F7" s="15">
        <v>55000</v>
      </c>
      <c r="G7" s="15">
        <v>1154</v>
      </c>
      <c r="H7" s="15"/>
      <c r="I7" s="15"/>
      <c r="J7" s="15"/>
      <c r="K7" s="15"/>
      <c r="L7" s="15"/>
      <c r="M7" s="15"/>
      <c r="N7" s="15"/>
      <c r="O7" s="15"/>
      <c r="P7" s="20"/>
      <c r="Q7" s="38">
        <f>SUM(B7:O7)</f>
        <v>113638</v>
      </c>
    </row>
    <row r="8" spans="1:17" ht="15" x14ac:dyDescent="0.25">
      <c r="A8" s="49" t="s">
        <v>11</v>
      </c>
      <c r="B8" s="28">
        <f>B7/B6</f>
        <v>1.2166199813258636</v>
      </c>
      <c r="C8" s="28"/>
      <c r="D8" s="28"/>
      <c r="E8" s="28">
        <f>E7/E6</f>
        <v>0.95669642857142856</v>
      </c>
      <c r="F8" s="28">
        <f>F7/F6</f>
        <v>1</v>
      </c>
      <c r="G8" s="28">
        <f>G7/G6</f>
        <v>1.0008673026886383</v>
      </c>
      <c r="H8" s="15"/>
      <c r="I8" s="15"/>
      <c r="J8" s="15"/>
      <c r="K8" s="15"/>
      <c r="L8" s="15"/>
      <c r="M8" s="15"/>
      <c r="N8" s="15"/>
      <c r="O8" s="15"/>
      <c r="P8" s="20"/>
      <c r="Q8" s="76">
        <f>Q7/Q6</f>
        <v>0.98502158348213509</v>
      </c>
    </row>
    <row r="9" spans="1:17" ht="15" x14ac:dyDescent="0.25">
      <c r="A9" s="47" t="s">
        <v>32</v>
      </c>
      <c r="B9" s="15">
        <v>203092</v>
      </c>
      <c r="C9" s="15"/>
      <c r="D9" s="15"/>
      <c r="E9" s="15"/>
      <c r="F9" s="15"/>
      <c r="G9" s="15"/>
      <c r="H9" s="15">
        <v>216480</v>
      </c>
      <c r="I9" s="15"/>
      <c r="J9" s="15">
        <v>233769</v>
      </c>
      <c r="K9" s="15"/>
      <c r="L9" s="15"/>
      <c r="M9" s="15"/>
      <c r="N9" s="15"/>
      <c r="O9" s="15"/>
      <c r="P9" s="20"/>
      <c r="Q9" s="38">
        <f>SUM(B9:O9)</f>
        <v>653341</v>
      </c>
    </row>
    <row r="10" spans="1:17" ht="15" x14ac:dyDescent="0.25">
      <c r="A10" s="51" t="s">
        <v>7</v>
      </c>
      <c r="B10" s="15">
        <v>193527</v>
      </c>
      <c r="C10" s="15"/>
      <c r="D10" s="15"/>
      <c r="E10" s="15"/>
      <c r="F10" s="15"/>
      <c r="G10" s="15"/>
      <c r="H10" s="15">
        <v>66480</v>
      </c>
      <c r="I10" s="15"/>
      <c r="J10" s="15">
        <v>233769</v>
      </c>
      <c r="K10" s="15"/>
      <c r="L10" s="15"/>
      <c r="M10" s="15"/>
      <c r="N10" s="15"/>
      <c r="O10" s="15"/>
      <c r="P10" s="20"/>
      <c r="Q10" s="38">
        <f>SUM(B10:O10)</f>
        <v>493776</v>
      </c>
    </row>
    <row r="11" spans="1:17" ht="15" x14ac:dyDescent="0.25">
      <c r="A11" s="51" t="s">
        <v>10</v>
      </c>
      <c r="B11" s="15">
        <v>169223</v>
      </c>
      <c r="C11" s="15"/>
      <c r="D11" s="15"/>
      <c r="E11" s="15"/>
      <c r="F11" s="15"/>
      <c r="G11" s="15"/>
      <c r="H11" s="15">
        <v>18710</v>
      </c>
      <c r="I11" s="15"/>
      <c r="J11" s="15">
        <v>233769</v>
      </c>
      <c r="K11" s="15"/>
      <c r="L11" s="15"/>
      <c r="M11" s="15"/>
      <c r="N11" s="15"/>
      <c r="O11" s="15"/>
      <c r="P11" s="20"/>
      <c r="Q11" s="38">
        <f>SUM(B11:O11)</f>
        <v>421702</v>
      </c>
    </row>
    <row r="12" spans="1:17" ht="15" x14ac:dyDescent="0.25">
      <c r="A12" s="51" t="s">
        <v>11</v>
      </c>
      <c r="B12" s="31">
        <f>B11/B10</f>
        <v>0.87441545624124795</v>
      </c>
      <c r="C12" s="31"/>
      <c r="D12" s="31"/>
      <c r="E12" s="31"/>
      <c r="F12" s="31"/>
      <c r="G12" s="31"/>
      <c r="H12" s="31">
        <f>H11/H10</f>
        <v>0.28143802647412758</v>
      </c>
      <c r="I12" s="31"/>
      <c r="J12" s="31">
        <f>J11/J10</f>
        <v>1</v>
      </c>
      <c r="K12" s="15"/>
      <c r="L12" s="15"/>
      <c r="M12" s="15"/>
      <c r="N12" s="29"/>
      <c r="O12" s="15"/>
      <c r="P12" s="20"/>
      <c r="Q12" s="32">
        <f>Q11/Q10</f>
        <v>0.85403502802890374</v>
      </c>
    </row>
    <row r="13" spans="1:17" ht="15" x14ac:dyDescent="0.25">
      <c r="A13" s="45" t="s">
        <v>22</v>
      </c>
      <c r="B13" s="15"/>
      <c r="C13" s="15"/>
      <c r="D13" s="15">
        <v>1188035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0"/>
      <c r="Q13" s="38">
        <f>SUM(B13:O13)</f>
        <v>1188035</v>
      </c>
    </row>
    <row r="14" spans="1:17" ht="15" x14ac:dyDescent="0.25">
      <c r="A14" s="44" t="s">
        <v>7</v>
      </c>
      <c r="B14" s="15"/>
      <c r="C14" s="15"/>
      <c r="D14" s="15">
        <v>1375301</v>
      </c>
      <c r="E14" s="15"/>
      <c r="F14" s="15"/>
      <c r="G14" s="15"/>
      <c r="H14" s="15"/>
      <c r="I14" s="15">
        <v>443872</v>
      </c>
      <c r="J14" s="15"/>
      <c r="K14" s="15"/>
      <c r="L14" s="15"/>
      <c r="M14" s="15"/>
      <c r="N14" s="15"/>
      <c r="O14" s="15">
        <v>58822</v>
      </c>
      <c r="P14" s="20"/>
      <c r="Q14" s="38">
        <f>SUM(B14:P14)</f>
        <v>1877995</v>
      </c>
    </row>
    <row r="15" spans="1:17" ht="15" x14ac:dyDescent="0.25">
      <c r="A15" s="44" t="s">
        <v>10</v>
      </c>
      <c r="B15" s="15"/>
      <c r="C15" s="15"/>
      <c r="D15" s="15">
        <v>1375301</v>
      </c>
      <c r="E15" s="15"/>
      <c r="F15" s="15"/>
      <c r="G15" s="15"/>
      <c r="H15" s="15"/>
      <c r="I15" s="15">
        <v>443872</v>
      </c>
      <c r="J15" s="15"/>
      <c r="K15" s="15"/>
      <c r="L15" s="15"/>
      <c r="M15" s="15"/>
      <c r="N15" s="15"/>
      <c r="O15" s="15">
        <v>58822</v>
      </c>
      <c r="P15" s="20"/>
      <c r="Q15" s="38">
        <f>SUM(B15:P15)</f>
        <v>1877995</v>
      </c>
    </row>
    <row r="16" spans="1:17" ht="15" x14ac:dyDescent="0.25">
      <c r="A16" s="44" t="s">
        <v>6</v>
      </c>
      <c r="B16" s="15"/>
      <c r="C16" s="15"/>
      <c r="D16" s="15">
        <v>1204871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58822</v>
      </c>
      <c r="P16" s="20"/>
      <c r="Q16" s="38">
        <f>SUM(B16:P16)</f>
        <v>1263693</v>
      </c>
    </row>
    <row r="17" spans="1:17" ht="15" x14ac:dyDescent="0.25">
      <c r="A17" s="44" t="s">
        <v>11</v>
      </c>
      <c r="B17" s="30"/>
      <c r="C17" s="30"/>
      <c r="D17" s="31">
        <f>D15/D14</f>
        <v>1</v>
      </c>
      <c r="E17" s="31"/>
      <c r="F17" s="31"/>
      <c r="G17" s="31"/>
      <c r="H17" s="31"/>
      <c r="I17" s="31">
        <f>I15/I14</f>
        <v>1</v>
      </c>
      <c r="J17" s="31"/>
      <c r="K17" s="31"/>
      <c r="L17" s="31"/>
      <c r="M17" s="31"/>
      <c r="N17" s="31"/>
      <c r="O17" s="31">
        <f>O15/O14</f>
        <v>1</v>
      </c>
      <c r="P17" s="31"/>
      <c r="Q17" s="60">
        <f>Q15/Q14</f>
        <v>1</v>
      </c>
    </row>
    <row r="18" spans="1:17" ht="15" x14ac:dyDescent="0.25">
      <c r="A18" s="46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v>1057628</v>
      </c>
      <c r="N18" s="15">
        <v>2655892</v>
      </c>
      <c r="O18" s="15"/>
      <c r="P18" s="20"/>
      <c r="Q18" s="38">
        <f>SUM(B18:O18)</f>
        <v>3713520</v>
      </c>
    </row>
    <row r="19" spans="1:17" ht="15" x14ac:dyDescent="0.25">
      <c r="A19" s="54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904036</v>
      </c>
      <c r="N19" s="15">
        <v>2763012</v>
      </c>
      <c r="O19" s="15"/>
      <c r="P19" s="20"/>
      <c r="Q19" s="38">
        <f>SUM(B19:O19)</f>
        <v>3667048</v>
      </c>
    </row>
    <row r="20" spans="1:17" ht="15" x14ac:dyDescent="0.25">
      <c r="A20" s="49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v>904036</v>
      </c>
      <c r="N20" s="15">
        <v>2763012</v>
      </c>
      <c r="O20" s="15"/>
      <c r="P20" s="20"/>
      <c r="Q20" s="38">
        <f>SUM(B20:O20)</f>
        <v>3667048</v>
      </c>
    </row>
    <row r="21" spans="1:17" ht="15" x14ac:dyDescent="0.25">
      <c r="A21" s="49" t="s">
        <v>11</v>
      </c>
      <c r="B21" s="29"/>
      <c r="C21" s="29"/>
      <c r="D21" s="15"/>
      <c r="E21" s="15"/>
      <c r="F21" s="15"/>
      <c r="G21" s="15"/>
      <c r="H21" s="15"/>
      <c r="I21" s="15"/>
      <c r="J21" s="15"/>
      <c r="K21" s="15"/>
      <c r="L21" s="15"/>
      <c r="M21" s="31">
        <f>M20/M19</f>
        <v>1</v>
      </c>
      <c r="N21" s="31">
        <f>N20/N19</f>
        <v>1</v>
      </c>
      <c r="O21" s="15"/>
      <c r="P21" s="20"/>
      <c r="Q21" s="60">
        <f>Q20/Q19</f>
        <v>1</v>
      </c>
    </row>
    <row r="22" spans="1:17" ht="15" x14ac:dyDescent="0.25">
      <c r="A22" s="46" t="s">
        <v>42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38">
        <f>SUM(B22:P22)</f>
        <v>0</v>
      </c>
    </row>
    <row r="23" spans="1:17" ht="15" x14ac:dyDescent="0.25">
      <c r="A23" s="54" t="s">
        <v>7</v>
      </c>
      <c r="B23" s="68">
        <v>432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38">
        <f>SUM(B23:P23)</f>
        <v>432</v>
      </c>
    </row>
    <row r="24" spans="1:17" ht="15" x14ac:dyDescent="0.25">
      <c r="A24" s="49" t="s">
        <v>10</v>
      </c>
      <c r="B24" s="68">
        <v>387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38">
        <f>SUM(B24:P24)</f>
        <v>387</v>
      </c>
    </row>
    <row r="25" spans="1:17" x14ac:dyDescent="0.25">
      <c r="A25" s="49" t="s">
        <v>11</v>
      </c>
      <c r="B25" s="41"/>
      <c r="C25" s="41"/>
      <c r="D25" s="2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>
        <v>0</v>
      </c>
    </row>
    <row r="26" spans="1:17" ht="15" x14ac:dyDescent="0.25">
      <c r="A26" s="48" t="s">
        <v>25</v>
      </c>
      <c r="B26" s="15"/>
      <c r="C26" s="15"/>
      <c r="D26" s="15"/>
      <c r="E26" s="15">
        <v>1960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0"/>
      <c r="Q26" s="17">
        <f>SUM(B26:P26)</f>
        <v>1960</v>
      </c>
    </row>
    <row r="27" spans="1:17" ht="15" x14ac:dyDescent="0.25">
      <c r="A27" s="49" t="s">
        <v>7</v>
      </c>
      <c r="B27" s="15"/>
      <c r="C27" s="15"/>
      <c r="D27" s="15"/>
      <c r="E27" s="15">
        <v>1960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0"/>
      <c r="Q27" s="17">
        <f>SUM(B27:P27)</f>
        <v>1960</v>
      </c>
    </row>
    <row r="28" spans="1:17" ht="15" x14ac:dyDescent="0.25">
      <c r="A28" s="49" t="s">
        <v>10</v>
      </c>
      <c r="B28" s="15"/>
      <c r="C28" s="15"/>
      <c r="D28" s="15"/>
      <c r="E28" s="15">
        <v>2092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>
        <f>SUM(B28:P28)</f>
        <v>2092</v>
      </c>
    </row>
    <row r="29" spans="1:17" ht="15" x14ac:dyDescent="0.25">
      <c r="A29" s="56" t="s">
        <v>11</v>
      </c>
      <c r="B29" s="25"/>
      <c r="C29" s="41"/>
      <c r="D29" s="41"/>
      <c r="E29" s="61">
        <f>E28/E27</f>
        <v>1.0673469387755101</v>
      </c>
      <c r="F29" s="41"/>
      <c r="G29" s="41"/>
      <c r="H29" s="41"/>
      <c r="I29" s="41"/>
      <c r="J29" s="61"/>
      <c r="K29" s="61"/>
      <c r="L29" s="25"/>
      <c r="M29" s="25"/>
      <c r="N29" s="25"/>
      <c r="O29" s="25"/>
      <c r="P29" s="62"/>
      <c r="Q29" s="32">
        <f>Q28/Q27</f>
        <v>1.0673469387755101</v>
      </c>
    </row>
    <row r="30" spans="1:17" ht="15" x14ac:dyDescent="0.25">
      <c r="A30" s="48" t="s">
        <v>27</v>
      </c>
      <c r="B30" s="15">
        <v>15700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0"/>
      <c r="Q30" s="59">
        <f>SUM(B30:O30)</f>
        <v>15700</v>
      </c>
    </row>
    <row r="31" spans="1:17" ht="15" x14ac:dyDescent="0.25">
      <c r="A31" s="51" t="s">
        <v>7</v>
      </c>
      <c r="B31" s="15">
        <v>10620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0"/>
      <c r="Q31" s="38">
        <f>SUM(B31:O31)</f>
        <v>10620</v>
      </c>
    </row>
    <row r="32" spans="1:17" ht="15" x14ac:dyDescent="0.25">
      <c r="A32" s="51" t="s">
        <v>10</v>
      </c>
      <c r="B32" s="15"/>
      <c r="C32" s="15"/>
      <c r="D32" s="15"/>
      <c r="E32" s="15"/>
      <c r="F32" s="15"/>
      <c r="G32" s="15">
        <v>520</v>
      </c>
      <c r="H32" s="15"/>
      <c r="I32" s="15"/>
      <c r="J32" s="15"/>
      <c r="K32" s="15"/>
      <c r="L32" s="15">
        <v>1333</v>
      </c>
      <c r="M32" s="15"/>
      <c r="N32" s="15"/>
      <c r="O32" s="15"/>
      <c r="P32" s="20"/>
      <c r="Q32" s="17">
        <f>SUM(B32:O32)</f>
        <v>1853</v>
      </c>
    </row>
    <row r="33" spans="1:17" ht="15" x14ac:dyDescent="0.25">
      <c r="A33" s="77" t="s">
        <v>11</v>
      </c>
      <c r="B33" s="80">
        <f>B32/B31</f>
        <v>0</v>
      </c>
      <c r="C33" s="24"/>
      <c r="D33" s="24"/>
      <c r="E33" s="24"/>
      <c r="F33" s="24"/>
      <c r="G33" s="24"/>
      <c r="H33" s="24"/>
      <c r="I33" s="24"/>
      <c r="J33" s="41"/>
      <c r="K33" s="24"/>
      <c r="L33" s="79"/>
      <c r="M33" s="78"/>
      <c r="N33" s="78"/>
      <c r="O33" s="78"/>
      <c r="P33" s="78"/>
      <c r="Q33" s="60">
        <f>Q32/Q31</f>
        <v>0.17448210922787194</v>
      </c>
    </row>
    <row r="34" spans="1:17" ht="15" x14ac:dyDescent="0.25">
      <c r="A34" s="47" t="s">
        <v>43</v>
      </c>
      <c r="B34" s="61"/>
      <c r="C34" s="25"/>
      <c r="D34" s="25"/>
      <c r="E34" s="25"/>
      <c r="F34" s="25"/>
      <c r="G34" s="25"/>
      <c r="H34" s="25"/>
      <c r="I34" s="25"/>
      <c r="J34" s="25"/>
      <c r="K34" s="25"/>
      <c r="L34" s="41"/>
      <c r="M34" s="61"/>
      <c r="N34" s="61"/>
      <c r="O34" s="61"/>
      <c r="P34" s="61"/>
      <c r="Q34" s="38">
        <f>SUM(B34:P34)</f>
        <v>0</v>
      </c>
    </row>
    <row r="35" spans="1:17" ht="15" x14ac:dyDescent="0.25">
      <c r="A35" s="51" t="s">
        <v>7</v>
      </c>
      <c r="B35" s="61"/>
      <c r="C35" s="25"/>
      <c r="D35" s="25"/>
      <c r="E35" s="25"/>
      <c r="F35" s="25"/>
      <c r="G35" s="25"/>
      <c r="H35" s="25"/>
      <c r="I35" s="25"/>
      <c r="J35" s="25">
        <v>99132</v>
      </c>
      <c r="K35" s="25"/>
      <c r="L35" s="41"/>
      <c r="M35" s="61"/>
      <c r="N35" s="61"/>
      <c r="O35" s="61"/>
      <c r="P35" s="61"/>
      <c r="Q35" s="38">
        <f>SUM(B35:P35)</f>
        <v>99132</v>
      </c>
    </row>
    <row r="36" spans="1:17" ht="15" x14ac:dyDescent="0.25">
      <c r="A36" s="51" t="s">
        <v>10</v>
      </c>
      <c r="B36" s="61"/>
      <c r="C36" s="25"/>
      <c r="D36" s="25"/>
      <c r="E36" s="25"/>
      <c r="F36" s="25"/>
      <c r="G36" s="25"/>
      <c r="H36" s="25"/>
      <c r="I36" s="25"/>
      <c r="J36" s="25">
        <v>99132</v>
      </c>
      <c r="K36" s="25"/>
      <c r="L36" s="41"/>
      <c r="M36" s="61"/>
      <c r="N36" s="61"/>
      <c r="O36" s="61"/>
      <c r="P36" s="61"/>
      <c r="Q36" s="38">
        <f>SUM(B36:P36)</f>
        <v>99132</v>
      </c>
    </row>
    <row r="37" spans="1:17" ht="15" x14ac:dyDescent="0.25">
      <c r="A37" s="49" t="s">
        <v>11</v>
      </c>
      <c r="B37" s="82"/>
      <c r="C37" s="25"/>
      <c r="D37" s="25"/>
      <c r="E37" s="25"/>
      <c r="F37" s="25"/>
      <c r="G37" s="25"/>
      <c r="H37" s="25"/>
      <c r="I37" s="25"/>
      <c r="J37" s="74">
        <f>J36/J35</f>
        <v>1</v>
      </c>
      <c r="K37" s="25"/>
      <c r="L37" s="41"/>
      <c r="M37" s="61"/>
      <c r="N37" s="61"/>
      <c r="O37" s="61"/>
      <c r="P37" s="61"/>
      <c r="Q37" s="60">
        <f>Q36/Q35</f>
        <v>1</v>
      </c>
    </row>
    <row r="38" spans="1:17" ht="15" x14ac:dyDescent="0.25">
      <c r="A38" s="48" t="s">
        <v>23</v>
      </c>
      <c r="B38" s="2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>
        <f>SUM(B38:O38)</f>
        <v>0</v>
      </c>
    </row>
    <row r="39" spans="1:17" ht="15" x14ac:dyDescent="0.25">
      <c r="A39" s="52" t="s">
        <v>7</v>
      </c>
      <c r="B39" s="15">
        <v>30</v>
      </c>
      <c r="C39" s="15"/>
      <c r="D39" s="15"/>
      <c r="E39" s="15"/>
      <c r="F39" s="15"/>
      <c r="G39" s="15"/>
      <c r="H39" s="15"/>
      <c r="I39" s="15"/>
      <c r="J39" s="15">
        <v>170000</v>
      </c>
      <c r="K39" s="15"/>
      <c r="L39" s="15"/>
      <c r="M39" s="15"/>
      <c r="N39" s="15"/>
      <c r="O39" s="15"/>
      <c r="P39" s="15"/>
      <c r="Q39" s="17">
        <f>SUM(B39:O39)</f>
        <v>170030</v>
      </c>
    </row>
    <row r="40" spans="1:17" ht="15" x14ac:dyDescent="0.25">
      <c r="A40" s="52" t="s">
        <v>10</v>
      </c>
      <c r="B40" s="15">
        <v>42</v>
      </c>
      <c r="C40" s="15"/>
      <c r="D40" s="15"/>
      <c r="E40" s="15"/>
      <c r="F40" s="15"/>
      <c r="G40" s="15"/>
      <c r="H40" s="15"/>
      <c r="I40" s="15"/>
      <c r="J40" s="15">
        <v>169527</v>
      </c>
      <c r="K40" s="15"/>
      <c r="L40" s="15"/>
      <c r="M40" s="15"/>
      <c r="N40" s="15"/>
      <c r="O40" s="15"/>
      <c r="P40" s="15"/>
      <c r="Q40" s="17">
        <f>SUM(B40:O40)</f>
        <v>169569</v>
      </c>
    </row>
    <row r="41" spans="1:17" ht="15" x14ac:dyDescent="0.25">
      <c r="A41" s="53" t="s">
        <v>11</v>
      </c>
      <c r="B41" s="61">
        <f>B40/B39</f>
        <v>1.4</v>
      </c>
      <c r="C41" s="61"/>
      <c r="D41" s="61"/>
      <c r="E41" s="61"/>
      <c r="F41" s="61"/>
      <c r="G41" s="61"/>
      <c r="H41" s="61"/>
      <c r="I41" s="61"/>
      <c r="J41" s="61"/>
      <c r="K41" s="61"/>
      <c r="L41" s="15"/>
      <c r="M41" s="15"/>
      <c r="N41" s="15"/>
      <c r="O41" s="15"/>
      <c r="P41" s="20"/>
      <c r="Q41" s="33">
        <f>Q40/Q39</f>
        <v>0.99728871375639594</v>
      </c>
    </row>
    <row r="42" spans="1:17" ht="15" x14ac:dyDescent="0.25">
      <c r="A42" s="45" t="s">
        <v>35</v>
      </c>
      <c r="B42" s="15"/>
      <c r="C42" s="15"/>
      <c r="D42" s="15"/>
      <c r="E42" s="15">
        <v>1968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7">
        <f>SUM(B42:P42)</f>
        <v>1968</v>
      </c>
    </row>
    <row r="43" spans="1:17" ht="15" x14ac:dyDescent="0.25">
      <c r="A43" s="44" t="s">
        <v>7</v>
      </c>
      <c r="B43" s="15"/>
      <c r="C43" s="15"/>
      <c r="D43" s="15"/>
      <c r="E43" s="15">
        <v>5410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7">
        <f>SUM(B43:P43)</f>
        <v>5410</v>
      </c>
    </row>
    <row r="44" spans="1:17" ht="15" x14ac:dyDescent="0.25">
      <c r="A44" s="55" t="s">
        <v>10</v>
      </c>
      <c r="B44" s="15"/>
      <c r="C44" s="15"/>
      <c r="D44" s="15"/>
      <c r="E44" s="15">
        <v>5780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7">
        <f>SUM(B44:P44)</f>
        <v>5780</v>
      </c>
    </row>
    <row r="45" spans="1:17" ht="15" x14ac:dyDescent="0.25">
      <c r="A45" s="44" t="s">
        <v>11</v>
      </c>
      <c r="B45" s="31"/>
      <c r="C45" s="31"/>
      <c r="D45" s="31"/>
      <c r="E45" s="29">
        <f>E44/E43</f>
        <v>1.0683918669131238</v>
      </c>
      <c r="F45" s="31"/>
      <c r="G45" s="31"/>
      <c r="H45" s="31"/>
      <c r="I45" s="31"/>
      <c r="J45" s="29"/>
      <c r="K45" s="31"/>
      <c r="L45" s="31"/>
      <c r="M45" s="31"/>
      <c r="N45" s="31"/>
      <c r="O45" s="31"/>
      <c r="P45" s="31"/>
      <c r="Q45" s="76">
        <f>Q44/Q43</f>
        <v>1.0683918669131238</v>
      </c>
    </row>
    <row r="46" spans="1:17" ht="15" x14ac:dyDescent="0.25">
      <c r="A46" s="45" t="s">
        <v>24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0"/>
      <c r="Q46" s="38">
        <f>SUM(B46:O46)</f>
        <v>0</v>
      </c>
    </row>
    <row r="47" spans="1:17" ht="15" x14ac:dyDescent="0.25">
      <c r="A47" s="44" t="s">
        <v>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0"/>
      <c r="Q47" s="38">
        <f>SUM(B47:O47)</f>
        <v>0</v>
      </c>
    </row>
    <row r="48" spans="1:17" ht="15" x14ac:dyDescent="0.25">
      <c r="A48" s="55" t="s">
        <v>10</v>
      </c>
      <c r="B48" s="24">
        <v>49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7">
        <f>SUM(B48:O48)</f>
        <v>49</v>
      </c>
    </row>
    <row r="49" spans="1:17" ht="15" x14ac:dyDescent="0.25">
      <c r="A49" s="44" t="s">
        <v>11</v>
      </c>
      <c r="B49" s="61">
        <v>0</v>
      </c>
      <c r="C49" s="25"/>
      <c r="D49" s="25"/>
      <c r="E49" s="25"/>
      <c r="F49" s="25"/>
      <c r="G49" s="25"/>
      <c r="H49" s="25"/>
      <c r="I49" s="25"/>
      <c r="J49" s="41"/>
      <c r="K49" s="25"/>
      <c r="L49" s="41"/>
      <c r="M49" s="25"/>
      <c r="N49" s="25"/>
      <c r="O49" s="25"/>
      <c r="P49" s="25"/>
      <c r="Q49" s="34"/>
    </row>
    <row r="50" spans="1:17" ht="15" x14ac:dyDescent="0.25">
      <c r="A50" s="45" t="s">
        <v>44</v>
      </c>
      <c r="B50" s="31"/>
      <c r="C50" s="15"/>
      <c r="D50" s="15"/>
      <c r="E50" s="15"/>
      <c r="F50" s="15"/>
      <c r="G50" s="15"/>
      <c r="H50" s="15"/>
      <c r="I50" s="15"/>
      <c r="J50" s="29"/>
      <c r="K50" s="15"/>
      <c r="L50" s="29"/>
      <c r="M50" s="15"/>
      <c r="N50" s="15"/>
      <c r="O50" s="15"/>
      <c r="P50" s="20"/>
      <c r="Q50" s="17">
        <f>SUM(B50:P50)</f>
        <v>0</v>
      </c>
    </row>
    <row r="51" spans="1:17" ht="15" x14ac:dyDescent="0.25">
      <c r="A51" s="44" t="s">
        <v>7</v>
      </c>
      <c r="B51" s="31"/>
      <c r="C51" s="15"/>
      <c r="D51" s="15"/>
      <c r="E51" s="15"/>
      <c r="F51" s="15"/>
      <c r="G51" s="15">
        <v>7166</v>
      </c>
      <c r="H51" s="15"/>
      <c r="I51" s="15"/>
      <c r="J51" s="29"/>
      <c r="K51" s="15"/>
      <c r="L51" s="83">
        <v>2300</v>
      </c>
      <c r="M51" s="15"/>
      <c r="N51" s="15"/>
      <c r="O51" s="15"/>
      <c r="P51" s="20"/>
      <c r="Q51" s="17">
        <f>SUM(B51:P51)</f>
        <v>9466</v>
      </c>
    </row>
    <row r="52" spans="1:17" ht="15" x14ac:dyDescent="0.25">
      <c r="A52" s="55" t="s">
        <v>10</v>
      </c>
      <c r="B52" s="31"/>
      <c r="C52" s="15"/>
      <c r="D52" s="15"/>
      <c r="E52" s="15"/>
      <c r="F52" s="15"/>
      <c r="G52" s="15">
        <v>7366</v>
      </c>
      <c r="H52" s="15"/>
      <c r="I52" s="15"/>
      <c r="J52" s="29"/>
      <c r="K52" s="15"/>
      <c r="L52" s="83">
        <v>2300</v>
      </c>
      <c r="M52" s="15"/>
      <c r="N52" s="15"/>
      <c r="O52" s="15"/>
      <c r="P52" s="20"/>
      <c r="Q52" s="17">
        <f>SUM(B52:P52)</f>
        <v>9666</v>
      </c>
    </row>
    <row r="53" spans="1:17" ht="15" x14ac:dyDescent="0.25">
      <c r="A53" s="44" t="s">
        <v>11</v>
      </c>
      <c r="B53" s="31"/>
      <c r="C53" s="15"/>
      <c r="D53" s="15"/>
      <c r="E53" s="15"/>
      <c r="F53" s="15"/>
      <c r="G53" s="28">
        <f>G52/G51</f>
        <v>1.0279095729835332</v>
      </c>
      <c r="H53" s="28"/>
      <c r="I53" s="28"/>
      <c r="J53" s="28"/>
      <c r="K53" s="28"/>
      <c r="L53" s="28">
        <f>L52/L51</f>
        <v>1</v>
      </c>
      <c r="M53" s="15"/>
      <c r="N53" s="15"/>
      <c r="O53" s="15"/>
      <c r="P53" s="20"/>
      <c r="Q53" s="76">
        <f>Q52/Q51</f>
        <v>1.021128248468202</v>
      </c>
    </row>
    <row r="54" spans="1:17" ht="25.5" x14ac:dyDescent="0.25">
      <c r="A54" s="47" t="s">
        <v>30</v>
      </c>
      <c r="B54" s="15"/>
      <c r="C54" s="15"/>
      <c r="D54" s="15"/>
      <c r="E54" s="15"/>
      <c r="F54" s="15"/>
      <c r="G54" s="15">
        <v>3000</v>
      </c>
      <c r="H54" s="15"/>
      <c r="I54" s="15"/>
      <c r="J54" s="15"/>
      <c r="K54" s="15"/>
      <c r="L54" s="15"/>
      <c r="M54" s="15"/>
      <c r="N54" s="15"/>
      <c r="O54" s="15"/>
      <c r="P54" s="20"/>
      <c r="Q54" s="38">
        <f t="shared" ref="Q54:Q61" si="0">SUM(B54:O54)</f>
        <v>3000</v>
      </c>
    </row>
    <row r="55" spans="1:17" ht="15" x14ac:dyDescent="0.25">
      <c r="A55" s="49" t="s">
        <v>7</v>
      </c>
      <c r="B55" s="15"/>
      <c r="C55" s="15"/>
      <c r="D55" s="15"/>
      <c r="E55" s="15"/>
      <c r="F55" s="15"/>
      <c r="G55" s="15">
        <v>3000</v>
      </c>
      <c r="H55" s="15"/>
      <c r="I55" s="15"/>
      <c r="J55" s="15"/>
      <c r="K55" s="15"/>
      <c r="L55" s="15"/>
      <c r="M55" s="15"/>
      <c r="N55" s="15"/>
      <c r="O55" s="15"/>
      <c r="P55" s="20"/>
      <c r="Q55" s="38">
        <f t="shared" si="0"/>
        <v>3000</v>
      </c>
    </row>
    <row r="56" spans="1:17" ht="15" x14ac:dyDescent="0.25">
      <c r="A56" s="49" t="s">
        <v>10</v>
      </c>
      <c r="B56" s="15"/>
      <c r="C56" s="15"/>
      <c r="D56" s="15"/>
      <c r="E56" s="15"/>
      <c r="F56" s="15"/>
      <c r="G56" s="15">
        <v>0</v>
      </c>
      <c r="H56" s="15"/>
      <c r="I56" s="15"/>
      <c r="J56" s="15"/>
      <c r="K56" s="15"/>
      <c r="L56" s="15"/>
      <c r="M56" s="15"/>
      <c r="N56" s="15"/>
      <c r="O56" s="15"/>
      <c r="P56" s="20"/>
      <c r="Q56" s="38">
        <f t="shared" si="0"/>
        <v>0</v>
      </c>
    </row>
    <row r="57" spans="1:17" ht="15" x14ac:dyDescent="0.25">
      <c r="A57" s="44" t="s">
        <v>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0"/>
      <c r="Q57" s="38">
        <f t="shared" si="0"/>
        <v>0</v>
      </c>
    </row>
    <row r="58" spans="1:17" ht="15" x14ac:dyDescent="0.25">
      <c r="A58" s="49" t="s">
        <v>11</v>
      </c>
      <c r="B58" s="41"/>
      <c r="C58" s="41"/>
      <c r="D58" s="41"/>
      <c r="E58" s="41"/>
      <c r="F58" s="41"/>
      <c r="G58" s="41">
        <f>G56/G55</f>
        <v>0</v>
      </c>
      <c r="H58" s="41"/>
      <c r="I58" s="42"/>
      <c r="J58" s="25"/>
      <c r="K58" s="25"/>
      <c r="L58" s="25"/>
      <c r="M58" s="25"/>
      <c r="N58" s="25"/>
      <c r="O58" s="25"/>
      <c r="P58" s="50"/>
      <c r="Q58" s="34">
        <f t="shared" si="0"/>
        <v>0</v>
      </c>
    </row>
    <row r="59" spans="1:17" ht="15" x14ac:dyDescent="0.25">
      <c r="A59" s="43" t="s">
        <v>26</v>
      </c>
      <c r="B59" s="15"/>
      <c r="C59" s="15"/>
      <c r="D59" s="15"/>
      <c r="E59" s="15">
        <v>4907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0"/>
      <c r="Q59" s="17">
        <f t="shared" si="0"/>
        <v>4907</v>
      </c>
    </row>
    <row r="60" spans="1:17" ht="15" x14ac:dyDescent="0.25">
      <c r="A60" s="44" t="s">
        <v>7</v>
      </c>
      <c r="B60" s="15"/>
      <c r="C60" s="15"/>
      <c r="D60" s="15"/>
      <c r="E60" s="15">
        <v>4907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0"/>
      <c r="Q60" s="38">
        <f t="shared" si="0"/>
        <v>4907</v>
      </c>
    </row>
    <row r="61" spans="1:17" ht="15" x14ac:dyDescent="0.25">
      <c r="A61" s="44" t="s">
        <v>10</v>
      </c>
      <c r="B61" s="15"/>
      <c r="C61" s="15"/>
      <c r="D61" s="15"/>
      <c r="E61" s="15">
        <v>4907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0"/>
      <c r="Q61" s="38">
        <f t="shared" si="0"/>
        <v>4907</v>
      </c>
    </row>
    <row r="62" spans="1:17" ht="15" x14ac:dyDescent="0.25">
      <c r="A62" s="44" t="s">
        <v>11</v>
      </c>
      <c r="B62" s="15"/>
      <c r="C62" s="15"/>
      <c r="D62" s="15"/>
      <c r="E62" s="29">
        <f>E61/E60</f>
        <v>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0"/>
      <c r="Q62" s="34">
        <f>Q61/Q60</f>
        <v>1</v>
      </c>
    </row>
    <row r="63" spans="1:17" ht="15" x14ac:dyDescent="0.25">
      <c r="A63" s="47" t="s">
        <v>29</v>
      </c>
      <c r="B63" s="15">
        <v>16727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0"/>
      <c r="Q63" s="38">
        <f>SUM(B63:O63)</f>
        <v>16727</v>
      </c>
    </row>
    <row r="64" spans="1:17" ht="15" x14ac:dyDescent="0.25">
      <c r="A64" s="49" t="s">
        <v>7</v>
      </c>
      <c r="B64" s="15">
        <v>16727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0"/>
      <c r="Q64" s="38">
        <f>SUM(B64:O64)</f>
        <v>16727</v>
      </c>
    </row>
    <row r="65" spans="1:18" ht="15" x14ac:dyDescent="0.25">
      <c r="A65" s="49" t="s">
        <v>10</v>
      </c>
      <c r="B65" s="15">
        <v>16727</v>
      </c>
      <c r="C65" s="15"/>
      <c r="D65" s="15"/>
      <c r="E65" s="15"/>
      <c r="F65" s="15"/>
      <c r="G65" s="15"/>
      <c r="H65" s="15"/>
      <c r="I65" s="15"/>
      <c r="J65" s="15"/>
      <c r="K65" s="15"/>
      <c r="L65" s="15">
        <v>359</v>
      </c>
      <c r="M65" s="15"/>
      <c r="N65" s="15"/>
      <c r="O65" s="15"/>
      <c r="P65" s="20"/>
      <c r="Q65" s="38">
        <f>SUM(B65:O65)</f>
        <v>17086</v>
      </c>
      <c r="R65" s="16"/>
    </row>
    <row r="66" spans="1:18" ht="15.75" thickBot="1" x14ac:dyDescent="0.3">
      <c r="A66" s="71" t="s">
        <v>11</v>
      </c>
      <c r="B66" s="93">
        <f>B65/B64</f>
        <v>1</v>
      </c>
      <c r="C66" s="94"/>
      <c r="D66" s="94"/>
      <c r="E66" s="93"/>
      <c r="F66" s="93"/>
      <c r="G66" s="93"/>
      <c r="H66" s="94"/>
      <c r="I66" s="94"/>
      <c r="J66" s="94"/>
      <c r="K66" s="94"/>
      <c r="L66" s="94"/>
      <c r="M66" s="94"/>
      <c r="N66" s="94"/>
      <c r="O66" s="94"/>
      <c r="P66" s="94"/>
      <c r="Q66" s="95">
        <f>Q65/Q64</f>
        <v>1.0214623064506487</v>
      </c>
      <c r="R66" s="16"/>
    </row>
    <row r="67" spans="1:18" ht="25.5" x14ac:dyDescent="0.25">
      <c r="A67" s="63" t="s">
        <v>40</v>
      </c>
      <c r="B67" s="14"/>
      <c r="C67" s="14"/>
      <c r="D67" s="14"/>
      <c r="E67" s="14"/>
      <c r="F67" s="14"/>
      <c r="G67" s="14"/>
      <c r="H67" s="14"/>
      <c r="I67" s="14"/>
      <c r="J67" s="14">
        <v>20000</v>
      </c>
      <c r="K67" s="14"/>
      <c r="L67" s="14"/>
      <c r="M67" s="14"/>
      <c r="N67" s="14"/>
      <c r="O67" s="14"/>
      <c r="P67" s="14"/>
      <c r="Q67" s="64">
        <f>SUM(B67:P67)</f>
        <v>20000</v>
      </c>
      <c r="R67" s="16"/>
    </row>
    <row r="68" spans="1:18" ht="15" x14ac:dyDescent="0.25">
      <c r="A68" s="49" t="s">
        <v>7</v>
      </c>
      <c r="B68" s="15"/>
      <c r="C68" s="15"/>
      <c r="D68" s="15"/>
      <c r="E68" s="15"/>
      <c r="F68" s="15"/>
      <c r="G68" s="15"/>
      <c r="H68" s="15"/>
      <c r="I68" s="15"/>
      <c r="J68" s="15">
        <v>20000</v>
      </c>
      <c r="K68" s="15"/>
      <c r="L68" s="15"/>
      <c r="M68" s="15"/>
      <c r="N68" s="15"/>
      <c r="O68" s="15"/>
      <c r="P68" s="15"/>
      <c r="Q68" s="17">
        <f>SUM(B68:P68)</f>
        <v>20000</v>
      </c>
      <c r="R68" s="16"/>
    </row>
    <row r="69" spans="1:18" ht="15" x14ac:dyDescent="0.25">
      <c r="A69" s="49" t="s">
        <v>10</v>
      </c>
      <c r="B69" s="25"/>
      <c r="C69" s="25"/>
      <c r="D69" s="25"/>
      <c r="E69" s="25"/>
      <c r="F69" s="25"/>
      <c r="G69" s="25"/>
      <c r="H69" s="25"/>
      <c r="I69" s="25"/>
      <c r="J69" s="25">
        <v>20000</v>
      </c>
      <c r="K69" s="25"/>
      <c r="L69" s="25"/>
      <c r="M69" s="25"/>
      <c r="N69" s="25"/>
      <c r="O69" s="25"/>
      <c r="P69" s="25"/>
      <c r="Q69" s="38">
        <f>SUM(B69:P69)</f>
        <v>20000</v>
      </c>
      <c r="R69" s="16"/>
    </row>
    <row r="70" spans="1:18" ht="15" x14ac:dyDescent="0.25">
      <c r="A70" s="49" t="s">
        <v>11</v>
      </c>
      <c r="B70" s="41"/>
      <c r="C70" s="25"/>
      <c r="D70" s="25"/>
      <c r="E70" s="41"/>
      <c r="F70" s="41"/>
      <c r="G70" s="41"/>
      <c r="H70" s="25"/>
      <c r="I70" s="25"/>
      <c r="J70" s="61">
        <f>J69/J68</f>
        <v>1</v>
      </c>
      <c r="K70" s="25"/>
      <c r="L70" s="25"/>
      <c r="M70" s="25"/>
      <c r="N70" s="25"/>
      <c r="O70" s="25"/>
      <c r="P70" s="25"/>
      <c r="Q70" s="60">
        <v>1</v>
      </c>
      <c r="R70" s="16"/>
    </row>
    <row r="71" spans="1:18" ht="15" x14ac:dyDescent="0.25">
      <c r="A71" s="47" t="s">
        <v>41</v>
      </c>
      <c r="B71" s="25"/>
      <c r="C71" s="25"/>
      <c r="D71" s="25"/>
      <c r="E71" s="25"/>
      <c r="F71" s="25"/>
      <c r="G71" s="25"/>
      <c r="H71" s="25"/>
      <c r="I71" s="25"/>
      <c r="J71" s="25">
        <v>25831</v>
      </c>
      <c r="K71" s="25"/>
      <c r="L71" s="25"/>
      <c r="M71" s="25"/>
      <c r="N71" s="25"/>
      <c r="O71" s="25"/>
      <c r="P71" s="25"/>
      <c r="Q71" s="38">
        <f>SUM(B71:P71)</f>
        <v>25831</v>
      </c>
      <c r="R71" s="16"/>
    </row>
    <row r="72" spans="1:18" ht="15" x14ac:dyDescent="0.25">
      <c r="A72" s="49" t="s">
        <v>7</v>
      </c>
      <c r="B72" s="25"/>
      <c r="C72" s="25"/>
      <c r="D72" s="25"/>
      <c r="E72" s="25">
        <v>0</v>
      </c>
      <c r="F72" s="25"/>
      <c r="G72" s="25"/>
      <c r="H72" s="25"/>
      <c r="I72" s="25"/>
      <c r="J72" s="25">
        <v>25831</v>
      </c>
      <c r="K72" s="25"/>
      <c r="L72" s="25"/>
      <c r="M72" s="25"/>
      <c r="N72" s="25"/>
      <c r="O72" s="25"/>
      <c r="P72" s="25"/>
      <c r="Q72" s="38">
        <f>SUM(B72:P72)</f>
        <v>25831</v>
      </c>
      <c r="R72" s="16"/>
    </row>
    <row r="73" spans="1:18" ht="15" x14ac:dyDescent="0.25">
      <c r="A73" s="49" t="s">
        <v>10</v>
      </c>
      <c r="B73" s="15"/>
      <c r="C73" s="15"/>
      <c r="D73" s="15"/>
      <c r="E73" s="15">
        <v>0</v>
      </c>
      <c r="F73" s="15"/>
      <c r="G73" s="15"/>
      <c r="H73" s="15"/>
      <c r="I73" s="15"/>
      <c r="J73" s="15">
        <v>25831</v>
      </c>
      <c r="K73" s="15"/>
      <c r="L73" s="15"/>
      <c r="M73" s="15"/>
      <c r="N73" s="15"/>
      <c r="O73" s="15"/>
      <c r="P73" s="15"/>
      <c r="Q73" s="17">
        <f>SUM(B73:P73)</f>
        <v>25831</v>
      </c>
      <c r="R73" s="16"/>
    </row>
    <row r="74" spans="1:18" ht="15" x14ac:dyDescent="0.25">
      <c r="A74" s="49" t="s">
        <v>11</v>
      </c>
      <c r="B74" s="41"/>
      <c r="C74" s="41"/>
      <c r="D74" s="41"/>
      <c r="E74" s="41"/>
      <c r="F74" s="41"/>
      <c r="G74" s="41"/>
      <c r="H74" s="41"/>
      <c r="I74" s="41"/>
      <c r="J74" s="61">
        <f>J73/J72</f>
        <v>1</v>
      </c>
      <c r="K74" s="61"/>
      <c r="L74" s="61"/>
      <c r="M74" s="61"/>
      <c r="N74" s="61"/>
      <c r="O74" s="61"/>
      <c r="P74" s="61"/>
      <c r="Q74" s="81">
        <f>Q73/Q72</f>
        <v>1</v>
      </c>
      <c r="R74" s="16"/>
    </row>
    <row r="75" spans="1:18" ht="15" x14ac:dyDescent="0.25">
      <c r="A75" s="48" t="s">
        <v>33</v>
      </c>
      <c r="B75" s="25"/>
      <c r="C75" s="25">
        <v>1393778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8">
        <f>SUM(B75:O75)</f>
        <v>1393778</v>
      </c>
      <c r="R75" s="21"/>
    </row>
    <row r="76" spans="1:18" ht="15" x14ac:dyDescent="0.25">
      <c r="A76" s="57" t="s">
        <v>7</v>
      </c>
      <c r="B76" s="25"/>
      <c r="C76" s="25">
        <v>1132778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8">
        <f>SUM(B76:O76)</f>
        <v>1132778</v>
      </c>
      <c r="R76" s="21"/>
    </row>
    <row r="77" spans="1:18" ht="15" x14ac:dyDescent="0.25">
      <c r="A77" s="57" t="s">
        <v>10</v>
      </c>
      <c r="B77" s="25"/>
      <c r="C77" s="25">
        <v>1127088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38">
        <f>SUM(B77:O77)</f>
        <v>1127088</v>
      </c>
      <c r="R77" s="21"/>
    </row>
    <row r="78" spans="1:18" ht="15" x14ac:dyDescent="0.25">
      <c r="A78" s="57" t="s">
        <v>6</v>
      </c>
      <c r="B78" s="25"/>
      <c r="C78" s="25">
        <v>204347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8">
        <f>SUM(B78:O78)</f>
        <v>204347</v>
      </c>
      <c r="R78" s="21"/>
    </row>
    <row r="79" spans="1:18" ht="15.75" thickBot="1" x14ac:dyDescent="0.3">
      <c r="A79" s="23" t="s">
        <v>11</v>
      </c>
      <c r="B79" s="65"/>
      <c r="C79" s="66">
        <f>C77/C76</f>
        <v>0.99497695047043644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7">
        <f>Q77/Q76</f>
        <v>0.99497695047043644</v>
      </c>
      <c r="R79" s="21"/>
    </row>
    <row r="80" spans="1:18" s="89" customFormat="1" ht="15" x14ac:dyDescent="0.3">
      <c r="A80" s="39" t="s">
        <v>31</v>
      </c>
      <c r="B80" s="87">
        <f>B5+B9+B13+B18+B22+B26+B30+B38+B42+B46+B54+B59+B63+B67+B71+B75+B34+B50</f>
        <v>238731</v>
      </c>
      <c r="C80" s="87">
        <f t="shared" ref="C80:Q80" si="1">C5+C9+C13+C18+C22+C26+C30+C38+C42+C46+C54+C59+C63+C67+C71+C75</f>
        <v>1393778</v>
      </c>
      <c r="D80" s="87">
        <f t="shared" si="1"/>
        <v>1188035</v>
      </c>
      <c r="E80" s="87">
        <f t="shared" si="1"/>
        <v>95689</v>
      </c>
      <c r="F80" s="87">
        <f t="shared" si="1"/>
        <v>55000</v>
      </c>
      <c r="G80" s="87">
        <f t="shared" si="1"/>
        <v>3000</v>
      </c>
      <c r="H80" s="87">
        <f t="shared" si="1"/>
        <v>216480</v>
      </c>
      <c r="I80" s="87">
        <f t="shared" si="1"/>
        <v>0</v>
      </c>
      <c r="J80" s="87">
        <f t="shared" si="1"/>
        <v>279600</v>
      </c>
      <c r="K80" s="87">
        <f t="shared" si="1"/>
        <v>0</v>
      </c>
      <c r="L80" s="87">
        <f t="shared" si="1"/>
        <v>0</v>
      </c>
      <c r="M80" s="87">
        <f t="shared" si="1"/>
        <v>1057628</v>
      </c>
      <c r="N80" s="87">
        <f t="shared" si="1"/>
        <v>2655892</v>
      </c>
      <c r="O80" s="87">
        <f t="shared" si="1"/>
        <v>0</v>
      </c>
      <c r="P80" s="87">
        <f t="shared" si="1"/>
        <v>0</v>
      </c>
      <c r="Q80" s="84">
        <f t="shared" si="1"/>
        <v>7183833</v>
      </c>
      <c r="R80" s="88"/>
    </row>
    <row r="81" spans="1:17" s="89" customFormat="1" ht="15" x14ac:dyDescent="0.3">
      <c r="A81" s="58" t="s">
        <v>7</v>
      </c>
      <c r="B81" s="90">
        <f>B6+B10+B14+B19+B23+B27+B31+B39+B43+B47+B55+B60+B64+B68+B72+B76+B35+B51</f>
        <v>224549</v>
      </c>
      <c r="C81" s="90">
        <f t="shared" ref="C81:Q81" si="2">C6+C10+C14+C19+C23+C27+C31+C39+C43+C47+C55+C60+C64+C68+C72+C76+C35+C51</f>
        <v>1132778</v>
      </c>
      <c r="D81" s="90">
        <f t="shared" si="2"/>
        <v>1375301</v>
      </c>
      <c r="E81" s="90">
        <f t="shared" si="2"/>
        <v>68277</v>
      </c>
      <c r="F81" s="90">
        <f t="shared" si="2"/>
        <v>55000</v>
      </c>
      <c r="G81" s="90">
        <f t="shared" si="2"/>
        <v>11319</v>
      </c>
      <c r="H81" s="90">
        <f t="shared" si="2"/>
        <v>66480</v>
      </c>
      <c r="I81" s="90">
        <f t="shared" si="2"/>
        <v>443872</v>
      </c>
      <c r="J81" s="90">
        <f t="shared" si="2"/>
        <v>548732</v>
      </c>
      <c r="K81" s="90">
        <f t="shared" si="2"/>
        <v>0</v>
      </c>
      <c r="L81" s="90">
        <f t="shared" si="2"/>
        <v>2300</v>
      </c>
      <c r="M81" s="90">
        <f t="shared" si="2"/>
        <v>904036</v>
      </c>
      <c r="N81" s="90">
        <f t="shared" si="2"/>
        <v>2763012</v>
      </c>
      <c r="O81" s="90">
        <f t="shared" si="2"/>
        <v>58822</v>
      </c>
      <c r="P81" s="90">
        <f t="shared" si="2"/>
        <v>0</v>
      </c>
      <c r="Q81" s="85">
        <f t="shared" si="2"/>
        <v>7654478</v>
      </c>
    </row>
    <row r="82" spans="1:17" s="89" customFormat="1" ht="15" x14ac:dyDescent="0.3">
      <c r="A82" s="58" t="s">
        <v>10</v>
      </c>
      <c r="B82" s="91">
        <f>SUM(B77+B73+B65+B61+B56+B48+B44+B40+B32+B28+B20+B15+B11+B7+B69+B24+B36+B52)</f>
        <v>190337</v>
      </c>
      <c r="C82" s="91">
        <f t="shared" ref="C82:Q82" si="3">SUM(C77+C73+C65+C61+C56+C48+C44+C40+C32+C28+C20+C15+C11+C7+C69+C24+C36+C52)</f>
        <v>1127088</v>
      </c>
      <c r="D82" s="91">
        <f t="shared" si="3"/>
        <v>1375301</v>
      </c>
      <c r="E82" s="91">
        <f t="shared" si="3"/>
        <v>66354</v>
      </c>
      <c r="F82" s="91">
        <f t="shared" si="3"/>
        <v>55000</v>
      </c>
      <c r="G82" s="91">
        <f t="shared" si="3"/>
        <v>9040</v>
      </c>
      <c r="H82" s="91">
        <f t="shared" si="3"/>
        <v>18710</v>
      </c>
      <c r="I82" s="91">
        <f t="shared" si="3"/>
        <v>443872</v>
      </c>
      <c r="J82" s="91">
        <f t="shared" si="3"/>
        <v>548259</v>
      </c>
      <c r="K82" s="91">
        <f t="shared" si="3"/>
        <v>0</v>
      </c>
      <c r="L82" s="91">
        <f t="shared" si="3"/>
        <v>3992</v>
      </c>
      <c r="M82" s="91">
        <f t="shared" si="3"/>
        <v>904036</v>
      </c>
      <c r="N82" s="91">
        <f t="shared" si="3"/>
        <v>2763012</v>
      </c>
      <c r="O82" s="91">
        <f t="shared" si="3"/>
        <v>58822</v>
      </c>
      <c r="P82" s="91">
        <f t="shared" si="3"/>
        <v>0</v>
      </c>
      <c r="Q82" s="86">
        <f t="shared" si="3"/>
        <v>7563823</v>
      </c>
    </row>
    <row r="83" spans="1:17" s="92" customFormat="1" ht="15" x14ac:dyDescent="0.3">
      <c r="A83" s="40" t="s">
        <v>6</v>
      </c>
      <c r="B83" s="91">
        <f t="shared" ref="B83:Q83" si="4">SUM(B78+B57+B16)</f>
        <v>0</v>
      </c>
      <c r="C83" s="91">
        <f t="shared" si="4"/>
        <v>204347</v>
      </c>
      <c r="D83" s="91">
        <f t="shared" si="4"/>
        <v>1204871</v>
      </c>
      <c r="E83" s="91">
        <f t="shared" si="4"/>
        <v>0</v>
      </c>
      <c r="F83" s="91">
        <f t="shared" si="4"/>
        <v>0</v>
      </c>
      <c r="G83" s="91">
        <f t="shared" si="4"/>
        <v>0</v>
      </c>
      <c r="H83" s="91">
        <f t="shared" si="4"/>
        <v>0</v>
      </c>
      <c r="I83" s="91">
        <f t="shared" si="4"/>
        <v>0</v>
      </c>
      <c r="J83" s="91">
        <f t="shared" si="4"/>
        <v>0</v>
      </c>
      <c r="K83" s="91">
        <f t="shared" si="4"/>
        <v>0</v>
      </c>
      <c r="L83" s="91">
        <f t="shared" si="4"/>
        <v>0</v>
      </c>
      <c r="M83" s="91">
        <f t="shared" si="4"/>
        <v>0</v>
      </c>
      <c r="N83" s="91">
        <f t="shared" si="4"/>
        <v>0</v>
      </c>
      <c r="O83" s="91">
        <f t="shared" si="4"/>
        <v>58822</v>
      </c>
      <c r="P83" s="91">
        <f t="shared" si="4"/>
        <v>0</v>
      </c>
      <c r="Q83" s="86">
        <f t="shared" si="4"/>
        <v>1468040</v>
      </c>
    </row>
    <row r="84" spans="1:17" s="92" customFormat="1" ht="15" customHeight="1" x14ac:dyDescent="0.3">
      <c r="A84" s="26" t="s">
        <v>8</v>
      </c>
      <c r="B84" s="90">
        <f>B82-B83</f>
        <v>190337</v>
      </c>
      <c r="C84" s="90">
        <f t="shared" ref="C84:Q84" si="5">C82-C83</f>
        <v>922741</v>
      </c>
      <c r="D84" s="90">
        <f t="shared" si="5"/>
        <v>170430</v>
      </c>
      <c r="E84" s="90">
        <f t="shared" si="5"/>
        <v>66354</v>
      </c>
      <c r="F84" s="90">
        <f t="shared" si="5"/>
        <v>55000</v>
      </c>
      <c r="G84" s="90">
        <f t="shared" si="5"/>
        <v>9040</v>
      </c>
      <c r="H84" s="90">
        <f t="shared" si="5"/>
        <v>18710</v>
      </c>
      <c r="I84" s="90">
        <f t="shared" si="5"/>
        <v>443872</v>
      </c>
      <c r="J84" s="90">
        <f t="shared" si="5"/>
        <v>548259</v>
      </c>
      <c r="K84" s="90">
        <f t="shared" si="5"/>
        <v>0</v>
      </c>
      <c r="L84" s="90">
        <f t="shared" si="5"/>
        <v>3992</v>
      </c>
      <c r="M84" s="90">
        <f t="shared" si="5"/>
        <v>904036</v>
      </c>
      <c r="N84" s="90">
        <f t="shared" si="5"/>
        <v>2763012</v>
      </c>
      <c r="O84" s="90">
        <f t="shared" si="5"/>
        <v>0</v>
      </c>
      <c r="P84" s="90">
        <f t="shared" si="5"/>
        <v>0</v>
      </c>
      <c r="Q84" s="86">
        <f t="shared" si="5"/>
        <v>6095783</v>
      </c>
    </row>
    <row r="85" spans="1:17" ht="15.75" thickBot="1" x14ac:dyDescent="0.35">
      <c r="A85" s="22" t="s">
        <v>11</v>
      </c>
      <c r="B85" s="35">
        <f>B82/B81</f>
        <v>0.84764127206088646</v>
      </c>
      <c r="C85" s="35">
        <f t="shared" ref="C85:Q85" si="6">C82/C81</f>
        <v>0.99497695047043644</v>
      </c>
      <c r="D85" s="35">
        <f t="shared" si="6"/>
        <v>1</v>
      </c>
      <c r="E85" s="35">
        <f t="shared" si="6"/>
        <v>0.97183531789621691</v>
      </c>
      <c r="F85" s="35">
        <f t="shared" si="6"/>
        <v>1</v>
      </c>
      <c r="G85" s="35">
        <f t="shared" si="6"/>
        <v>0.79865712518773746</v>
      </c>
      <c r="H85" s="37">
        <f t="shared" si="6"/>
        <v>0.28143802647412758</v>
      </c>
      <c r="I85" s="36">
        <f t="shared" si="6"/>
        <v>1</v>
      </c>
      <c r="J85" s="35">
        <f t="shared" si="6"/>
        <v>0.99913801272752456</v>
      </c>
      <c r="K85" s="35"/>
      <c r="L85" s="35">
        <f t="shared" si="6"/>
        <v>1.7356521739130435</v>
      </c>
      <c r="M85" s="35">
        <f t="shared" si="6"/>
        <v>1</v>
      </c>
      <c r="N85" s="35">
        <f t="shared" si="6"/>
        <v>1</v>
      </c>
      <c r="O85" s="35">
        <f t="shared" si="6"/>
        <v>1</v>
      </c>
      <c r="P85" s="72"/>
      <c r="Q85" s="70">
        <f t="shared" si="6"/>
        <v>0.98815660584562393</v>
      </c>
    </row>
    <row r="86" spans="1:17" x14ac:dyDescent="0.25">
      <c r="E86" s="73"/>
    </row>
  </sheetData>
  <mergeCells count="9">
    <mergeCell ref="Q1:Q3"/>
    <mergeCell ref="H2:L2"/>
    <mergeCell ref="M2:N2"/>
    <mergeCell ref="O2:O3"/>
    <mergeCell ref="A1:A3"/>
    <mergeCell ref="B1:L1"/>
    <mergeCell ref="M1:P1"/>
    <mergeCell ref="P2:P3"/>
    <mergeCell ref="B2:G2"/>
  </mergeCells>
  <phoneticPr fontId="10" type="noConversion"/>
  <pageMargins left="0.19685039370078741" right="0.19685039370078741" top="0.83" bottom="0.39370078740157483" header="0.27559055118110237" footer="0.19685039370078741"/>
  <pageSetup paperSize="9" scale="85" orientation="landscape" r:id="rId1"/>
  <headerFooter>
    <oddHeader>&amp;C&amp;"Book Antiqua,Félkövér"&amp;11Keszthely Város Önkormányzata
2020. évi bevételei&amp;R&amp;"Book Antiqua,Félkövér"6. melléklet
ezer Ft</oddHeader>
    <oddFooter>&amp;C&amp;P</oddFooter>
  </headerFooter>
  <rowBreaks count="2" manualBreakCount="2">
    <brk id="36" max="16" man="1"/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</vt:lpstr>
      <vt:lpstr>'6'!Nyomtatási_cím</vt:lpstr>
      <vt:lpstr>'6'!Nyomtatási_terület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2021-04-30T07:47:09Z</dcterms:modified>
</cp:coreProperties>
</file>