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"/>
    </mc:Choice>
  </mc:AlternateContent>
  <bookViews>
    <workbookView xWindow="32760" yWindow="32760" windowWidth="28800" windowHeight="12225" tabRatio="727"/>
  </bookViews>
  <sheets>
    <sheet name="9" sheetId="20" r:id="rId1"/>
  </sheets>
  <definedNames>
    <definedName name="_xlnm.Print_Titles" localSheetId="0">'9'!$1:$5</definedName>
  </definedNames>
  <calcPr calcId="152511"/>
</workbook>
</file>

<file path=xl/calcChain.xml><?xml version="1.0" encoding="utf-8"?>
<calcChain xmlns="http://schemas.openxmlformats.org/spreadsheetml/2006/main">
  <c r="L135" i="20" l="1"/>
  <c r="L136" i="20" s="1"/>
  <c r="M135" i="20"/>
  <c r="N135" i="20"/>
  <c r="O135" i="20"/>
  <c r="P135" i="20"/>
  <c r="Q135" i="20"/>
  <c r="C134" i="20"/>
  <c r="D134" i="20"/>
  <c r="E134" i="20"/>
  <c r="F134" i="20"/>
  <c r="G134" i="20"/>
  <c r="H134" i="20"/>
  <c r="H137" i="20" s="1"/>
  <c r="I134" i="20"/>
  <c r="J134" i="20"/>
  <c r="K134" i="20"/>
  <c r="L134" i="20"/>
  <c r="M134" i="20"/>
  <c r="M136" i="20" s="1"/>
  <c r="N134" i="20"/>
  <c r="O134" i="20"/>
  <c r="P134" i="20"/>
  <c r="Q134" i="20"/>
  <c r="B134" i="20"/>
  <c r="B137" i="20" s="1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N137" i="20" s="1"/>
  <c r="O133" i="20"/>
  <c r="P133" i="20"/>
  <c r="Q133" i="20"/>
  <c r="B133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Q132" i="20"/>
  <c r="B132" i="20"/>
  <c r="D119" i="20"/>
  <c r="F41" i="20"/>
  <c r="C37" i="20"/>
  <c r="F23" i="20"/>
  <c r="G19" i="20"/>
  <c r="B135" i="20"/>
  <c r="C119" i="20"/>
  <c r="B119" i="20"/>
  <c r="D115" i="20"/>
  <c r="D103" i="20"/>
  <c r="C64" i="20"/>
  <c r="B64" i="20"/>
  <c r="C50" i="20"/>
  <c r="D50" i="20"/>
  <c r="B50" i="20"/>
  <c r="F28" i="20"/>
  <c r="G137" i="20"/>
  <c r="K137" i="20"/>
  <c r="P137" i="20"/>
  <c r="M59" i="20"/>
  <c r="R57" i="20"/>
  <c r="R58" i="20"/>
  <c r="R56" i="20"/>
  <c r="F127" i="20"/>
  <c r="C123" i="20"/>
  <c r="D123" i="20"/>
  <c r="B123" i="20"/>
  <c r="C135" i="20"/>
  <c r="D135" i="20"/>
  <c r="E135" i="20"/>
  <c r="F135" i="20"/>
  <c r="G135" i="20"/>
  <c r="H135" i="20"/>
  <c r="I135" i="20"/>
  <c r="J135" i="20"/>
  <c r="K135" i="20"/>
  <c r="R94" i="20"/>
  <c r="P28" i="20"/>
  <c r="R22" i="20"/>
  <c r="R93" i="20"/>
  <c r="R21" i="20"/>
  <c r="R23" i="20" s="1"/>
  <c r="R92" i="20"/>
  <c r="R20" i="20"/>
  <c r="R34" i="20"/>
  <c r="R86" i="20"/>
  <c r="K115" i="20"/>
  <c r="C72" i="20"/>
  <c r="D72" i="20"/>
  <c r="J72" i="20"/>
  <c r="K72" i="20"/>
  <c r="B72" i="20"/>
  <c r="R121" i="20"/>
  <c r="R122" i="20"/>
  <c r="R120" i="20"/>
  <c r="R32" i="20"/>
  <c r="M103" i="20"/>
  <c r="J19" i="20"/>
  <c r="K15" i="20"/>
  <c r="F33" i="20"/>
  <c r="G111" i="20"/>
  <c r="D68" i="20"/>
  <c r="D10" i="20"/>
  <c r="G10" i="20"/>
  <c r="J10" i="20"/>
  <c r="M10" i="20"/>
  <c r="R101" i="20"/>
  <c r="R102" i="20"/>
  <c r="R100" i="20"/>
  <c r="D15" i="20"/>
  <c r="G99" i="20"/>
  <c r="C41" i="20"/>
  <c r="B41" i="20"/>
  <c r="G107" i="20"/>
  <c r="E127" i="20"/>
  <c r="D91" i="20"/>
  <c r="G64" i="20"/>
  <c r="J64" i="20"/>
  <c r="D64" i="20"/>
  <c r="C10" i="20"/>
  <c r="B10" i="20"/>
  <c r="D37" i="20"/>
  <c r="B37" i="20"/>
  <c r="O33" i="20"/>
  <c r="D87" i="20"/>
  <c r="J77" i="20"/>
  <c r="D77" i="20"/>
  <c r="D82" i="20"/>
  <c r="K19" i="20"/>
  <c r="D19" i="20"/>
  <c r="G55" i="20"/>
  <c r="D55" i="20"/>
  <c r="K50" i="20"/>
  <c r="J50" i="20"/>
  <c r="D45" i="20"/>
  <c r="R96" i="20"/>
  <c r="R97" i="20"/>
  <c r="R99" i="20" s="1"/>
  <c r="R98" i="20"/>
  <c r="R112" i="20"/>
  <c r="R113" i="20"/>
  <c r="R114" i="20"/>
  <c r="R24" i="20"/>
  <c r="R25" i="20"/>
  <c r="R26" i="20"/>
  <c r="R27" i="20"/>
  <c r="R105" i="20"/>
  <c r="R106" i="20"/>
  <c r="R107" i="20"/>
  <c r="R38" i="20"/>
  <c r="R39" i="20"/>
  <c r="R40" i="20"/>
  <c r="R108" i="20"/>
  <c r="R109" i="20"/>
  <c r="R111" i="20" s="1"/>
  <c r="R110" i="20"/>
  <c r="R88" i="20"/>
  <c r="R89" i="20"/>
  <c r="R91" i="20" s="1"/>
  <c r="R90" i="20"/>
  <c r="R124" i="20"/>
  <c r="R125" i="20"/>
  <c r="R126" i="20"/>
  <c r="R104" i="20"/>
  <c r="R61" i="20"/>
  <c r="R62" i="20"/>
  <c r="R63" i="20"/>
  <c r="R116" i="20"/>
  <c r="R117" i="20"/>
  <c r="R119" i="20" s="1"/>
  <c r="R118" i="20"/>
  <c r="R128" i="20"/>
  <c r="R129" i="20"/>
  <c r="R130" i="20"/>
  <c r="R60" i="20"/>
  <c r="R35" i="20"/>
  <c r="R36" i="20"/>
  <c r="R37" i="20" s="1"/>
  <c r="R69" i="20"/>
  <c r="R70" i="20"/>
  <c r="R71" i="20"/>
  <c r="R29" i="20"/>
  <c r="R30" i="20"/>
  <c r="R31" i="20"/>
  <c r="R33" i="20" s="1"/>
  <c r="R8" i="20"/>
  <c r="R10" i="20" s="1"/>
  <c r="R9" i="20"/>
  <c r="R73" i="20"/>
  <c r="R74" i="20"/>
  <c r="R75" i="20"/>
  <c r="R76" i="20"/>
  <c r="R83" i="20"/>
  <c r="R84" i="20"/>
  <c r="R85" i="20"/>
  <c r="R17" i="20"/>
  <c r="R19" i="20" s="1"/>
  <c r="R78" i="20"/>
  <c r="R79" i="20"/>
  <c r="R80" i="20"/>
  <c r="R81" i="20"/>
  <c r="R135" i="20" s="1"/>
  <c r="R6" i="20"/>
  <c r="R132" i="20" s="1"/>
  <c r="R7" i="20"/>
  <c r="R43" i="20"/>
  <c r="R44" i="20"/>
  <c r="R45" i="20" s="1"/>
  <c r="R65" i="20"/>
  <c r="R66" i="20"/>
  <c r="R67" i="20"/>
  <c r="R68" i="20" s="1"/>
  <c r="R46" i="20"/>
  <c r="R47" i="20"/>
  <c r="R50" i="20" s="1"/>
  <c r="R48" i="20"/>
  <c r="R49" i="20"/>
  <c r="R51" i="20"/>
  <c r="R52" i="20"/>
  <c r="R53" i="20"/>
  <c r="R54" i="20"/>
  <c r="R16" i="20"/>
  <c r="R11" i="20"/>
  <c r="R12" i="20"/>
  <c r="R14" i="20"/>
  <c r="R42" i="20"/>
  <c r="R13" i="20"/>
  <c r="R18" i="20"/>
  <c r="Q136" i="20"/>
  <c r="E136" i="20"/>
  <c r="R15" i="20"/>
  <c r="H136" i="20"/>
  <c r="R59" i="20"/>
  <c r="N136" i="20"/>
  <c r="R41" i="20"/>
  <c r="J137" i="20"/>
  <c r="F137" i="20"/>
  <c r="R115" i="20"/>
  <c r="M137" i="20"/>
  <c r="I136" i="20"/>
  <c r="R82" i="20"/>
  <c r="R87" i="20"/>
  <c r="R77" i="20"/>
  <c r="R72" i="20"/>
  <c r="R28" i="20"/>
  <c r="R103" i="20"/>
  <c r="D137" i="20"/>
  <c r="G136" i="20"/>
  <c r="J136" i="20"/>
  <c r="P136" i="20"/>
  <c r="F136" i="20"/>
  <c r="K136" i="20"/>
  <c r="D136" i="20"/>
  <c r="C136" i="20"/>
  <c r="C137" i="20"/>
  <c r="B136" i="20"/>
  <c r="O137" i="20" l="1"/>
  <c r="O136" i="20"/>
  <c r="R134" i="20"/>
  <c r="R64" i="20"/>
  <c r="E137" i="20"/>
  <c r="R133" i="20"/>
  <c r="R127" i="20"/>
  <c r="R55" i="20"/>
  <c r="R123" i="20"/>
  <c r="R137" i="20" l="1"/>
  <c r="R136" i="20"/>
</calcChain>
</file>

<file path=xl/sharedStrings.xml><?xml version="1.0" encoding="utf-8"?>
<sst xmlns="http://schemas.openxmlformats.org/spreadsheetml/2006/main" count="156" uniqueCount="60">
  <si>
    <t>Személyi juttatások</t>
  </si>
  <si>
    <t>I. Működési költségvetés</t>
  </si>
  <si>
    <t>Kiadások összesen</t>
  </si>
  <si>
    <t>Dologi kiadások</t>
  </si>
  <si>
    <t>Megnevezés</t>
  </si>
  <si>
    <t>Finanszírozási kiadások</t>
  </si>
  <si>
    <t>Felújítások</t>
  </si>
  <si>
    <t>Egyéb működési kiadások</t>
  </si>
  <si>
    <t>Költségvetési kiadások</t>
  </si>
  <si>
    <t>Beruházások</t>
  </si>
  <si>
    <t>Önk.jogalkotás 011130</t>
  </si>
  <si>
    <t>Közcélú fogl. 041233</t>
  </si>
  <si>
    <t>Fogorvosi szakell. 072313</t>
  </si>
  <si>
    <t>eből: köt.feladat</t>
  </si>
  <si>
    <t>ebból: köt.feladat</t>
  </si>
  <si>
    <t>Módosított előirányzat</t>
  </si>
  <si>
    <t>Út, autópálya ép., 045120</t>
  </si>
  <si>
    <t>Kölcsön</t>
  </si>
  <si>
    <t>II.Felhalmozási  költségvetés</t>
  </si>
  <si>
    <t>Teljesítés</t>
  </si>
  <si>
    <t>T/M %</t>
  </si>
  <si>
    <t>ebből: köt. feladat</t>
  </si>
  <si>
    <t>önként váll. Fel.</t>
  </si>
  <si>
    <t xml:space="preserve">Tartalék </t>
  </si>
  <si>
    <t>Támogatás ÁHT-n belülre</t>
  </si>
  <si>
    <t>Támogatás ÁHT-n kívülre</t>
  </si>
  <si>
    <t xml:space="preserve">Támogatás ÁHT-n kívülre </t>
  </si>
  <si>
    <t>III. Irányító szervi  támogatás</t>
  </si>
  <si>
    <t>Strand 081061</t>
  </si>
  <si>
    <t>Bűnmegelőzés 031060</t>
  </si>
  <si>
    <t xml:space="preserve">Eredeti előirányzat összesen </t>
  </si>
  <si>
    <t xml:space="preserve">Erdősítés 042220 </t>
  </si>
  <si>
    <t xml:space="preserve">Utak, üz. 045160 </t>
  </si>
  <si>
    <t>Önk.elszám. 018010.</t>
  </si>
  <si>
    <t xml:space="preserve">Óvodai nevelés 091140 </t>
  </si>
  <si>
    <t xml:space="preserve">Tartalékok 900070 </t>
  </si>
  <si>
    <t xml:space="preserve">Közvilágítás 064010 </t>
  </si>
  <si>
    <t>Zöldter.kez. 066010</t>
  </si>
  <si>
    <t>Köztemető fennt. 013320</t>
  </si>
  <si>
    <t>Ár- és belvíz-véd. 047410</t>
  </si>
  <si>
    <t>Tel.fejl.projektek 062020</t>
  </si>
  <si>
    <t>Civil szerv.műk. 084031</t>
  </si>
  <si>
    <t>Egyházak köz.tev 084040</t>
  </si>
  <si>
    <t>Sportlétesítmények, műk. 081030</t>
  </si>
  <si>
    <t>Egyes szoc. pénzbeli ell. 107060</t>
  </si>
  <si>
    <t xml:space="preserve">Települési hull. kez. 051030 </t>
  </si>
  <si>
    <t>Hitelek</t>
  </si>
  <si>
    <t>Egyéb felhalm. Kiadások</t>
  </si>
  <si>
    <t>Város-és községgazd. szolg. 066020</t>
  </si>
  <si>
    <t>Munka-adókat terhelő jár. és szhj. adó</t>
  </si>
  <si>
    <t>Áht-n belüli megelőlegezések v.fiz.</t>
  </si>
  <si>
    <t xml:space="preserve">Felhalmo-zási tartalék </t>
  </si>
  <si>
    <t>Ellátot-tak pénzbeli juttatása</t>
  </si>
  <si>
    <t>Esélyegyenlőség 107080</t>
  </si>
  <si>
    <t>Kábítószer meglőzés progr. Tev.074052</t>
  </si>
  <si>
    <t>Informatikai fejlesztés 013370</t>
  </si>
  <si>
    <t>Parkoló üzemeltetés 045170</t>
  </si>
  <si>
    <t>Fiatalok társ.integr.fejl.mód. 084070</t>
  </si>
  <si>
    <t xml:space="preserve">Önk. vagyonnal való gazdálkodás 013350 </t>
  </si>
  <si>
    <t>Támogatási célú fin műv.018030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</si>
</sst>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8" formatCode="0.0000%"/>
    <numFmt numFmtId="169" formatCode="0.0%"/>
  </numFmts>
  <fonts count="17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 CE"/>
      <charset val="238"/>
    </font>
    <font>
      <b/>
      <sz val="8"/>
      <name val="Book Antiqua"/>
      <family val="1"/>
      <charset val="238"/>
    </font>
    <font>
      <b/>
      <sz val="7"/>
      <name val="Book Antiqua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/>
    <xf numFmtId="0" fontId="9" fillId="0" borderId="4" xfId="0" applyFont="1" applyFill="1" applyBorder="1" applyAlignment="1">
      <alignment wrapText="1"/>
    </xf>
    <xf numFmtId="1" fontId="2" fillId="0" borderId="2" xfId="2" applyNumberFormat="1" applyFont="1" applyBorder="1"/>
    <xf numFmtId="1" fontId="1" fillId="0" borderId="19" xfId="2" applyNumberFormat="1" applyFont="1" applyFill="1" applyBorder="1"/>
    <xf numFmtId="0" fontId="7" fillId="0" borderId="2" xfId="0" applyFont="1" applyBorder="1" applyAlignment="1">
      <alignment vertical="center" wrapText="1"/>
    </xf>
    <xf numFmtId="1" fontId="1" fillId="0" borderId="7" xfId="2" applyNumberFormat="1" applyFont="1" applyFill="1" applyBorder="1"/>
    <xf numFmtId="1" fontId="1" fillId="0" borderId="22" xfId="2" applyNumberFormat="1" applyFont="1" applyFill="1" applyBorder="1"/>
    <xf numFmtId="1" fontId="1" fillId="0" borderId="23" xfId="2" applyNumberFormat="1" applyFont="1" applyFill="1" applyBorder="1"/>
    <xf numFmtId="1" fontId="1" fillId="0" borderId="20" xfId="2" applyNumberFormat="1" applyFont="1" applyFill="1" applyBorder="1"/>
    <xf numFmtId="10" fontId="1" fillId="0" borderId="15" xfId="16" applyNumberFormat="1" applyFont="1" applyFill="1" applyBorder="1"/>
    <xf numFmtId="10" fontId="1" fillId="0" borderId="2" xfId="16" applyNumberFormat="1" applyFont="1" applyFill="1" applyBorder="1"/>
    <xf numFmtId="10" fontId="1" fillId="0" borderId="8" xfId="16" applyNumberFormat="1" applyFont="1" applyFill="1" applyBorder="1"/>
    <xf numFmtId="10" fontId="1" fillId="0" borderId="10" xfId="16" applyNumberFormat="1" applyFont="1" applyFill="1" applyBorder="1"/>
    <xf numFmtId="0" fontId="2" fillId="0" borderId="30" xfId="0" applyFont="1" applyBorder="1" applyAlignment="1">
      <alignment horizontal="left" wrapText="1" indent="1"/>
    </xf>
    <xf numFmtId="1" fontId="2" fillId="0" borderId="3" xfId="0" applyNumberFormat="1" applyFont="1" applyBorder="1"/>
    <xf numFmtId="1" fontId="2" fillId="0" borderId="0" xfId="0" applyNumberFormat="1" applyFont="1" applyBorder="1"/>
    <xf numFmtId="10" fontId="1" fillId="0" borderId="19" xfId="16" applyNumberFormat="1" applyFont="1" applyFill="1" applyBorder="1"/>
    <xf numFmtId="0" fontId="2" fillId="0" borderId="17" xfId="0" applyFont="1" applyBorder="1" applyAlignment="1">
      <alignment horizontal="left"/>
    </xf>
    <xf numFmtId="10" fontId="2" fillId="0" borderId="8" xfId="16" applyNumberFormat="1" applyFont="1" applyBorder="1"/>
    <xf numFmtId="9" fontId="2" fillId="0" borderId="8" xfId="16" applyNumberFormat="1" applyFont="1" applyBorder="1"/>
    <xf numFmtId="10" fontId="2" fillId="0" borderId="10" xfId="16" applyNumberFormat="1" applyFont="1" applyBorder="1"/>
    <xf numFmtId="169" fontId="2" fillId="0" borderId="8" xfId="16" applyNumberFormat="1" applyFont="1" applyBorder="1"/>
    <xf numFmtId="169" fontId="1" fillId="0" borderId="2" xfId="16" applyNumberFormat="1" applyFont="1" applyFill="1" applyBorder="1"/>
    <xf numFmtId="169" fontId="1" fillId="0" borderId="15" xfId="16" applyNumberFormat="1" applyFont="1" applyFill="1" applyBorder="1"/>
    <xf numFmtId="9" fontId="1" fillId="0" borderId="2" xfId="16" applyNumberFormat="1" applyFont="1" applyFill="1" applyBorder="1"/>
    <xf numFmtId="9" fontId="1" fillId="0" borderId="2" xfId="16" applyFont="1" applyFill="1" applyBorder="1"/>
    <xf numFmtId="9" fontId="1" fillId="0" borderId="1" xfId="16" applyNumberFormat="1" applyFont="1" applyFill="1" applyBorder="1"/>
    <xf numFmtId="9" fontId="1" fillId="0" borderId="15" xfId="16" applyFont="1" applyFill="1" applyBorder="1"/>
    <xf numFmtId="1" fontId="10" fillId="0" borderId="10" xfId="2" applyNumberFormat="1" applyFont="1" applyFill="1" applyBorder="1" applyAlignment="1">
      <alignment horizontal="center"/>
    </xf>
    <xf numFmtId="1" fontId="1" fillId="0" borderId="14" xfId="2" applyNumberFormat="1" applyFont="1" applyFill="1" applyBorder="1"/>
    <xf numFmtId="1" fontId="1" fillId="0" borderId="2" xfId="2" applyNumberFormat="1" applyFont="1" applyFill="1" applyBorder="1"/>
    <xf numFmtId="1" fontId="1" fillId="0" borderId="15" xfId="2" applyNumberFormat="1" applyFont="1" applyFill="1" applyBorder="1"/>
    <xf numFmtId="1" fontId="1" fillId="0" borderId="3" xfId="2" applyNumberFormat="1" applyFont="1" applyFill="1" applyBorder="1"/>
    <xf numFmtId="1" fontId="1" fillId="0" borderId="6" xfId="2" applyNumberFormat="1" applyFont="1" applyFill="1" applyBorder="1"/>
    <xf numFmtId="0" fontId="2" fillId="0" borderId="4" xfId="0" applyFont="1" applyBorder="1" applyAlignment="1">
      <alignment horizontal="left" indent="1"/>
    </xf>
    <xf numFmtId="1" fontId="1" fillId="0" borderId="1" xfId="2" applyNumberFormat="1" applyFont="1" applyFill="1" applyBorder="1"/>
    <xf numFmtId="1" fontId="2" fillId="0" borderId="21" xfId="0" applyNumberFormat="1" applyFont="1" applyBorder="1"/>
    <xf numFmtId="9" fontId="1" fillId="0" borderId="22" xfId="16" applyFont="1" applyFill="1" applyBorder="1"/>
    <xf numFmtId="0" fontId="7" fillId="2" borderId="1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wrapText="1"/>
    </xf>
    <xf numFmtId="0" fontId="7" fillId="2" borderId="33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9" fontId="1" fillId="0" borderId="15" xfId="16" applyNumberFormat="1" applyFont="1" applyFill="1" applyBorder="1"/>
    <xf numFmtId="0" fontId="7" fillId="2" borderId="30" xfId="0" applyFont="1" applyFill="1" applyBorder="1" applyAlignment="1">
      <alignment horizontal="left" wrapText="1" indent="1"/>
    </xf>
    <xf numFmtId="0" fontId="7" fillId="0" borderId="4" xfId="0" applyFont="1" applyFill="1" applyBorder="1" applyAlignment="1">
      <alignment horizontal="left" wrapText="1" indent="1"/>
    </xf>
    <xf numFmtId="0" fontId="6" fillId="0" borderId="26" xfId="0" applyFont="1" applyBorder="1" applyAlignment="1">
      <alignment horizontal="left" vertical="center" wrapText="1"/>
    </xf>
    <xf numFmtId="1" fontId="2" fillId="0" borderId="18" xfId="2" applyNumberFormat="1" applyFont="1" applyBorder="1"/>
    <xf numFmtId="168" fontId="1" fillId="0" borderId="2" xfId="16" applyNumberFormat="1" applyFont="1" applyFill="1" applyBorder="1"/>
    <xf numFmtId="0" fontId="7" fillId="2" borderId="5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left" wrapText="1" indent="2"/>
    </xf>
    <xf numFmtId="0" fontId="5" fillId="0" borderId="13" xfId="0" applyFont="1" applyFill="1" applyBorder="1" applyAlignment="1">
      <alignment horizontal="center"/>
    </xf>
    <xf numFmtId="169" fontId="2" fillId="0" borderId="8" xfId="16" applyNumberFormat="1" applyFont="1" applyFill="1" applyBorder="1"/>
    <xf numFmtId="1" fontId="1" fillId="0" borderId="24" xfId="2" applyNumberFormat="1" applyFont="1" applyFill="1" applyBorder="1"/>
    <xf numFmtId="1" fontId="1" fillId="0" borderId="29" xfId="2" applyNumberFormat="1" applyFont="1" applyFill="1" applyBorder="1"/>
    <xf numFmtId="1" fontId="2" fillId="0" borderId="2" xfId="0" applyNumberFormat="1" applyFont="1" applyFill="1" applyBorder="1"/>
    <xf numFmtId="0" fontId="7" fillId="2" borderId="17" xfId="0" applyFont="1" applyFill="1" applyBorder="1" applyAlignment="1">
      <alignment horizontal="left" wrapText="1" indent="1"/>
    </xf>
    <xf numFmtId="1" fontId="1" fillId="0" borderId="8" xfId="2" applyNumberFormat="1" applyFont="1" applyFill="1" applyBorder="1"/>
    <xf numFmtId="9" fontId="1" fillId="0" borderId="8" xfId="16" applyNumberFormat="1" applyFont="1" applyFill="1" applyBorder="1"/>
    <xf numFmtId="10" fontId="1" fillId="0" borderId="1" xfId="16" applyNumberFormat="1" applyFont="1" applyFill="1" applyBorder="1"/>
    <xf numFmtId="0" fontId="7" fillId="0" borderId="17" xfId="0" applyFont="1" applyFill="1" applyBorder="1" applyAlignment="1">
      <alignment horizontal="left" wrapText="1" indent="1"/>
    </xf>
    <xf numFmtId="1" fontId="1" fillId="0" borderId="10" xfId="2" applyNumberFormat="1" applyFont="1" applyFill="1" applyBorder="1"/>
    <xf numFmtId="1" fontId="2" fillId="0" borderId="6" xfId="2" applyNumberFormat="1" applyFont="1" applyBorder="1"/>
    <xf numFmtId="9" fontId="1" fillId="0" borderId="10" xfId="16" applyNumberFormat="1" applyFont="1" applyFill="1" applyBorder="1"/>
    <xf numFmtId="1" fontId="1" fillId="0" borderId="9" xfId="2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9" fillId="0" borderId="25" xfId="2" applyNumberFormat="1" applyFont="1" applyFill="1" applyBorder="1" applyAlignment="1">
      <alignment horizontal="center" vertical="center" wrapText="1"/>
    </xf>
    <xf numFmtId="1" fontId="9" fillId="0" borderId="34" xfId="2" applyNumberFormat="1" applyFont="1" applyFill="1" applyBorder="1" applyAlignment="1">
      <alignment horizontal="center" vertical="center" wrapText="1"/>
    </xf>
    <xf numFmtId="1" fontId="9" fillId="0" borderId="19" xfId="2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3" xfId="0" applyFont="1" applyBorder="1"/>
    <xf numFmtId="0" fontId="1" fillId="0" borderId="5" xfId="0" applyFont="1" applyBorder="1"/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</cellXfs>
  <cellStyles count="20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" xfId="16" builtinId="5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zoomScaleNormal="100" workbookViewId="0">
      <pane xSplit="1" ySplit="5" topLeftCell="B111" activePane="bottomRight" state="frozen"/>
      <selection pane="topRight" activeCell="B1" sqref="B1"/>
      <selection pane="bottomLeft" activeCell="A6" sqref="A6"/>
      <selection pane="bottomRight" activeCell="P140" sqref="P140"/>
    </sheetView>
  </sheetViews>
  <sheetFormatPr defaultRowHeight="15" x14ac:dyDescent="0.3"/>
  <cols>
    <col min="1" max="1" width="28.28515625" style="9" customWidth="1"/>
    <col min="2" max="2" width="9.140625" style="1" customWidth="1"/>
    <col min="3" max="3" width="8" style="1" customWidth="1"/>
    <col min="4" max="4" width="8.140625" style="3" customWidth="1"/>
    <col min="5" max="5" width="8.7109375" style="1" customWidth="1"/>
    <col min="6" max="6" width="9.140625" style="1" customWidth="1"/>
    <col min="7" max="7" width="8.7109375" style="1" customWidth="1"/>
    <col min="8" max="8" width="7.28515625" style="1" customWidth="1"/>
    <col min="9" max="9" width="6.85546875" style="1" customWidth="1"/>
    <col min="10" max="10" width="10.140625" style="1" bestFit="1" customWidth="1"/>
    <col min="11" max="11" width="8.42578125" style="1" customWidth="1"/>
    <col min="12" max="12" width="9.140625" style="1" customWidth="1"/>
    <col min="13" max="13" width="8.7109375" style="1" customWidth="1"/>
    <col min="14" max="14" width="7.42578125" style="1" customWidth="1"/>
    <col min="15" max="15" width="9" style="1" customWidth="1"/>
    <col min="16" max="16" width="7.7109375" style="1" customWidth="1"/>
    <col min="17" max="17" width="7" style="2" customWidth="1"/>
    <col min="18" max="18" width="8.7109375" style="2" customWidth="1"/>
    <col min="19" max="16384" width="9.140625" style="1"/>
  </cols>
  <sheetData>
    <row r="1" spans="1:20" ht="14.25" customHeight="1" x14ac:dyDescent="0.3">
      <c r="A1" s="94" t="s">
        <v>4</v>
      </c>
      <c r="B1" s="106" t="s">
        <v>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9" t="s">
        <v>5</v>
      </c>
      <c r="P1" s="110"/>
      <c r="Q1" s="111"/>
      <c r="R1" s="91" t="s">
        <v>2</v>
      </c>
    </row>
    <row r="2" spans="1:20" ht="13.5" x14ac:dyDescent="0.25">
      <c r="A2" s="104"/>
      <c r="B2" s="98" t="s">
        <v>1</v>
      </c>
      <c r="C2" s="99"/>
      <c r="D2" s="99"/>
      <c r="E2" s="99"/>
      <c r="F2" s="99"/>
      <c r="G2" s="99"/>
      <c r="H2" s="99"/>
      <c r="I2" s="100"/>
      <c r="J2" s="101" t="s">
        <v>18</v>
      </c>
      <c r="K2" s="101"/>
      <c r="L2" s="101"/>
      <c r="M2" s="101"/>
      <c r="N2" s="101"/>
      <c r="O2" s="83" t="s">
        <v>27</v>
      </c>
      <c r="P2" s="83" t="s">
        <v>50</v>
      </c>
      <c r="Q2" s="83" t="s">
        <v>46</v>
      </c>
      <c r="R2" s="92"/>
    </row>
    <row r="3" spans="1:20" ht="13.5" customHeight="1" x14ac:dyDescent="0.25">
      <c r="A3" s="104"/>
      <c r="B3" s="89" t="s">
        <v>0</v>
      </c>
      <c r="C3" s="84" t="s">
        <v>49</v>
      </c>
      <c r="D3" s="102" t="s">
        <v>3</v>
      </c>
      <c r="E3" s="84" t="s">
        <v>52</v>
      </c>
      <c r="F3" s="87" t="s">
        <v>7</v>
      </c>
      <c r="G3" s="88"/>
      <c r="H3" s="88"/>
      <c r="I3" s="108"/>
      <c r="J3" s="85" t="s">
        <v>9</v>
      </c>
      <c r="K3" s="86" t="s">
        <v>6</v>
      </c>
      <c r="L3" s="95" t="s">
        <v>47</v>
      </c>
      <c r="M3" s="96"/>
      <c r="N3" s="97"/>
      <c r="O3" s="83"/>
      <c r="P3" s="83"/>
      <c r="Q3" s="83"/>
      <c r="R3" s="92"/>
    </row>
    <row r="4" spans="1:20" ht="38.25" x14ac:dyDescent="0.25">
      <c r="A4" s="105"/>
      <c r="B4" s="90"/>
      <c r="C4" s="86"/>
      <c r="D4" s="103"/>
      <c r="E4" s="86"/>
      <c r="F4" s="10" t="s">
        <v>24</v>
      </c>
      <c r="G4" s="10" t="s">
        <v>25</v>
      </c>
      <c r="H4" s="21" t="s">
        <v>23</v>
      </c>
      <c r="I4" s="21" t="s">
        <v>17</v>
      </c>
      <c r="J4" s="86"/>
      <c r="K4" s="83"/>
      <c r="L4" s="5" t="s">
        <v>24</v>
      </c>
      <c r="M4" s="5" t="s">
        <v>26</v>
      </c>
      <c r="N4" s="6" t="s">
        <v>51</v>
      </c>
      <c r="O4" s="83"/>
      <c r="P4" s="83"/>
      <c r="Q4" s="83"/>
      <c r="R4" s="93"/>
    </row>
    <row r="5" spans="1:20" thickBot="1" x14ac:dyDescent="0.35">
      <c r="A5" s="11">
        <v>1</v>
      </c>
      <c r="B5" s="12">
        <v>2</v>
      </c>
      <c r="C5" s="12">
        <v>3</v>
      </c>
      <c r="D5" s="69">
        <v>4</v>
      </c>
      <c r="E5" s="12">
        <v>5</v>
      </c>
      <c r="F5" s="7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8">
        <v>17</v>
      </c>
      <c r="R5" s="45">
        <v>18</v>
      </c>
    </row>
    <row r="6" spans="1:20" s="13" customFormat="1" ht="14.25" x14ac:dyDescent="0.3">
      <c r="A6" s="55" t="s">
        <v>10</v>
      </c>
      <c r="B6" s="46">
        <v>72912</v>
      </c>
      <c r="C6" s="46">
        <v>16977</v>
      </c>
      <c r="D6" s="46">
        <v>78091</v>
      </c>
      <c r="E6" s="46"/>
      <c r="F6" s="46"/>
      <c r="G6" s="46">
        <v>22000</v>
      </c>
      <c r="H6" s="46"/>
      <c r="I6" s="46">
        <v>55000</v>
      </c>
      <c r="J6" s="46"/>
      <c r="K6" s="46"/>
      <c r="L6" s="46"/>
      <c r="M6" s="46">
        <v>6770</v>
      </c>
      <c r="N6" s="46"/>
      <c r="O6" s="46"/>
      <c r="P6" s="46"/>
      <c r="Q6" s="71"/>
      <c r="R6" s="72">
        <f>SUM(B6:Q6)</f>
        <v>251750</v>
      </c>
      <c r="S6" s="15"/>
      <c r="T6" s="14"/>
    </row>
    <row r="7" spans="1:20" s="13" customFormat="1" ht="14.25" x14ac:dyDescent="0.3">
      <c r="A7" s="57" t="s">
        <v>15</v>
      </c>
      <c r="B7" s="47">
        <v>63071</v>
      </c>
      <c r="C7" s="47">
        <v>14471</v>
      </c>
      <c r="D7" s="47">
        <v>79435</v>
      </c>
      <c r="E7" s="47"/>
      <c r="F7" s="47"/>
      <c r="G7" s="47">
        <v>23382</v>
      </c>
      <c r="H7" s="47"/>
      <c r="I7" s="47">
        <v>55000</v>
      </c>
      <c r="J7" s="47">
        <v>6624</v>
      </c>
      <c r="K7" s="47"/>
      <c r="L7" s="47"/>
      <c r="M7" s="47">
        <v>2851</v>
      </c>
      <c r="N7" s="47"/>
      <c r="O7" s="47"/>
      <c r="P7" s="47"/>
      <c r="Q7" s="23"/>
      <c r="R7" s="20">
        <f>SUM(B7:Q7)</f>
        <v>244834</v>
      </c>
      <c r="S7" s="15"/>
      <c r="T7" s="14"/>
    </row>
    <row r="8" spans="1:20" s="13" customFormat="1" ht="14.25" x14ac:dyDescent="0.3">
      <c r="A8" s="57" t="s">
        <v>19</v>
      </c>
      <c r="B8" s="47">
        <v>52212</v>
      </c>
      <c r="C8" s="47">
        <v>8270</v>
      </c>
      <c r="D8" s="47">
        <v>66903</v>
      </c>
      <c r="E8" s="47"/>
      <c r="F8" s="47"/>
      <c r="G8" s="47">
        <v>0</v>
      </c>
      <c r="H8" s="47"/>
      <c r="I8" s="47">
        <v>55000</v>
      </c>
      <c r="J8" s="47">
        <v>4431</v>
      </c>
      <c r="K8" s="47"/>
      <c r="L8" s="47"/>
      <c r="M8" s="47">
        <v>2318</v>
      </c>
      <c r="N8" s="47"/>
      <c r="O8" s="47"/>
      <c r="P8" s="47"/>
      <c r="Q8" s="23"/>
      <c r="R8" s="20">
        <f>SUM(B8:Q8)</f>
        <v>189134</v>
      </c>
      <c r="S8" s="15"/>
      <c r="T8" s="14"/>
    </row>
    <row r="9" spans="1:20" s="13" customFormat="1" ht="14.25" x14ac:dyDescent="0.3">
      <c r="A9" s="68" t="s">
        <v>14</v>
      </c>
      <c r="B9" s="47">
        <v>26881</v>
      </c>
      <c r="C9" s="47">
        <v>4704</v>
      </c>
      <c r="D9" s="47"/>
      <c r="E9" s="47"/>
      <c r="F9" s="47"/>
      <c r="G9" s="47">
        <v>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8">
        <f>SUM(B9:Q9)</f>
        <v>31585</v>
      </c>
      <c r="S9" s="15"/>
      <c r="T9" s="14"/>
    </row>
    <row r="10" spans="1:20" s="13" customFormat="1" ht="14.25" x14ac:dyDescent="0.3">
      <c r="A10" s="57" t="s">
        <v>20</v>
      </c>
      <c r="B10" s="27">
        <f>B8/B7</f>
        <v>0.82782895467013362</v>
      </c>
      <c r="C10" s="27">
        <f>C8/C7</f>
        <v>0.57148780319259207</v>
      </c>
      <c r="D10" s="27">
        <f>D8/D7</f>
        <v>0.84223579026877327</v>
      </c>
      <c r="E10" s="27"/>
      <c r="F10" s="27"/>
      <c r="G10" s="27">
        <f>G8/G7</f>
        <v>0</v>
      </c>
      <c r="H10" s="27"/>
      <c r="I10" s="41"/>
      <c r="J10" s="41">
        <f>J8/J7</f>
        <v>0.6689311594202898</v>
      </c>
      <c r="K10" s="27"/>
      <c r="L10" s="27"/>
      <c r="M10" s="41">
        <f>M8/M7</f>
        <v>0.81304805331462648</v>
      </c>
      <c r="N10" s="27"/>
      <c r="O10" s="27"/>
      <c r="P10" s="39"/>
      <c r="Q10" s="39"/>
      <c r="R10" s="40">
        <f>R8/R7</f>
        <v>0.7724989176339887</v>
      </c>
      <c r="S10" s="15"/>
      <c r="T10" s="14"/>
    </row>
    <row r="11" spans="1:20" s="13" customFormat="1" ht="14.25" x14ac:dyDescent="0.3">
      <c r="A11" s="58" t="s">
        <v>38</v>
      </c>
      <c r="B11" s="47"/>
      <c r="C11" s="47"/>
      <c r="D11" s="47">
        <v>23800</v>
      </c>
      <c r="E11" s="47"/>
      <c r="F11" s="47"/>
      <c r="G11" s="47"/>
      <c r="H11" s="47"/>
      <c r="I11" s="47"/>
      <c r="J11" s="47"/>
      <c r="K11" s="47">
        <v>31300</v>
      </c>
      <c r="L11" s="47"/>
      <c r="M11" s="47"/>
      <c r="N11" s="47"/>
      <c r="O11" s="47"/>
      <c r="P11" s="47"/>
      <c r="Q11" s="23"/>
      <c r="R11" s="48">
        <f>SUM(B11:P11)</f>
        <v>55100</v>
      </c>
      <c r="S11" s="15"/>
    </row>
    <row r="12" spans="1:20" s="13" customFormat="1" ht="14.25" x14ac:dyDescent="0.3">
      <c r="A12" s="57" t="s">
        <v>15</v>
      </c>
      <c r="B12" s="47"/>
      <c r="C12" s="47"/>
      <c r="D12" s="47">
        <v>23800</v>
      </c>
      <c r="E12" s="50"/>
      <c r="F12" s="50"/>
      <c r="G12" s="50"/>
      <c r="H12" s="50"/>
      <c r="I12" s="50"/>
      <c r="J12" s="50"/>
      <c r="K12" s="50">
        <v>29800</v>
      </c>
      <c r="L12" s="50"/>
      <c r="M12" s="50"/>
      <c r="N12" s="50"/>
      <c r="O12" s="50"/>
      <c r="P12" s="50"/>
      <c r="Q12" s="25"/>
      <c r="R12" s="48">
        <f>SUM(B12:P12)</f>
        <v>53600</v>
      </c>
      <c r="S12" s="15"/>
    </row>
    <row r="13" spans="1:20" s="13" customFormat="1" ht="14.25" x14ac:dyDescent="0.3">
      <c r="A13" s="57" t="s">
        <v>19</v>
      </c>
      <c r="B13" s="47"/>
      <c r="C13" s="47"/>
      <c r="D13" s="47">
        <v>23800</v>
      </c>
      <c r="E13" s="47"/>
      <c r="F13" s="47"/>
      <c r="G13" s="47"/>
      <c r="H13" s="47"/>
      <c r="I13" s="47"/>
      <c r="J13" s="47"/>
      <c r="K13" s="47">
        <v>23272</v>
      </c>
      <c r="L13" s="47"/>
      <c r="M13" s="47"/>
      <c r="N13" s="47"/>
      <c r="O13" s="47"/>
      <c r="P13" s="47"/>
      <c r="Q13" s="23"/>
      <c r="R13" s="48">
        <f>SUM(B13:P13)</f>
        <v>47072</v>
      </c>
      <c r="S13" s="15"/>
    </row>
    <row r="14" spans="1:20" s="13" customFormat="1" ht="14.25" x14ac:dyDescent="0.3">
      <c r="A14" s="68" t="s">
        <v>14</v>
      </c>
      <c r="B14" s="47"/>
      <c r="C14" s="47"/>
      <c r="D14" s="47">
        <v>23800</v>
      </c>
      <c r="E14" s="47"/>
      <c r="F14" s="47"/>
      <c r="G14" s="47"/>
      <c r="H14" s="47"/>
      <c r="I14" s="47"/>
      <c r="J14" s="47"/>
      <c r="K14" s="47">
        <v>23272</v>
      </c>
      <c r="L14" s="47"/>
      <c r="M14" s="47"/>
      <c r="N14" s="47"/>
      <c r="O14" s="47"/>
      <c r="P14" s="47"/>
      <c r="Q14" s="47"/>
      <c r="R14" s="48">
        <f>SUM(B14:P14)</f>
        <v>47072</v>
      </c>
      <c r="S14" s="15"/>
    </row>
    <row r="15" spans="1:20" s="13" customFormat="1" ht="14.25" x14ac:dyDescent="0.3">
      <c r="A15" s="57" t="s">
        <v>20</v>
      </c>
      <c r="B15" s="47"/>
      <c r="C15" s="47"/>
      <c r="D15" s="41">
        <f>D13/D12</f>
        <v>1</v>
      </c>
      <c r="E15" s="41"/>
      <c r="F15" s="41"/>
      <c r="G15" s="41"/>
      <c r="H15" s="41"/>
      <c r="I15" s="41"/>
      <c r="J15" s="41"/>
      <c r="K15" s="27">
        <f>K13/K12</f>
        <v>0.78093959731543627</v>
      </c>
      <c r="L15" s="27"/>
      <c r="M15" s="27"/>
      <c r="N15" s="27"/>
      <c r="O15" s="27"/>
      <c r="P15" s="27"/>
      <c r="Q15" s="27"/>
      <c r="R15" s="26">
        <f>R13/R12</f>
        <v>0.87820895522388065</v>
      </c>
      <c r="S15" s="15"/>
    </row>
    <row r="16" spans="1:20" s="13" customFormat="1" ht="26.25" x14ac:dyDescent="0.3">
      <c r="A16" s="58" t="s">
        <v>58</v>
      </c>
      <c r="B16" s="47"/>
      <c r="C16" s="47"/>
      <c r="D16" s="47">
        <v>150217</v>
      </c>
      <c r="E16" s="47"/>
      <c r="F16" s="47"/>
      <c r="G16" s="47">
        <v>38800</v>
      </c>
      <c r="H16" s="47"/>
      <c r="I16" s="47"/>
      <c r="J16" s="47">
        <v>38835</v>
      </c>
      <c r="K16" s="47">
        <v>246690</v>
      </c>
      <c r="L16" s="47"/>
      <c r="M16" s="47"/>
      <c r="N16" s="47"/>
      <c r="O16" s="47"/>
      <c r="P16" s="47"/>
      <c r="R16" s="20">
        <f>SUM(B16:Q16)</f>
        <v>474542</v>
      </c>
      <c r="S16" s="15"/>
      <c r="T16" s="14"/>
    </row>
    <row r="17" spans="1:20" s="13" customFormat="1" ht="14.25" x14ac:dyDescent="0.3">
      <c r="A17" s="57" t="s">
        <v>15</v>
      </c>
      <c r="B17" s="47"/>
      <c r="C17" s="47"/>
      <c r="D17" s="47">
        <v>146383</v>
      </c>
      <c r="E17" s="47"/>
      <c r="F17" s="47"/>
      <c r="G17" s="47">
        <v>29800</v>
      </c>
      <c r="H17" s="47"/>
      <c r="I17" s="47"/>
      <c r="J17" s="47">
        <v>46454</v>
      </c>
      <c r="K17" s="47">
        <v>231257</v>
      </c>
      <c r="L17" s="47"/>
      <c r="M17" s="47"/>
      <c r="N17" s="47"/>
      <c r="O17" s="47"/>
      <c r="P17" s="47"/>
      <c r="Q17" s="23"/>
      <c r="R17" s="20">
        <f>SUM(B17:Q17)</f>
        <v>453894</v>
      </c>
      <c r="S17" s="15"/>
      <c r="T17" s="14"/>
    </row>
    <row r="18" spans="1:20" s="13" customFormat="1" ht="14.25" x14ac:dyDescent="0.3">
      <c r="A18" s="63" t="s">
        <v>19</v>
      </c>
      <c r="B18" s="47"/>
      <c r="C18" s="47"/>
      <c r="D18" s="47">
        <v>95612</v>
      </c>
      <c r="E18" s="47"/>
      <c r="F18" s="47"/>
      <c r="G18" s="47">
        <v>18085</v>
      </c>
      <c r="H18" s="47"/>
      <c r="I18" s="47"/>
      <c r="J18" s="47">
        <v>16609</v>
      </c>
      <c r="K18" s="47">
        <v>19073</v>
      </c>
      <c r="L18" s="47"/>
      <c r="M18" s="47"/>
      <c r="N18" s="47"/>
      <c r="O18" s="47"/>
      <c r="P18" s="47"/>
      <c r="Q18" s="23"/>
      <c r="R18" s="20">
        <f>SUM(B18:Q18)</f>
        <v>149379</v>
      </c>
      <c r="S18" s="15"/>
      <c r="T18" s="14"/>
    </row>
    <row r="19" spans="1:20" s="13" customFormat="1" ht="14.25" x14ac:dyDescent="0.3">
      <c r="A19" s="63" t="s">
        <v>20</v>
      </c>
      <c r="B19" s="47"/>
      <c r="C19" s="47"/>
      <c r="D19" s="27">
        <f>D18/D17</f>
        <v>0.65316327715650047</v>
      </c>
      <c r="E19" s="27"/>
      <c r="F19" s="27"/>
      <c r="G19" s="27">
        <f>G18/G17</f>
        <v>0.60687919463087248</v>
      </c>
      <c r="H19" s="27"/>
      <c r="I19" s="27"/>
      <c r="J19" s="27">
        <f>J18/J17</f>
        <v>0.35753648770827057</v>
      </c>
      <c r="K19" s="27">
        <f>K18/K17</f>
        <v>8.2475341286966444E-2</v>
      </c>
      <c r="L19" s="27"/>
      <c r="M19" s="41"/>
      <c r="N19" s="27"/>
      <c r="O19" s="47"/>
      <c r="P19" s="47"/>
      <c r="Q19" s="23"/>
      <c r="R19" s="33">
        <f>R18/R17</f>
        <v>0.32910547396528705</v>
      </c>
      <c r="S19" s="15"/>
      <c r="T19" s="14"/>
    </row>
    <row r="20" spans="1:20" s="13" customFormat="1" ht="14.25" x14ac:dyDescent="0.3">
      <c r="A20" s="58" t="s">
        <v>55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20">
        <f>SUM(B20:Q20)</f>
        <v>0</v>
      </c>
      <c r="S20" s="15"/>
      <c r="T20" s="14"/>
    </row>
    <row r="21" spans="1:20" s="13" customFormat="1" ht="14.25" x14ac:dyDescent="0.3">
      <c r="A21" s="57" t="s">
        <v>15</v>
      </c>
      <c r="B21" s="47"/>
      <c r="C21" s="47"/>
      <c r="D21" s="47"/>
      <c r="E21" s="47"/>
      <c r="F21" s="47">
        <v>287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3"/>
      <c r="R21" s="20">
        <f>SUM(B21:Q21)</f>
        <v>287</v>
      </c>
      <c r="S21" s="15"/>
      <c r="T21" s="14"/>
    </row>
    <row r="22" spans="1:20" s="13" customFormat="1" ht="14.25" x14ac:dyDescent="0.3">
      <c r="A22" s="63" t="s">
        <v>19</v>
      </c>
      <c r="B22" s="47"/>
      <c r="C22" s="47"/>
      <c r="D22" s="47"/>
      <c r="E22" s="27"/>
      <c r="F22" s="47">
        <v>287</v>
      </c>
      <c r="G22" s="27"/>
      <c r="H22" s="27"/>
      <c r="I22" s="27"/>
      <c r="J22" s="47"/>
      <c r="K22" s="27"/>
      <c r="L22" s="41"/>
      <c r="M22" s="39"/>
      <c r="N22" s="27"/>
      <c r="O22" s="47"/>
      <c r="P22" s="47"/>
      <c r="Q22" s="23"/>
      <c r="R22" s="20">
        <f>SUM(B22:Q22)</f>
        <v>287</v>
      </c>
      <c r="S22" s="15"/>
      <c r="T22" s="14"/>
    </row>
    <row r="23" spans="1:20" s="13" customFormat="1" ht="14.25" x14ac:dyDescent="0.3">
      <c r="A23" s="63" t="s">
        <v>20</v>
      </c>
      <c r="B23" s="27"/>
      <c r="C23" s="27"/>
      <c r="D23" s="27"/>
      <c r="E23" s="27"/>
      <c r="F23" s="42">
        <f>F22/F21</f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f>R22/R21</f>
        <v>1</v>
      </c>
      <c r="S23" s="15"/>
      <c r="T23" s="14"/>
    </row>
    <row r="24" spans="1:20" s="13" customFormat="1" ht="14.25" x14ac:dyDescent="0.3">
      <c r="A24" s="60" t="s">
        <v>33</v>
      </c>
      <c r="B24" s="47"/>
      <c r="C24" s="47"/>
      <c r="D24" s="47"/>
      <c r="E24" s="47"/>
      <c r="F24" s="47">
        <v>157</v>
      </c>
      <c r="G24" s="47"/>
      <c r="H24" s="47"/>
      <c r="I24" s="47"/>
      <c r="J24" s="47"/>
      <c r="K24" s="47"/>
      <c r="L24" s="47"/>
      <c r="M24" s="47"/>
      <c r="N24" s="47"/>
      <c r="O24" s="47"/>
      <c r="P24" s="47">
        <v>46149</v>
      </c>
      <c r="Q24" s="23"/>
      <c r="R24" s="20">
        <f>SUM(B24:Q24)</f>
        <v>46306</v>
      </c>
      <c r="S24" s="15"/>
      <c r="T24" s="14"/>
    </row>
    <row r="25" spans="1:20" s="13" customFormat="1" ht="14.25" x14ac:dyDescent="0.3">
      <c r="A25" s="57" t="s">
        <v>15</v>
      </c>
      <c r="B25" s="47"/>
      <c r="C25" s="47"/>
      <c r="D25" s="47"/>
      <c r="E25" s="47"/>
      <c r="F25" s="47">
        <v>241</v>
      </c>
      <c r="G25" s="47"/>
      <c r="H25" s="47"/>
      <c r="I25" s="47"/>
      <c r="J25" s="47"/>
      <c r="K25" s="47"/>
      <c r="L25" s="47"/>
      <c r="M25" s="47"/>
      <c r="N25" s="47"/>
      <c r="O25" s="47"/>
      <c r="P25" s="47">
        <v>104971</v>
      </c>
      <c r="Q25" s="23"/>
      <c r="R25" s="20">
        <f>SUM(B25:Q25)</f>
        <v>105212</v>
      </c>
      <c r="S25" s="15"/>
      <c r="T25" s="14"/>
    </row>
    <row r="26" spans="1:20" s="13" customFormat="1" ht="14.25" x14ac:dyDescent="0.3">
      <c r="A26" s="57" t="s">
        <v>19</v>
      </c>
      <c r="B26" s="47"/>
      <c r="C26" s="47"/>
      <c r="D26" s="47"/>
      <c r="E26" s="47"/>
      <c r="F26" s="47">
        <v>240</v>
      </c>
      <c r="G26" s="47"/>
      <c r="H26" s="47"/>
      <c r="I26" s="47"/>
      <c r="J26" s="47"/>
      <c r="K26" s="47"/>
      <c r="L26" s="47"/>
      <c r="M26" s="47"/>
      <c r="N26" s="47"/>
      <c r="O26" s="47"/>
      <c r="P26" s="47">
        <v>49135</v>
      </c>
      <c r="Q26" s="23"/>
      <c r="R26" s="20">
        <f>SUM(B26:Q26)</f>
        <v>49375</v>
      </c>
      <c r="S26" s="15"/>
      <c r="T26" s="14"/>
    </row>
    <row r="27" spans="1:20" s="13" customFormat="1" ht="14.25" x14ac:dyDescent="0.3">
      <c r="A27" s="57" t="s">
        <v>21</v>
      </c>
      <c r="B27" s="47"/>
      <c r="C27" s="47"/>
      <c r="D27" s="47"/>
      <c r="E27" s="47"/>
      <c r="F27" s="47">
        <v>240</v>
      </c>
      <c r="G27" s="47"/>
      <c r="H27" s="47"/>
      <c r="I27" s="47"/>
      <c r="J27" s="47"/>
      <c r="K27" s="47"/>
      <c r="L27" s="47"/>
      <c r="M27" s="47"/>
      <c r="N27" s="47"/>
      <c r="O27" s="47"/>
      <c r="P27" s="47">
        <v>49135</v>
      </c>
      <c r="Q27" s="23"/>
      <c r="R27" s="20">
        <f>SUM(B27:Q27)</f>
        <v>49375</v>
      </c>
      <c r="S27" s="15"/>
      <c r="T27" s="14"/>
    </row>
    <row r="28" spans="1:20" s="13" customFormat="1" ht="14.25" x14ac:dyDescent="0.3">
      <c r="A28" s="57" t="s">
        <v>20</v>
      </c>
      <c r="B28" s="47"/>
      <c r="C28" s="47"/>
      <c r="D28" s="47"/>
      <c r="E28" s="47"/>
      <c r="F28" s="27">
        <f>F26/F25</f>
        <v>0.99585062240663902</v>
      </c>
      <c r="G28" s="42"/>
      <c r="H28" s="42"/>
      <c r="I28" s="42"/>
      <c r="J28" s="42"/>
      <c r="K28" s="42"/>
      <c r="L28" s="42"/>
      <c r="M28" s="42"/>
      <c r="N28" s="42"/>
      <c r="O28" s="42"/>
      <c r="P28" s="39">
        <f>P26/P25</f>
        <v>0.46808166064913165</v>
      </c>
      <c r="Q28" s="54"/>
      <c r="R28" s="44">
        <f>R26/R25</f>
        <v>0.46929057521955669</v>
      </c>
      <c r="S28" s="15"/>
      <c r="T28" s="14"/>
    </row>
    <row r="29" spans="1:20" s="13" customFormat="1" ht="15" customHeight="1" x14ac:dyDescent="0.3">
      <c r="A29" s="58" t="s">
        <v>59</v>
      </c>
      <c r="B29" s="47"/>
      <c r="C29" s="47"/>
      <c r="D29" s="47"/>
      <c r="E29" s="47"/>
      <c r="F29" s="47">
        <v>89570</v>
      </c>
      <c r="G29" s="47"/>
      <c r="H29" s="47"/>
      <c r="I29" s="47"/>
      <c r="J29" s="47"/>
      <c r="K29" s="47"/>
      <c r="L29" s="47"/>
      <c r="M29" s="47"/>
      <c r="N29" s="47"/>
      <c r="O29" s="47">
        <v>2058732</v>
      </c>
      <c r="P29" s="47"/>
      <c r="Q29" s="23"/>
      <c r="R29" s="20">
        <f>SUM(B29:Q29)</f>
        <v>2148302</v>
      </c>
      <c r="S29" s="15"/>
      <c r="T29" s="14"/>
    </row>
    <row r="30" spans="1:20" s="13" customFormat="1" ht="14.25" x14ac:dyDescent="0.3">
      <c r="A30" s="57" t="s">
        <v>15</v>
      </c>
      <c r="B30" s="47"/>
      <c r="C30" s="47"/>
      <c r="D30" s="47"/>
      <c r="E30" s="47"/>
      <c r="F30" s="47">
        <v>116954</v>
      </c>
      <c r="G30" s="47"/>
      <c r="H30" s="47"/>
      <c r="I30" s="47"/>
      <c r="J30" s="47"/>
      <c r="K30" s="47"/>
      <c r="L30" s="47"/>
      <c r="M30" s="47"/>
      <c r="N30" s="47"/>
      <c r="O30" s="47">
        <v>1938739</v>
      </c>
      <c r="P30" s="47"/>
      <c r="Q30" s="23"/>
      <c r="R30" s="20">
        <f>SUM(B30:Q30)</f>
        <v>2055693</v>
      </c>
      <c r="S30" s="15"/>
      <c r="T30" s="14"/>
    </row>
    <row r="31" spans="1:20" s="13" customFormat="1" ht="14.25" x14ac:dyDescent="0.3">
      <c r="A31" s="57" t="s">
        <v>19</v>
      </c>
      <c r="B31" s="47"/>
      <c r="C31" s="47"/>
      <c r="D31" s="47"/>
      <c r="E31" s="47"/>
      <c r="F31" s="47">
        <v>116168</v>
      </c>
      <c r="G31" s="47"/>
      <c r="H31" s="47"/>
      <c r="I31" s="47"/>
      <c r="J31" s="47"/>
      <c r="K31" s="47"/>
      <c r="L31" s="47"/>
      <c r="M31" s="47"/>
      <c r="N31" s="47"/>
      <c r="O31" s="47">
        <v>1784959</v>
      </c>
      <c r="P31" s="47"/>
      <c r="Q31" s="23"/>
      <c r="R31" s="20">
        <f>SUM(B31:Q31)</f>
        <v>1901127</v>
      </c>
      <c r="S31" s="15"/>
      <c r="T31" s="14"/>
    </row>
    <row r="32" spans="1:20" s="13" customFormat="1" ht="14.25" x14ac:dyDescent="0.3">
      <c r="A32" s="57" t="s">
        <v>21</v>
      </c>
      <c r="B32" s="47"/>
      <c r="C32" s="47"/>
      <c r="D32" s="47"/>
      <c r="E32" s="47"/>
      <c r="F32" s="47">
        <v>95876</v>
      </c>
      <c r="G32" s="47"/>
      <c r="H32" s="47"/>
      <c r="I32" s="47"/>
      <c r="J32" s="47"/>
      <c r="K32" s="47"/>
      <c r="L32" s="47"/>
      <c r="M32" s="47"/>
      <c r="N32" s="47"/>
      <c r="O32" s="47">
        <v>979622</v>
      </c>
      <c r="P32" s="47"/>
      <c r="Q32" s="23"/>
      <c r="R32" s="20">
        <f>SUM(B32:Q32)</f>
        <v>1075498</v>
      </c>
      <c r="S32" s="15"/>
      <c r="T32" s="14"/>
    </row>
    <row r="33" spans="1:20" s="13" customFormat="1" ht="14.25" x14ac:dyDescent="0.3">
      <c r="A33" s="57" t="s">
        <v>20</v>
      </c>
      <c r="B33" s="47"/>
      <c r="C33" s="47"/>
      <c r="D33" s="47"/>
      <c r="E33" s="47"/>
      <c r="F33" s="27">
        <f>F31/F30</f>
        <v>0.99327940899840961</v>
      </c>
      <c r="G33" s="27"/>
      <c r="H33" s="27"/>
      <c r="I33" s="27"/>
      <c r="J33" s="27"/>
      <c r="K33" s="27"/>
      <c r="L33" s="41"/>
      <c r="M33" s="47"/>
      <c r="N33" s="47"/>
      <c r="O33" s="27">
        <f>O31/O30</f>
        <v>0.92068040102355186</v>
      </c>
      <c r="P33" s="27"/>
      <c r="Q33" s="27"/>
      <c r="R33" s="26">
        <f>R31/R30</f>
        <v>0.92481075724828565</v>
      </c>
      <c r="S33" s="15"/>
      <c r="T33" s="14"/>
    </row>
    <row r="34" spans="1:20" s="13" customFormat="1" ht="14.25" x14ac:dyDescent="0.3">
      <c r="A34" s="56" t="s">
        <v>29</v>
      </c>
      <c r="B34" s="52"/>
      <c r="C34" s="52"/>
      <c r="D34" s="52">
        <v>1500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2"/>
      <c r="R34" s="20">
        <f>SUM(B34:Q34)</f>
        <v>1500</v>
      </c>
      <c r="S34" s="15"/>
      <c r="T34" s="14"/>
    </row>
    <row r="35" spans="1:20" s="13" customFormat="1" ht="14.25" x14ac:dyDescent="0.3">
      <c r="A35" s="57" t="s">
        <v>15</v>
      </c>
      <c r="B35" s="47">
        <v>450</v>
      </c>
      <c r="C35" s="47">
        <v>200</v>
      </c>
      <c r="D35" s="47">
        <v>850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23"/>
      <c r="R35" s="20">
        <f>SUM(B35:Q35)</f>
        <v>1500</v>
      </c>
      <c r="S35" s="15"/>
      <c r="T35" s="14"/>
    </row>
    <row r="36" spans="1:20" s="13" customFormat="1" ht="14.25" x14ac:dyDescent="0.3">
      <c r="A36" s="57" t="s">
        <v>19</v>
      </c>
      <c r="B36" s="47">
        <v>398</v>
      </c>
      <c r="C36" s="47">
        <v>151</v>
      </c>
      <c r="D36" s="47">
        <v>220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3"/>
      <c r="R36" s="20">
        <f>SUM(B36:Q36)</f>
        <v>769</v>
      </c>
      <c r="S36" s="15"/>
      <c r="T36" s="14"/>
    </row>
    <row r="37" spans="1:20" s="13" customFormat="1" thickBot="1" x14ac:dyDescent="0.35">
      <c r="A37" s="74" t="s">
        <v>20</v>
      </c>
      <c r="B37" s="28">
        <f>B36/B35</f>
        <v>0.88444444444444448</v>
      </c>
      <c r="C37" s="28">
        <f>C36/C35</f>
        <v>0.755</v>
      </c>
      <c r="D37" s="76">
        <f>D36/D35</f>
        <v>0.25882352941176473</v>
      </c>
      <c r="E37" s="76"/>
      <c r="F37" s="76"/>
      <c r="G37" s="76"/>
      <c r="H37" s="76"/>
      <c r="I37" s="76"/>
      <c r="J37" s="76"/>
      <c r="K37" s="76"/>
      <c r="L37" s="28"/>
      <c r="M37" s="28"/>
      <c r="N37" s="28"/>
      <c r="O37" s="28"/>
      <c r="P37" s="28"/>
      <c r="Q37" s="28"/>
      <c r="R37" s="29">
        <f>R36/R35</f>
        <v>0.51266666666666671</v>
      </c>
      <c r="S37" s="15"/>
      <c r="T37" s="14"/>
    </row>
    <row r="38" spans="1:20" s="13" customFormat="1" ht="14.25" x14ac:dyDescent="0.3">
      <c r="A38" s="55" t="s">
        <v>11</v>
      </c>
      <c r="B38" s="46">
        <v>2575</v>
      </c>
      <c r="C38" s="46">
        <v>225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72">
        <f>SUM(B38:Q38)</f>
        <v>2800</v>
      </c>
      <c r="S38" s="15"/>
      <c r="T38" s="14"/>
    </row>
    <row r="39" spans="1:20" s="13" customFormat="1" ht="14.25" x14ac:dyDescent="0.3">
      <c r="A39" s="57" t="s">
        <v>15</v>
      </c>
      <c r="B39" s="47">
        <v>2565</v>
      </c>
      <c r="C39" s="47">
        <v>225</v>
      </c>
      <c r="D39" s="47"/>
      <c r="E39" s="47"/>
      <c r="F39" s="47">
        <v>10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20">
        <f>SUM(B39:Q39)</f>
        <v>2800</v>
      </c>
      <c r="S39" s="15"/>
      <c r="T39" s="14"/>
    </row>
    <row r="40" spans="1:20" s="13" customFormat="1" ht="14.25" x14ac:dyDescent="0.3">
      <c r="A40" s="67" t="s">
        <v>19</v>
      </c>
      <c r="B40" s="52">
        <v>2464</v>
      </c>
      <c r="C40" s="52">
        <v>210</v>
      </c>
      <c r="D40" s="52"/>
      <c r="E40" s="52"/>
      <c r="F40" s="52">
        <v>9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22"/>
      <c r="R40" s="20">
        <f>SUM(B40:Q40)</f>
        <v>2683</v>
      </c>
      <c r="S40" s="15"/>
      <c r="T40" s="14"/>
    </row>
    <row r="41" spans="1:20" s="13" customFormat="1" ht="14.25" x14ac:dyDescent="0.3">
      <c r="A41" s="57" t="s">
        <v>20</v>
      </c>
      <c r="B41" s="27">
        <f>B40/B39</f>
        <v>0.96062378167641327</v>
      </c>
      <c r="C41" s="27">
        <f>C40/C39</f>
        <v>0.93333333333333335</v>
      </c>
      <c r="D41" s="27"/>
      <c r="E41" s="27"/>
      <c r="F41" s="27">
        <f>F40/F39</f>
        <v>0.9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>
        <f>R40/R39</f>
        <v>0.95821428571428569</v>
      </c>
      <c r="S41" s="15"/>
      <c r="T41" s="14"/>
    </row>
    <row r="42" spans="1:20" s="13" customFormat="1" ht="14.25" x14ac:dyDescent="0.3">
      <c r="A42" s="56" t="s">
        <v>31</v>
      </c>
      <c r="B42" s="52"/>
      <c r="C42" s="52"/>
      <c r="D42" s="52">
        <v>500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20">
        <f>SUM(B42:Q42)</f>
        <v>500</v>
      </c>
      <c r="S42" s="15"/>
      <c r="T42" s="16"/>
    </row>
    <row r="43" spans="1:20" s="13" customFormat="1" ht="14.25" x14ac:dyDescent="0.3">
      <c r="A43" s="57" t="s">
        <v>15</v>
      </c>
      <c r="B43" s="47"/>
      <c r="C43" s="47"/>
      <c r="D43" s="47">
        <v>932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>
        <f>SUM(B43:Q43)</f>
        <v>932</v>
      </c>
      <c r="S43" s="15"/>
      <c r="T43" s="16"/>
    </row>
    <row r="44" spans="1:20" s="13" customFormat="1" ht="14.25" x14ac:dyDescent="0.3">
      <c r="A44" s="67" t="s">
        <v>19</v>
      </c>
      <c r="B44" s="52"/>
      <c r="C44" s="52"/>
      <c r="D44" s="52">
        <v>414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7"/>
      <c r="R44" s="20">
        <f>SUM(B44:Q44)</f>
        <v>414</v>
      </c>
      <c r="S44" s="15"/>
      <c r="T44" s="16"/>
    </row>
    <row r="45" spans="1:20" s="13" customFormat="1" ht="14.25" x14ac:dyDescent="0.3">
      <c r="A45" s="57" t="s">
        <v>20</v>
      </c>
      <c r="B45" s="52"/>
      <c r="C45" s="52"/>
      <c r="D45" s="77">
        <f>D44/D43</f>
        <v>0.44420600858369097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23"/>
      <c r="R45" s="33">
        <f>R44/R43</f>
        <v>0.44420600858369097</v>
      </c>
      <c r="S45" s="15"/>
      <c r="T45" s="16"/>
    </row>
    <row r="46" spans="1:20" s="13" customFormat="1" ht="14.25" x14ac:dyDescent="0.3">
      <c r="A46" s="56" t="s">
        <v>16</v>
      </c>
      <c r="B46" s="52">
        <v>1420</v>
      </c>
      <c r="C46" s="52">
        <v>222</v>
      </c>
      <c r="D46" s="52">
        <v>32381</v>
      </c>
      <c r="E46" s="52"/>
      <c r="F46" s="52"/>
      <c r="G46" s="52"/>
      <c r="H46" s="52"/>
      <c r="I46" s="52"/>
      <c r="J46" s="52">
        <v>96177</v>
      </c>
      <c r="K46" s="52">
        <v>81300</v>
      </c>
      <c r="L46" s="52"/>
      <c r="M46" s="52"/>
      <c r="N46" s="52"/>
      <c r="O46" s="52"/>
      <c r="P46" s="52"/>
      <c r="Q46" s="22"/>
      <c r="R46" s="20">
        <f>SUM(B46:Q46)</f>
        <v>211500</v>
      </c>
      <c r="S46" s="15"/>
      <c r="T46" s="14"/>
    </row>
    <row r="47" spans="1:20" s="13" customFormat="1" ht="14.25" x14ac:dyDescent="0.3">
      <c r="A47" s="57" t="s">
        <v>15</v>
      </c>
      <c r="B47" s="47">
        <v>3232</v>
      </c>
      <c r="C47" s="47">
        <v>536</v>
      </c>
      <c r="D47" s="47">
        <v>32441</v>
      </c>
      <c r="E47" s="47"/>
      <c r="F47" s="47"/>
      <c r="G47" s="47"/>
      <c r="H47" s="47"/>
      <c r="I47" s="47"/>
      <c r="J47" s="47">
        <v>189123</v>
      </c>
      <c r="K47" s="47">
        <v>116037</v>
      </c>
      <c r="L47" s="47"/>
      <c r="M47" s="47"/>
      <c r="N47" s="47"/>
      <c r="O47" s="47"/>
      <c r="P47" s="47"/>
      <c r="Q47" s="23"/>
      <c r="R47" s="20">
        <f>SUM(B47:Q47)</f>
        <v>341369</v>
      </c>
      <c r="S47" s="15"/>
      <c r="T47" s="14"/>
    </row>
    <row r="48" spans="1:20" s="13" customFormat="1" ht="14.25" x14ac:dyDescent="0.3">
      <c r="A48" s="57" t="s">
        <v>19</v>
      </c>
      <c r="B48" s="47">
        <v>1591</v>
      </c>
      <c r="C48" s="47">
        <v>249</v>
      </c>
      <c r="D48" s="47">
        <v>5355</v>
      </c>
      <c r="E48" s="47"/>
      <c r="F48" s="47"/>
      <c r="G48" s="47"/>
      <c r="H48" s="47"/>
      <c r="I48" s="47"/>
      <c r="J48" s="47">
        <v>95213</v>
      </c>
      <c r="K48" s="47">
        <v>49608</v>
      </c>
      <c r="L48" s="47"/>
      <c r="M48" s="47"/>
      <c r="N48" s="47"/>
      <c r="O48" s="47"/>
      <c r="P48" s="47"/>
      <c r="Q48" s="23"/>
      <c r="R48" s="20">
        <f>SUM(B48:Q48)</f>
        <v>152016</v>
      </c>
      <c r="S48" s="15"/>
      <c r="T48" s="14"/>
    </row>
    <row r="49" spans="1:20" s="13" customFormat="1" ht="14.25" x14ac:dyDescent="0.3">
      <c r="A49" s="68" t="s">
        <v>14</v>
      </c>
      <c r="B49" s="47"/>
      <c r="C49" s="47"/>
      <c r="D49" s="47"/>
      <c r="E49" s="47"/>
      <c r="F49" s="47"/>
      <c r="G49" s="47"/>
      <c r="H49" s="47"/>
      <c r="I49" s="47"/>
      <c r="J49" s="47">
        <v>2798</v>
      </c>
      <c r="K49" s="47"/>
      <c r="L49" s="47"/>
      <c r="M49" s="47"/>
      <c r="N49" s="47"/>
      <c r="O49" s="47"/>
      <c r="P49" s="47"/>
      <c r="Q49" s="23"/>
      <c r="R49" s="20">
        <f>SUM(B49:Q49)</f>
        <v>2798</v>
      </c>
      <c r="S49" s="15"/>
      <c r="T49" s="14"/>
    </row>
    <row r="50" spans="1:20" s="13" customFormat="1" ht="14.25" x14ac:dyDescent="0.3">
      <c r="A50" s="57" t="s">
        <v>20</v>
      </c>
      <c r="B50" s="27">
        <f>B48/B47</f>
        <v>0.49226485148514854</v>
      </c>
      <c r="C50" s="27">
        <f>C48/C47</f>
        <v>0.46455223880597013</v>
      </c>
      <c r="D50" s="27">
        <f>D48/D47</f>
        <v>0.16506889430042229</v>
      </c>
      <c r="E50" s="47"/>
      <c r="F50" s="47"/>
      <c r="G50" s="47"/>
      <c r="H50" s="47"/>
      <c r="I50" s="47"/>
      <c r="J50" s="27">
        <f>J48/J47</f>
        <v>0.50344484806184331</v>
      </c>
      <c r="K50" s="39">
        <f>K48/K47</f>
        <v>0.42751880865585978</v>
      </c>
      <c r="L50" s="39"/>
      <c r="M50" s="39"/>
      <c r="N50" s="27"/>
      <c r="O50" s="27"/>
      <c r="P50" s="27"/>
      <c r="Q50" s="27"/>
      <c r="R50" s="26">
        <f>R48/R47</f>
        <v>0.44531284328688309</v>
      </c>
      <c r="S50" s="15"/>
      <c r="T50" s="14"/>
    </row>
    <row r="51" spans="1:20" s="13" customFormat="1" ht="14.25" x14ac:dyDescent="0.3">
      <c r="A51" s="58" t="s">
        <v>32</v>
      </c>
      <c r="B51" s="47"/>
      <c r="C51" s="47"/>
      <c r="D51" s="47">
        <v>90000</v>
      </c>
      <c r="E51" s="47"/>
      <c r="F51" s="47"/>
      <c r="G51" s="47">
        <v>14936</v>
      </c>
      <c r="H51" s="47"/>
      <c r="I51" s="47"/>
      <c r="J51" s="47"/>
      <c r="K51" s="47"/>
      <c r="L51" s="47"/>
      <c r="M51" s="47"/>
      <c r="N51" s="47"/>
      <c r="O51" s="47"/>
      <c r="P51" s="47"/>
      <c r="Q51" s="23"/>
      <c r="R51" s="20">
        <f>SUM(B51:Q51)</f>
        <v>104936</v>
      </c>
      <c r="S51" s="15"/>
      <c r="T51" s="14"/>
    </row>
    <row r="52" spans="1:20" s="13" customFormat="1" ht="14.25" x14ac:dyDescent="0.3">
      <c r="A52" s="57" t="s">
        <v>15</v>
      </c>
      <c r="B52" s="47"/>
      <c r="C52" s="47"/>
      <c r="D52" s="47">
        <v>82200</v>
      </c>
      <c r="E52" s="47"/>
      <c r="F52" s="47"/>
      <c r="G52" s="47">
        <v>19360</v>
      </c>
      <c r="H52" s="47"/>
      <c r="I52" s="47"/>
      <c r="J52" s="47"/>
      <c r="K52" s="47"/>
      <c r="L52" s="47"/>
      <c r="M52" s="47"/>
      <c r="N52" s="47"/>
      <c r="O52" s="47"/>
      <c r="P52" s="47"/>
      <c r="Q52" s="23"/>
      <c r="R52" s="20">
        <f>SUM(B52:Q52)</f>
        <v>101560</v>
      </c>
      <c r="S52" s="15"/>
      <c r="T52" s="14"/>
    </row>
    <row r="53" spans="1:20" s="13" customFormat="1" ht="14.25" x14ac:dyDescent="0.3">
      <c r="A53" s="57" t="s">
        <v>19</v>
      </c>
      <c r="B53" s="47"/>
      <c r="C53" s="47"/>
      <c r="D53" s="47">
        <v>80609</v>
      </c>
      <c r="E53" s="47"/>
      <c r="F53" s="47"/>
      <c r="G53" s="47">
        <v>16267</v>
      </c>
      <c r="H53" s="47"/>
      <c r="I53" s="47"/>
      <c r="J53" s="47"/>
      <c r="K53" s="47"/>
      <c r="L53" s="47"/>
      <c r="M53" s="47"/>
      <c r="N53" s="47"/>
      <c r="O53" s="47"/>
      <c r="P53" s="47"/>
      <c r="Q53" s="23"/>
      <c r="R53" s="20">
        <f>SUM(B53:Q53)</f>
        <v>96876</v>
      </c>
      <c r="S53" s="15"/>
      <c r="T53" s="14"/>
    </row>
    <row r="54" spans="1:20" s="13" customFormat="1" ht="14.25" x14ac:dyDescent="0.3">
      <c r="A54" s="68" t="s">
        <v>14</v>
      </c>
      <c r="B54" s="47"/>
      <c r="C54" s="47"/>
      <c r="D54" s="47">
        <v>80609</v>
      </c>
      <c r="E54" s="47"/>
      <c r="F54" s="47"/>
      <c r="G54" s="47">
        <v>16267</v>
      </c>
      <c r="H54" s="47"/>
      <c r="I54" s="47"/>
      <c r="J54" s="47"/>
      <c r="K54" s="47"/>
      <c r="L54" s="47"/>
      <c r="M54" s="47"/>
      <c r="N54" s="47"/>
      <c r="O54" s="47"/>
      <c r="P54" s="47"/>
      <c r="Q54" s="23"/>
      <c r="R54" s="20">
        <f>SUM(B54:Q54)</f>
        <v>96876</v>
      </c>
      <c r="S54" s="15"/>
      <c r="T54" s="14"/>
    </row>
    <row r="55" spans="1:20" s="13" customFormat="1" ht="14.25" x14ac:dyDescent="0.3">
      <c r="A55" s="57" t="s">
        <v>20</v>
      </c>
      <c r="B55" s="47"/>
      <c r="C55" s="47"/>
      <c r="D55" s="27">
        <f>D53/D52</f>
        <v>0.98064476885644769</v>
      </c>
      <c r="E55" s="27"/>
      <c r="F55" s="27"/>
      <c r="G55" s="41">
        <f>G53/G52</f>
        <v>0.84023760330578512</v>
      </c>
      <c r="H55" s="27"/>
      <c r="I55" s="27"/>
      <c r="J55" s="41"/>
      <c r="K55" s="47"/>
      <c r="L55" s="47"/>
      <c r="M55" s="47"/>
      <c r="N55" s="47"/>
      <c r="O55" s="47"/>
      <c r="P55" s="47"/>
      <c r="Q55" s="47"/>
      <c r="R55" s="26">
        <f>R53/R52</f>
        <v>0.95387948011027968</v>
      </c>
      <c r="S55" s="15"/>
      <c r="T55" s="14"/>
    </row>
    <row r="56" spans="1:20" s="13" customFormat="1" ht="14.25" x14ac:dyDescent="0.3">
      <c r="A56" s="58" t="s">
        <v>56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>
        <v>1400</v>
      </c>
      <c r="N56" s="47"/>
      <c r="O56" s="47"/>
      <c r="P56" s="47"/>
      <c r="Q56" s="47"/>
      <c r="R56" s="48">
        <f>SUM(B56:Q56)</f>
        <v>1400</v>
      </c>
      <c r="S56" s="15"/>
      <c r="T56" s="14"/>
    </row>
    <row r="57" spans="1:20" s="13" customFormat="1" ht="14.25" x14ac:dyDescent="0.3">
      <c r="A57" s="57" t="s">
        <v>15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>
        <v>1400</v>
      </c>
      <c r="N57" s="47"/>
      <c r="O57" s="47"/>
      <c r="P57" s="47"/>
      <c r="Q57" s="47"/>
      <c r="R57" s="48">
        <f>SUM(B57:Q57)</f>
        <v>1400</v>
      </c>
      <c r="S57" s="15"/>
      <c r="T57" s="14"/>
    </row>
    <row r="58" spans="1:20" s="13" customFormat="1" ht="14.25" x14ac:dyDescent="0.3">
      <c r="A58" s="57" t="s">
        <v>19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>
        <f>SUM(B58:Q58)</f>
        <v>0</v>
      </c>
      <c r="S58" s="15"/>
      <c r="T58" s="14"/>
    </row>
    <row r="59" spans="1:20" s="13" customFormat="1" ht="14.25" x14ac:dyDescent="0.3">
      <c r="A59" s="57" t="s">
        <v>20</v>
      </c>
      <c r="B59" s="27"/>
      <c r="C59" s="27"/>
      <c r="D59" s="27"/>
      <c r="E59" s="27"/>
      <c r="F59" s="27"/>
      <c r="G59" s="39"/>
      <c r="H59" s="39"/>
      <c r="I59" s="39"/>
      <c r="J59" s="39"/>
      <c r="K59" s="39"/>
      <c r="L59" s="39"/>
      <c r="M59" s="39">
        <f>M58/M57</f>
        <v>0</v>
      </c>
      <c r="N59" s="27"/>
      <c r="O59" s="27"/>
      <c r="P59" s="27"/>
      <c r="Q59" s="27"/>
      <c r="R59" s="26">
        <f>R58/R57</f>
        <v>0</v>
      </c>
      <c r="S59" s="15"/>
      <c r="T59" s="14"/>
    </row>
    <row r="60" spans="1:20" s="13" customFormat="1" ht="14.25" x14ac:dyDescent="0.3">
      <c r="A60" s="59" t="s">
        <v>39</v>
      </c>
      <c r="B60" s="50">
        <v>101</v>
      </c>
      <c r="C60" s="50">
        <v>16</v>
      </c>
      <c r="D60" s="50">
        <v>57172</v>
      </c>
      <c r="E60" s="50"/>
      <c r="F60" s="50"/>
      <c r="G60" s="50">
        <v>0</v>
      </c>
      <c r="H60" s="50"/>
      <c r="I60" s="50"/>
      <c r="J60" s="50">
        <v>115611</v>
      </c>
      <c r="K60" s="50"/>
      <c r="L60" s="50"/>
      <c r="M60" s="50"/>
      <c r="N60" s="50"/>
      <c r="O60" s="50"/>
      <c r="P60" s="50"/>
      <c r="Q60" s="25"/>
      <c r="R60" s="20">
        <f>SUM(B60:Q60)</f>
        <v>172900</v>
      </c>
      <c r="S60" s="15"/>
      <c r="T60" s="14"/>
    </row>
    <row r="61" spans="1:20" s="13" customFormat="1" ht="14.25" x14ac:dyDescent="0.3">
      <c r="A61" s="57" t="s">
        <v>15</v>
      </c>
      <c r="B61" s="49">
        <v>101</v>
      </c>
      <c r="C61" s="49">
        <v>16</v>
      </c>
      <c r="D61" s="49">
        <v>56542</v>
      </c>
      <c r="E61" s="49"/>
      <c r="F61" s="49"/>
      <c r="G61" s="49">
        <v>35375</v>
      </c>
      <c r="H61" s="49"/>
      <c r="I61" s="49"/>
      <c r="J61" s="49">
        <v>285361</v>
      </c>
      <c r="K61" s="49"/>
      <c r="L61" s="49"/>
      <c r="M61" s="49"/>
      <c r="N61" s="49"/>
      <c r="O61" s="47"/>
      <c r="P61" s="49"/>
      <c r="Q61" s="24"/>
      <c r="R61" s="20">
        <f>SUM(B61:Q61)</f>
        <v>377395</v>
      </c>
      <c r="S61" s="15"/>
      <c r="T61" s="14"/>
    </row>
    <row r="62" spans="1:20" s="13" customFormat="1" ht="14.25" x14ac:dyDescent="0.3">
      <c r="A62" s="57" t="s">
        <v>19</v>
      </c>
      <c r="B62" s="49">
        <v>101</v>
      </c>
      <c r="C62" s="49">
        <v>16</v>
      </c>
      <c r="D62" s="49">
        <v>25151</v>
      </c>
      <c r="E62" s="49"/>
      <c r="F62" s="49"/>
      <c r="G62" s="49">
        <v>35375</v>
      </c>
      <c r="H62" s="49"/>
      <c r="I62" s="49"/>
      <c r="J62" s="49">
        <v>1905</v>
      </c>
      <c r="K62" s="49"/>
      <c r="L62" s="49"/>
      <c r="M62" s="49"/>
      <c r="N62" s="49"/>
      <c r="O62" s="17"/>
      <c r="P62" s="49"/>
      <c r="Q62" s="24"/>
      <c r="R62" s="20">
        <f>SUM(B62:Q62)</f>
        <v>62548</v>
      </c>
      <c r="S62" s="15"/>
      <c r="T62" s="14"/>
    </row>
    <row r="63" spans="1:20" s="13" customFormat="1" ht="14.25" x14ac:dyDescent="0.3">
      <c r="A63" s="68" t="s">
        <v>14</v>
      </c>
      <c r="B63" s="49"/>
      <c r="C63" s="49"/>
      <c r="D63" s="49">
        <v>25151</v>
      </c>
      <c r="E63" s="49"/>
      <c r="F63" s="49"/>
      <c r="G63" s="49">
        <v>35375</v>
      </c>
      <c r="H63" s="49"/>
      <c r="I63" s="49"/>
      <c r="J63" s="49">
        <v>0</v>
      </c>
      <c r="K63" s="49"/>
      <c r="L63" s="49"/>
      <c r="M63" s="49"/>
      <c r="N63" s="49"/>
      <c r="O63" s="49"/>
      <c r="P63" s="49"/>
      <c r="Q63" s="24"/>
      <c r="R63" s="20">
        <f>SUM(B63:Q63)</f>
        <v>60526</v>
      </c>
      <c r="S63" s="15"/>
      <c r="T63" s="14"/>
    </row>
    <row r="64" spans="1:20" s="13" customFormat="1" ht="14.25" x14ac:dyDescent="0.3">
      <c r="A64" s="57" t="s">
        <v>20</v>
      </c>
      <c r="B64" s="41">
        <f>B62/B61</f>
        <v>1</v>
      </c>
      <c r="C64" s="27">
        <f>C62/C61</f>
        <v>1</v>
      </c>
      <c r="D64" s="27">
        <f>D62/D61</f>
        <v>0.44481977998655864</v>
      </c>
      <c r="E64" s="27"/>
      <c r="F64" s="27"/>
      <c r="G64" s="42">
        <f>G62/G61</f>
        <v>1</v>
      </c>
      <c r="H64" s="66"/>
      <c r="I64" s="27"/>
      <c r="J64" s="27">
        <f>J62/J61</f>
        <v>6.6757545705264558E-3</v>
      </c>
      <c r="K64" s="27"/>
      <c r="L64" s="27"/>
      <c r="M64" s="27"/>
      <c r="N64" s="27"/>
      <c r="O64" s="27"/>
      <c r="P64" s="27"/>
      <c r="Q64" s="27"/>
      <c r="R64" s="26">
        <f>R62/R61</f>
        <v>0.16573616502603372</v>
      </c>
      <c r="S64" s="15"/>
      <c r="T64" s="14"/>
    </row>
    <row r="65" spans="1:20" s="13" customFormat="1" ht="14.25" x14ac:dyDescent="0.3">
      <c r="A65" s="58" t="s">
        <v>45</v>
      </c>
      <c r="B65" s="47"/>
      <c r="C65" s="47"/>
      <c r="D65" s="47">
        <v>7000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23"/>
      <c r="R65" s="20">
        <f>SUM(B65:Q65)</f>
        <v>7000</v>
      </c>
      <c r="S65" s="15"/>
      <c r="T65" s="14"/>
    </row>
    <row r="66" spans="1:20" s="13" customFormat="1" ht="14.25" x14ac:dyDescent="0.3">
      <c r="A66" s="57" t="s">
        <v>15</v>
      </c>
      <c r="B66" s="47"/>
      <c r="C66" s="47"/>
      <c r="D66" s="47">
        <v>7500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3"/>
      <c r="R66" s="20">
        <f>SUM(B66:Q66)</f>
        <v>7500</v>
      </c>
      <c r="S66" s="15"/>
      <c r="T66" s="14"/>
    </row>
    <row r="67" spans="1:20" s="13" customFormat="1" ht="14.25" x14ac:dyDescent="0.3">
      <c r="A67" s="57" t="s">
        <v>19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23"/>
      <c r="R67" s="20">
        <f>SUM(B67:Q67)</f>
        <v>0</v>
      </c>
      <c r="S67" s="15"/>
      <c r="T67" s="14"/>
    </row>
    <row r="68" spans="1:20" s="13" customFormat="1" ht="14.25" x14ac:dyDescent="0.3">
      <c r="A68" s="57" t="s">
        <v>20</v>
      </c>
      <c r="B68" s="47"/>
      <c r="C68" s="47"/>
      <c r="D68" s="27">
        <f>D67/D66</f>
        <v>0</v>
      </c>
      <c r="E68" s="27"/>
      <c r="F68" s="27"/>
      <c r="G68" s="27"/>
      <c r="H68" s="27"/>
      <c r="I68" s="27"/>
      <c r="J68" s="27"/>
      <c r="K68" s="47"/>
      <c r="L68" s="47"/>
      <c r="M68" s="47"/>
      <c r="N68" s="47"/>
      <c r="O68" s="47"/>
      <c r="P68" s="47"/>
      <c r="Q68" s="23"/>
      <c r="R68" s="26">
        <f>R67/R66</f>
        <v>0</v>
      </c>
      <c r="S68" s="15"/>
      <c r="T68" s="14"/>
    </row>
    <row r="69" spans="1:20" s="13" customFormat="1" ht="14.25" x14ac:dyDescent="0.3">
      <c r="A69" s="56" t="s">
        <v>40</v>
      </c>
      <c r="B69" s="52">
        <v>18247</v>
      </c>
      <c r="C69" s="52">
        <v>3174</v>
      </c>
      <c r="D69" s="52">
        <v>512458</v>
      </c>
      <c r="E69" s="52"/>
      <c r="F69" s="52"/>
      <c r="G69" s="52"/>
      <c r="H69" s="52"/>
      <c r="I69" s="52"/>
      <c r="J69" s="52">
        <v>1610301</v>
      </c>
      <c r="K69" s="52"/>
      <c r="L69" s="52"/>
      <c r="M69" s="52"/>
      <c r="N69" s="52"/>
      <c r="O69" s="52"/>
      <c r="P69" s="52"/>
      <c r="Q69" s="22"/>
      <c r="R69" s="20">
        <f>SUM(B69:Q69)</f>
        <v>2144180</v>
      </c>
      <c r="S69" s="15"/>
      <c r="T69" s="14"/>
    </row>
    <row r="70" spans="1:20" s="13" customFormat="1" ht="14.25" x14ac:dyDescent="0.3">
      <c r="A70" s="63" t="s">
        <v>15</v>
      </c>
      <c r="B70" s="47">
        <v>33166</v>
      </c>
      <c r="C70" s="47">
        <v>5255</v>
      </c>
      <c r="D70" s="47">
        <v>568177</v>
      </c>
      <c r="E70" s="47"/>
      <c r="F70" s="47"/>
      <c r="G70" s="47"/>
      <c r="H70" s="47"/>
      <c r="I70" s="47"/>
      <c r="J70" s="47">
        <v>2016194</v>
      </c>
      <c r="K70" s="47">
        <v>2000</v>
      </c>
      <c r="L70" s="47"/>
      <c r="M70" s="47"/>
      <c r="N70" s="47"/>
      <c r="O70" s="47"/>
      <c r="P70" s="47"/>
      <c r="Q70" s="23"/>
      <c r="R70" s="20">
        <f>SUM(B70:Q70)</f>
        <v>2624792</v>
      </c>
      <c r="S70" s="15"/>
      <c r="T70" s="14"/>
    </row>
    <row r="71" spans="1:20" s="13" customFormat="1" ht="14.25" x14ac:dyDescent="0.3">
      <c r="A71" s="63" t="s">
        <v>19</v>
      </c>
      <c r="B71" s="47">
        <v>13073</v>
      </c>
      <c r="C71" s="47">
        <v>1960</v>
      </c>
      <c r="D71" s="47">
        <v>42293</v>
      </c>
      <c r="E71" s="47"/>
      <c r="F71" s="47"/>
      <c r="G71" s="47"/>
      <c r="H71" s="47"/>
      <c r="I71" s="47"/>
      <c r="J71" s="47">
        <v>467303</v>
      </c>
      <c r="K71" s="47">
        <v>457</v>
      </c>
      <c r="L71" s="47"/>
      <c r="M71" s="47"/>
      <c r="N71" s="47"/>
      <c r="O71" s="47"/>
      <c r="P71" s="47"/>
      <c r="Q71" s="23"/>
      <c r="R71" s="20">
        <f>SUM(B71:Q71)</f>
        <v>525086</v>
      </c>
      <c r="S71" s="15"/>
      <c r="T71" s="14"/>
    </row>
    <row r="72" spans="1:20" s="13" customFormat="1" thickBot="1" x14ac:dyDescent="0.35">
      <c r="A72" s="78" t="s">
        <v>20</v>
      </c>
      <c r="B72" s="28">
        <f>B71/B70</f>
        <v>0.39416872700958816</v>
      </c>
      <c r="C72" s="28">
        <f t="shared" ref="C72:K72" si="0">C71/C70</f>
        <v>0.37297811607992387</v>
      </c>
      <c r="D72" s="28">
        <f t="shared" si="0"/>
        <v>7.4436311219919143E-2</v>
      </c>
      <c r="E72" s="28"/>
      <c r="F72" s="28"/>
      <c r="G72" s="28"/>
      <c r="H72" s="28"/>
      <c r="I72" s="28"/>
      <c r="J72" s="28">
        <f t="shared" si="0"/>
        <v>0.23177481928822324</v>
      </c>
      <c r="K72" s="28">
        <f t="shared" si="0"/>
        <v>0.22850000000000001</v>
      </c>
      <c r="L72" s="28"/>
      <c r="M72" s="28"/>
      <c r="N72" s="28"/>
      <c r="O72" s="28"/>
      <c r="P72" s="28"/>
      <c r="Q72" s="28"/>
      <c r="R72" s="81">
        <f>R71/R70</f>
        <v>0.20004861337584082</v>
      </c>
      <c r="S72" s="15"/>
      <c r="T72" s="14"/>
    </row>
    <row r="73" spans="1:20" s="13" customFormat="1" ht="14.25" x14ac:dyDescent="0.3">
      <c r="A73" s="55" t="s">
        <v>36</v>
      </c>
      <c r="B73" s="46"/>
      <c r="C73" s="46"/>
      <c r="D73" s="46">
        <v>55581</v>
      </c>
      <c r="E73" s="46"/>
      <c r="F73" s="46"/>
      <c r="G73" s="46"/>
      <c r="H73" s="46"/>
      <c r="I73" s="46"/>
      <c r="J73" s="46">
        <v>2000</v>
      </c>
      <c r="K73" s="46"/>
      <c r="L73" s="46"/>
      <c r="M73" s="46"/>
      <c r="N73" s="46"/>
      <c r="O73" s="46"/>
      <c r="P73" s="46"/>
      <c r="Q73" s="71"/>
      <c r="R73" s="72">
        <f>SUM(B73:Q73)</f>
        <v>57581</v>
      </c>
      <c r="S73" s="15"/>
    </row>
    <row r="74" spans="1:20" s="13" customFormat="1" ht="14.25" x14ac:dyDescent="0.3">
      <c r="A74" s="57" t="s">
        <v>15</v>
      </c>
      <c r="B74" s="47"/>
      <c r="C74" s="47"/>
      <c r="D74" s="47">
        <v>57281</v>
      </c>
      <c r="E74" s="47"/>
      <c r="F74" s="47"/>
      <c r="G74" s="47"/>
      <c r="H74" s="47"/>
      <c r="I74" s="47"/>
      <c r="J74" s="47">
        <v>1000</v>
      </c>
      <c r="K74" s="47"/>
      <c r="L74" s="47"/>
      <c r="M74" s="47"/>
      <c r="N74" s="47"/>
      <c r="O74" s="47"/>
      <c r="P74" s="47"/>
      <c r="Q74" s="23"/>
      <c r="R74" s="20">
        <f>SUM(B74:Q74)</f>
        <v>58281</v>
      </c>
      <c r="S74" s="15"/>
    </row>
    <row r="75" spans="1:20" s="13" customFormat="1" ht="14.25" x14ac:dyDescent="0.3">
      <c r="A75" s="57" t="s">
        <v>19</v>
      </c>
      <c r="B75" s="47"/>
      <c r="C75" s="47"/>
      <c r="D75" s="47">
        <v>56651</v>
      </c>
      <c r="E75" s="47"/>
      <c r="F75" s="47"/>
      <c r="G75" s="47"/>
      <c r="H75" s="47"/>
      <c r="I75" s="47"/>
      <c r="J75" s="47">
        <v>368</v>
      </c>
      <c r="K75" s="47"/>
      <c r="L75" s="47"/>
      <c r="M75" s="47"/>
      <c r="N75" s="47"/>
      <c r="O75" s="47"/>
      <c r="P75" s="47"/>
      <c r="Q75" s="23"/>
      <c r="R75" s="20">
        <f>SUM(B75:Q75)</f>
        <v>57019</v>
      </c>
      <c r="S75" s="15"/>
    </row>
    <row r="76" spans="1:20" s="13" customFormat="1" ht="14.25" x14ac:dyDescent="0.3">
      <c r="A76" s="68" t="s">
        <v>14</v>
      </c>
      <c r="B76" s="47"/>
      <c r="C76" s="47"/>
      <c r="D76" s="47">
        <v>46250</v>
      </c>
      <c r="E76" s="47"/>
      <c r="F76" s="47"/>
      <c r="G76" s="47"/>
      <c r="H76" s="47"/>
      <c r="I76" s="47"/>
      <c r="J76" s="47">
        <v>368</v>
      </c>
      <c r="K76" s="47"/>
      <c r="L76" s="47"/>
      <c r="M76" s="47"/>
      <c r="N76" s="47"/>
      <c r="O76" s="47"/>
      <c r="P76" s="47"/>
      <c r="Q76" s="23"/>
      <c r="R76" s="20">
        <f>SUM(B76:Q76)</f>
        <v>46618</v>
      </c>
      <c r="S76" s="15"/>
    </row>
    <row r="77" spans="1:20" s="13" customFormat="1" ht="14.25" x14ac:dyDescent="0.3">
      <c r="A77" s="63" t="s">
        <v>20</v>
      </c>
      <c r="B77" s="47"/>
      <c r="C77" s="47"/>
      <c r="D77" s="27">
        <f>D75/D74</f>
        <v>0.9890015886594159</v>
      </c>
      <c r="E77" s="47"/>
      <c r="F77" s="47"/>
      <c r="G77" s="47"/>
      <c r="H77" s="47"/>
      <c r="I77" s="47"/>
      <c r="J77" s="27">
        <f>J75/J74</f>
        <v>0.36799999999999999</v>
      </c>
      <c r="K77" s="47"/>
      <c r="L77" s="47"/>
      <c r="M77" s="47"/>
      <c r="N77" s="47"/>
      <c r="O77" s="47"/>
      <c r="P77" s="47"/>
      <c r="Q77" s="23"/>
      <c r="R77" s="26">
        <f>R75/R74</f>
        <v>0.97834628781249466</v>
      </c>
      <c r="S77" s="15"/>
    </row>
    <row r="78" spans="1:20" s="13" customFormat="1" ht="14.25" x14ac:dyDescent="0.3">
      <c r="A78" s="56" t="s">
        <v>37</v>
      </c>
      <c r="B78" s="52"/>
      <c r="C78" s="52"/>
      <c r="D78" s="52">
        <v>10810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22"/>
      <c r="R78" s="20">
        <f>SUM(B78:Q78)</f>
        <v>10810</v>
      </c>
      <c r="S78" s="15"/>
      <c r="T78" s="14"/>
    </row>
    <row r="79" spans="1:20" s="13" customFormat="1" ht="14.25" x14ac:dyDescent="0.3">
      <c r="A79" s="57" t="s">
        <v>15</v>
      </c>
      <c r="B79" s="47">
        <v>225</v>
      </c>
      <c r="C79" s="47">
        <v>35</v>
      </c>
      <c r="D79" s="47">
        <v>10775</v>
      </c>
      <c r="E79" s="47"/>
      <c r="F79" s="47"/>
      <c r="G79" s="47"/>
      <c r="H79" s="47"/>
      <c r="I79" s="47"/>
      <c r="J79" s="47">
        <v>7500</v>
      </c>
      <c r="K79" s="47"/>
      <c r="L79" s="47"/>
      <c r="M79" s="47"/>
      <c r="N79" s="47"/>
      <c r="O79" s="47"/>
      <c r="P79" s="47"/>
      <c r="Q79" s="23"/>
      <c r="R79" s="20">
        <f>SUM(B79:Q79)</f>
        <v>18535</v>
      </c>
      <c r="S79" s="15"/>
      <c r="T79" s="14"/>
    </row>
    <row r="80" spans="1:20" s="13" customFormat="1" ht="14.25" x14ac:dyDescent="0.3">
      <c r="A80" s="57" t="s">
        <v>19</v>
      </c>
      <c r="B80" s="47">
        <v>225</v>
      </c>
      <c r="C80" s="47">
        <v>32</v>
      </c>
      <c r="D80" s="47">
        <v>6509</v>
      </c>
      <c r="E80" s="47"/>
      <c r="F80" s="47"/>
      <c r="G80" s="47"/>
      <c r="H80" s="47"/>
      <c r="I80" s="47"/>
      <c r="J80" s="47">
        <v>0</v>
      </c>
      <c r="K80" s="47"/>
      <c r="L80" s="47"/>
      <c r="M80" s="47"/>
      <c r="N80" s="47"/>
      <c r="O80" s="47"/>
      <c r="P80" s="47"/>
      <c r="Q80" s="23"/>
      <c r="R80" s="20">
        <f>SUM(B80:Q80)</f>
        <v>6766</v>
      </c>
      <c r="S80" s="15"/>
      <c r="T80" s="14"/>
    </row>
    <row r="81" spans="1:20" s="13" customFormat="1" ht="14.25" x14ac:dyDescent="0.3">
      <c r="A81" s="68" t="s">
        <v>14</v>
      </c>
      <c r="B81" s="47"/>
      <c r="C81" s="47"/>
      <c r="D81" s="47">
        <v>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23"/>
      <c r="R81" s="20">
        <f>SUM(B81:Q81)</f>
        <v>0</v>
      </c>
      <c r="S81" s="15"/>
      <c r="T81" s="14"/>
    </row>
    <row r="82" spans="1:20" s="13" customFormat="1" ht="14.25" x14ac:dyDescent="0.3">
      <c r="A82" s="57" t="s">
        <v>20</v>
      </c>
      <c r="B82" s="41">
        <v>1</v>
      </c>
      <c r="C82" s="41">
        <v>1</v>
      </c>
      <c r="D82" s="27">
        <f>D80/D79</f>
        <v>0.60408352668213461</v>
      </c>
      <c r="E82" s="27"/>
      <c r="F82" s="27"/>
      <c r="G82" s="27"/>
      <c r="H82" s="27"/>
      <c r="I82" s="27"/>
      <c r="J82" s="27"/>
      <c r="K82" s="47"/>
      <c r="L82" s="47"/>
      <c r="M82" s="47"/>
      <c r="N82" s="47"/>
      <c r="O82" s="47"/>
      <c r="P82" s="47"/>
      <c r="Q82" s="23"/>
      <c r="R82" s="26">
        <f>R80/R79</f>
        <v>0.36503911518748317</v>
      </c>
      <c r="S82" s="15"/>
      <c r="T82" s="14"/>
    </row>
    <row r="83" spans="1:20" s="13" customFormat="1" ht="14.25" x14ac:dyDescent="0.3">
      <c r="A83" s="56" t="s">
        <v>48</v>
      </c>
      <c r="B83" s="52"/>
      <c r="C83" s="52"/>
      <c r="D83" s="52">
        <v>20350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22"/>
      <c r="R83" s="20">
        <f>SUM(B83:Q83)</f>
        <v>20350</v>
      </c>
      <c r="S83" s="15"/>
      <c r="T83" s="14"/>
    </row>
    <row r="84" spans="1:20" s="13" customFormat="1" ht="14.25" x14ac:dyDescent="0.3">
      <c r="A84" s="57" t="s">
        <v>15</v>
      </c>
      <c r="B84" s="47"/>
      <c r="C84" s="47"/>
      <c r="D84" s="47">
        <v>23550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23"/>
      <c r="R84" s="20">
        <f>SUM(B84:Q84)</f>
        <v>23550</v>
      </c>
      <c r="S84" s="15"/>
      <c r="T84" s="14"/>
    </row>
    <row r="85" spans="1:20" s="13" customFormat="1" ht="14.25" x14ac:dyDescent="0.3">
      <c r="A85" s="57" t="s">
        <v>19</v>
      </c>
      <c r="B85" s="47"/>
      <c r="C85" s="47"/>
      <c r="D85" s="47">
        <v>344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23"/>
      <c r="R85" s="20">
        <f>SUM(B85:Q85)</f>
        <v>344</v>
      </c>
      <c r="S85" s="15"/>
      <c r="T85" s="14"/>
    </row>
    <row r="86" spans="1:20" s="13" customFormat="1" ht="14.25" x14ac:dyDescent="0.3">
      <c r="A86" s="68" t="s">
        <v>14</v>
      </c>
      <c r="B86" s="47"/>
      <c r="C86" s="47"/>
      <c r="D86" s="47"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23"/>
      <c r="R86" s="20">
        <f>SUM(B86:Q86)</f>
        <v>0</v>
      </c>
      <c r="S86" s="15"/>
      <c r="T86" s="14"/>
    </row>
    <row r="87" spans="1:20" s="13" customFormat="1" ht="14.25" x14ac:dyDescent="0.3">
      <c r="A87" s="57" t="s">
        <v>20</v>
      </c>
      <c r="B87" s="27"/>
      <c r="C87" s="27"/>
      <c r="D87" s="27">
        <f>D85/D84</f>
        <v>1.4607218683651805E-2</v>
      </c>
      <c r="E87" s="27"/>
      <c r="F87" s="27"/>
      <c r="G87" s="27"/>
      <c r="H87" s="27"/>
      <c r="I87" s="27"/>
      <c r="J87" s="27"/>
      <c r="K87" s="47"/>
      <c r="L87" s="47"/>
      <c r="M87" s="47"/>
      <c r="N87" s="47"/>
      <c r="O87" s="47"/>
      <c r="P87" s="47"/>
      <c r="Q87" s="23"/>
      <c r="R87" s="26">
        <f>R85/R84</f>
        <v>1.4607218683651805E-2</v>
      </c>
      <c r="S87" s="15"/>
      <c r="T87" s="14"/>
    </row>
    <row r="88" spans="1:20" s="13" customFormat="1" ht="14.25" x14ac:dyDescent="0.3">
      <c r="A88" s="56" t="s">
        <v>12</v>
      </c>
      <c r="B88" s="52"/>
      <c r="C88" s="52"/>
      <c r="D88" s="52">
        <v>2100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22"/>
      <c r="R88" s="20">
        <f>SUM(B88:Q88)</f>
        <v>2100</v>
      </c>
      <c r="S88" s="15"/>
      <c r="T88" s="14"/>
    </row>
    <row r="89" spans="1:20" s="13" customFormat="1" ht="14.25" x14ac:dyDescent="0.3">
      <c r="A89" s="57" t="s">
        <v>15</v>
      </c>
      <c r="B89" s="52"/>
      <c r="C89" s="52"/>
      <c r="D89" s="52">
        <v>7007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22"/>
      <c r="R89" s="20">
        <f>SUM(B89:Q89)</f>
        <v>7007</v>
      </c>
      <c r="S89" s="15"/>
      <c r="T89" s="14"/>
    </row>
    <row r="90" spans="1:20" s="13" customFormat="1" ht="14.25" x14ac:dyDescent="0.3">
      <c r="A90" s="57" t="s">
        <v>19</v>
      </c>
      <c r="B90" s="52"/>
      <c r="C90" s="52"/>
      <c r="D90" s="52">
        <v>6732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22"/>
      <c r="R90" s="20">
        <f>SUM(B90:Q90)</f>
        <v>6732</v>
      </c>
      <c r="S90" s="15"/>
      <c r="T90" s="14"/>
    </row>
    <row r="91" spans="1:20" s="13" customFormat="1" ht="14.25" x14ac:dyDescent="0.3">
      <c r="A91" s="57" t="s">
        <v>20</v>
      </c>
      <c r="B91" s="52"/>
      <c r="C91" s="52"/>
      <c r="D91" s="43">
        <f>D90/D89</f>
        <v>0.96075353218210358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22"/>
      <c r="R91" s="33">
        <f>R90/R89</f>
        <v>0.96075353218210358</v>
      </c>
      <c r="S91" s="15"/>
      <c r="T91" s="14"/>
    </row>
    <row r="92" spans="1:20" s="13" customFormat="1" ht="26.25" x14ac:dyDescent="0.3">
      <c r="A92" s="56" t="s">
        <v>54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22"/>
      <c r="R92" s="20">
        <f>SUM(B92:Q92)</f>
        <v>0</v>
      </c>
      <c r="S92" s="15"/>
      <c r="T92" s="14"/>
    </row>
    <row r="93" spans="1:20" s="13" customFormat="1" ht="14.25" x14ac:dyDescent="0.3">
      <c r="A93" s="57" t="s">
        <v>15</v>
      </c>
      <c r="B93" s="52"/>
      <c r="C93" s="52"/>
      <c r="D93" s="52">
        <v>150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22"/>
      <c r="R93" s="20">
        <f>SUM(B93:Q93)</f>
        <v>150</v>
      </c>
      <c r="S93" s="15"/>
      <c r="T93" s="14"/>
    </row>
    <row r="94" spans="1:20" s="13" customFormat="1" ht="14.25" x14ac:dyDescent="0.3">
      <c r="A94" s="57" t="s">
        <v>19</v>
      </c>
      <c r="B94" s="52"/>
      <c r="C94" s="52"/>
      <c r="D94" s="52"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22"/>
      <c r="R94" s="20">
        <f>SUM(B94:Q94)</f>
        <v>0</v>
      </c>
      <c r="S94" s="15"/>
      <c r="T94" s="14"/>
    </row>
    <row r="95" spans="1:20" s="13" customFormat="1" ht="14.25" x14ac:dyDescent="0.3">
      <c r="A95" s="57" t="s">
        <v>20</v>
      </c>
      <c r="B95" s="52"/>
      <c r="C95" s="52"/>
      <c r="D95" s="43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22"/>
      <c r="R95" s="33"/>
      <c r="S95" s="15"/>
      <c r="T95" s="14"/>
    </row>
    <row r="96" spans="1:20" s="13" customFormat="1" ht="14.25" x14ac:dyDescent="0.3">
      <c r="A96" s="58" t="s">
        <v>43</v>
      </c>
      <c r="B96" s="47"/>
      <c r="C96" s="47"/>
      <c r="D96" s="47"/>
      <c r="E96" s="47"/>
      <c r="F96" s="47"/>
      <c r="G96" s="47">
        <v>4625</v>
      </c>
      <c r="H96" s="47"/>
      <c r="I96" s="47"/>
      <c r="J96" s="47"/>
      <c r="K96" s="47"/>
      <c r="L96" s="47"/>
      <c r="M96" s="47"/>
      <c r="N96" s="47"/>
      <c r="O96" s="47"/>
      <c r="P96" s="47"/>
      <c r="Q96" s="23"/>
      <c r="R96" s="20">
        <f>SUM(B96:Q96)</f>
        <v>4625</v>
      </c>
      <c r="S96" s="15"/>
      <c r="T96" s="14"/>
    </row>
    <row r="97" spans="1:20" s="13" customFormat="1" ht="14.25" x14ac:dyDescent="0.3">
      <c r="A97" s="57" t="s">
        <v>15</v>
      </c>
      <c r="B97" s="47"/>
      <c r="C97" s="47"/>
      <c r="D97" s="47"/>
      <c r="E97" s="47"/>
      <c r="F97" s="47"/>
      <c r="G97" s="47">
        <v>7275</v>
      </c>
      <c r="H97" s="47"/>
      <c r="I97" s="47"/>
      <c r="J97" s="47"/>
      <c r="K97" s="47"/>
      <c r="L97" s="47"/>
      <c r="M97" s="47"/>
      <c r="N97" s="47"/>
      <c r="O97" s="47"/>
      <c r="P97" s="47"/>
      <c r="Q97" s="23"/>
      <c r="R97" s="20">
        <f>SUM(B97:Q97)</f>
        <v>7275</v>
      </c>
      <c r="S97" s="15"/>
      <c r="T97" s="14"/>
    </row>
    <row r="98" spans="1:20" s="13" customFormat="1" ht="14.25" x14ac:dyDescent="0.3">
      <c r="A98" s="57" t="s">
        <v>19</v>
      </c>
      <c r="B98" s="47"/>
      <c r="C98" s="47"/>
      <c r="D98" s="47"/>
      <c r="E98" s="47"/>
      <c r="F98" s="47"/>
      <c r="G98" s="47">
        <v>6205</v>
      </c>
      <c r="H98" s="47"/>
      <c r="I98" s="47"/>
      <c r="J98" s="47"/>
      <c r="K98" s="47"/>
      <c r="L98" s="47"/>
      <c r="M98" s="47"/>
      <c r="N98" s="47"/>
      <c r="O98" s="47"/>
      <c r="P98" s="47"/>
      <c r="Q98" s="23"/>
      <c r="R98" s="20">
        <f>SUM(B98:Q98)</f>
        <v>6205</v>
      </c>
      <c r="S98" s="15"/>
      <c r="T98" s="14"/>
    </row>
    <row r="99" spans="1:20" s="13" customFormat="1" ht="14.25" x14ac:dyDescent="0.3">
      <c r="A99" s="57" t="s">
        <v>20</v>
      </c>
      <c r="B99" s="47"/>
      <c r="C99" s="47"/>
      <c r="D99" s="47"/>
      <c r="E99" s="47"/>
      <c r="F99" s="47"/>
      <c r="G99" s="41">
        <f>G98/G97</f>
        <v>0.85292096219931268</v>
      </c>
      <c r="H99" s="41"/>
      <c r="I99" s="41"/>
      <c r="J99" s="41"/>
      <c r="K99" s="41"/>
      <c r="L99" s="41"/>
      <c r="M99" s="41"/>
      <c r="N99" s="41"/>
      <c r="O99" s="47"/>
      <c r="P99" s="47"/>
      <c r="Q99" s="23"/>
      <c r="R99" s="33">
        <f>R98/R97</f>
        <v>0.85292096219931268</v>
      </c>
      <c r="S99" s="15"/>
      <c r="T99" s="14"/>
    </row>
    <row r="100" spans="1:20" s="13" customFormat="1" ht="14.25" x14ac:dyDescent="0.3">
      <c r="A100" s="58" t="s">
        <v>28</v>
      </c>
      <c r="B100" s="47"/>
      <c r="C100" s="47"/>
      <c r="D100" s="47">
        <v>42049</v>
      </c>
      <c r="E100" s="47"/>
      <c r="F100" s="47"/>
      <c r="G100" s="47"/>
      <c r="H100" s="47"/>
      <c r="I100" s="47"/>
      <c r="J100" s="47">
        <v>235951</v>
      </c>
      <c r="K100" s="47"/>
      <c r="L100" s="47"/>
      <c r="M100" s="47">
        <v>3300</v>
      </c>
      <c r="N100" s="47"/>
      <c r="O100" s="47"/>
      <c r="P100" s="47"/>
      <c r="Q100" s="47"/>
      <c r="R100" s="48">
        <f>SUM(B100:Q100)</f>
        <v>281300</v>
      </c>
      <c r="S100" s="15"/>
    </row>
    <row r="101" spans="1:20" s="13" customFormat="1" ht="14.25" x14ac:dyDescent="0.3">
      <c r="A101" s="57" t="s">
        <v>15</v>
      </c>
      <c r="B101" s="47"/>
      <c r="C101" s="47"/>
      <c r="D101" s="47">
        <v>42256</v>
      </c>
      <c r="E101" s="47"/>
      <c r="F101" s="47"/>
      <c r="G101" s="47"/>
      <c r="H101" s="47"/>
      <c r="I101" s="47"/>
      <c r="J101" s="47">
        <v>241657</v>
      </c>
      <c r="K101" s="47"/>
      <c r="L101" s="47"/>
      <c r="M101" s="47">
        <v>3300</v>
      </c>
      <c r="N101" s="47"/>
      <c r="O101" s="47"/>
      <c r="P101" s="47"/>
      <c r="Q101" s="47"/>
      <c r="R101" s="48">
        <f>SUM(B101:Q101)</f>
        <v>287213</v>
      </c>
      <c r="S101" s="15"/>
    </row>
    <row r="102" spans="1:20" s="13" customFormat="1" ht="14.25" x14ac:dyDescent="0.3">
      <c r="A102" s="63" t="s">
        <v>19</v>
      </c>
      <c r="B102" s="47"/>
      <c r="C102" s="47"/>
      <c r="D102" s="47">
        <v>1494</v>
      </c>
      <c r="E102" s="47"/>
      <c r="F102" s="47"/>
      <c r="G102" s="47"/>
      <c r="H102" s="47"/>
      <c r="I102" s="47"/>
      <c r="J102" s="47">
        <v>0</v>
      </c>
      <c r="K102" s="47"/>
      <c r="L102" s="47"/>
      <c r="M102" s="47">
        <v>0</v>
      </c>
      <c r="N102" s="47"/>
      <c r="O102" s="47"/>
      <c r="P102" s="47"/>
      <c r="Q102" s="47"/>
      <c r="R102" s="48">
        <f>SUM(B102:Q102)</f>
        <v>1494</v>
      </c>
      <c r="S102" s="15"/>
    </row>
    <row r="103" spans="1:20" s="13" customFormat="1" ht="14.25" x14ac:dyDescent="0.3">
      <c r="A103" s="63" t="s">
        <v>20</v>
      </c>
      <c r="B103" s="47"/>
      <c r="C103" s="47"/>
      <c r="D103" s="41">
        <f>D102/D101</f>
        <v>3.5355925785687241E-2</v>
      </c>
      <c r="E103" s="47"/>
      <c r="F103" s="47"/>
      <c r="G103" s="47"/>
      <c r="H103" s="47"/>
      <c r="I103" s="47"/>
      <c r="J103" s="27"/>
      <c r="K103" s="27"/>
      <c r="L103" s="27"/>
      <c r="M103" s="41">
        <f>M102/M101</f>
        <v>0</v>
      </c>
      <c r="N103" s="27"/>
      <c r="O103" s="27"/>
      <c r="P103" s="27"/>
      <c r="Q103" s="27"/>
      <c r="R103" s="26">
        <f>R102/R101</f>
        <v>5.2017144070776742E-3</v>
      </c>
      <c r="S103" s="15"/>
    </row>
    <row r="104" spans="1:20" s="13" customFormat="1" ht="14.25" x14ac:dyDescent="0.3">
      <c r="A104" s="56" t="s">
        <v>41</v>
      </c>
      <c r="B104" s="52"/>
      <c r="C104" s="52"/>
      <c r="D104" s="52"/>
      <c r="E104" s="52"/>
      <c r="F104" s="52"/>
      <c r="G104" s="52">
        <v>43424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20">
        <f>SUM(B104:Q104)</f>
        <v>43424</v>
      </c>
      <c r="S104" s="15"/>
      <c r="T104" s="14"/>
    </row>
    <row r="105" spans="1:20" s="13" customFormat="1" ht="14.25" x14ac:dyDescent="0.3">
      <c r="A105" s="57" t="s">
        <v>15</v>
      </c>
      <c r="B105" s="47"/>
      <c r="C105" s="47"/>
      <c r="D105" s="47"/>
      <c r="E105" s="47"/>
      <c r="F105" s="47"/>
      <c r="G105" s="47">
        <v>21816</v>
      </c>
      <c r="H105" s="47"/>
      <c r="I105" s="47"/>
      <c r="J105" s="47"/>
      <c r="K105" s="47"/>
      <c r="L105" s="47"/>
      <c r="M105" s="47">
        <v>2500</v>
      </c>
      <c r="N105" s="47"/>
      <c r="O105" s="47"/>
      <c r="P105" s="47"/>
      <c r="Q105" s="23"/>
      <c r="R105" s="20">
        <f>SUM(B105:Q105)</f>
        <v>24316</v>
      </c>
      <c r="S105" s="15"/>
      <c r="T105" s="14"/>
    </row>
    <row r="106" spans="1:20" s="13" customFormat="1" ht="14.25" x14ac:dyDescent="0.3">
      <c r="A106" s="62" t="s">
        <v>19</v>
      </c>
      <c r="B106" s="49"/>
      <c r="C106" s="49"/>
      <c r="D106" s="49"/>
      <c r="E106" s="49"/>
      <c r="F106" s="49"/>
      <c r="G106" s="49">
        <v>21115</v>
      </c>
      <c r="H106" s="49"/>
      <c r="I106" s="49"/>
      <c r="J106" s="49"/>
      <c r="K106" s="49"/>
      <c r="L106" s="49"/>
      <c r="M106" s="49">
        <v>2500</v>
      </c>
      <c r="N106" s="49"/>
      <c r="O106" s="49"/>
      <c r="P106" s="49"/>
      <c r="Q106" s="24"/>
      <c r="R106" s="20">
        <f>SUM(B106:Q106)</f>
        <v>23615</v>
      </c>
      <c r="S106" s="15"/>
      <c r="T106" s="14"/>
    </row>
    <row r="107" spans="1:20" s="13" customFormat="1" thickBot="1" x14ac:dyDescent="0.35">
      <c r="A107" s="74" t="s">
        <v>20</v>
      </c>
      <c r="B107" s="75"/>
      <c r="C107" s="75"/>
      <c r="D107" s="75"/>
      <c r="E107" s="75"/>
      <c r="F107" s="75"/>
      <c r="G107" s="28">
        <f>G106/G105</f>
        <v>0.96786762009534288</v>
      </c>
      <c r="H107" s="28"/>
      <c r="I107" s="76"/>
      <c r="J107" s="28"/>
      <c r="K107" s="28"/>
      <c r="L107" s="28"/>
      <c r="M107" s="76"/>
      <c r="N107" s="28"/>
      <c r="O107" s="75"/>
      <c r="P107" s="75"/>
      <c r="Q107" s="82"/>
      <c r="R107" s="29">
        <f>R106/R105</f>
        <v>0.97117124527060372</v>
      </c>
      <c r="S107" s="15"/>
      <c r="T107" s="14"/>
    </row>
    <row r="108" spans="1:20" s="13" customFormat="1" ht="14.25" x14ac:dyDescent="0.3">
      <c r="A108" s="55" t="s">
        <v>42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71"/>
      <c r="R108" s="72">
        <f>SUM(B108:Q108)</f>
        <v>0</v>
      </c>
      <c r="S108" s="15"/>
      <c r="T108" s="14"/>
    </row>
    <row r="109" spans="1:20" s="13" customFormat="1" ht="14.25" x14ac:dyDescent="0.3">
      <c r="A109" s="63" t="s">
        <v>15</v>
      </c>
      <c r="B109" s="47"/>
      <c r="C109" s="47"/>
      <c r="D109" s="47"/>
      <c r="E109" s="47"/>
      <c r="F109" s="47"/>
      <c r="G109" s="47">
        <v>125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23"/>
      <c r="R109" s="20">
        <f>SUM(B109:Q109)</f>
        <v>125</v>
      </c>
      <c r="S109" s="15"/>
      <c r="T109" s="14"/>
    </row>
    <row r="110" spans="1:20" s="13" customFormat="1" ht="14.25" x14ac:dyDescent="0.3">
      <c r="A110" s="63" t="s">
        <v>19</v>
      </c>
      <c r="B110" s="47"/>
      <c r="C110" s="47"/>
      <c r="D110" s="47"/>
      <c r="E110" s="47"/>
      <c r="F110" s="47"/>
      <c r="G110" s="47">
        <v>125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23"/>
      <c r="R110" s="20">
        <f>SUM(B110:Q110)</f>
        <v>125</v>
      </c>
      <c r="S110" s="15"/>
      <c r="T110" s="14"/>
    </row>
    <row r="111" spans="1:20" s="13" customFormat="1" ht="14.25" x14ac:dyDescent="0.3">
      <c r="A111" s="63" t="s">
        <v>20</v>
      </c>
      <c r="B111" s="47"/>
      <c r="C111" s="47"/>
      <c r="D111" s="47"/>
      <c r="E111" s="47"/>
      <c r="F111" s="47"/>
      <c r="G111" s="42">
        <f>G110/G109</f>
        <v>1</v>
      </c>
      <c r="H111" s="47"/>
      <c r="I111" s="47"/>
      <c r="J111" s="47"/>
      <c r="K111" s="47"/>
      <c r="L111" s="47"/>
      <c r="M111" s="41"/>
      <c r="N111" s="27"/>
      <c r="O111" s="27"/>
      <c r="P111" s="27"/>
      <c r="Q111" s="27"/>
      <c r="R111" s="26">
        <f>R110/R109</f>
        <v>1</v>
      </c>
      <c r="S111" s="15"/>
      <c r="T111" s="14"/>
    </row>
    <row r="112" spans="1:20" s="13" customFormat="1" ht="14.25" x14ac:dyDescent="0.3">
      <c r="A112" s="59" t="s">
        <v>34</v>
      </c>
      <c r="B112" s="52">
        <v>425</v>
      </c>
      <c r="C112" s="52">
        <v>75</v>
      </c>
      <c r="D112" s="52">
        <v>72345</v>
      </c>
      <c r="E112" s="52"/>
      <c r="F112" s="52"/>
      <c r="G112" s="52"/>
      <c r="H112" s="52"/>
      <c r="I112" s="52"/>
      <c r="J112" s="52">
        <v>18650</v>
      </c>
      <c r="K112" s="52">
        <v>249505</v>
      </c>
      <c r="L112" s="52"/>
      <c r="M112" s="52"/>
      <c r="N112" s="52"/>
      <c r="O112" s="52"/>
      <c r="P112" s="52"/>
      <c r="Q112" s="22"/>
      <c r="R112" s="20">
        <f>SUM(B112:Q112)</f>
        <v>341000</v>
      </c>
      <c r="S112" s="15"/>
      <c r="T112" s="14"/>
    </row>
    <row r="113" spans="1:20" s="13" customFormat="1" ht="14.25" x14ac:dyDescent="0.3">
      <c r="A113" s="62" t="s">
        <v>15</v>
      </c>
      <c r="B113" s="47">
        <v>425</v>
      </c>
      <c r="C113" s="47">
        <v>75</v>
      </c>
      <c r="D113" s="47">
        <v>72854</v>
      </c>
      <c r="E113" s="47"/>
      <c r="F113" s="47"/>
      <c r="G113" s="47"/>
      <c r="H113" s="47"/>
      <c r="I113" s="47"/>
      <c r="J113" s="47">
        <v>18761</v>
      </c>
      <c r="K113" s="47">
        <v>249505</v>
      </c>
      <c r="L113" s="47"/>
      <c r="M113" s="47"/>
      <c r="N113" s="47"/>
      <c r="O113" s="47"/>
      <c r="P113" s="47"/>
      <c r="Q113" s="23"/>
      <c r="R113" s="20">
        <f>SUM(B113:Q113)</f>
        <v>341620</v>
      </c>
      <c r="S113" s="15"/>
      <c r="T113" s="14"/>
    </row>
    <row r="114" spans="1:20" s="13" customFormat="1" ht="14.25" x14ac:dyDescent="0.3">
      <c r="A114" s="62" t="s">
        <v>19</v>
      </c>
      <c r="B114" s="47">
        <v>309</v>
      </c>
      <c r="C114" s="47">
        <v>43</v>
      </c>
      <c r="D114" s="47">
        <v>1101</v>
      </c>
      <c r="E114" s="47"/>
      <c r="F114" s="47"/>
      <c r="G114" s="47"/>
      <c r="H114" s="47"/>
      <c r="I114" s="47"/>
      <c r="J114" s="47">
        <v>0</v>
      </c>
      <c r="K114" s="47">
        <v>187637</v>
      </c>
      <c r="L114" s="47"/>
      <c r="M114" s="47"/>
      <c r="N114" s="47"/>
      <c r="O114" s="47"/>
      <c r="P114" s="47"/>
      <c r="Q114" s="23"/>
      <c r="R114" s="20">
        <f>SUM(B114:Q114)</f>
        <v>189090</v>
      </c>
      <c r="S114" s="15"/>
      <c r="T114" s="14"/>
    </row>
    <row r="115" spans="1:20" s="13" customFormat="1" ht="14.25" x14ac:dyDescent="0.3">
      <c r="A115" s="57" t="s">
        <v>20</v>
      </c>
      <c r="B115" s="27"/>
      <c r="C115" s="47"/>
      <c r="D115" s="27">
        <f>D114/D113</f>
        <v>1.5112416614050017E-2</v>
      </c>
      <c r="E115" s="47"/>
      <c r="F115" s="47"/>
      <c r="G115" s="47"/>
      <c r="H115" s="47"/>
      <c r="I115" s="47"/>
      <c r="J115" s="41"/>
      <c r="K115" s="27">
        <f>K114/K113</f>
        <v>0.75203703332598548</v>
      </c>
      <c r="L115" s="27"/>
      <c r="M115" s="47"/>
      <c r="N115" s="47"/>
      <c r="O115" s="47"/>
      <c r="P115" s="47"/>
      <c r="Q115" s="23"/>
      <c r="R115" s="33">
        <f>R114/R113</f>
        <v>0.55350974767285288</v>
      </c>
      <c r="S115" s="15"/>
      <c r="T115" s="14"/>
    </row>
    <row r="116" spans="1:20" s="13" customFormat="1" ht="14.25" x14ac:dyDescent="0.3">
      <c r="A116" s="56" t="s">
        <v>57</v>
      </c>
      <c r="B116" s="52">
        <v>20000</v>
      </c>
      <c r="C116" s="52">
        <v>3500</v>
      </c>
      <c r="D116" s="52">
        <v>24000</v>
      </c>
      <c r="E116" s="52"/>
      <c r="F116" s="52"/>
      <c r="G116" s="52"/>
      <c r="H116" s="52"/>
      <c r="I116" s="52"/>
      <c r="J116" s="52">
        <v>185449</v>
      </c>
      <c r="K116" s="52"/>
      <c r="L116" s="52"/>
      <c r="M116" s="52"/>
      <c r="N116" s="52"/>
      <c r="O116" s="52"/>
      <c r="P116" s="52"/>
      <c r="Q116" s="52"/>
      <c r="R116" s="20">
        <f>SUM(B116:Q116)</f>
        <v>232949</v>
      </c>
      <c r="S116" s="15"/>
      <c r="T116" s="14"/>
    </row>
    <row r="117" spans="1:20" s="13" customFormat="1" ht="14.25" x14ac:dyDescent="0.3">
      <c r="A117" s="57" t="s">
        <v>15</v>
      </c>
      <c r="B117" s="47">
        <v>21805</v>
      </c>
      <c r="C117" s="47">
        <v>3800</v>
      </c>
      <c r="D117" s="47">
        <v>25913</v>
      </c>
      <c r="E117" s="47"/>
      <c r="F117" s="47"/>
      <c r="G117" s="47"/>
      <c r="H117" s="47"/>
      <c r="I117" s="47"/>
      <c r="J117" s="47">
        <v>186274</v>
      </c>
      <c r="K117" s="47"/>
      <c r="L117" s="47"/>
      <c r="M117" s="47"/>
      <c r="N117" s="47"/>
      <c r="O117" s="47"/>
      <c r="P117" s="47"/>
      <c r="Q117" s="47"/>
      <c r="R117" s="48">
        <f>SUM(B117:Q117)</f>
        <v>237792</v>
      </c>
      <c r="S117" s="15"/>
      <c r="T117" s="14"/>
    </row>
    <row r="118" spans="1:20" s="13" customFormat="1" ht="14.25" x14ac:dyDescent="0.3">
      <c r="A118" s="57" t="s">
        <v>19</v>
      </c>
      <c r="B118" s="47">
        <v>21804</v>
      </c>
      <c r="C118" s="47">
        <v>3140</v>
      </c>
      <c r="D118" s="47">
        <v>4197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23"/>
      <c r="R118" s="48">
        <f>SUM(B118:Q118)</f>
        <v>29141</v>
      </c>
      <c r="S118" s="15"/>
      <c r="T118" s="14"/>
    </row>
    <row r="119" spans="1:20" s="13" customFormat="1" ht="14.25" x14ac:dyDescent="0.3">
      <c r="A119" s="57" t="s">
        <v>20</v>
      </c>
      <c r="B119" s="27">
        <f>B118/B117</f>
        <v>0.99995413895895435</v>
      </c>
      <c r="C119" s="27">
        <f>C118/C117</f>
        <v>0.82631578947368423</v>
      </c>
      <c r="D119" s="27">
        <f>D118/D117</f>
        <v>0.16196503685408867</v>
      </c>
      <c r="E119" s="27"/>
      <c r="F119" s="27"/>
      <c r="G119" s="41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6">
        <f>R118/R117</f>
        <v>0.12254827748620643</v>
      </c>
      <c r="S119" s="15"/>
      <c r="T119" s="14"/>
    </row>
    <row r="120" spans="1:20" s="13" customFormat="1" ht="14.25" x14ac:dyDescent="0.3">
      <c r="A120" s="58" t="s">
        <v>53</v>
      </c>
      <c r="B120" s="47">
        <v>6852</v>
      </c>
      <c r="C120" s="47">
        <v>1079</v>
      </c>
      <c r="D120" s="47">
        <v>46638</v>
      </c>
      <c r="E120" s="47"/>
      <c r="F120" s="47"/>
      <c r="G120" s="47"/>
      <c r="H120" s="47"/>
      <c r="I120" s="47"/>
      <c r="J120" s="47">
        <v>500</v>
      </c>
      <c r="K120" s="47"/>
      <c r="L120" s="47"/>
      <c r="M120" s="47"/>
      <c r="N120" s="47"/>
      <c r="O120" s="47"/>
      <c r="P120" s="47"/>
      <c r="Q120" s="47"/>
      <c r="R120" s="48">
        <f t="shared" ref="R120:R126" si="1">SUM(B120:Q120)</f>
        <v>55069</v>
      </c>
      <c r="S120" s="15"/>
      <c r="T120" s="14"/>
    </row>
    <row r="121" spans="1:20" s="13" customFormat="1" ht="14.25" x14ac:dyDescent="0.3">
      <c r="A121" s="63" t="s">
        <v>15</v>
      </c>
      <c r="B121" s="47">
        <v>7842</v>
      </c>
      <c r="C121" s="47">
        <v>1089</v>
      </c>
      <c r="D121" s="47">
        <v>45638</v>
      </c>
      <c r="E121" s="47"/>
      <c r="F121" s="47"/>
      <c r="G121" s="47"/>
      <c r="H121" s="47"/>
      <c r="I121" s="47"/>
      <c r="J121" s="47">
        <v>500</v>
      </c>
      <c r="K121" s="47"/>
      <c r="L121" s="47"/>
      <c r="M121" s="47"/>
      <c r="N121" s="47"/>
      <c r="O121" s="47"/>
      <c r="P121" s="47"/>
      <c r="Q121" s="47"/>
      <c r="R121" s="48">
        <f t="shared" si="1"/>
        <v>55069</v>
      </c>
      <c r="S121" s="15"/>
      <c r="T121" s="14"/>
    </row>
    <row r="122" spans="1:20" s="13" customFormat="1" ht="14.25" x14ac:dyDescent="0.3">
      <c r="A122" s="63" t="s">
        <v>19</v>
      </c>
      <c r="B122" s="47">
        <v>7841</v>
      </c>
      <c r="C122" s="47">
        <v>1086</v>
      </c>
      <c r="D122" s="47">
        <v>1275</v>
      </c>
      <c r="E122" s="47"/>
      <c r="F122" s="47"/>
      <c r="G122" s="47"/>
      <c r="H122" s="47"/>
      <c r="I122" s="47"/>
      <c r="J122" s="47">
        <v>0</v>
      </c>
      <c r="K122" s="47"/>
      <c r="L122" s="47"/>
      <c r="M122" s="47"/>
      <c r="N122" s="47"/>
      <c r="O122" s="47"/>
      <c r="P122" s="47"/>
      <c r="Q122" s="47"/>
      <c r="R122" s="48">
        <f t="shared" si="1"/>
        <v>10202</v>
      </c>
      <c r="S122" s="15"/>
      <c r="T122" s="14"/>
    </row>
    <row r="123" spans="1:20" s="13" customFormat="1" ht="14.25" x14ac:dyDescent="0.3">
      <c r="A123" s="63" t="s">
        <v>20</v>
      </c>
      <c r="B123" s="27">
        <f>B122/B121</f>
        <v>0.99987248150981889</v>
      </c>
      <c r="C123" s="27">
        <f>C122/C121</f>
        <v>0.99724517906336085</v>
      </c>
      <c r="D123" s="27">
        <f>D122/D121</f>
        <v>2.793724527805776E-2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61">
        <f t="shared" si="1"/>
        <v>2.0250549058512375</v>
      </c>
      <c r="S123" s="15"/>
      <c r="T123" s="14"/>
    </row>
    <row r="124" spans="1:20" s="13" customFormat="1" ht="14.25" x14ac:dyDescent="0.3">
      <c r="A124" s="56" t="s">
        <v>44</v>
      </c>
      <c r="B124" s="52"/>
      <c r="C124" s="52"/>
      <c r="D124" s="52"/>
      <c r="E124" s="52">
        <v>21650</v>
      </c>
      <c r="F124" s="52">
        <v>2000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22"/>
      <c r="R124" s="20">
        <f t="shared" si="1"/>
        <v>23650</v>
      </c>
      <c r="S124" s="15"/>
      <c r="T124" s="14"/>
    </row>
    <row r="125" spans="1:20" s="13" customFormat="1" ht="14.25" x14ac:dyDescent="0.3">
      <c r="A125" s="57" t="s">
        <v>15</v>
      </c>
      <c r="B125" s="47"/>
      <c r="C125" s="47"/>
      <c r="D125" s="47"/>
      <c r="E125" s="47">
        <v>22803</v>
      </c>
      <c r="F125" s="47">
        <v>2000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23"/>
      <c r="R125" s="20">
        <f t="shared" si="1"/>
        <v>24803</v>
      </c>
      <c r="S125" s="15"/>
      <c r="T125" s="14"/>
    </row>
    <row r="126" spans="1:20" s="13" customFormat="1" ht="14.25" x14ac:dyDescent="0.3">
      <c r="A126" s="62" t="s">
        <v>19</v>
      </c>
      <c r="B126" s="49"/>
      <c r="C126" s="49"/>
      <c r="D126" s="49"/>
      <c r="E126" s="49">
        <v>20228</v>
      </c>
      <c r="F126" s="49">
        <v>0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8">
        <f t="shared" si="1"/>
        <v>20228</v>
      </c>
      <c r="S126" s="15"/>
      <c r="T126" s="14"/>
    </row>
    <row r="127" spans="1:20" s="13" customFormat="1" ht="14.25" x14ac:dyDescent="0.3">
      <c r="A127" s="57" t="s">
        <v>20</v>
      </c>
      <c r="B127" s="47"/>
      <c r="C127" s="47"/>
      <c r="D127" s="27"/>
      <c r="E127" s="41">
        <f>E126/E125</f>
        <v>0.88707626189536459</v>
      </c>
      <c r="F127" s="41">
        <f>F126/F125</f>
        <v>0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26">
        <f>R126/R125</f>
        <v>0.81554650647099136</v>
      </c>
      <c r="S127" s="15"/>
      <c r="T127" s="14"/>
    </row>
    <row r="128" spans="1:20" s="13" customFormat="1" ht="14.25" x14ac:dyDescent="0.3">
      <c r="A128" s="59" t="s">
        <v>35</v>
      </c>
      <c r="B128" s="50"/>
      <c r="C128" s="50"/>
      <c r="D128" s="50"/>
      <c r="E128" s="50"/>
      <c r="F128" s="50"/>
      <c r="G128" s="50"/>
      <c r="H128" s="50">
        <v>315423</v>
      </c>
      <c r="I128" s="50"/>
      <c r="J128" s="50"/>
      <c r="K128" s="50"/>
      <c r="L128" s="50"/>
      <c r="M128" s="50"/>
      <c r="N128" s="50">
        <v>167929</v>
      </c>
      <c r="O128" s="50"/>
      <c r="P128" s="50"/>
      <c r="Q128" s="25"/>
      <c r="R128" s="20">
        <f>SUM(B128:Q128)</f>
        <v>483352</v>
      </c>
      <c r="S128" s="15"/>
      <c r="T128" s="14"/>
    </row>
    <row r="129" spans="1:21" s="13" customFormat="1" ht="14.25" x14ac:dyDescent="0.3">
      <c r="A129" s="57" t="s">
        <v>15</v>
      </c>
      <c r="B129" s="49"/>
      <c r="C129" s="49"/>
      <c r="D129" s="49"/>
      <c r="E129" s="49"/>
      <c r="F129" s="49"/>
      <c r="G129" s="49"/>
      <c r="H129" s="49">
        <v>54595</v>
      </c>
      <c r="I129" s="49"/>
      <c r="J129" s="49"/>
      <c r="K129" s="49"/>
      <c r="L129" s="49"/>
      <c r="M129" s="49"/>
      <c r="N129" s="49">
        <v>141379</v>
      </c>
      <c r="O129" s="49"/>
      <c r="P129" s="49"/>
      <c r="Q129" s="24"/>
      <c r="R129" s="20">
        <f>SUM(B129:Q129)</f>
        <v>195974</v>
      </c>
      <c r="S129" s="15"/>
      <c r="T129" s="14"/>
    </row>
    <row r="130" spans="1:21" s="13" customFormat="1" ht="14.25" x14ac:dyDescent="0.3">
      <c r="A130" s="57" t="s">
        <v>19</v>
      </c>
      <c r="B130" s="49"/>
      <c r="C130" s="49"/>
      <c r="D130" s="49"/>
      <c r="E130" s="49"/>
      <c r="F130" s="49"/>
      <c r="G130" s="49"/>
      <c r="H130" s="49">
        <v>0</v>
      </c>
      <c r="I130" s="49"/>
      <c r="J130" s="49"/>
      <c r="K130" s="49"/>
      <c r="L130" s="49"/>
      <c r="M130" s="49"/>
      <c r="N130" s="49">
        <v>0</v>
      </c>
      <c r="O130" s="49"/>
      <c r="P130" s="49"/>
      <c r="Q130" s="24"/>
      <c r="R130" s="20">
        <f>SUM(B130:Q130)</f>
        <v>0</v>
      </c>
      <c r="S130" s="15"/>
      <c r="T130" s="14"/>
    </row>
    <row r="131" spans="1:21" s="13" customFormat="1" thickBot="1" x14ac:dyDescent="0.35">
      <c r="A131" s="74" t="s">
        <v>20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9"/>
      <c r="S131" s="15"/>
      <c r="T131" s="14"/>
    </row>
    <row r="132" spans="1:21" s="2" customFormat="1" x14ac:dyDescent="0.3">
      <c r="A132" s="64" t="s">
        <v>30</v>
      </c>
      <c r="B132" s="65">
        <f>B6+B11+B16+B24+B29+B34+B38+B42+B46+B51+B56+B60+B65+B69+B73+B78+B83+B88+B92+B96+B100+B104+B108+B112+B116+B120+B124+B128+B20</f>
        <v>122532</v>
      </c>
      <c r="C132" s="65">
        <f t="shared" ref="C132:R132" si="2">C6+C11+C16+C24+C29+C34+C38+C42+C46+C51+C56+C60+C65+C69+C73+C78+C83+C88+C92+C96+C100+C104+C108+C112+C116+C120+C124+C128+C20</f>
        <v>25268</v>
      </c>
      <c r="D132" s="65">
        <f t="shared" si="2"/>
        <v>1226992</v>
      </c>
      <c r="E132" s="65">
        <f t="shared" si="2"/>
        <v>21650</v>
      </c>
      <c r="F132" s="65">
        <f t="shared" si="2"/>
        <v>91727</v>
      </c>
      <c r="G132" s="65">
        <f t="shared" si="2"/>
        <v>123785</v>
      </c>
      <c r="H132" s="65">
        <f t="shared" si="2"/>
        <v>315423</v>
      </c>
      <c r="I132" s="65">
        <f t="shared" si="2"/>
        <v>55000</v>
      </c>
      <c r="J132" s="65">
        <f t="shared" si="2"/>
        <v>2303474</v>
      </c>
      <c r="K132" s="65">
        <f t="shared" si="2"/>
        <v>608795</v>
      </c>
      <c r="L132" s="65">
        <f t="shared" si="2"/>
        <v>0</v>
      </c>
      <c r="M132" s="65">
        <f t="shared" si="2"/>
        <v>11470</v>
      </c>
      <c r="N132" s="65">
        <f t="shared" si="2"/>
        <v>167929</v>
      </c>
      <c r="O132" s="65">
        <f t="shared" si="2"/>
        <v>2058732</v>
      </c>
      <c r="P132" s="65">
        <f t="shared" si="2"/>
        <v>46149</v>
      </c>
      <c r="Q132" s="65">
        <f t="shared" si="2"/>
        <v>0</v>
      </c>
      <c r="R132" s="65">
        <f t="shared" si="2"/>
        <v>7178926</v>
      </c>
      <c r="S132" s="4"/>
      <c r="T132" s="4"/>
      <c r="U132" s="4"/>
    </row>
    <row r="133" spans="1:21" s="2" customFormat="1" x14ac:dyDescent="0.3">
      <c r="A133" s="18" t="s">
        <v>15</v>
      </c>
      <c r="B133" s="19">
        <f>B7+B12+B17+B25+B30+B35+B39+B43+B47+B52+B57+B61+B66+B70+B74+B79+B84+B89+B93+B97+B101+B105+B109+B113+B117+B121+B125+B129+B21</f>
        <v>132882</v>
      </c>
      <c r="C133" s="19">
        <f t="shared" ref="C133:R133" si="3">C7+C12+C17+C25+C30+C35+C39+C43+C47+C52+C57+C61+C66+C70+C74+C79+C84+C89+C93+C97+C101+C105+C109+C113+C117+C121+C125+C129+C21</f>
        <v>25702</v>
      </c>
      <c r="D133" s="19">
        <f t="shared" si="3"/>
        <v>1283684</v>
      </c>
      <c r="E133" s="19">
        <f t="shared" si="3"/>
        <v>22803</v>
      </c>
      <c r="F133" s="19">
        <f t="shared" si="3"/>
        <v>119492</v>
      </c>
      <c r="G133" s="19">
        <f t="shared" si="3"/>
        <v>137133</v>
      </c>
      <c r="H133" s="19">
        <f t="shared" si="3"/>
        <v>54595</v>
      </c>
      <c r="I133" s="19">
        <f t="shared" si="3"/>
        <v>55000</v>
      </c>
      <c r="J133" s="19">
        <f t="shared" si="3"/>
        <v>2999448</v>
      </c>
      <c r="K133" s="19">
        <f t="shared" si="3"/>
        <v>628599</v>
      </c>
      <c r="L133" s="19">
        <f t="shared" si="3"/>
        <v>0</v>
      </c>
      <c r="M133" s="19">
        <f t="shared" si="3"/>
        <v>10051</v>
      </c>
      <c r="N133" s="19">
        <f t="shared" si="3"/>
        <v>141379</v>
      </c>
      <c r="O133" s="19">
        <f t="shared" si="3"/>
        <v>1938739</v>
      </c>
      <c r="P133" s="19">
        <f t="shared" si="3"/>
        <v>104971</v>
      </c>
      <c r="Q133" s="19">
        <f t="shared" si="3"/>
        <v>0</v>
      </c>
      <c r="R133" s="19">
        <f t="shared" si="3"/>
        <v>7654478</v>
      </c>
      <c r="S133" s="4"/>
      <c r="T133" s="4"/>
      <c r="U133" s="4"/>
    </row>
    <row r="134" spans="1:21" s="2" customFormat="1" x14ac:dyDescent="0.3">
      <c r="A134" s="18" t="s">
        <v>19</v>
      </c>
      <c r="B134" s="80">
        <f>B8+B13+B18+B26+B31+B36+B40+B44+B48+B53+B58+B62+B67+B71+B75+B80+B85+B90+B94+B98+B102+B106+B110+B114+B118+B122+B126+B130+B22</f>
        <v>100018</v>
      </c>
      <c r="C134" s="80">
        <f t="shared" ref="C134:R134" si="4">C8+C13+C18+C26+C31+C36+C40+C44+C48+C53+C58+C62+C67+C71+C75+C80+C85+C90+C94+C98+C102+C106+C110+C114+C118+C122+C126+C130+C22</f>
        <v>15157</v>
      </c>
      <c r="D134" s="80">
        <f t="shared" si="4"/>
        <v>418660</v>
      </c>
      <c r="E134" s="80">
        <f t="shared" si="4"/>
        <v>20228</v>
      </c>
      <c r="F134" s="80">
        <f t="shared" si="4"/>
        <v>116704</v>
      </c>
      <c r="G134" s="80">
        <f t="shared" si="4"/>
        <v>97172</v>
      </c>
      <c r="H134" s="80">
        <f t="shared" si="4"/>
        <v>0</v>
      </c>
      <c r="I134" s="80">
        <f t="shared" si="4"/>
        <v>55000</v>
      </c>
      <c r="J134" s="80">
        <f t="shared" si="4"/>
        <v>585829</v>
      </c>
      <c r="K134" s="80">
        <f t="shared" si="4"/>
        <v>280047</v>
      </c>
      <c r="L134" s="80">
        <f t="shared" si="4"/>
        <v>0</v>
      </c>
      <c r="M134" s="80">
        <f t="shared" si="4"/>
        <v>4818</v>
      </c>
      <c r="N134" s="80">
        <f t="shared" si="4"/>
        <v>0</v>
      </c>
      <c r="O134" s="80">
        <f t="shared" si="4"/>
        <v>1784959</v>
      </c>
      <c r="P134" s="80">
        <f t="shared" si="4"/>
        <v>49135</v>
      </c>
      <c r="Q134" s="80">
        <f t="shared" si="4"/>
        <v>0</v>
      </c>
      <c r="R134" s="80">
        <f t="shared" si="4"/>
        <v>3527727</v>
      </c>
      <c r="S134" s="4"/>
      <c r="T134" s="4"/>
      <c r="U134" s="4"/>
    </row>
    <row r="135" spans="1:21" s="2" customFormat="1" x14ac:dyDescent="0.3">
      <c r="A135" s="51" t="s">
        <v>13</v>
      </c>
      <c r="B135" s="73">
        <f t="shared" ref="B135:K135" si="5">SUM(B81+B76+B63+B54+B49+B32+B27+B14+B9+B86)</f>
        <v>26881</v>
      </c>
      <c r="C135" s="73">
        <f t="shared" si="5"/>
        <v>4704</v>
      </c>
      <c r="D135" s="73">
        <f t="shared" si="5"/>
        <v>175810</v>
      </c>
      <c r="E135" s="73">
        <f t="shared" si="5"/>
        <v>0</v>
      </c>
      <c r="F135" s="73">
        <f t="shared" si="5"/>
        <v>96116</v>
      </c>
      <c r="G135" s="73">
        <f t="shared" si="5"/>
        <v>51642</v>
      </c>
      <c r="H135" s="73">
        <f t="shared" si="5"/>
        <v>0</v>
      </c>
      <c r="I135" s="73">
        <f t="shared" si="5"/>
        <v>0</v>
      </c>
      <c r="J135" s="73">
        <f t="shared" si="5"/>
        <v>3166</v>
      </c>
      <c r="K135" s="73">
        <f t="shared" si="5"/>
        <v>23272</v>
      </c>
      <c r="L135" s="73">
        <f t="shared" ref="L135:R135" si="6">SUM(L81+L76+L63+L54+L49+L32+L27+L14+L9+L86)</f>
        <v>0</v>
      </c>
      <c r="M135" s="73">
        <f t="shared" si="6"/>
        <v>0</v>
      </c>
      <c r="N135" s="73">
        <f t="shared" si="6"/>
        <v>0</v>
      </c>
      <c r="O135" s="73">
        <f t="shared" si="6"/>
        <v>979622</v>
      </c>
      <c r="P135" s="73">
        <f t="shared" si="6"/>
        <v>49135</v>
      </c>
      <c r="Q135" s="73">
        <f t="shared" si="6"/>
        <v>0</v>
      </c>
      <c r="R135" s="73">
        <f t="shared" si="6"/>
        <v>1410348</v>
      </c>
      <c r="S135" s="32"/>
    </row>
    <row r="136" spans="1:21" s="2" customFormat="1" x14ac:dyDescent="0.3">
      <c r="A136" s="30" t="s">
        <v>22</v>
      </c>
      <c r="B136" s="31">
        <f>B134-B135</f>
        <v>73137</v>
      </c>
      <c r="C136" s="31">
        <f t="shared" ref="C136:R136" si="7">C134-C135</f>
        <v>10453</v>
      </c>
      <c r="D136" s="31">
        <f t="shared" si="7"/>
        <v>242850</v>
      </c>
      <c r="E136" s="31">
        <f t="shared" si="7"/>
        <v>20228</v>
      </c>
      <c r="F136" s="31">
        <f t="shared" si="7"/>
        <v>20588</v>
      </c>
      <c r="G136" s="31">
        <f t="shared" si="7"/>
        <v>45530</v>
      </c>
      <c r="H136" s="31">
        <f t="shared" si="7"/>
        <v>0</v>
      </c>
      <c r="I136" s="31">
        <f t="shared" si="7"/>
        <v>55000</v>
      </c>
      <c r="J136" s="31">
        <f t="shared" si="7"/>
        <v>582663</v>
      </c>
      <c r="K136" s="31">
        <f t="shared" si="7"/>
        <v>256775</v>
      </c>
      <c r="L136" s="31">
        <f t="shared" si="7"/>
        <v>0</v>
      </c>
      <c r="M136" s="31">
        <f t="shared" si="7"/>
        <v>4818</v>
      </c>
      <c r="N136" s="31">
        <f t="shared" si="7"/>
        <v>0</v>
      </c>
      <c r="O136" s="31">
        <f t="shared" si="7"/>
        <v>805337</v>
      </c>
      <c r="P136" s="31">
        <f t="shared" si="7"/>
        <v>0</v>
      </c>
      <c r="Q136" s="31">
        <f t="shared" si="7"/>
        <v>0</v>
      </c>
      <c r="R136" s="53">
        <f t="shared" si="7"/>
        <v>2117379</v>
      </c>
      <c r="S136" s="4"/>
    </row>
    <row r="137" spans="1:21" ht="15.75" thickBot="1" x14ac:dyDescent="0.35">
      <c r="A137" s="34" t="s">
        <v>20</v>
      </c>
      <c r="B137" s="35">
        <f>B134/B133</f>
        <v>0.75268283138423564</v>
      </c>
      <c r="C137" s="38">
        <f>C134/C133</f>
        <v>0.58972064430783599</v>
      </c>
      <c r="D137" s="70">
        <f>D134/D133</f>
        <v>0.32613945488141943</v>
      </c>
      <c r="E137" s="36">
        <f>E134/E133</f>
        <v>0.88707626189536459</v>
      </c>
      <c r="F137" s="35">
        <f t="shared" ref="F137:R137" si="8">F134/F133</f>
        <v>0.97666789408495969</v>
      </c>
      <c r="G137" s="35">
        <f t="shared" si="8"/>
        <v>0.70859676372572611</v>
      </c>
      <c r="H137" s="36">
        <f t="shared" si="8"/>
        <v>0</v>
      </c>
      <c r="I137" s="38">
        <v>0</v>
      </c>
      <c r="J137" s="35">
        <f t="shared" si="8"/>
        <v>0.1953122707911589</v>
      </c>
      <c r="K137" s="35">
        <f t="shared" si="8"/>
        <v>0.44550977650298523</v>
      </c>
      <c r="L137" s="35">
        <v>0</v>
      </c>
      <c r="M137" s="35">
        <f t="shared" si="8"/>
        <v>0.47935528803104166</v>
      </c>
      <c r="N137" s="35">
        <f t="shared" si="8"/>
        <v>0</v>
      </c>
      <c r="O137" s="35">
        <f t="shared" si="8"/>
        <v>0.92068040102355186</v>
      </c>
      <c r="P137" s="35">
        <f t="shared" si="8"/>
        <v>0.46808166064913165</v>
      </c>
      <c r="Q137" s="38">
        <v>0</v>
      </c>
      <c r="R137" s="37">
        <f t="shared" si="8"/>
        <v>0.46087100910081652</v>
      </c>
    </row>
  </sheetData>
  <mergeCells count="17">
    <mergeCell ref="A1:A4"/>
    <mergeCell ref="B1:N1"/>
    <mergeCell ref="F3:I3"/>
    <mergeCell ref="O2:O4"/>
    <mergeCell ref="O1:Q1"/>
    <mergeCell ref="L3:N3"/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P2:P4"/>
    <mergeCell ref="Q2:Q4"/>
  </mergeCells>
  <phoneticPr fontId="11" type="noConversion"/>
  <pageMargins left="0.19685039370078741" right="0.15748031496062992" top="0.55118110236220474" bottom="0.27559055118110237" header="0.19685039370078741" footer="0.15748031496062992"/>
  <pageSetup paperSize="9" scale="85" orientation="landscape" r:id="rId1"/>
  <headerFooter>
    <oddHeader>&amp;C&amp;"Book Antiqua,Félkövér"&amp;11Keszthely Város Önkormányzata
2020. évi főbb kiadásai jogcím-csoportonként és feladatonként&amp;R&amp;"Book Antiqua,Félkövér"9. melléklet
ezer Ft</oddHeader>
    <oddFooter>&amp;C&amp;P</oddFooter>
  </headerFooter>
  <rowBreaks count="3" manualBreakCount="3">
    <brk id="37" max="16383" man="1"/>
    <brk id="72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</vt:lpstr>
      <vt:lpstr>'9'!Nyomtatási_cím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2021-04-30T07:50:14Z</dcterms:modified>
</cp:coreProperties>
</file>