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12-2021 (IV.30.) rend. mellékletei_külön táblázatokban\"/>
    </mc:Choice>
  </mc:AlternateContent>
  <bookViews>
    <workbookView xWindow="32760" yWindow="32760" windowWidth="28800" windowHeight="12225" tabRatio="727"/>
  </bookViews>
  <sheets>
    <sheet name="14" sheetId="24" r:id="rId1"/>
  </sheets>
  <definedNames>
    <definedName name="_xlnm.Print_Titles" localSheetId="0">'14'!$1:$2</definedName>
  </definedNames>
  <calcPr calcId="152511"/>
</workbook>
</file>

<file path=xl/calcChain.xml><?xml version="1.0" encoding="utf-8"?>
<calcChain xmlns="http://schemas.openxmlformats.org/spreadsheetml/2006/main">
  <c r="E69" i="24" l="1"/>
  <c r="F69" i="24"/>
  <c r="G69" i="24" s="1"/>
  <c r="H6" i="24"/>
  <c r="H7" i="24"/>
  <c r="H10" i="24"/>
  <c r="H13" i="24"/>
  <c r="H14" i="24"/>
  <c r="H15" i="24"/>
  <c r="H18" i="24"/>
  <c r="H21" i="24"/>
  <c r="H23" i="24"/>
  <c r="H24" i="24"/>
  <c r="H25" i="24"/>
  <c r="H26" i="24"/>
  <c r="H27" i="24"/>
  <c r="H28" i="24"/>
  <c r="H29" i="24"/>
  <c r="H30" i="24"/>
  <c r="H31" i="24"/>
  <c r="H33" i="24"/>
  <c r="H34" i="24"/>
  <c r="H35" i="24"/>
  <c r="H36" i="24"/>
  <c r="H37" i="24"/>
  <c r="H38" i="24"/>
  <c r="H39" i="24"/>
  <c r="H40" i="24"/>
  <c r="H41" i="24"/>
  <c r="H42" i="24"/>
  <c r="H43" i="24"/>
  <c r="H46" i="24"/>
  <c r="H48" i="24"/>
  <c r="H49" i="24"/>
  <c r="H50" i="24"/>
  <c r="H51" i="24"/>
  <c r="H52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70" i="24"/>
  <c r="H71" i="24"/>
  <c r="E5" i="24"/>
  <c r="H5" i="24" s="1"/>
  <c r="F5" i="24"/>
  <c r="F73" i="24" s="1"/>
  <c r="F78" i="24" s="1"/>
  <c r="G6" i="24"/>
  <c r="G5" i="24" s="1"/>
  <c r="G7" i="24"/>
  <c r="G8" i="24"/>
  <c r="G10" i="24"/>
  <c r="G13" i="24"/>
  <c r="G14" i="24"/>
  <c r="G15" i="24"/>
  <c r="G18" i="24"/>
  <c r="G19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70" i="24"/>
  <c r="G71" i="24"/>
  <c r="G77" i="24"/>
  <c r="E17" i="24"/>
  <c r="D17" i="24"/>
  <c r="C17" i="24"/>
  <c r="D45" i="24"/>
  <c r="E45" i="24"/>
  <c r="H45" i="24"/>
  <c r="D20" i="24"/>
  <c r="E20" i="24"/>
  <c r="H20" i="24" s="1"/>
  <c r="D9" i="24"/>
  <c r="E9" i="24"/>
  <c r="F9" i="24"/>
  <c r="D5" i="24"/>
  <c r="D12" i="24"/>
  <c r="E12" i="24"/>
  <c r="H12" i="24" s="1"/>
  <c r="F12" i="24"/>
  <c r="C69" i="24"/>
  <c r="F45" i="24"/>
  <c r="G45" i="24" s="1"/>
  <c r="C45" i="24"/>
  <c r="F20" i="24"/>
  <c r="C20" i="24"/>
  <c r="F17" i="24"/>
  <c r="C12" i="24"/>
  <c r="C9" i="24"/>
  <c r="C5" i="24"/>
  <c r="G9" i="24"/>
  <c r="G17" i="24"/>
  <c r="H17" i="24"/>
  <c r="G20" i="24"/>
  <c r="G12" i="24"/>
  <c r="D69" i="24"/>
  <c r="D73" i="24" s="1"/>
  <c r="D78" i="24" s="1"/>
  <c r="H69" i="24"/>
  <c r="C73" i="24" l="1"/>
  <c r="C78" i="24" s="1"/>
  <c r="H9" i="24"/>
  <c r="E73" i="24"/>
  <c r="H73" i="24" l="1"/>
  <c r="E78" i="24"/>
  <c r="G73" i="24"/>
  <c r="H78" i="24" l="1"/>
  <c r="G78" i="24"/>
</calcChain>
</file>

<file path=xl/sharedStrings.xml><?xml version="1.0" encoding="utf-8"?>
<sst xmlns="http://schemas.openxmlformats.org/spreadsheetml/2006/main" count="75" uniqueCount="74">
  <si>
    <t>Sor-szám</t>
  </si>
  <si>
    <t>Összesen:</t>
  </si>
  <si>
    <t>Önkormányzat összesen:</t>
  </si>
  <si>
    <t>Költségvetési szervek</t>
  </si>
  <si>
    <t>Keszthely Város Önkormányzata</t>
  </si>
  <si>
    <t>Önkormányzati jogalkotás ( 011130 )</t>
  </si>
  <si>
    <t>Kötelező feladat</t>
  </si>
  <si>
    <t>Önként vállalt feladat</t>
  </si>
  <si>
    <t>Módosított előirányzat</t>
  </si>
  <si>
    <t>Civil szervezetek működési támogatása (084031)</t>
  </si>
  <si>
    <t>T/M %</t>
  </si>
  <si>
    <t xml:space="preserve">Teljesítésből </t>
  </si>
  <si>
    <t>Egyéb működési célú támogatások ÁHT-n kívülre</t>
  </si>
  <si>
    <t>Ár- és belvíz-védelmi tevékenység ( 047410 )</t>
  </si>
  <si>
    <t>Magyar Vöröskereszt Zala Megyei Szervezete</t>
  </si>
  <si>
    <t>Keszthelyi Turisztikai Egyesület</t>
  </si>
  <si>
    <t>Keszthelyi Vizimentő Közhasznú Egyesület</t>
  </si>
  <si>
    <t>Keszthelyért Polgárőr Egyesület</t>
  </si>
  <si>
    <t xml:space="preserve">VÜZ Kft - Csik F. Tanuszoda </t>
  </si>
  <si>
    <t>Szent Erzsébet Alapítvány</t>
  </si>
  <si>
    <t>Ranolder János Római Katolikus Általános Iskola - EEB</t>
  </si>
  <si>
    <t>Nem lakóingatlan bérbeadása ( 013350 )</t>
  </si>
  <si>
    <t xml:space="preserve">Eredeti előirányzat </t>
  </si>
  <si>
    <t xml:space="preserve">Teljesítés </t>
  </si>
  <si>
    <t>Keszthelyi HUSZ Nonprofit Kft - gar.és kezességvállalás</t>
  </si>
  <si>
    <t>Keszthelyi Városfejlesztő Egyszemélyes NKft - GINOP-5.2.4-19. pályázat - Új gyakornoki program pályázati önerő</t>
  </si>
  <si>
    <t>Közutak, hidak üzemeltetése, fenntartása (045160)</t>
  </si>
  <si>
    <t>Volánbusz Zrt - veszteség kiegyenlítés 2020.I.félév</t>
  </si>
  <si>
    <t>Volánbusz Zrt - helyközi járatokkal végzett helyi közszolgáltatás</t>
  </si>
  <si>
    <t>DRV Zrt - lakossági  víz- és csatornaszolgáltatás támogatása</t>
  </si>
  <si>
    <t>Sportlétesítmények, edzőtáborok műk.és fejl. (081030)</t>
  </si>
  <si>
    <t>Keszthelyi Kiscápák SE - 341/2019. (XII.12.) kitüntetés</t>
  </si>
  <si>
    <t xml:space="preserve">Keszthelyi Kiscápák SE </t>
  </si>
  <si>
    <t>Spartacus Vitorlás Egyesület - 138/2019.(XII.9.) EEB hat. kitűntetés</t>
  </si>
  <si>
    <t>Georgikon DSE Kézilabda Szakosztály</t>
  </si>
  <si>
    <t>BEFAG Erdész Lövészklub</t>
  </si>
  <si>
    <t>Keszthelyi Városi DSE</t>
  </si>
  <si>
    <t>Spartacus Sportkör Keszthely</t>
  </si>
  <si>
    <t>Pelso Sportegyesület</t>
  </si>
  <si>
    <t>Keszthelyi Haladás SC</t>
  </si>
  <si>
    <t>Futball Club Keszthely</t>
  </si>
  <si>
    <t>Keszthelyi Yacht Klub</t>
  </si>
  <si>
    <t>Vajda Gimnázium Keszthelyi DSE</t>
  </si>
  <si>
    <t>Keszthelyi Tollaslabda Egyesület</t>
  </si>
  <si>
    <t>Balaton Vívóklub</t>
  </si>
  <si>
    <t>Mazsola SE</t>
  </si>
  <si>
    <t>Balaton Triatlon és Szabadidő SE</t>
  </si>
  <si>
    <t>Shotokan Sportegyesület</t>
  </si>
  <si>
    <t>Helikon Tenisz Club</t>
  </si>
  <si>
    <t>SUN Tenisz Klub</t>
  </si>
  <si>
    <t>Keszthely Város Sportjáért és Oktatásáért Egyesület</t>
  </si>
  <si>
    <t>Keszthelyi Kyokushin Karate Klub</t>
  </si>
  <si>
    <t>Salve Regina Kulturális Egyesület - Dalünnep</t>
  </si>
  <si>
    <t>Helikon Liget Egyesület - VSB</t>
  </si>
  <si>
    <t>Nemzeti Ifjúsági Tanács Szövetség</t>
  </si>
  <si>
    <t>Balatoni Borbarát Hölgyek Egyesülete - VSB 25, EEB 25</t>
  </si>
  <si>
    <t>Georgikon Alapítvány - EEB</t>
  </si>
  <si>
    <t>Berzsenyi Dániel Irodalmi és Művészeti Társaság - EEB</t>
  </si>
  <si>
    <t>Magyar Politikai Foglyok Szövetsége ZM Szervezete - EEB</t>
  </si>
  <si>
    <t>Zala Megyei Polgári Védelmi Szövetség - EEB</t>
  </si>
  <si>
    <t>Keszthelyi Szív- és Érbetegek Egyesülete - EEB</t>
  </si>
  <si>
    <t>Keresztény Értelmiségiek Szövetsége Keszthelyi Csoportja - EEB</t>
  </si>
  <si>
    <t>Gyöngybagolyvédelmi Alapítvány - EEB</t>
  </si>
  <si>
    <t>Bethlen Gábor Nyugdíjas Klub - EEB</t>
  </si>
  <si>
    <t>Életfa Általános és Alapfokú Művészetoktatási Iskola - EEB</t>
  </si>
  <si>
    <t>Egyházak, közösségi és hitéleti tev.tám. (084040 )</t>
  </si>
  <si>
    <t>Magyarok Nagyasszonya Plébániahivatal - EEB</t>
  </si>
  <si>
    <t xml:space="preserve">Keszthelyi Kilóméterek Egyesület </t>
  </si>
  <si>
    <t xml:space="preserve">IloveBalaton.hu Kft. </t>
  </si>
  <si>
    <t xml:space="preserve">Újkori Helikoni Ünnepségek Alapítvány </t>
  </si>
  <si>
    <t xml:space="preserve">Nemzeti Táncszínház Nonprofit Kft. </t>
  </si>
  <si>
    <t>Centrál Színház Nonprofit Kft. Nyári Játékok</t>
  </si>
  <si>
    <t xml:space="preserve">Nyugat-Balatoni Turisztikai Iroda NKft. Nyári Játékok </t>
  </si>
  <si>
    <t>Volánbusz Zrt - veszteség kiegyenlítés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</si>
</sst>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13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Book Antiqua"/>
      <family val="1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20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2" fillId="0" borderId="18" xfId="0" applyFont="1" applyBorder="1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left" wrapText="1"/>
    </xf>
    <xf numFmtId="0" fontId="1" fillId="0" borderId="23" xfId="0" applyFont="1" applyBorder="1"/>
    <xf numFmtId="165" fontId="1" fillId="0" borderId="2" xfId="2" applyNumberFormat="1" applyFont="1" applyFill="1" applyBorder="1" applyAlignment="1" applyProtection="1"/>
    <xf numFmtId="0" fontId="1" fillId="0" borderId="18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165" fontId="2" fillId="0" borderId="25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>
      <alignment horizontal="center"/>
    </xf>
    <xf numFmtId="165" fontId="2" fillId="0" borderId="25" xfId="2" applyNumberFormat="1" applyFont="1" applyFill="1" applyBorder="1" applyAlignment="1" applyProtection="1">
      <alignment horizontal="left" wrapText="1"/>
    </xf>
    <xf numFmtId="165" fontId="1" fillId="0" borderId="25" xfId="2" applyNumberFormat="1" applyFont="1" applyFill="1" applyBorder="1" applyAlignment="1" applyProtection="1">
      <alignment horizontal="left" wrapText="1"/>
    </xf>
    <xf numFmtId="165" fontId="1" fillId="0" borderId="2" xfId="2" applyNumberFormat="1" applyFont="1" applyFill="1" applyBorder="1" applyAlignment="1" applyProtection="1">
      <alignment horizontal="left" wrapText="1"/>
    </xf>
    <xf numFmtId="165" fontId="2" fillId="0" borderId="2" xfId="2" applyNumberFormat="1" applyFont="1" applyFill="1" applyBorder="1" applyAlignment="1" applyProtection="1">
      <alignment horizontal="left" wrapText="1"/>
    </xf>
    <xf numFmtId="165" fontId="1" fillId="0" borderId="5" xfId="2" applyNumberFormat="1" applyFont="1" applyFill="1" applyBorder="1" applyAlignment="1" applyProtection="1">
      <alignment horizontal="left" wrapText="1"/>
    </xf>
    <xf numFmtId="165" fontId="1" fillId="0" borderId="3" xfId="2" applyNumberFormat="1" applyFont="1" applyFill="1" applyBorder="1" applyAlignment="1" applyProtection="1">
      <alignment horizontal="left" wrapText="1"/>
    </xf>
    <xf numFmtId="165" fontId="2" fillId="0" borderId="1" xfId="2" applyNumberFormat="1" applyFont="1" applyFill="1" applyBorder="1" applyAlignment="1" applyProtection="1">
      <alignment horizontal="left" wrapText="1"/>
    </xf>
    <xf numFmtId="165" fontId="1" fillId="0" borderId="26" xfId="2" applyNumberFormat="1" applyFont="1" applyFill="1" applyBorder="1" applyAlignment="1" applyProtection="1">
      <alignment horizontal="left" wrapText="1"/>
    </xf>
    <xf numFmtId="0" fontId="1" fillId="0" borderId="26" xfId="0" applyFont="1" applyBorder="1"/>
    <xf numFmtId="0" fontId="2" fillId="0" borderId="2" xfId="0" applyFont="1" applyBorder="1" applyAlignment="1">
      <alignment horizontal="center" wrapText="1"/>
    </xf>
    <xf numFmtId="165" fontId="1" fillId="0" borderId="25" xfId="2" applyNumberFormat="1" applyFont="1" applyFill="1" applyBorder="1" applyAlignment="1" applyProtection="1">
      <alignment horizontal="left" vertical="center" wrapText="1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165" fontId="2" fillId="0" borderId="40" xfId="2" applyNumberFormat="1" applyFont="1" applyFill="1" applyBorder="1" applyAlignment="1" applyProtection="1">
      <alignment horizontal="center"/>
    </xf>
    <xf numFmtId="165" fontId="1" fillId="0" borderId="36" xfId="2" applyNumberFormat="1" applyFont="1" applyFill="1" applyBorder="1" applyAlignment="1" applyProtection="1">
      <alignment horizontal="left" wrapText="1"/>
    </xf>
    <xf numFmtId="165" fontId="1" fillId="0" borderId="27" xfId="2" applyNumberFormat="1" applyFont="1" applyFill="1" applyBorder="1" applyAlignment="1" applyProtection="1">
      <alignment horizontal="left" wrapText="1"/>
    </xf>
    <xf numFmtId="0" fontId="2" fillId="0" borderId="22" xfId="0" applyFont="1" applyBorder="1" applyAlignment="1">
      <alignment horizontal="center"/>
    </xf>
    <xf numFmtId="0" fontId="1" fillId="0" borderId="32" xfId="0" applyFont="1" applyBorder="1"/>
    <xf numFmtId="165" fontId="1" fillId="0" borderId="32" xfId="2" applyNumberFormat="1" applyFont="1" applyFill="1" applyBorder="1" applyAlignment="1" applyProtection="1">
      <alignment horizontal="left" wrapText="1"/>
    </xf>
    <xf numFmtId="165" fontId="1" fillId="0" borderId="17" xfId="2" applyNumberFormat="1" applyFont="1" applyFill="1" applyBorder="1" applyAlignment="1" applyProtection="1">
      <alignment horizontal="left" wrapText="1"/>
    </xf>
    <xf numFmtId="0" fontId="1" fillId="0" borderId="6" xfId="0" applyFont="1" applyBorder="1"/>
    <xf numFmtId="165" fontId="2" fillId="0" borderId="17" xfId="2" applyNumberFormat="1" applyFont="1" applyFill="1" applyBorder="1" applyAlignment="1" applyProtection="1">
      <alignment horizontal="left" wrapText="1"/>
    </xf>
    <xf numFmtId="0" fontId="2" fillId="0" borderId="41" xfId="0" applyFont="1" applyBorder="1" applyAlignment="1">
      <alignment horizontal="center"/>
    </xf>
    <xf numFmtId="165" fontId="1" fillId="0" borderId="1" xfId="2" applyNumberFormat="1" applyFont="1" applyFill="1" applyBorder="1" applyAlignment="1" applyProtection="1">
      <alignment horizontal="left" wrapText="1"/>
    </xf>
    <xf numFmtId="0" fontId="1" fillId="0" borderId="12" xfId="0" applyFont="1" applyBorder="1" applyAlignment="1">
      <alignment horizontal="left" wrapText="1" indent="1"/>
    </xf>
    <xf numFmtId="165" fontId="1" fillId="0" borderId="7" xfId="2" applyNumberFormat="1" applyFont="1" applyFill="1" applyBorder="1" applyAlignment="1" applyProtection="1">
      <alignment horizontal="left" wrapText="1"/>
    </xf>
    <xf numFmtId="165" fontId="1" fillId="0" borderId="19" xfId="2" applyNumberFormat="1" applyFont="1" applyFill="1" applyBorder="1" applyAlignment="1" applyProtection="1">
      <alignment horizontal="left" wrapText="1"/>
    </xf>
    <xf numFmtId="0" fontId="2" fillId="0" borderId="21" xfId="0" applyFont="1" applyBorder="1" applyAlignment="1">
      <alignment horizontal="center"/>
    </xf>
    <xf numFmtId="0" fontId="1" fillId="0" borderId="20" xfId="0" applyFont="1" applyBorder="1"/>
    <xf numFmtId="0" fontId="2" fillId="0" borderId="12" xfId="0" applyFont="1" applyBorder="1" applyAlignment="1">
      <alignment horizontal="left" wrapText="1"/>
    </xf>
    <xf numFmtId="10" fontId="2" fillId="0" borderId="20" xfId="16" applyNumberFormat="1" applyFont="1" applyBorder="1"/>
    <xf numFmtId="10" fontId="1" fillId="0" borderId="20" xfId="16" applyNumberFormat="1" applyFont="1" applyBorder="1"/>
    <xf numFmtId="10" fontId="1" fillId="0" borderId="9" xfId="16" applyNumberFormat="1" applyFont="1" applyBorder="1"/>
    <xf numFmtId="10" fontId="2" fillId="0" borderId="9" xfId="16" applyNumberFormat="1" applyFont="1" applyBorder="1"/>
    <xf numFmtId="10" fontId="1" fillId="0" borderId="31" xfId="16" applyNumberFormat="1" applyFont="1" applyBorder="1"/>
    <xf numFmtId="165" fontId="1" fillId="0" borderId="17" xfId="2" applyNumberFormat="1" applyFont="1" applyFill="1" applyBorder="1" applyAlignment="1" applyProtection="1"/>
    <xf numFmtId="165" fontId="2" fillId="0" borderId="17" xfId="2" applyNumberFormat="1" applyFont="1" applyFill="1" applyBorder="1" applyAlignment="1" applyProtection="1">
      <alignment horizontal="center"/>
    </xf>
    <xf numFmtId="165" fontId="2" fillId="0" borderId="36" xfId="2" applyNumberFormat="1" applyFont="1" applyFill="1" applyBorder="1" applyAlignment="1" applyProtection="1">
      <alignment horizontal="center"/>
    </xf>
    <xf numFmtId="165" fontId="2" fillId="0" borderId="35" xfId="2" applyNumberFormat="1" applyFont="1" applyFill="1" applyBorder="1" applyAlignment="1" applyProtection="1">
      <alignment horizontal="center"/>
    </xf>
    <xf numFmtId="0" fontId="2" fillId="0" borderId="44" xfId="0" applyFont="1" applyBorder="1" applyAlignment="1">
      <alignment wrapText="1"/>
    </xf>
    <xf numFmtId="165" fontId="2" fillId="0" borderId="35" xfId="2" applyNumberFormat="1" applyFont="1" applyFill="1" applyBorder="1" applyAlignment="1" applyProtection="1">
      <alignment horizontal="left" wrapText="1"/>
    </xf>
    <xf numFmtId="165" fontId="2" fillId="0" borderId="17" xfId="2" applyNumberFormat="1" applyFont="1" applyFill="1" applyBorder="1" applyAlignment="1" applyProtection="1"/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165" fontId="1" fillId="0" borderId="8" xfId="2" applyNumberFormat="1" applyFont="1" applyFill="1" applyBorder="1" applyAlignment="1" applyProtection="1">
      <alignment horizontal="left" wrapText="1"/>
    </xf>
    <xf numFmtId="0" fontId="1" fillId="0" borderId="46" xfId="0" applyFont="1" applyBorder="1"/>
    <xf numFmtId="0" fontId="1" fillId="0" borderId="47" xfId="0" applyFont="1" applyBorder="1" applyAlignment="1">
      <alignment horizontal="left" wrapText="1" indent="1"/>
    </xf>
    <xf numFmtId="165" fontId="1" fillId="0" borderId="28" xfId="2" applyNumberFormat="1" applyFont="1" applyFill="1" applyBorder="1" applyAlignment="1" applyProtection="1">
      <alignment horizontal="left" wrapText="1"/>
    </xf>
    <xf numFmtId="0" fontId="1" fillId="0" borderId="48" xfId="0" applyFont="1" applyBorder="1"/>
    <xf numFmtId="0" fontId="2" fillId="0" borderId="49" xfId="0" applyFont="1" applyBorder="1" applyAlignment="1">
      <alignment horizontal="center"/>
    </xf>
    <xf numFmtId="0" fontId="1" fillId="0" borderId="34" xfId="0" applyFont="1" applyBorder="1"/>
    <xf numFmtId="0" fontId="2" fillId="0" borderId="50" xfId="0" applyFont="1" applyBorder="1" applyAlignment="1">
      <alignment horizontal="center"/>
    </xf>
    <xf numFmtId="0" fontId="1" fillId="0" borderId="32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33" xfId="0" applyFont="1" applyBorder="1"/>
    <xf numFmtId="0" fontId="2" fillId="0" borderId="43" xfId="0" applyFont="1" applyBorder="1" applyAlignment="1">
      <alignment horizontal="center" wrapText="1"/>
    </xf>
    <xf numFmtId="165" fontId="2" fillId="0" borderId="32" xfId="2" applyNumberFormat="1" applyFont="1" applyFill="1" applyBorder="1" applyAlignment="1" applyProtection="1">
      <alignment horizontal="center"/>
    </xf>
    <xf numFmtId="0" fontId="2" fillId="0" borderId="12" xfId="0" applyFont="1" applyBorder="1" applyAlignment="1">
      <alignment horizontal="center" wrapText="1"/>
    </xf>
    <xf numFmtId="165" fontId="1" fillId="0" borderId="46" xfId="2" applyNumberFormat="1" applyFont="1" applyFill="1" applyBorder="1" applyAlignment="1" applyProtection="1">
      <alignment horizontal="left" wrapText="1"/>
    </xf>
    <xf numFmtId="165" fontId="1" fillId="0" borderId="48" xfId="2" applyNumberFormat="1" applyFont="1" applyFill="1" applyBorder="1" applyAlignment="1" applyProtection="1">
      <alignment horizontal="left" wrapText="1"/>
    </xf>
    <xf numFmtId="165" fontId="1" fillId="0" borderId="34" xfId="2" applyNumberFormat="1" applyFont="1" applyFill="1" applyBorder="1" applyAlignment="1" applyProtection="1">
      <alignment horizontal="left" wrapText="1"/>
    </xf>
    <xf numFmtId="165" fontId="1" fillId="0" borderId="33" xfId="2" applyNumberFormat="1" applyFont="1" applyFill="1" applyBorder="1" applyAlignment="1" applyProtection="1">
      <alignment horizontal="left" wrapText="1"/>
    </xf>
    <xf numFmtId="165" fontId="2" fillId="0" borderId="18" xfId="2" applyNumberFormat="1" applyFont="1" applyFill="1" applyBorder="1" applyAlignment="1" applyProtection="1">
      <alignment horizontal="left" wrapText="1"/>
    </xf>
    <xf numFmtId="165" fontId="1" fillId="0" borderId="18" xfId="2" applyNumberFormat="1" applyFont="1" applyFill="1" applyBorder="1" applyAlignment="1" applyProtection="1"/>
    <xf numFmtId="0" fontId="1" fillId="0" borderId="51" xfId="0" applyFont="1" applyBorder="1" applyAlignment="1">
      <alignment horizontal="left" wrapText="1" indent="1"/>
    </xf>
    <xf numFmtId="165" fontId="1" fillId="0" borderId="24" xfId="2" applyNumberFormat="1" applyFont="1" applyFill="1" applyBorder="1" applyAlignment="1" applyProtection="1">
      <alignment horizontal="left" wrapText="1"/>
    </xf>
    <xf numFmtId="165" fontId="1" fillId="0" borderId="52" xfId="2" applyNumberFormat="1" applyFont="1" applyFill="1" applyBorder="1" applyAlignment="1" applyProtection="1">
      <alignment horizontal="left" wrapText="1"/>
    </xf>
    <xf numFmtId="0" fontId="1" fillId="0" borderId="52" xfId="0" applyFont="1" applyBorder="1"/>
    <xf numFmtId="0" fontId="1" fillId="0" borderId="53" xfId="0" applyFont="1" applyBorder="1"/>
    <xf numFmtId="0" fontId="1" fillId="0" borderId="38" xfId="0" applyFont="1" applyBorder="1"/>
    <xf numFmtId="165" fontId="2" fillId="0" borderId="42" xfId="2" applyNumberFormat="1" applyFont="1" applyFill="1" applyBorder="1" applyAlignment="1" applyProtection="1">
      <alignment horizontal="left" wrapText="1"/>
    </xf>
    <xf numFmtId="165" fontId="1" fillId="0" borderId="18" xfId="2" applyNumberFormat="1" applyFont="1" applyFill="1" applyBorder="1" applyAlignment="1" applyProtection="1">
      <alignment horizontal="left" wrapText="1"/>
    </xf>
    <xf numFmtId="165" fontId="1" fillId="0" borderId="54" xfId="2" applyNumberFormat="1" applyFont="1" applyFill="1" applyBorder="1" applyAlignment="1" applyProtection="1">
      <alignment horizontal="left" wrapText="1"/>
    </xf>
    <xf numFmtId="165" fontId="2" fillId="0" borderId="7" xfId="2" applyNumberFormat="1" applyFont="1" applyFill="1" applyBorder="1" applyAlignment="1" applyProtection="1">
      <alignment horizontal="left" wrapText="1"/>
    </xf>
    <xf numFmtId="165" fontId="1" fillId="0" borderId="47" xfId="2" applyNumberFormat="1" applyFont="1" applyFill="1" applyBorder="1" applyAlignment="1" applyProtection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8" xfId="0" applyFont="1" applyBorder="1" applyAlignment="1">
      <alignment horizontal="left" wrapText="1"/>
    </xf>
  </cellXfs>
  <cellStyles count="20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" xfId="16" builtinId="5"/>
    <cellStyle name="Százalék 2" xfId="17"/>
    <cellStyle name="Százalék 3" xfId="18"/>
    <cellStyle name="Százalék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E50" sqref="E50"/>
    </sheetView>
  </sheetViews>
  <sheetFormatPr defaultRowHeight="16.5" x14ac:dyDescent="0.3"/>
  <cols>
    <col min="1" max="1" width="6.5703125" style="10" customWidth="1"/>
    <col min="2" max="2" width="69.140625" style="11" customWidth="1"/>
    <col min="3" max="3" width="12.28515625" style="1" bestFit="1" customWidth="1"/>
    <col min="4" max="4" width="12.140625" style="1" bestFit="1" customWidth="1"/>
    <col min="5" max="5" width="11.140625" style="1" customWidth="1"/>
    <col min="6" max="6" width="11.140625" style="1" bestFit="1" customWidth="1"/>
    <col min="7" max="7" width="12.28515625" style="1" bestFit="1" customWidth="1"/>
    <col min="8" max="16384" width="9.140625" style="1"/>
  </cols>
  <sheetData>
    <row r="1" spans="1:9" x14ac:dyDescent="0.3">
      <c r="A1" s="107" t="s">
        <v>0</v>
      </c>
      <c r="B1" s="109" t="s">
        <v>12</v>
      </c>
      <c r="C1" s="109" t="s">
        <v>22</v>
      </c>
      <c r="D1" s="109" t="s">
        <v>8</v>
      </c>
      <c r="E1" s="109" t="s">
        <v>23</v>
      </c>
      <c r="F1" s="109" t="s">
        <v>11</v>
      </c>
      <c r="G1" s="109"/>
      <c r="H1" s="105" t="s">
        <v>10</v>
      </c>
    </row>
    <row r="2" spans="1:9" ht="45.75" thickBot="1" x14ac:dyDescent="0.35">
      <c r="A2" s="108"/>
      <c r="B2" s="110"/>
      <c r="C2" s="110"/>
      <c r="D2" s="110"/>
      <c r="E2" s="110"/>
      <c r="F2" s="23" t="s">
        <v>6</v>
      </c>
      <c r="G2" s="23" t="s">
        <v>7</v>
      </c>
      <c r="H2" s="106"/>
      <c r="I2" s="4"/>
    </row>
    <row r="3" spans="1:9" ht="16.5" customHeight="1" x14ac:dyDescent="0.3">
      <c r="A3" s="111" t="s">
        <v>4</v>
      </c>
      <c r="B3" s="114"/>
      <c r="C3" s="99"/>
      <c r="D3" s="15"/>
      <c r="E3" s="15"/>
      <c r="F3" s="15"/>
      <c r="G3" s="47"/>
      <c r="H3" s="17"/>
      <c r="I3" s="4"/>
    </row>
    <row r="4" spans="1:9" ht="16.5" customHeight="1" x14ac:dyDescent="0.3">
      <c r="A4" s="39"/>
      <c r="B4" s="16"/>
      <c r="C4" s="2"/>
      <c r="D4" s="35"/>
      <c r="E4" s="2"/>
      <c r="F4" s="2"/>
      <c r="G4" s="98"/>
      <c r="H4" s="55"/>
      <c r="I4" s="4"/>
    </row>
    <row r="5" spans="1:9" x14ac:dyDescent="0.3">
      <c r="A5" s="5">
        <v>1</v>
      </c>
      <c r="B5" s="66" t="s">
        <v>5</v>
      </c>
      <c r="C5" s="67">
        <f>SUM(C6:C7)</f>
        <v>22000</v>
      </c>
      <c r="D5" s="67">
        <f>SUM(D6:D7)</f>
        <v>23382</v>
      </c>
      <c r="E5" s="67">
        <f>SUM(E6:E7)</f>
        <v>0</v>
      </c>
      <c r="F5" s="67">
        <f>SUM(F6:F7)</f>
        <v>0</v>
      </c>
      <c r="G5" s="67">
        <f>SUM(G6:G7)</f>
        <v>0</v>
      </c>
      <c r="H5" s="57">
        <f>E5/D5</f>
        <v>0</v>
      </c>
      <c r="I5" s="4"/>
    </row>
    <row r="6" spans="1:9" x14ac:dyDescent="0.3">
      <c r="A6" s="5"/>
      <c r="B6" s="51" t="s">
        <v>24</v>
      </c>
      <c r="C6" s="28">
        <v>22000</v>
      </c>
      <c r="D6" s="34">
        <v>22000</v>
      </c>
      <c r="E6" s="29">
        <v>0</v>
      </c>
      <c r="F6" s="2"/>
      <c r="G6" s="48">
        <f t="shared" ref="G6:G68" si="0">E6-F6</f>
        <v>0</v>
      </c>
      <c r="H6" s="58">
        <f t="shared" ref="H6:H67" si="1">E6/D6</f>
        <v>0</v>
      </c>
      <c r="I6" s="4"/>
    </row>
    <row r="7" spans="1:9" ht="33" x14ac:dyDescent="0.3">
      <c r="A7" s="5"/>
      <c r="B7" s="51" t="s">
        <v>25</v>
      </c>
      <c r="C7" s="28">
        <v>0</v>
      </c>
      <c r="D7" s="34">
        <v>1382</v>
      </c>
      <c r="E7" s="29">
        <v>0</v>
      </c>
      <c r="F7" s="2"/>
      <c r="G7" s="48">
        <f t="shared" si="0"/>
        <v>0</v>
      </c>
      <c r="H7" s="58">
        <f t="shared" si="1"/>
        <v>0</v>
      </c>
      <c r="I7" s="4"/>
    </row>
    <row r="8" spans="1:9" x14ac:dyDescent="0.3">
      <c r="A8" s="5"/>
      <c r="B8" s="51"/>
      <c r="C8" s="28"/>
      <c r="D8" s="34"/>
      <c r="E8" s="29"/>
      <c r="F8" s="2"/>
      <c r="G8" s="48">
        <f t="shared" si="0"/>
        <v>0</v>
      </c>
      <c r="H8" s="58"/>
      <c r="I8" s="4"/>
    </row>
    <row r="9" spans="1:9" x14ac:dyDescent="0.3">
      <c r="A9" s="5">
        <v>2</v>
      </c>
      <c r="B9" s="14" t="s">
        <v>21</v>
      </c>
      <c r="C9" s="27">
        <f>SUM(C10:C10)</f>
        <v>38800</v>
      </c>
      <c r="D9" s="27">
        <f>SUM(D10:D10)</f>
        <v>29800</v>
      </c>
      <c r="E9" s="30">
        <f>SUM(E10:E10)</f>
        <v>18085</v>
      </c>
      <c r="F9" s="30">
        <f>SUM(F10:F10)</f>
        <v>0</v>
      </c>
      <c r="G9" s="48">
        <f t="shared" si="0"/>
        <v>18085</v>
      </c>
      <c r="H9" s="57">
        <f t="shared" si="1"/>
        <v>0.60687919463087248</v>
      </c>
      <c r="I9" s="4"/>
    </row>
    <row r="10" spans="1:9" x14ac:dyDescent="0.3">
      <c r="A10" s="5"/>
      <c r="B10" s="51" t="s">
        <v>18</v>
      </c>
      <c r="C10" s="28">
        <v>38800</v>
      </c>
      <c r="D10" s="34">
        <v>29800</v>
      </c>
      <c r="E10" s="29">
        <v>18085</v>
      </c>
      <c r="F10" s="2"/>
      <c r="G10" s="46">
        <f t="shared" si="0"/>
        <v>18085</v>
      </c>
      <c r="H10" s="58">
        <f t="shared" si="1"/>
        <v>0.60687919463087248</v>
      </c>
      <c r="I10" s="4"/>
    </row>
    <row r="11" spans="1:9" x14ac:dyDescent="0.3">
      <c r="A11" s="5"/>
      <c r="B11" s="51"/>
      <c r="C11" s="28"/>
      <c r="D11" s="34"/>
      <c r="E11" s="29"/>
      <c r="F11" s="2"/>
      <c r="G11" s="48"/>
      <c r="H11" s="58"/>
      <c r="I11" s="4"/>
    </row>
    <row r="12" spans="1:9" x14ac:dyDescent="0.3">
      <c r="A12" s="5">
        <v>3</v>
      </c>
      <c r="B12" s="56" t="s">
        <v>26</v>
      </c>
      <c r="C12" s="27">
        <f>SUM(C13:C15)</f>
        <v>14936</v>
      </c>
      <c r="D12" s="27">
        <f>SUM(D13:D15)</f>
        <v>19360</v>
      </c>
      <c r="E12" s="30">
        <f>SUM(E13:E15)</f>
        <v>16267</v>
      </c>
      <c r="F12" s="30">
        <f>SUM(F13:F15)</f>
        <v>16267</v>
      </c>
      <c r="G12" s="48">
        <f t="shared" si="0"/>
        <v>0</v>
      </c>
      <c r="H12" s="57">
        <f t="shared" si="1"/>
        <v>0.84023760330578512</v>
      </c>
      <c r="I12" s="4"/>
    </row>
    <row r="13" spans="1:9" x14ac:dyDescent="0.3">
      <c r="A13" s="5"/>
      <c r="B13" s="51" t="s">
        <v>27</v>
      </c>
      <c r="C13" s="28">
        <v>5300</v>
      </c>
      <c r="D13" s="34">
        <v>5300</v>
      </c>
      <c r="E13" s="29">
        <v>5264</v>
      </c>
      <c r="F13" s="18">
        <v>5264</v>
      </c>
      <c r="G13" s="48">
        <f t="shared" si="0"/>
        <v>0</v>
      </c>
      <c r="H13" s="58">
        <f t="shared" si="1"/>
        <v>0.9932075471698113</v>
      </c>
      <c r="I13" s="4"/>
    </row>
    <row r="14" spans="1:9" x14ac:dyDescent="0.3">
      <c r="A14" s="5"/>
      <c r="B14" s="51" t="s">
        <v>28</v>
      </c>
      <c r="C14" s="28">
        <v>0</v>
      </c>
      <c r="D14" s="34">
        <v>4424</v>
      </c>
      <c r="E14" s="29">
        <v>4424</v>
      </c>
      <c r="F14" s="18">
        <v>4424</v>
      </c>
      <c r="G14" s="48">
        <f t="shared" si="0"/>
        <v>0</v>
      </c>
      <c r="H14" s="58">
        <f t="shared" si="1"/>
        <v>1</v>
      </c>
      <c r="I14" s="4"/>
    </row>
    <row r="15" spans="1:9" x14ac:dyDescent="0.3">
      <c r="A15" s="5"/>
      <c r="B15" s="51" t="s">
        <v>73</v>
      </c>
      <c r="C15" s="28">
        <v>9636</v>
      </c>
      <c r="D15" s="34">
        <v>9636</v>
      </c>
      <c r="E15" s="29">
        <v>6579</v>
      </c>
      <c r="F15" s="18">
        <v>6579</v>
      </c>
      <c r="G15" s="48">
        <f t="shared" si="0"/>
        <v>0</v>
      </c>
      <c r="H15" s="58">
        <f t="shared" si="1"/>
        <v>0.68275217932752175</v>
      </c>
      <c r="I15" s="4"/>
    </row>
    <row r="16" spans="1:9" x14ac:dyDescent="0.3">
      <c r="A16" s="5"/>
      <c r="B16" s="51"/>
      <c r="C16" s="28"/>
      <c r="D16" s="34"/>
      <c r="E16" s="50"/>
      <c r="F16" s="93"/>
      <c r="G16" s="100"/>
      <c r="H16" s="58"/>
      <c r="I16" s="4"/>
    </row>
    <row r="17" spans="1:9" x14ac:dyDescent="0.3">
      <c r="A17" s="5">
        <v>4</v>
      </c>
      <c r="B17" s="56" t="s">
        <v>13</v>
      </c>
      <c r="C17" s="27">
        <f>C18</f>
        <v>0</v>
      </c>
      <c r="D17" s="27">
        <f>D18</f>
        <v>35375</v>
      </c>
      <c r="E17" s="30">
        <f>E18</f>
        <v>35375</v>
      </c>
      <c r="F17" s="68">
        <f>SUM(F18)</f>
        <v>35375</v>
      </c>
      <c r="G17" s="30">
        <f t="shared" si="0"/>
        <v>0</v>
      </c>
      <c r="H17" s="57">
        <f t="shared" si="1"/>
        <v>1</v>
      </c>
      <c r="I17" s="4"/>
    </row>
    <row r="18" spans="1:9" x14ac:dyDescent="0.3">
      <c r="A18" s="5"/>
      <c r="B18" s="51" t="s">
        <v>29</v>
      </c>
      <c r="C18" s="28"/>
      <c r="D18" s="34">
        <v>35375</v>
      </c>
      <c r="E18" s="29">
        <v>35375</v>
      </c>
      <c r="F18" s="62">
        <v>35375</v>
      </c>
      <c r="G18" s="30">
        <f t="shared" si="0"/>
        <v>0</v>
      </c>
      <c r="H18" s="58">
        <f t="shared" si="1"/>
        <v>1</v>
      </c>
      <c r="I18" s="4"/>
    </row>
    <row r="19" spans="1:9" x14ac:dyDescent="0.3">
      <c r="A19" s="5"/>
      <c r="B19" s="51"/>
      <c r="C19" s="28"/>
      <c r="D19" s="34"/>
      <c r="E19" s="29"/>
      <c r="F19" s="44"/>
      <c r="G19" s="92">
        <f t="shared" si="0"/>
        <v>0</v>
      </c>
      <c r="H19" s="58"/>
      <c r="I19" s="4"/>
    </row>
    <row r="20" spans="1:9" x14ac:dyDescent="0.3">
      <c r="A20" s="7">
        <v>5</v>
      </c>
      <c r="B20" s="14" t="s">
        <v>30</v>
      </c>
      <c r="C20" s="67">
        <f>SUM(C21:C43)</f>
        <v>4625</v>
      </c>
      <c r="D20" s="67">
        <f>SUM(D21:D43)</f>
        <v>7275</v>
      </c>
      <c r="E20" s="30">
        <f>SUM(E21:E43)</f>
        <v>6205</v>
      </c>
      <c r="F20" s="30">
        <f>SUM(F21:F43)</f>
        <v>0</v>
      </c>
      <c r="G20" s="48">
        <f t="shared" si="0"/>
        <v>6205</v>
      </c>
      <c r="H20" s="57">
        <f t="shared" si="1"/>
        <v>0.85292096219931268</v>
      </c>
      <c r="I20" s="4"/>
    </row>
    <row r="21" spans="1:9" x14ac:dyDescent="0.3">
      <c r="A21" s="5"/>
      <c r="B21" s="51" t="s">
        <v>31</v>
      </c>
      <c r="C21" s="28">
        <v>100</v>
      </c>
      <c r="D21" s="34">
        <v>100</v>
      </c>
      <c r="E21" s="29">
        <v>100</v>
      </c>
      <c r="F21" s="44"/>
      <c r="G21" s="46">
        <f t="shared" si="0"/>
        <v>100</v>
      </c>
      <c r="H21" s="58">
        <f t="shared" si="1"/>
        <v>1</v>
      </c>
      <c r="I21" s="4"/>
    </row>
    <row r="22" spans="1:9" x14ac:dyDescent="0.3">
      <c r="A22" s="5"/>
      <c r="B22" s="51" t="s">
        <v>67</v>
      </c>
      <c r="C22" s="28">
        <v>3000</v>
      </c>
      <c r="D22" s="34"/>
      <c r="E22" s="29">
        <v>0</v>
      </c>
      <c r="F22" s="44"/>
      <c r="G22" s="46">
        <f t="shared" si="0"/>
        <v>0</v>
      </c>
      <c r="H22" s="58"/>
      <c r="I22" s="4"/>
    </row>
    <row r="23" spans="1:9" x14ac:dyDescent="0.3">
      <c r="A23" s="5"/>
      <c r="B23" s="51" t="s">
        <v>32</v>
      </c>
      <c r="C23" s="28"/>
      <c r="D23" s="34">
        <v>375</v>
      </c>
      <c r="E23" s="29">
        <v>375</v>
      </c>
      <c r="F23" s="44"/>
      <c r="G23" s="46">
        <f t="shared" si="0"/>
        <v>375</v>
      </c>
      <c r="H23" s="58">
        <f t="shared" si="1"/>
        <v>1</v>
      </c>
      <c r="I23" s="4"/>
    </row>
    <row r="24" spans="1:9" x14ac:dyDescent="0.3">
      <c r="A24" s="5"/>
      <c r="B24" s="51" t="s">
        <v>33</v>
      </c>
      <c r="C24" s="37">
        <v>25</v>
      </c>
      <c r="D24" s="29">
        <v>25</v>
      </c>
      <c r="E24" s="45">
        <v>25</v>
      </c>
      <c r="F24" s="69"/>
      <c r="G24" s="46">
        <f t="shared" si="0"/>
        <v>25</v>
      </c>
      <c r="H24" s="58">
        <f t="shared" si="1"/>
        <v>1</v>
      </c>
      <c r="I24" s="4"/>
    </row>
    <row r="25" spans="1:9" x14ac:dyDescent="0.3">
      <c r="A25" s="5"/>
      <c r="B25" s="51" t="s">
        <v>34</v>
      </c>
      <c r="C25" s="37"/>
      <c r="D25" s="29">
        <v>1700</v>
      </c>
      <c r="E25" s="45">
        <v>1130</v>
      </c>
      <c r="F25" s="69"/>
      <c r="G25" s="46">
        <f t="shared" si="0"/>
        <v>1130</v>
      </c>
      <c r="H25" s="58">
        <f t="shared" si="1"/>
        <v>0.66470588235294115</v>
      </c>
      <c r="I25" s="4"/>
    </row>
    <row r="26" spans="1:9" x14ac:dyDescent="0.3">
      <c r="A26" s="5"/>
      <c r="B26" s="51" t="s">
        <v>35</v>
      </c>
      <c r="C26" s="37"/>
      <c r="D26" s="29">
        <v>1000</v>
      </c>
      <c r="E26" s="45">
        <v>660</v>
      </c>
      <c r="F26" s="69"/>
      <c r="G26" s="46">
        <f t="shared" si="0"/>
        <v>660</v>
      </c>
      <c r="H26" s="58">
        <f t="shared" si="1"/>
        <v>0.66</v>
      </c>
      <c r="I26" s="4"/>
    </row>
    <row r="27" spans="1:9" x14ac:dyDescent="0.3">
      <c r="A27" s="5"/>
      <c r="B27" s="51" t="s">
        <v>36</v>
      </c>
      <c r="C27" s="37"/>
      <c r="D27" s="29">
        <v>1050</v>
      </c>
      <c r="E27" s="45">
        <v>1050</v>
      </c>
      <c r="F27" s="69"/>
      <c r="G27" s="46">
        <f t="shared" si="0"/>
        <v>1050</v>
      </c>
      <c r="H27" s="58">
        <f t="shared" si="1"/>
        <v>1</v>
      </c>
      <c r="I27" s="4"/>
    </row>
    <row r="28" spans="1:9" x14ac:dyDescent="0.3">
      <c r="A28" s="5"/>
      <c r="B28" s="51" t="s">
        <v>37</v>
      </c>
      <c r="C28" s="37"/>
      <c r="D28" s="29">
        <v>225</v>
      </c>
      <c r="E28" s="45">
        <v>225</v>
      </c>
      <c r="F28" s="69"/>
      <c r="G28" s="46">
        <f t="shared" si="0"/>
        <v>225</v>
      </c>
      <c r="H28" s="58">
        <f t="shared" si="1"/>
        <v>1</v>
      </c>
      <c r="I28" s="4"/>
    </row>
    <row r="29" spans="1:9" x14ac:dyDescent="0.3">
      <c r="A29" s="5"/>
      <c r="B29" s="51" t="s">
        <v>38</v>
      </c>
      <c r="C29" s="37"/>
      <c r="D29" s="29">
        <v>175</v>
      </c>
      <c r="E29" s="45">
        <v>175</v>
      </c>
      <c r="F29" s="69"/>
      <c r="G29" s="46">
        <f t="shared" si="0"/>
        <v>175</v>
      </c>
      <c r="H29" s="58">
        <f t="shared" si="1"/>
        <v>1</v>
      </c>
      <c r="I29" s="4"/>
    </row>
    <row r="30" spans="1:9" x14ac:dyDescent="0.3">
      <c r="A30" s="5"/>
      <c r="B30" s="51" t="s">
        <v>39</v>
      </c>
      <c r="C30" s="37"/>
      <c r="D30" s="29">
        <v>300</v>
      </c>
      <c r="E30" s="45">
        <v>300</v>
      </c>
      <c r="F30" s="69"/>
      <c r="G30" s="46">
        <f t="shared" si="0"/>
        <v>300</v>
      </c>
      <c r="H30" s="58">
        <f t="shared" si="1"/>
        <v>1</v>
      </c>
      <c r="I30" s="4"/>
    </row>
    <row r="31" spans="1:9" x14ac:dyDescent="0.3">
      <c r="A31" s="5"/>
      <c r="B31" s="51" t="s">
        <v>40</v>
      </c>
      <c r="C31" s="37"/>
      <c r="D31" s="29">
        <v>300</v>
      </c>
      <c r="E31" s="45">
        <v>300</v>
      </c>
      <c r="F31" s="69"/>
      <c r="G31" s="46">
        <f t="shared" si="0"/>
        <v>300</v>
      </c>
      <c r="H31" s="58">
        <f t="shared" si="1"/>
        <v>1</v>
      </c>
      <c r="I31" s="4"/>
    </row>
    <row r="32" spans="1:9" x14ac:dyDescent="0.3">
      <c r="A32" s="5"/>
      <c r="B32" s="51" t="s">
        <v>68</v>
      </c>
      <c r="C32" s="37">
        <v>1500</v>
      </c>
      <c r="D32" s="29"/>
      <c r="E32" s="45"/>
      <c r="F32" s="69"/>
      <c r="G32" s="46">
        <f t="shared" si="0"/>
        <v>0</v>
      </c>
      <c r="H32" s="58"/>
      <c r="I32" s="4"/>
    </row>
    <row r="33" spans="1:9" x14ac:dyDescent="0.3">
      <c r="A33" s="5"/>
      <c r="B33" s="51" t="s">
        <v>41</v>
      </c>
      <c r="C33" s="37"/>
      <c r="D33" s="29">
        <v>75</v>
      </c>
      <c r="E33" s="45">
        <v>75</v>
      </c>
      <c r="F33" s="69"/>
      <c r="G33" s="46">
        <f t="shared" si="0"/>
        <v>75</v>
      </c>
      <c r="H33" s="58">
        <f t="shared" si="1"/>
        <v>1</v>
      </c>
      <c r="I33" s="4"/>
    </row>
    <row r="34" spans="1:9" x14ac:dyDescent="0.3">
      <c r="A34" s="5"/>
      <c r="B34" s="51" t="s">
        <v>42</v>
      </c>
      <c r="C34" s="37"/>
      <c r="D34" s="29">
        <v>50</v>
      </c>
      <c r="E34" s="45">
        <v>50</v>
      </c>
      <c r="F34" s="69"/>
      <c r="G34" s="46">
        <f t="shared" si="0"/>
        <v>50</v>
      </c>
      <c r="H34" s="58">
        <f t="shared" si="1"/>
        <v>1</v>
      </c>
      <c r="I34" s="4"/>
    </row>
    <row r="35" spans="1:9" x14ac:dyDescent="0.3">
      <c r="A35" s="5"/>
      <c r="B35" s="51" t="s">
        <v>43</v>
      </c>
      <c r="C35" s="37"/>
      <c r="D35" s="29">
        <v>50</v>
      </c>
      <c r="E35" s="45">
        <v>50</v>
      </c>
      <c r="F35" s="69"/>
      <c r="G35" s="46">
        <f t="shared" si="0"/>
        <v>50</v>
      </c>
      <c r="H35" s="58">
        <f t="shared" si="1"/>
        <v>1</v>
      </c>
      <c r="I35" s="4"/>
    </row>
    <row r="36" spans="1:9" x14ac:dyDescent="0.3">
      <c r="A36" s="5"/>
      <c r="B36" s="51" t="s">
        <v>44</v>
      </c>
      <c r="C36" s="37"/>
      <c r="D36" s="29">
        <v>1150</v>
      </c>
      <c r="E36" s="45">
        <v>1150</v>
      </c>
      <c r="F36" s="69"/>
      <c r="G36" s="46">
        <f t="shared" si="0"/>
        <v>1150</v>
      </c>
      <c r="H36" s="58">
        <f t="shared" si="1"/>
        <v>1</v>
      </c>
      <c r="I36" s="4"/>
    </row>
    <row r="37" spans="1:9" x14ac:dyDescent="0.3">
      <c r="A37" s="5"/>
      <c r="B37" s="51" t="s">
        <v>45</v>
      </c>
      <c r="C37" s="37"/>
      <c r="D37" s="29">
        <v>50</v>
      </c>
      <c r="E37" s="45">
        <v>0</v>
      </c>
      <c r="F37" s="69"/>
      <c r="G37" s="46">
        <f t="shared" si="0"/>
        <v>0</v>
      </c>
      <c r="H37" s="58">
        <f t="shared" si="1"/>
        <v>0</v>
      </c>
      <c r="I37" s="4"/>
    </row>
    <row r="38" spans="1:9" x14ac:dyDescent="0.3">
      <c r="A38" s="5"/>
      <c r="B38" s="51" t="s">
        <v>46</v>
      </c>
      <c r="C38" s="37"/>
      <c r="D38" s="29">
        <v>25</v>
      </c>
      <c r="E38" s="45">
        <v>0</v>
      </c>
      <c r="F38" s="69"/>
      <c r="G38" s="46">
        <f t="shared" si="0"/>
        <v>0</v>
      </c>
      <c r="H38" s="58">
        <f t="shared" si="1"/>
        <v>0</v>
      </c>
      <c r="I38" s="4"/>
    </row>
    <row r="39" spans="1:9" x14ac:dyDescent="0.3">
      <c r="A39" s="5"/>
      <c r="B39" s="51" t="s">
        <v>47</v>
      </c>
      <c r="C39" s="37"/>
      <c r="D39" s="29">
        <v>300</v>
      </c>
      <c r="E39" s="45">
        <v>300</v>
      </c>
      <c r="F39" s="69"/>
      <c r="G39" s="46">
        <f t="shared" si="0"/>
        <v>300</v>
      </c>
      <c r="H39" s="58">
        <f t="shared" si="1"/>
        <v>1</v>
      </c>
      <c r="I39" s="4"/>
    </row>
    <row r="40" spans="1:9" x14ac:dyDescent="0.3">
      <c r="A40" s="5"/>
      <c r="B40" s="51" t="s">
        <v>48</v>
      </c>
      <c r="C40" s="37"/>
      <c r="D40" s="29">
        <v>25</v>
      </c>
      <c r="E40" s="45">
        <v>0</v>
      </c>
      <c r="F40" s="69"/>
      <c r="G40" s="46">
        <f t="shared" si="0"/>
        <v>0</v>
      </c>
      <c r="H40" s="58">
        <f t="shared" si="1"/>
        <v>0</v>
      </c>
      <c r="I40" s="4"/>
    </row>
    <row r="41" spans="1:9" x14ac:dyDescent="0.3">
      <c r="A41" s="5"/>
      <c r="B41" s="51" t="s">
        <v>49</v>
      </c>
      <c r="C41" s="37"/>
      <c r="D41" s="29">
        <v>25</v>
      </c>
      <c r="E41" s="45">
        <v>0</v>
      </c>
      <c r="F41" s="69"/>
      <c r="G41" s="46">
        <f t="shared" si="0"/>
        <v>0</v>
      </c>
      <c r="H41" s="58">
        <f t="shared" si="1"/>
        <v>0</v>
      </c>
      <c r="I41" s="4"/>
    </row>
    <row r="42" spans="1:9" x14ac:dyDescent="0.3">
      <c r="A42" s="5"/>
      <c r="B42" s="51" t="s">
        <v>50</v>
      </c>
      <c r="C42" s="37"/>
      <c r="D42" s="29">
        <v>175</v>
      </c>
      <c r="E42" s="45">
        <v>175</v>
      </c>
      <c r="F42" s="69"/>
      <c r="G42" s="46">
        <f t="shared" si="0"/>
        <v>175</v>
      </c>
      <c r="H42" s="58">
        <f t="shared" si="1"/>
        <v>1</v>
      </c>
      <c r="I42" s="4"/>
    </row>
    <row r="43" spans="1:9" x14ac:dyDescent="0.3">
      <c r="A43" s="5"/>
      <c r="B43" s="51" t="s">
        <v>51</v>
      </c>
      <c r="C43" s="28"/>
      <c r="D43" s="29">
        <v>100</v>
      </c>
      <c r="E43" s="45">
        <v>65</v>
      </c>
      <c r="F43" s="44"/>
      <c r="G43" s="46">
        <f t="shared" si="0"/>
        <v>65</v>
      </c>
      <c r="H43" s="58">
        <f t="shared" si="1"/>
        <v>0.65</v>
      </c>
      <c r="I43" s="4"/>
    </row>
    <row r="44" spans="1:9" x14ac:dyDescent="0.3">
      <c r="A44" s="5"/>
      <c r="B44" s="70"/>
      <c r="C44" s="28"/>
      <c r="D44" s="29"/>
      <c r="E44" s="45"/>
      <c r="F44" s="44"/>
      <c r="G44" s="100"/>
      <c r="H44" s="58"/>
      <c r="I44" s="4"/>
    </row>
    <row r="45" spans="1:9" x14ac:dyDescent="0.3">
      <c r="A45" s="5">
        <v>6</v>
      </c>
      <c r="B45" s="6" t="s">
        <v>9</v>
      </c>
      <c r="C45" s="27">
        <f>SUM(C46:C68)</f>
        <v>43424</v>
      </c>
      <c r="D45" s="27">
        <f>SUM(D46:D68)</f>
        <v>21816</v>
      </c>
      <c r="E45" s="27">
        <f>SUM(E46:E68)</f>
        <v>21115</v>
      </c>
      <c r="F45" s="27">
        <f>SUM(F46:F68)</f>
        <v>0</v>
      </c>
      <c r="G45" s="30">
        <f t="shared" si="0"/>
        <v>21115</v>
      </c>
      <c r="H45" s="57">
        <f t="shared" si="1"/>
        <v>0.96786762009534288</v>
      </c>
      <c r="I45" s="4"/>
    </row>
    <row r="46" spans="1:9" x14ac:dyDescent="0.3">
      <c r="A46" s="5"/>
      <c r="B46" s="51" t="s">
        <v>19</v>
      </c>
      <c r="C46" s="41">
        <v>9545</v>
      </c>
      <c r="D46" s="29">
        <v>9545</v>
      </c>
      <c r="E46" s="45">
        <v>9520</v>
      </c>
      <c r="F46" s="44"/>
      <c r="G46" s="101">
        <f t="shared" si="0"/>
        <v>9520</v>
      </c>
      <c r="H46" s="58">
        <f t="shared" si="1"/>
        <v>0.99738082765845992</v>
      </c>
      <c r="I46" s="4"/>
    </row>
    <row r="47" spans="1:9" x14ac:dyDescent="0.3">
      <c r="A47" s="7"/>
      <c r="B47" s="19" t="s">
        <v>69</v>
      </c>
      <c r="C47" s="29">
        <v>10000</v>
      </c>
      <c r="D47" s="29"/>
      <c r="E47" s="45">
        <v>0</v>
      </c>
      <c r="F47" s="44"/>
      <c r="G47" s="46">
        <f t="shared" si="0"/>
        <v>0</v>
      </c>
      <c r="H47" s="58"/>
      <c r="I47" s="4"/>
    </row>
    <row r="48" spans="1:9" x14ac:dyDescent="0.3">
      <c r="A48" s="7"/>
      <c r="B48" s="19" t="s">
        <v>17</v>
      </c>
      <c r="C48" s="34">
        <v>1000</v>
      </c>
      <c r="D48" s="29">
        <v>1000</v>
      </c>
      <c r="E48" s="45">
        <v>1000</v>
      </c>
      <c r="F48" s="44"/>
      <c r="G48" s="46">
        <f t="shared" si="0"/>
        <v>1000</v>
      </c>
      <c r="H48" s="58">
        <f t="shared" si="1"/>
        <v>1</v>
      </c>
      <c r="I48" s="4"/>
    </row>
    <row r="49" spans="1:9" x14ac:dyDescent="0.3">
      <c r="A49" s="7"/>
      <c r="B49" s="19" t="s">
        <v>15</v>
      </c>
      <c r="C49" s="34">
        <v>19629</v>
      </c>
      <c r="D49" s="29">
        <v>9629</v>
      </c>
      <c r="E49" s="45">
        <v>9629</v>
      </c>
      <c r="F49" s="44"/>
      <c r="G49" s="46">
        <f t="shared" si="0"/>
        <v>9629</v>
      </c>
      <c r="H49" s="58">
        <f t="shared" si="1"/>
        <v>1</v>
      </c>
      <c r="I49" s="4"/>
    </row>
    <row r="50" spans="1:9" x14ac:dyDescent="0.3">
      <c r="A50" s="7"/>
      <c r="B50" s="19" t="s">
        <v>16</v>
      </c>
      <c r="C50" s="34">
        <v>300</v>
      </c>
      <c r="D50" s="29">
        <v>300</v>
      </c>
      <c r="E50" s="45">
        <v>0</v>
      </c>
      <c r="F50" s="44"/>
      <c r="G50" s="46">
        <f t="shared" si="0"/>
        <v>0</v>
      </c>
      <c r="H50" s="58">
        <f t="shared" si="1"/>
        <v>0</v>
      </c>
      <c r="I50" s="4"/>
    </row>
    <row r="51" spans="1:9" x14ac:dyDescent="0.3">
      <c r="A51" s="7"/>
      <c r="B51" s="19" t="s">
        <v>52</v>
      </c>
      <c r="C51" s="34">
        <v>250</v>
      </c>
      <c r="D51" s="29">
        <v>250</v>
      </c>
      <c r="E51" s="45">
        <v>0</v>
      </c>
      <c r="F51" s="44"/>
      <c r="G51" s="46">
        <f t="shared" si="0"/>
        <v>0</v>
      </c>
      <c r="H51" s="58">
        <f t="shared" si="1"/>
        <v>0</v>
      </c>
      <c r="I51" s="4"/>
    </row>
    <row r="52" spans="1:9" x14ac:dyDescent="0.3">
      <c r="A52" s="7"/>
      <c r="B52" s="71" t="s">
        <v>14</v>
      </c>
      <c r="C52" s="34">
        <v>150</v>
      </c>
      <c r="D52" s="29">
        <v>150</v>
      </c>
      <c r="E52" s="45">
        <v>150</v>
      </c>
      <c r="F52" s="44"/>
      <c r="G52" s="46">
        <f t="shared" si="0"/>
        <v>150</v>
      </c>
      <c r="H52" s="58">
        <f t="shared" si="1"/>
        <v>1</v>
      </c>
      <c r="I52" s="4"/>
    </row>
    <row r="53" spans="1:9" x14ac:dyDescent="0.3">
      <c r="A53" s="7"/>
      <c r="B53" s="19" t="s">
        <v>70</v>
      </c>
      <c r="C53" s="34">
        <v>1000</v>
      </c>
      <c r="D53" s="29"/>
      <c r="E53" s="45"/>
      <c r="F53" s="44"/>
      <c r="G53" s="46">
        <f t="shared" si="0"/>
        <v>0</v>
      </c>
      <c r="H53" s="58"/>
      <c r="I53" s="4"/>
    </row>
    <row r="54" spans="1:9" x14ac:dyDescent="0.3">
      <c r="A54" s="7"/>
      <c r="B54" s="19" t="s">
        <v>71</v>
      </c>
      <c r="C54" s="34">
        <v>1000</v>
      </c>
      <c r="D54" s="29"/>
      <c r="E54" s="45"/>
      <c r="F54" s="44"/>
      <c r="G54" s="46">
        <f t="shared" si="0"/>
        <v>0</v>
      </c>
      <c r="H54" s="58"/>
      <c r="I54" s="4"/>
    </row>
    <row r="55" spans="1:9" x14ac:dyDescent="0.3">
      <c r="A55" s="7"/>
      <c r="B55" s="19" t="s">
        <v>72</v>
      </c>
      <c r="C55" s="34">
        <v>500</v>
      </c>
      <c r="D55" s="29"/>
      <c r="E55" s="45"/>
      <c r="F55" s="44"/>
      <c r="G55" s="46">
        <f t="shared" si="0"/>
        <v>0</v>
      </c>
      <c r="H55" s="58"/>
      <c r="I55" s="4"/>
    </row>
    <row r="56" spans="1:9" x14ac:dyDescent="0.3">
      <c r="A56" s="49"/>
      <c r="B56" s="19" t="s">
        <v>53</v>
      </c>
      <c r="C56" s="34"/>
      <c r="D56" s="29">
        <v>130</v>
      </c>
      <c r="E56" s="45">
        <v>130</v>
      </c>
      <c r="F56" s="44"/>
      <c r="G56" s="46">
        <f t="shared" si="0"/>
        <v>130</v>
      </c>
      <c r="H56" s="58">
        <f t="shared" si="1"/>
        <v>1</v>
      </c>
      <c r="I56" s="4"/>
    </row>
    <row r="57" spans="1:9" ht="17.25" thickBot="1" x14ac:dyDescent="0.35">
      <c r="A57" s="43"/>
      <c r="B57" s="72" t="s">
        <v>54</v>
      </c>
      <c r="C57" s="73">
        <v>50</v>
      </c>
      <c r="D57" s="52">
        <v>50</v>
      </c>
      <c r="E57" s="88">
        <v>0</v>
      </c>
      <c r="F57" s="74"/>
      <c r="G57" s="102">
        <f t="shared" si="0"/>
        <v>0</v>
      </c>
      <c r="H57" s="59">
        <f t="shared" si="1"/>
        <v>0</v>
      </c>
      <c r="I57" s="4"/>
    </row>
    <row r="58" spans="1:9" x14ac:dyDescent="0.3">
      <c r="A58" s="54"/>
      <c r="B58" s="75" t="s">
        <v>55</v>
      </c>
      <c r="C58" s="76"/>
      <c r="D58" s="53">
        <v>50</v>
      </c>
      <c r="E58" s="89">
        <v>50</v>
      </c>
      <c r="F58" s="77"/>
      <c r="G58" s="104">
        <f t="shared" si="0"/>
        <v>50</v>
      </c>
      <c r="H58" s="61">
        <f t="shared" si="1"/>
        <v>1</v>
      </c>
      <c r="I58" s="4"/>
    </row>
    <row r="59" spans="1:9" x14ac:dyDescent="0.3">
      <c r="A59" s="7"/>
      <c r="B59" s="19" t="s">
        <v>56</v>
      </c>
      <c r="C59" s="34"/>
      <c r="D59" s="29">
        <v>50</v>
      </c>
      <c r="E59" s="45">
        <v>50</v>
      </c>
      <c r="F59" s="44"/>
      <c r="G59" s="46">
        <f t="shared" si="0"/>
        <v>50</v>
      </c>
      <c r="H59" s="58">
        <f t="shared" si="1"/>
        <v>1</v>
      </c>
      <c r="I59" s="4"/>
    </row>
    <row r="60" spans="1:9" x14ac:dyDescent="0.3">
      <c r="A60" s="49"/>
      <c r="B60" s="21" t="s">
        <v>57</v>
      </c>
      <c r="C60" s="42"/>
      <c r="D60" s="32">
        <v>50</v>
      </c>
      <c r="E60" s="90">
        <v>0</v>
      </c>
      <c r="F60" s="79"/>
      <c r="G60" s="46">
        <f t="shared" si="0"/>
        <v>0</v>
      </c>
      <c r="H60" s="58">
        <f t="shared" si="1"/>
        <v>0</v>
      </c>
      <c r="I60" s="4"/>
    </row>
    <row r="61" spans="1:9" x14ac:dyDescent="0.3">
      <c r="A61" s="3"/>
      <c r="B61" s="20" t="s">
        <v>58</v>
      </c>
      <c r="C61" s="29"/>
      <c r="D61" s="29">
        <v>40</v>
      </c>
      <c r="E61" s="29">
        <v>40</v>
      </c>
      <c r="F61" s="2"/>
      <c r="G61" s="46">
        <f t="shared" si="0"/>
        <v>40</v>
      </c>
      <c r="H61" s="58">
        <f t="shared" si="1"/>
        <v>1</v>
      </c>
      <c r="I61" s="4"/>
    </row>
    <row r="62" spans="1:9" x14ac:dyDescent="0.3">
      <c r="A62" s="3"/>
      <c r="B62" s="20" t="s">
        <v>59</v>
      </c>
      <c r="C62" s="29"/>
      <c r="D62" s="29">
        <v>25</v>
      </c>
      <c r="E62" s="29">
        <v>0</v>
      </c>
      <c r="F62" s="2"/>
      <c r="G62" s="46">
        <f t="shared" si="0"/>
        <v>0</v>
      </c>
      <c r="H62" s="58">
        <f t="shared" si="1"/>
        <v>0</v>
      </c>
      <c r="I62" s="4"/>
    </row>
    <row r="63" spans="1:9" x14ac:dyDescent="0.3">
      <c r="A63" s="38"/>
      <c r="B63" s="20" t="s">
        <v>60</v>
      </c>
      <c r="C63" s="29"/>
      <c r="D63" s="29">
        <v>100</v>
      </c>
      <c r="E63" s="29">
        <v>100</v>
      </c>
      <c r="F63" s="2"/>
      <c r="G63" s="46">
        <f t="shared" si="0"/>
        <v>100</v>
      </c>
      <c r="H63" s="58">
        <f t="shared" si="1"/>
        <v>1</v>
      </c>
      <c r="I63" s="4"/>
    </row>
    <row r="64" spans="1:9" x14ac:dyDescent="0.3">
      <c r="A64" s="78"/>
      <c r="B64" s="94" t="s">
        <v>61</v>
      </c>
      <c r="C64" s="95"/>
      <c r="D64" s="31">
        <v>50</v>
      </c>
      <c r="E64" s="96">
        <v>50</v>
      </c>
      <c r="F64" s="97"/>
      <c r="G64" s="46">
        <f t="shared" si="0"/>
        <v>50</v>
      </c>
      <c r="H64" s="58">
        <f t="shared" si="1"/>
        <v>1</v>
      </c>
      <c r="I64" s="4"/>
    </row>
    <row r="65" spans="1:9" x14ac:dyDescent="0.3">
      <c r="A65" s="80"/>
      <c r="B65" s="81" t="s">
        <v>62</v>
      </c>
      <c r="C65" s="42">
        <v>0</v>
      </c>
      <c r="D65" s="32">
        <v>132</v>
      </c>
      <c r="E65" s="90">
        <v>131</v>
      </c>
      <c r="F65" s="79"/>
      <c r="G65" s="46">
        <f t="shared" si="0"/>
        <v>131</v>
      </c>
      <c r="H65" s="58">
        <f t="shared" si="1"/>
        <v>0.99242424242424243</v>
      </c>
      <c r="I65" s="4"/>
    </row>
    <row r="66" spans="1:9" x14ac:dyDescent="0.3">
      <c r="A66" s="80"/>
      <c r="B66" s="81" t="s">
        <v>63</v>
      </c>
      <c r="C66" s="42">
        <v>0</v>
      </c>
      <c r="D66" s="32">
        <v>240</v>
      </c>
      <c r="E66" s="90">
        <v>240</v>
      </c>
      <c r="F66" s="79"/>
      <c r="G66" s="46">
        <f t="shared" si="0"/>
        <v>240</v>
      </c>
      <c r="H66" s="58">
        <f t="shared" si="1"/>
        <v>1</v>
      </c>
      <c r="I66" s="4"/>
    </row>
    <row r="67" spans="1:9" x14ac:dyDescent="0.3">
      <c r="A67" s="24"/>
      <c r="B67" s="82" t="s">
        <v>64</v>
      </c>
      <c r="C67" s="42">
        <v>0</v>
      </c>
      <c r="D67" s="32">
        <v>25</v>
      </c>
      <c r="E67" s="90">
        <v>25</v>
      </c>
      <c r="F67" s="79"/>
      <c r="G67" s="46">
        <f t="shared" si="0"/>
        <v>25</v>
      </c>
      <c r="H67" s="58">
        <f t="shared" si="1"/>
        <v>1</v>
      </c>
      <c r="I67" s="4"/>
    </row>
    <row r="68" spans="1:9" x14ac:dyDescent="0.3">
      <c r="A68" s="80"/>
      <c r="B68" s="83"/>
      <c r="C68" s="34"/>
      <c r="D68" s="29"/>
      <c r="E68" s="45"/>
      <c r="F68" s="44"/>
      <c r="G68" s="48">
        <f t="shared" si="0"/>
        <v>0</v>
      </c>
      <c r="H68" s="58"/>
      <c r="I68" s="4"/>
    </row>
    <row r="69" spans="1:9" x14ac:dyDescent="0.3">
      <c r="A69" s="7">
        <v>7</v>
      </c>
      <c r="B69" s="14" t="s">
        <v>65</v>
      </c>
      <c r="C69" s="33">
        <f>SUM(C70:C71)</f>
        <v>0</v>
      </c>
      <c r="D69" s="33">
        <f>SUM(D70:D71)</f>
        <v>125</v>
      </c>
      <c r="E69" s="33">
        <f>SUM(E70:E71)</f>
        <v>125</v>
      </c>
      <c r="F69" s="33">
        <f>SUM(F70:F71)</f>
        <v>0</v>
      </c>
      <c r="G69" s="48">
        <f t="shared" ref="G69:G78" si="2">E69-F69</f>
        <v>125</v>
      </c>
      <c r="H69" s="57">
        <f t="shared" ref="H69:H78" si="3">E69/D69</f>
        <v>1</v>
      </c>
      <c r="I69" s="4"/>
    </row>
    <row r="70" spans="1:9" x14ac:dyDescent="0.3">
      <c r="A70" s="7"/>
      <c r="B70" s="19" t="s">
        <v>66</v>
      </c>
      <c r="C70" s="29"/>
      <c r="D70" s="29">
        <v>75</v>
      </c>
      <c r="E70" s="29">
        <v>75</v>
      </c>
      <c r="F70" s="2"/>
      <c r="G70" s="46">
        <f t="shared" si="2"/>
        <v>75</v>
      </c>
      <c r="H70" s="58">
        <f t="shared" si="3"/>
        <v>1</v>
      </c>
      <c r="I70" s="4"/>
    </row>
    <row r="71" spans="1:9" x14ac:dyDescent="0.3">
      <c r="A71" s="7"/>
      <c r="B71" s="19" t="s">
        <v>20</v>
      </c>
      <c r="C71" s="29"/>
      <c r="D71" s="29">
        <v>50</v>
      </c>
      <c r="E71" s="91">
        <v>50</v>
      </c>
      <c r="F71" s="84"/>
      <c r="G71" s="46">
        <f t="shared" si="2"/>
        <v>50</v>
      </c>
      <c r="H71" s="58">
        <f t="shared" si="3"/>
        <v>1</v>
      </c>
      <c r="I71" s="4"/>
    </row>
    <row r="72" spans="1:9" x14ac:dyDescent="0.3">
      <c r="A72" s="5"/>
      <c r="B72" s="13"/>
      <c r="C72" s="29"/>
      <c r="D72" s="50"/>
      <c r="E72" s="91"/>
      <c r="F72" s="84"/>
      <c r="G72" s="48"/>
      <c r="H72" s="58"/>
      <c r="I72" s="4"/>
    </row>
    <row r="73" spans="1:9" x14ac:dyDescent="0.3">
      <c r="A73" s="5"/>
      <c r="B73" s="85" t="s">
        <v>1</v>
      </c>
      <c r="C73" s="65">
        <f>SUM(C9+C45+C20+C5+C12+C69+C17)</f>
        <v>123785</v>
      </c>
      <c r="D73" s="65">
        <f>SUM(D9+D45+D20+D5+D12+D69+D17)</f>
        <v>137133</v>
      </c>
      <c r="E73" s="65">
        <f>SUM(E9+E45+E20+E5+E12+E69+E17)</f>
        <v>97172</v>
      </c>
      <c r="F73" s="26">
        <f>SUM(F9+F45+F20+F5+F12+F69+F17)</f>
        <v>51642</v>
      </c>
      <c r="G73" s="48">
        <f t="shared" si="2"/>
        <v>45530</v>
      </c>
      <c r="H73" s="57">
        <f t="shared" si="3"/>
        <v>0.70859676372572611</v>
      </c>
      <c r="I73" s="4"/>
    </row>
    <row r="74" spans="1:9" x14ac:dyDescent="0.3">
      <c r="A74" s="12"/>
      <c r="B74" s="36"/>
      <c r="C74" s="63"/>
      <c r="D74" s="26"/>
      <c r="E74" s="86"/>
      <c r="F74" s="86"/>
      <c r="G74" s="48"/>
      <c r="H74" s="58"/>
      <c r="I74" s="4"/>
    </row>
    <row r="75" spans="1:9" x14ac:dyDescent="0.3">
      <c r="A75" s="112" t="s">
        <v>3</v>
      </c>
      <c r="B75" s="113"/>
      <c r="C75" s="28"/>
      <c r="D75" s="29"/>
      <c r="E75" s="45"/>
      <c r="F75" s="44"/>
      <c r="G75" s="48"/>
      <c r="H75" s="58"/>
      <c r="I75" s="4"/>
    </row>
    <row r="76" spans="1:9" x14ac:dyDescent="0.3">
      <c r="A76" s="5"/>
      <c r="B76" s="87" t="s">
        <v>1</v>
      </c>
      <c r="C76" s="25">
        <v>0</v>
      </c>
      <c r="D76" s="26"/>
      <c r="E76" s="86"/>
      <c r="F76" s="44"/>
      <c r="G76" s="48"/>
      <c r="H76" s="58"/>
    </row>
    <row r="77" spans="1:9" x14ac:dyDescent="0.3">
      <c r="A77" s="22"/>
      <c r="B77" s="85"/>
      <c r="C77" s="64"/>
      <c r="D77" s="26"/>
      <c r="E77" s="86"/>
      <c r="F77" s="44"/>
      <c r="G77" s="100">
        <f t="shared" si="2"/>
        <v>0</v>
      </c>
      <c r="H77" s="58"/>
    </row>
    <row r="78" spans="1:9" ht="17.25" thickBot="1" x14ac:dyDescent="0.35">
      <c r="A78" s="8"/>
      <c r="B78" s="9" t="s">
        <v>2</v>
      </c>
      <c r="C78" s="40">
        <f>SUM(C76+C73)</f>
        <v>123785</v>
      </c>
      <c r="D78" s="40">
        <f>SUM(D76+D73)</f>
        <v>137133</v>
      </c>
      <c r="E78" s="40">
        <f>SUM(E76+E73)</f>
        <v>97172</v>
      </c>
      <c r="F78" s="40">
        <f>SUM(F76+F73)</f>
        <v>51642</v>
      </c>
      <c r="G78" s="103">
        <f t="shared" si="2"/>
        <v>45530</v>
      </c>
      <c r="H78" s="60">
        <f t="shared" si="3"/>
        <v>0.70859676372572611</v>
      </c>
    </row>
    <row r="80" spans="1:9" x14ac:dyDescent="0.3">
      <c r="B80" s="1"/>
    </row>
  </sheetData>
  <mergeCells count="9">
    <mergeCell ref="E1:E2"/>
    <mergeCell ref="F1:G1"/>
    <mergeCell ref="H1:H2"/>
    <mergeCell ref="A3:B3"/>
    <mergeCell ref="A75:B75"/>
    <mergeCell ref="A1:A2"/>
    <mergeCell ref="B1:B2"/>
    <mergeCell ref="C1:C2"/>
    <mergeCell ref="D1:D2"/>
  </mergeCells>
  <phoneticPr fontId="7" type="noConversion"/>
  <pageMargins left="0.15748031496062992" right="0.15748031496062992" top="0.70866141732283472" bottom="0.35433070866141736" header="0.19685039370078741" footer="0.19685039370078741"/>
  <pageSetup paperSize="9" scale="71" orientation="portrait" r:id="rId1"/>
  <headerFooter>
    <oddHeader>&amp;C&amp;"Book Antiqua,Félkövér"&amp;11Keszthely Város Önkormányzata
működési célú támogatások államháztartáson kívülre&amp;R&amp;"Book Antiqua,Félkövér"14. melléklet
ezer Ft</oddHeader>
    <oddFooter>&amp;C&amp;P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</vt:lpstr>
      <vt:lpstr>'14'!Nyomtatási_cím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2021-04-30T07:55:01Z</dcterms:modified>
</cp:coreProperties>
</file>