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8" sheetId="20" r:id="rId1"/>
  </sheets>
  <definedNames>
    <definedName name="_xlnm.Print_Titles" localSheetId="0">'8'!$1:$5</definedName>
  </definedNames>
  <calcPr calcId="191029"/>
</workbook>
</file>

<file path=xl/calcChain.xml><?xml version="1.0" encoding="utf-8"?>
<calcChain xmlns="http://schemas.openxmlformats.org/spreadsheetml/2006/main">
  <c r="C83" i="20" l="1"/>
  <c r="D83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Q83" i="20"/>
  <c r="R83" i="20"/>
  <c r="S83" i="20"/>
  <c r="B83" i="20"/>
  <c r="M66" i="20"/>
  <c r="T65" i="20"/>
  <c r="J66" i="20"/>
  <c r="D66" i="20"/>
  <c r="T43" i="20"/>
  <c r="D44" i="20"/>
  <c r="T44" i="20" s="1"/>
  <c r="T68" i="20"/>
  <c r="G69" i="20"/>
  <c r="T69" i="20" s="1"/>
  <c r="T62" i="20"/>
  <c r="G63" i="20"/>
  <c r="T63" i="20" s="1"/>
  <c r="D59" i="20"/>
  <c r="T59" i="20" s="1"/>
  <c r="T58" i="20"/>
  <c r="T52" i="20"/>
  <c r="J53" i="20"/>
  <c r="G53" i="20"/>
  <c r="D53" i="20"/>
  <c r="T39" i="20"/>
  <c r="C40" i="20"/>
  <c r="D40" i="20"/>
  <c r="J40" i="20"/>
  <c r="K40" i="20"/>
  <c r="L40" i="20"/>
  <c r="B40" i="20"/>
  <c r="T35" i="20"/>
  <c r="E36" i="20"/>
  <c r="F36" i="20"/>
  <c r="G36" i="20"/>
  <c r="D36" i="20"/>
  <c r="T27" i="20"/>
  <c r="T28" i="20"/>
  <c r="T30" i="20"/>
  <c r="D29" i="20"/>
  <c r="T29" i="20" s="1"/>
  <c r="T25" i="20"/>
  <c r="C26" i="20"/>
  <c r="B26" i="20"/>
  <c r="Q17" i="20"/>
  <c r="T16" i="20"/>
  <c r="F17" i="20"/>
  <c r="T13" i="20"/>
  <c r="E14" i="20"/>
  <c r="F14" i="20"/>
  <c r="G14" i="20"/>
  <c r="H14" i="20"/>
  <c r="I14" i="20"/>
  <c r="J14" i="20"/>
  <c r="K14" i="20"/>
  <c r="D14" i="20"/>
  <c r="J72" i="20"/>
  <c r="C72" i="20"/>
  <c r="D72" i="20"/>
  <c r="T71" i="20"/>
  <c r="B72" i="20"/>
  <c r="F77" i="20"/>
  <c r="T77" i="20" s="1"/>
  <c r="E77" i="20"/>
  <c r="T76" i="20"/>
  <c r="T7" i="20"/>
  <c r="C8" i="20"/>
  <c r="D8" i="20"/>
  <c r="G8" i="20"/>
  <c r="I8" i="20"/>
  <c r="J8" i="20"/>
  <c r="M8" i="20"/>
  <c r="R8" i="20"/>
  <c r="S8" i="20"/>
  <c r="B8" i="20"/>
  <c r="C32" i="20"/>
  <c r="D32" i="20"/>
  <c r="B32" i="20"/>
  <c r="K32" i="20"/>
  <c r="J32" i="20"/>
  <c r="T31" i="20"/>
  <c r="T47" i="20"/>
  <c r="C48" i="20"/>
  <c r="D48" i="20"/>
  <c r="J48" i="20"/>
  <c r="B48" i="20"/>
  <c r="T48" i="20" s="1"/>
  <c r="T20" i="20"/>
  <c r="P21" i="20"/>
  <c r="F21" i="20"/>
  <c r="R85" i="20"/>
  <c r="S85" i="20"/>
  <c r="R82" i="20"/>
  <c r="S82" i="20"/>
  <c r="T80" i="20"/>
  <c r="N81" i="20"/>
  <c r="H81" i="20"/>
  <c r="C82" i="20"/>
  <c r="D82" i="20"/>
  <c r="D84" i="20" s="1"/>
  <c r="E82" i="20"/>
  <c r="E84" i="20" s="1"/>
  <c r="E86" i="20" s="1"/>
  <c r="F82" i="20"/>
  <c r="F84" i="20" s="1"/>
  <c r="G82" i="20"/>
  <c r="H82" i="20"/>
  <c r="H84" i="20"/>
  <c r="I82" i="20"/>
  <c r="I84" i="20" s="1"/>
  <c r="I86" i="20" s="1"/>
  <c r="J82" i="20"/>
  <c r="J84" i="20" s="1"/>
  <c r="K82" i="20"/>
  <c r="L82" i="20"/>
  <c r="L84" i="20" s="1"/>
  <c r="L86" i="20" s="1"/>
  <c r="M82" i="20"/>
  <c r="M84" i="20" s="1"/>
  <c r="M86" i="20" s="1"/>
  <c r="N82" i="20"/>
  <c r="O82" i="20"/>
  <c r="P82" i="20"/>
  <c r="P84" i="20"/>
  <c r="Q82" i="20"/>
  <c r="Q84" i="20" s="1"/>
  <c r="Q86" i="20" s="1"/>
  <c r="B82" i="20"/>
  <c r="T60" i="20"/>
  <c r="C85" i="20"/>
  <c r="D85" i="20"/>
  <c r="E85" i="20"/>
  <c r="F85" i="20"/>
  <c r="G85" i="20"/>
  <c r="H85" i="20"/>
  <c r="I85" i="20"/>
  <c r="J85" i="20"/>
  <c r="K85" i="20"/>
  <c r="L85" i="20"/>
  <c r="M85" i="20"/>
  <c r="N85" i="20"/>
  <c r="O85" i="20"/>
  <c r="P85" i="20"/>
  <c r="Q85" i="20"/>
  <c r="B85" i="20"/>
  <c r="T78" i="20"/>
  <c r="T70" i="20"/>
  <c r="T73" i="20"/>
  <c r="T61" i="20"/>
  <c r="T37" i="20"/>
  <c r="T74" i="20"/>
  <c r="T22" i="20"/>
  <c r="T23" i="20"/>
  <c r="T56" i="20"/>
  <c r="T46" i="20"/>
  <c r="T18" i="20"/>
  <c r="T64" i="20"/>
  <c r="T51" i="20"/>
  <c r="T54" i="20"/>
  <c r="T6" i="20"/>
  <c r="T15" i="20"/>
  <c r="T9" i="20"/>
  <c r="T50" i="20"/>
  <c r="T41" i="20"/>
  <c r="T11" i="20"/>
  <c r="T45" i="20"/>
  <c r="T33" i="20"/>
  <c r="T75" i="20"/>
  <c r="T34" i="20"/>
  <c r="T12" i="20"/>
  <c r="T49" i="20"/>
  <c r="T55" i="20"/>
  <c r="T19" i="20"/>
  <c r="T79" i="20"/>
  <c r="T38" i="20"/>
  <c r="T57" i="20"/>
  <c r="T67" i="20"/>
  <c r="T24" i="20"/>
  <c r="T82" i="20" s="1"/>
  <c r="T10" i="20"/>
  <c r="T42" i="20"/>
  <c r="B84" i="20"/>
  <c r="B86" i="20" s="1"/>
  <c r="T85" i="20"/>
  <c r="O84" i="20" l="1"/>
  <c r="O86" i="20" s="1"/>
  <c r="T40" i="20"/>
  <c r="T14" i="20"/>
  <c r="H86" i="20"/>
  <c r="T8" i="20"/>
  <c r="F86" i="20"/>
  <c r="J86" i="20"/>
  <c r="D86" i="20"/>
  <c r="T81" i="20"/>
  <c r="S84" i="20"/>
  <c r="S86" i="20" s="1"/>
  <c r="P86" i="20"/>
  <c r="K84" i="20"/>
  <c r="K86" i="20" s="1"/>
  <c r="G84" i="20"/>
  <c r="G86" i="20" s="1"/>
  <c r="C84" i="20"/>
  <c r="C86" i="20" s="1"/>
  <c r="R84" i="20"/>
  <c r="R86" i="20" s="1"/>
  <c r="T32" i="20"/>
  <c r="T17" i="20"/>
  <c r="T26" i="20"/>
  <c r="T36" i="20"/>
  <c r="T21" i="20"/>
  <c r="T83" i="20"/>
  <c r="T84" i="20" s="1"/>
  <c r="T86" i="20" s="1"/>
  <c r="T66" i="20"/>
  <c r="N84" i="20"/>
  <c r="N86" i="20" s="1"/>
  <c r="T72" i="20"/>
  <c r="T53" i="20"/>
</calcChain>
</file>

<file path=xl/sharedStrings.xml><?xml version="1.0" encoding="utf-8"?>
<sst xmlns="http://schemas.openxmlformats.org/spreadsheetml/2006/main" count="107" uniqueCount="59">
  <si>
    <t>Személyi juttatások</t>
  </si>
  <si>
    <t>Egyéb működési célú kiadások</t>
  </si>
  <si>
    <t>I. Működési költségvetés</t>
  </si>
  <si>
    <t>Kiadások összesen</t>
  </si>
  <si>
    <t>Dologi kiadások</t>
  </si>
  <si>
    <t>Finanszírozási kiadások</t>
  </si>
  <si>
    <t>Ellátot-tak pénz-beli jutta-tása</t>
  </si>
  <si>
    <t>Felhal-mozási tartalék</t>
  </si>
  <si>
    <t>Költségvetési kiadások</t>
  </si>
  <si>
    <t xml:space="preserve">Összesen </t>
  </si>
  <si>
    <t>II. Felhalmozási  költségvetés</t>
  </si>
  <si>
    <t>önként vállalt feladat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</si>
  <si>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</si>
  <si>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</si>
  <si>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</si>
  <si>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</si>
  <si>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</si>
  <si>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</si>
  <si>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</si>
  <si>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</si>
  <si>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</si>
  <si>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</si>
  <si>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</si>
  <si>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</si>
  <si>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</si>
  <si>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</si>
  <si>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eből: köt.feladat</t>
  </si>
  <si>
    <t>ebból: köt.feladat</t>
  </si>
  <si>
    <t xml:space="preserve">Kormányzati funkciók </t>
  </si>
  <si>
    <t xml:space="preserve">Munka-adókat terhelő járulékok </t>
  </si>
  <si>
    <t>Beruházás</t>
  </si>
  <si>
    <t>Felújítás</t>
  </si>
  <si>
    <t>Tartalék</t>
  </si>
  <si>
    <t>Egyéb felhalmozási célú kiadások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</si>
  <si>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</si>
  <si>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</si>
  <si>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</si>
  <si>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</si>
  <si>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</si>
  <si>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</si>
  <si>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Egyéb szoc.term.beni és pénzb.ell. 107060</t>
  </si>
  <si>
    <t>Út, autópálya ép.,(fejl)  045120</t>
  </si>
  <si>
    <t>Irányító szervi támogatások folyósítása</t>
  </si>
  <si>
    <t xml:space="preserve">ÁHT- belüli megelőlegezés visszafiz. </t>
  </si>
  <si>
    <t>Strand 081061</t>
  </si>
  <si>
    <t>ebből: köt. feladat</t>
  </si>
  <si>
    <t>Településfejl. 062020</t>
  </si>
  <si>
    <t>Bűnmegelőzés 031060</t>
  </si>
  <si>
    <t>Esélyegyenlőség 107080</t>
  </si>
  <si>
    <t>Önkorm. elsz. 018010</t>
  </si>
  <si>
    <t>Hitel</t>
  </si>
  <si>
    <t>Sport 081030</t>
  </si>
  <si>
    <t>Óvodai nevelés ell.műk. feladatai 091140</t>
  </si>
  <si>
    <t>Fiatalok társ.beill.084070</t>
  </si>
  <si>
    <t>Kábítószer megelőzés 074052</t>
  </si>
  <si>
    <t>Módosítás</t>
  </si>
  <si>
    <t>Módosított előirányzat</t>
  </si>
  <si>
    <t>Pénz-ügyi lízing</t>
  </si>
  <si>
    <t>Támog.célú fin.műv. 018030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</si>
</sst>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\-??\ _F_t_-;_-@_-"/>
  </numFmts>
  <fonts count="12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b/>
      <sz val="7"/>
      <name val="Book Antiqua"/>
      <family val="1"/>
      <charset val="238"/>
    </font>
    <font>
      <sz val="8"/>
      <name val="Arial"/>
      <family val="2"/>
      <charset val="238"/>
    </font>
    <font>
      <sz val="10"/>
      <color rgb="FFFF0000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Border="1"/>
    <xf numFmtId="0" fontId="1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7" fillId="0" borderId="3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1" fillId="0" borderId="4" xfId="2" applyNumberFormat="1" applyFont="1" applyFill="1" applyBorder="1"/>
    <xf numFmtId="1" fontId="1" fillId="0" borderId="6" xfId="2" applyNumberFormat="1" applyFont="1" applyFill="1" applyBorder="1"/>
    <xf numFmtId="0" fontId="6" fillId="0" borderId="1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1" fontId="1" fillId="0" borderId="10" xfId="2" applyNumberFormat="1" applyFont="1" applyFill="1" applyBorder="1"/>
    <xf numFmtId="0" fontId="7" fillId="0" borderId="3" xfId="0" applyFont="1" applyFill="1" applyBorder="1" applyAlignment="1">
      <alignment horizontal="left" wrapText="1" indent="1"/>
    </xf>
    <xf numFmtId="1" fontId="1" fillId="0" borderId="23" xfId="2" applyNumberFormat="1" applyFont="1" applyFill="1" applyBorder="1"/>
    <xf numFmtId="1" fontId="1" fillId="0" borderId="5" xfId="2" applyNumberFormat="1" applyFont="1" applyFill="1" applyBorder="1"/>
    <xf numFmtId="0" fontId="7" fillId="0" borderId="19" xfId="0" applyFont="1" applyFill="1" applyBorder="1" applyAlignment="1">
      <alignment horizontal="left" wrapText="1" indent="1"/>
    </xf>
    <xf numFmtId="0" fontId="1" fillId="2" borderId="12" xfId="0" applyFont="1" applyFill="1" applyBorder="1"/>
    <xf numFmtId="0" fontId="1" fillId="2" borderId="4" xfId="0" applyFont="1" applyFill="1" applyBorder="1"/>
    <xf numFmtId="0" fontId="7" fillId="0" borderId="2" xfId="0" applyFont="1" applyFill="1" applyBorder="1" applyAlignment="1">
      <alignment wrapText="1"/>
    </xf>
    <xf numFmtId="1" fontId="1" fillId="0" borderId="4" xfId="2" applyNumberFormat="1" applyFont="1" applyFill="1" applyBorder="1" applyAlignment="1">
      <alignment vertical="center"/>
    </xf>
    <xf numFmtId="1" fontId="1" fillId="0" borderId="12" xfId="2" applyNumberFormat="1" applyFont="1" applyFill="1" applyBorder="1"/>
    <xf numFmtId="1" fontId="7" fillId="0" borderId="0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2" fillId="0" borderId="18" xfId="2" applyNumberFormat="1" applyFont="1" applyFill="1" applyBorder="1"/>
    <xf numFmtId="1" fontId="2" fillId="0" borderId="4" xfId="0" applyNumberFormat="1" applyFont="1" applyFill="1" applyBorder="1"/>
    <xf numFmtId="1" fontId="2" fillId="0" borderId="10" xfId="0" applyNumberFormat="1" applyFont="1" applyFill="1" applyBorder="1"/>
    <xf numFmtId="0" fontId="2" fillId="0" borderId="0" xfId="0" applyFont="1" applyFill="1"/>
    <xf numFmtId="1" fontId="1" fillId="0" borderId="0" xfId="0" applyNumberFormat="1" applyFont="1" applyFill="1"/>
    <xf numFmtId="1" fontId="1" fillId="2" borderId="4" xfId="2" applyNumberFormat="1" applyFont="1" applyFill="1" applyBorder="1"/>
    <xf numFmtId="1" fontId="1" fillId="2" borderId="12" xfId="2" applyNumberFormat="1" applyFont="1" applyFill="1" applyBorder="1"/>
    <xf numFmtId="1" fontId="1" fillId="2" borderId="23" xfId="2" applyNumberFormat="1" applyFont="1" applyFill="1" applyBorder="1"/>
    <xf numFmtId="1" fontId="1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1" fontId="1" fillId="2" borderId="5" xfId="2" applyNumberFormat="1" applyFont="1" applyFill="1" applyBorder="1"/>
    <xf numFmtId="1" fontId="1" fillId="2" borderId="6" xfId="2" applyNumberFormat="1" applyFont="1" applyFill="1" applyBorder="1"/>
    <xf numFmtId="1" fontId="1" fillId="2" borderId="10" xfId="2" applyNumberFormat="1" applyFont="1" applyFill="1" applyBorder="1"/>
    <xf numFmtId="1" fontId="1" fillId="2" borderId="17" xfId="2" applyNumberFormat="1" applyFont="1" applyFill="1" applyBorder="1"/>
    <xf numFmtId="1" fontId="1" fillId="2" borderId="21" xfId="2" applyNumberFormat="1" applyFont="1" applyFill="1" applyBorder="1"/>
    <xf numFmtId="1" fontId="1" fillId="2" borderId="28" xfId="2" applyNumberFormat="1" applyFont="1" applyFill="1" applyBorder="1"/>
    <xf numFmtId="1" fontId="1" fillId="2" borderId="13" xfId="2" applyNumberFormat="1" applyFont="1" applyFill="1" applyBorder="1"/>
    <xf numFmtId="1" fontId="2" fillId="0" borderId="4" xfId="2" applyNumberFormat="1" applyFont="1" applyFill="1" applyBorder="1"/>
    <xf numFmtId="0" fontId="7" fillId="0" borderId="7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left" wrapText="1" indent="1"/>
    </xf>
    <xf numFmtId="1" fontId="11" fillId="2" borderId="4" xfId="2" applyNumberFormat="1" applyFont="1" applyFill="1" applyBorder="1"/>
    <xf numFmtId="1" fontId="1" fillId="2" borderId="15" xfId="2" applyNumberFormat="1" applyFont="1" applyFill="1" applyBorder="1"/>
    <xf numFmtId="1" fontId="2" fillId="0" borderId="17" xfId="2" applyNumberFormat="1" applyFont="1" applyFill="1" applyBorder="1"/>
    <xf numFmtId="0" fontId="6" fillId="0" borderId="19" xfId="0" applyFont="1" applyBorder="1" applyAlignment="1">
      <alignment horizontal="left" vertical="center" wrapText="1" indent="1"/>
    </xf>
    <xf numFmtId="1" fontId="2" fillId="0" borderId="13" xfId="0" applyNumberFormat="1" applyFont="1" applyFill="1" applyBorder="1"/>
    <xf numFmtId="0" fontId="1" fillId="2" borderId="10" xfId="0" applyFont="1" applyFill="1" applyBorder="1"/>
    <xf numFmtId="1" fontId="1" fillId="2" borderId="17" xfId="2" applyNumberFormat="1" applyFont="1" applyFill="1" applyBorder="1" applyAlignment="1">
      <alignment vertical="center"/>
    </xf>
    <xf numFmtId="1" fontId="2" fillId="0" borderId="31" xfId="2" applyNumberFormat="1" applyFont="1" applyFill="1" applyBorder="1"/>
    <xf numFmtId="1" fontId="2" fillId="0" borderId="17" xfId="0" applyNumberFormat="1" applyFont="1" applyFill="1" applyBorder="1"/>
    <xf numFmtId="0" fontId="1" fillId="2" borderId="5" xfId="0" applyFont="1" applyFill="1" applyBorder="1"/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" fontId="8" fillId="0" borderId="31" xfId="2" applyNumberFormat="1" applyFont="1" applyFill="1" applyBorder="1" applyAlignment="1">
      <alignment horizontal="center" vertical="center" wrapText="1"/>
    </xf>
    <xf numFmtId="1" fontId="8" fillId="0" borderId="22" xfId="2" applyNumberFormat="1" applyFont="1" applyFill="1" applyBorder="1" applyAlignment="1">
      <alignment horizontal="center" vertical="center" wrapText="1"/>
    </xf>
    <xf numFmtId="1" fontId="8" fillId="0" borderId="28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T80" sqref="T80"/>
    </sheetView>
  </sheetViews>
  <sheetFormatPr defaultRowHeight="15" x14ac:dyDescent="0.3"/>
  <cols>
    <col min="1" max="1" width="22.7109375" style="5" customWidth="1"/>
    <col min="2" max="2" width="8.28515625" style="3" customWidth="1"/>
    <col min="3" max="3" width="7.28515625" style="3" customWidth="1"/>
    <col min="4" max="4" width="9.42578125" style="3" customWidth="1"/>
    <col min="5" max="5" width="7.140625" style="3" customWidth="1"/>
    <col min="6" max="6" width="9.5703125" style="3" customWidth="1"/>
    <col min="7" max="7" width="8.85546875" style="3" customWidth="1"/>
    <col min="8" max="9" width="6.85546875" style="3" customWidth="1"/>
    <col min="10" max="10" width="8.42578125" style="3" customWidth="1"/>
    <col min="11" max="11" width="7.85546875" style="3" customWidth="1"/>
    <col min="12" max="14" width="7.140625" style="3" customWidth="1"/>
    <col min="15" max="15" width="6.85546875" style="3" customWidth="1"/>
    <col min="16" max="16" width="10" style="3" customWidth="1"/>
    <col min="17" max="18" width="7" style="3" customWidth="1"/>
    <col min="19" max="19" width="4.140625" style="36" customWidth="1"/>
    <col min="20" max="20" width="8.42578125" style="36" customWidth="1"/>
    <col min="21" max="16384" width="9.140625" style="1"/>
  </cols>
  <sheetData>
    <row r="1" spans="1:21" ht="14.25" x14ac:dyDescent="0.3">
      <c r="A1" s="66" t="s">
        <v>28</v>
      </c>
      <c r="B1" s="74" t="s">
        <v>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84" t="s">
        <v>5</v>
      </c>
      <c r="Q1" s="85"/>
      <c r="R1" s="85"/>
      <c r="S1" s="86"/>
      <c r="T1" s="67" t="s">
        <v>3</v>
      </c>
    </row>
    <row r="2" spans="1:21" ht="13.5" customHeight="1" x14ac:dyDescent="0.25">
      <c r="A2" s="64"/>
      <c r="B2" s="81" t="s">
        <v>2</v>
      </c>
      <c r="C2" s="82"/>
      <c r="D2" s="82"/>
      <c r="E2" s="82"/>
      <c r="F2" s="82"/>
      <c r="G2" s="82"/>
      <c r="H2" s="82"/>
      <c r="I2" s="83"/>
      <c r="J2" s="87" t="s">
        <v>10</v>
      </c>
      <c r="K2" s="88"/>
      <c r="L2" s="88"/>
      <c r="M2" s="88"/>
      <c r="N2" s="88"/>
      <c r="O2" s="89"/>
      <c r="P2" s="70" t="s">
        <v>42</v>
      </c>
      <c r="Q2" s="77" t="s">
        <v>43</v>
      </c>
      <c r="R2" s="79" t="s">
        <v>57</v>
      </c>
      <c r="S2" s="70" t="s">
        <v>50</v>
      </c>
      <c r="T2" s="68"/>
    </row>
    <row r="3" spans="1:21" ht="20.25" customHeight="1" x14ac:dyDescent="0.25">
      <c r="A3" s="64"/>
      <c r="B3" s="77" t="s">
        <v>0</v>
      </c>
      <c r="C3" s="79" t="s">
        <v>29</v>
      </c>
      <c r="D3" s="79" t="s">
        <v>4</v>
      </c>
      <c r="E3" s="79" t="s">
        <v>6</v>
      </c>
      <c r="F3" s="71" t="s">
        <v>1</v>
      </c>
      <c r="G3" s="72"/>
      <c r="H3" s="72"/>
      <c r="I3" s="73"/>
      <c r="J3" s="70" t="s">
        <v>30</v>
      </c>
      <c r="K3" s="70" t="s">
        <v>31</v>
      </c>
      <c r="L3" s="70" t="s">
        <v>33</v>
      </c>
      <c r="M3" s="70"/>
      <c r="N3" s="70"/>
      <c r="O3" s="70"/>
      <c r="P3" s="70"/>
      <c r="Q3" s="91"/>
      <c r="R3" s="90"/>
      <c r="S3" s="70"/>
      <c r="T3" s="68"/>
    </row>
    <row r="4" spans="1:21" ht="76.5" x14ac:dyDescent="0.25">
      <c r="A4" s="65"/>
      <c r="B4" s="78"/>
      <c r="C4" s="80"/>
      <c r="D4" s="80"/>
      <c r="E4" s="80"/>
      <c r="F4" s="29" t="s">
        <v>35</v>
      </c>
      <c r="G4" s="28" t="s">
        <v>36</v>
      </c>
      <c r="H4" s="30" t="s">
        <v>32</v>
      </c>
      <c r="I4" s="30" t="s">
        <v>34</v>
      </c>
      <c r="J4" s="70"/>
      <c r="K4" s="70"/>
      <c r="L4" s="28" t="s">
        <v>37</v>
      </c>
      <c r="M4" s="28" t="s">
        <v>38</v>
      </c>
      <c r="N4" s="28" t="s">
        <v>7</v>
      </c>
      <c r="O4" s="28" t="s">
        <v>39</v>
      </c>
      <c r="P4" s="70"/>
      <c r="Q4" s="78"/>
      <c r="R4" s="80"/>
      <c r="S4" s="70"/>
      <c r="T4" s="69"/>
    </row>
    <row r="5" spans="1:21" thickBot="1" x14ac:dyDescent="0.35">
      <c r="A5" s="6">
        <v>1</v>
      </c>
      <c r="B5" s="31">
        <v>2</v>
      </c>
      <c r="C5" s="31">
        <v>3</v>
      </c>
      <c r="D5" s="32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12">
        <v>20</v>
      </c>
    </row>
    <row r="6" spans="1:21" s="8" customFormat="1" ht="13.5" x14ac:dyDescent="0.25">
      <c r="A6" s="7" t="s">
        <v>12</v>
      </c>
      <c r="B6" s="39">
        <v>76672</v>
      </c>
      <c r="C6" s="39">
        <v>15540</v>
      </c>
      <c r="D6" s="39">
        <v>104626</v>
      </c>
      <c r="E6" s="39"/>
      <c r="F6" s="39"/>
      <c r="G6" s="39">
        <v>12000</v>
      </c>
      <c r="H6" s="39"/>
      <c r="I6" s="39">
        <v>30000</v>
      </c>
      <c r="J6" s="39">
        <v>1000</v>
      </c>
      <c r="K6" s="39"/>
      <c r="L6" s="39"/>
      <c r="M6" s="39">
        <v>10270</v>
      </c>
      <c r="N6" s="39"/>
      <c r="O6" s="39"/>
      <c r="P6" s="39"/>
      <c r="Q6" s="39"/>
      <c r="R6" s="39">
        <v>2761</v>
      </c>
      <c r="S6" s="26"/>
      <c r="T6" s="47">
        <f t="shared" ref="T6:T41" si="0">SUM(B6:S6)</f>
        <v>252869</v>
      </c>
      <c r="U6" s="10"/>
    </row>
    <row r="7" spans="1:21" s="8" customFormat="1" ht="13.5" x14ac:dyDescent="0.25">
      <c r="A7" s="18" t="s">
        <v>55</v>
      </c>
      <c r="B7" s="43">
        <v>-1280</v>
      </c>
      <c r="C7" s="43"/>
      <c r="D7" s="43">
        <v>748</v>
      </c>
      <c r="E7" s="43"/>
      <c r="F7" s="43"/>
      <c r="G7" s="43">
        <v>700</v>
      </c>
      <c r="H7" s="43"/>
      <c r="I7" s="43"/>
      <c r="J7" s="43"/>
      <c r="K7" s="43"/>
      <c r="L7" s="43"/>
      <c r="M7" s="43"/>
      <c r="N7" s="43"/>
      <c r="O7" s="43"/>
      <c r="P7" s="38"/>
      <c r="Q7" s="43"/>
      <c r="R7" s="43"/>
      <c r="S7" s="20"/>
      <c r="T7" s="48">
        <f t="shared" si="0"/>
        <v>168</v>
      </c>
      <c r="U7" s="10"/>
    </row>
    <row r="8" spans="1:21" s="8" customFormat="1" ht="13.5" x14ac:dyDescent="0.25">
      <c r="A8" s="18" t="s">
        <v>56</v>
      </c>
      <c r="B8" s="43">
        <f>SUM(B6:B7)</f>
        <v>75392</v>
      </c>
      <c r="C8" s="43">
        <f t="shared" ref="C8:T8" si="1">SUM(C6:C7)</f>
        <v>15540</v>
      </c>
      <c r="D8" s="43">
        <f t="shared" si="1"/>
        <v>105374</v>
      </c>
      <c r="E8" s="43"/>
      <c r="F8" s="43"/>
      <c r="G8" s="43">
        <f t="shared" si="1"/>
        <v>12700</v>
      </c>
      <c r="H8" s="43"/>
      <c r="I8" s="43">
        <f t="shared" si="1"/>
        <v>30000</v>
      </c>
      <c r="J8" s="43">
        <f t="shared" si="1"/>
        <v>1000</v>
      </c>
      <c r="K8" s="43"/>
      <c r="L8" s="43"/>
      <c r="M8" s="43">
        <f t="shared" si="1"/>
        <v>10270</v>
      </c>
      <c r="N8" s="43"/>
      <c r="O8" s="43"/>
      <c r="P8" s="43"/>
      <c r="Q8" s="43"/>
      <c r="R8" s="43">
        <f t="shared" si="1"/>
        <v>2761</v>
      </c>
      <c r="S8" s="43">
        <f t="shared" si="1"/>
        <v>0</v>
      </c>
      <c r="T8" s="48">
        <f t="shared" si="1"/>
        <v>253037</v>
      </c>
      <c r="U8" s="10"/>
    </row>
    <row r="9" spans="1:21" s="8" customFormat="1" ht="13.5" x14ac:dyDescent="0.25">
      <c r="A9" s="18" t="s">
        <v>27</v>
      </c>
      <c r="B9" s="38">
        <v>26881</v>
      </c>
      <c r="C9" s="38">
        <v>4704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3"/>
      <c r="T9" s="46">
        <f t="shared" si="0"/>
        <v>31585</v>
      </c>
      <c r="U9" s="10"/>
    </row>
    <row r="10" spans="1:21" s="8" customFormat="1" ht="25.5" x14ac:dyDescent="0.25">
      <c r="A10" s="9" t="s">
        <v>25</v>
      </c>
      <c r="B10" s="38"/>
      <c r="C10" s="38"/>
      <c r="D10" s="38"/>
      <c r="E10" s="38"/>
      <c r="F10" s="38"/>
      <c r="G10" s="38">
        <v>12341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3"/>
      <c r="T10" s="46">
        <f t="shared" si="0"/>
        <v>12341</v>
      </c>
    </row>
    <row r="11" spans="1:21" s="8" customFormat="1" ht="13.5" x14ac:dyDescent="0.25">
      <c r="A11" s="18" t="s">
        <v>27</v>
      </c>
      <c r="B11" s="40"/>
      <c r="C11" s="40"/>
      <c r="D11" s="40"/>
      <c r="E11" s="40"/>
      <c r="F11" s="40"/>
      <c r="G11" s="40">
        <v>12341</v>
      </c>
      <c r="H11" s="40"/>
      <c r="I11" s="40"/>
      <c r="J11" s="40"/>
      <c r="K11" s="40"/>
      <c r="L11" s="40"/>
      <c r="M11" s="40"/>
      <c r="N11" s="40"/>
      <c r="O11" s="40"/>
      <c r="P11" s="38"/>
      <c r="Q11" s="40"/>
      <c r="R11" s="40"/>
      <c r="S11" s="19"/>
      <c r="T11" s="46">
        <f t="shared" si="0"/>
        <v>12341</v>
      </c>
    </row>
    <row r="12" spans="1:21" s="8" customFormat="1" ht="25.5" x14ac:dyDescent="0.25">
      <c r="A12" s="9" t="s">
        <v>19</v>
      </c>
      <c r="B12" s="38"/>
      <c r="C12" s="38"/>
      <c r="D12" s="38">
        <v>51994</v>
      </c>
      <c r="E12" s="38"/>
      <c r="F12" s="38"/>
      <c r="G12" s="38">
        <v>317914</v>
      </c>
      <c r="H12" s="38"/>
      <c r="I12" s="38"/>
      <c r="J12" s="38">
        <v>29066</v>
      </c>
      <c r="K12" s="38">
        <v>204598</v>
      </c>
      <c r="L12" s="38"/>
      <c r="M12" s="38"/>
      <c r="N12" s="38"/>
      <c r="O12" s="38"/>
      <c r="P12" s="38"/>
      <c r="Q12" s="38"/>
      <c r="R12" s="38"/>
      <c r="S12" s="13"/>
      <c r="T12" s="46">
        <f t="shared" si="0"/>
        <v>603572</v>
      </c>
      <c r="U12" s="10"/>
    </row>
    <row r="13" spans="1:21" s="8" customFormat="1" ht="13.5" x14ac:dyDescent="0.25">
      <c r="A13" s="18" t="s">
        <v>55</v>
      </c>
      <c r="B13" s="38"/>
      <c r="C13" s="38"/>
      <c r="D13" s="38">
        <v>2000</v>
      </c>
      <c r="E13" s="38"/>
      <c r="F13" s="38"/>
      <c r="G13" s="38">
        <v>-108321</v>
      </c>
      <c r="H13" s="38"/>
      <c r="I13" s="38"/>
      <c r="J13" s="38">
        <v>30092</v>
      </c>
      <c r="K13" s="38">
        <v>3400</v>
      </c>
      <c r="L13" s="38"/>
      <c r="M13" s="38"/>
      <c r="N13" s="38"/>
      <c r="O13" s="38"/>
      <c r="P13" s="38"/>
      <c r="Q13" s="38"/>
      <c r="R13" s="38"/>
      <c r="S13" s="13"/>
      <c r="T13" s="46">
        <f t="shared" si="0"/>
        <v>-72829</v>
      </c>
      <c r="U13" s="10"/>
    </row>
    <row r="14" spans="1:21" s="8" customFormat="1" ht="13.5" x14ac:dyDescent="0.25">
      <c r="A14" s="18" t="s">
        <v>56</v>
      </c>
      <c r="B14" s="38"/>
      <c r="C14" s="38"/>
      <c r="D14" s="38">
        <f>SUM(D12:D13)</f>
        <v>53994</v>
      </c>
      <c r="E14" s="38">
        <f t="shared" ref="E14:K14" si="2">SUM(E12:E13)</f>
        <v>0</v>
      </c>
      <c r="F14" s="38">
        <f t="shared" si="2"/>
        <v>0</v>
      </c>
      <c r="G14" s="38">
        <f t="shared" si="2"/>
        <v>209593</v>
      </c>
      <c r="H14" s="38">
        <f t="shared" si="2"/>
        <v>0</v>
      </c>
      <c r="I14" s="38">
        <f t="shared" si="2"/>
        <v>0</v>
      </c>
      <c r="J14" s="38">
        <f t="shared" si="2"/>
        <v>59158</v>
      </c>
      <c r="K14" s="38">
        <f t="shared" si="2"/>
        <v>207998</v>
      </c>
      <c r="L14" s="38"/>
      <c r="M14" s="38"/>
      <c r="N14" s="38"/>
      <c r="O14" s="38"/>
      <c r="P14" s="38"/>
      <c r="Q14" s="38"/>
      <c r="R14" s="38"/>
      <c r="S14" s="13"/>
      <c r="T14" s="46">
        <f t="shared" si="0"/>
        <v>530743</v>
      </c>
      <c r="U14" s="10"/>
    </row>
    <row r="15" spans="1:21" s="8" customFormat="1" ht="13.5" x14ac:dyDescent="0.25">
      <c r="A15" s="9" t="s">
        <v>49</v>
      </c>
      <c r="B15" s="38"/>
      <c r="C15" s="38"/>
      <c r="D15" s="38"/>
      <c r="E15" s="38"/>
      <c r="F15" s="38">
        <v>119172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>
        <v>55836</v>
      </c>
      <c r="R15" s="38"/>
      <c r="S15" s="13"/>
      <c r="T15" s="46">
        <f t="shared" si="0"/>
        <v>175008</v>
      </c>
      <c r="U15" s="10"/>
    </row>
    <row r="16" spans="1:21" s="8" customFormat="1" ht="13.5" x14ac:dyDescent="0.25">
      <c r="A16" s="18" t="s">
        <v>55</v>
      </c>
      <c r="B16" s="38"/>
      <c r="C16" s="38"/>
      <c r="D16" s="38"/>
      <c r="E16" s="38"/>
      <c r="F16" s="38">
        <v>2255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>
        <v>1500</v>
      </c>
      <c r="R16" s="38"/>
      <c r="S16" s="13"/>
      <c r="T16" s="46">
        <f t="shared" si="0"/>
        <v>3755</v>
      </c>
      <c r="U16" s="10"/>
    </row>
    <row r="17" spans="1:21" s="8" customFormat="1" ht="13.5" x14ac:dyDescent="0.25">
      <c r="A17" s="18" t="s">
        <v>56</v>
      </c>
      <c r="B17" s="38"/>
      <c r="C17" s="38"/>
      <c r="D17" s="38"/>
      <c r="E17" s="38"/>
      <c r="F17" s="38">
        <f>SUM(F15:F16)</f>
        <v>121427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f>SUM(Q15:Q16)</f>
        <v>57336</v>
      </c>
      <c r="R17" s="38"/>
      <c r="S17" s="13"/>
      <c r="T17" s="46">
        <f t="shared" si="0"/>
        <v>178763</v>
      </c>
      <c r="U17" s="10"/>
    </row>
    <row r="18" spans="1:21" s="8" customFormat="1" ht="13.5" x14ac:dyDescent="0.25">
      <c r="A18" s="18" t="s">
        <v>45</v>
      </c>
      <c r="B18" s="38"/>
      <c r="C18" s="38"/>
      <c r="D18" s="38"/>
      <c r="E18" s="38"/>
      <c r="F18" s="38">
        <v>121427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>
        <v>57336</v>
      </c>
      <c r="R18" s="38"/>
      <c r="S18" s="13"/>
      <c r="T18" s="46">
        <f t="shared" si="0"/>
        <v>178763</v>
      </c>
      <c r="U18" s="10"/>
    </row>
    <row r="19" spans="1:21" s="8" customFormat="1" ht="13.5" x14ac:dyDescent="0.25">
      <c r="A19" s="9" t="s">
        <v>58</v>
      </c>
      <c r="B19" s="38"/>
      <c r="C19" s="38"/>
      <c r="D19" s="38"/>
      <c r="E19" s="38"/>
      <c r="F19" s="41">
        <v>93836</v>
      </c>
      <c r="G19" s="41"/>
      <c r="H19" s="41"/>
      <c r="I19" s="41"/>
      <c r="J19" s="41"/>
      <c r="K19" s="41"/>
      <c r="L19" s="41"/>
      <c r="M19" s="41"/>
      <c r="N19" s="41"/>
      <c r="O19" s="41"/>
      <c r="P19" s="41">
        <v>1956585</v>
      </c>
      <c r="Q19" s="38"/>
      <c r="R19" s="38"/>
      <c r="S19" s="13"/>
      <c r="T19" s="59">
        <f t="shared" si="0"/>
        <v>2050421</v>
      </c>
      <c r="U19" s="10"/>
    </row>
    <row r="20" spans="1:21" s="8" customFormat="1" ht="13.5" x14ac:dyDescent="0.25">
      <c r="A20" s="18" t="s">
        <v>55</v>
      </c>
      <c r="B20" s="38"/>
      <c r="C20" s="38"/>
      <c r="D20" s="38"/>
      <c r="E20" s="38"/>
      <c r="F20" s="41">
        <v>16086</v>
      </c>
      <c r="G20" s="41"/>
      <c r="H20" s="41"/>
      <c r="I20" s="41"/>
      <c r="J20" s="41"/>
      <c r="K20" s="41"/>
      <c r="L20" s="41"/>
      <c r="M20" s="41"/>
      <c r="N20" s="41"/>
      <c r="O20" s="41"/>
      <c r="P20" s="41">
        <v>27047</v>
      </c>
      <c r="Q20" s="38"/>
      <c r="R20" s="38"/>
      <c r="S20" s="13"/>
      <c r="T20" s="59">
        <f t="shared" si="0"/>
        <v>43133</v>
      </c>
      <c r="U20" s="10"/>
    </row>
    <row r="21" spans="1:21" s="8" customFormat="1" ht="13.5" x14ac:dyDescent="0.25">
      <c r="A21" s="18" t="s">
        <v>56</v>
      </c>
      <c r="B21" s="38"/>
      <c r="C21" s="38"/>
      <c r="D21" s="38"/>
      <c r="E21" s="38"/>
      <c r="F21" s="41">
        <f>SUM(F19:F20)</f>
        <v>109922</v>
      </c>
      <c r="G21" s="41"/>
      <c r="H21" s="41"/>
      <c r="I21" s="41"/>
      <c r="J21" s="41"/>
      <c r="K21" s="41"/>
      <c r="L21" s="41"/>
      <c r="M21" s="41"/>
      <c r="N21" s="41"/>
      <c r="O21" s="41"/>
      <c r="P21" s="41">
        <f>SUM(P19:P20)</f>
        <v>1983632</v>
      </c>
      <c r="Q21" s="38"/>
      <c r="R21" s="38"/>
      <c r="S21" s="13"/>
      <c r="T21" s="59">
        <f t="shared" si="0"/>
        <v>2093554</v>
      </c>
      <c r="U21" s="10"/>
    </row>
    <row r="22" spans="1:21" s="8" customFormat="1" ht="13.5" x14ac:dyDescent="0.25">
      <c r="A22" s="18" t="s">
        <v>27</v>
      </c>
      <c r="B22" s="38"/>
      <c r="C22" s="38"/>
      <c r="D22" s="38"/>
      <c r="E22" s="38"/>
      <c r="F22" s="38">
        <v>96258</v>
      </c>
      <c r="G22" s="38"/>
      <c r="H22" s="38"/>
      <c r="I22" s="38"/>
      <c r="J22" s="38"/>
      <c r="K22" s="38"/>
      <c r="L22" s="38"/>
      <c r="M22" s="38"/>
      <c r="N22" s="38"/>
      <c r="O22" s="38"/>
      <c r="P22" s="38">
        <v>989666</v>
      </c>
      <c r="Q22" s="38"/>
      <c r="R22" s="38"/>
      <c r="S22" s="13"/>
      <c r="T22" s="46">
        <f t="shared" si="0"/>
        <v>1085924</v>
      </c>
      <c r="U22" s="10"/>
    </row>
    <row r="23" spans="1:21" s="8" customFormat="1" ht="13.5" x14ac:dyDescent="0.25">
      <c r="A23" s="9" t="s">
        <v>47</v>
      </c>
      <c r="B23" s="38">
        <v>597</v>
      </c>
      <c r="C23" s="38">
        <v>228</v>
      </c>
      <c r="D23" s="38">
        <v>270</v>
      </c>
      <c r="E23" s="38"/>
      <c r="F23" s="38"/>
      <c r="G23" s="38"/>
      <c r="H23" s="38"/>
      <c r="I23" s="42"/>
      <c r="J23" s="38"/>
      <c r="K23" s="38"/>
      <c r="L23" s="38"/>
      <c r="M23" s="38"/>
      <c r="N23" s="38"/>
      <c r="O23" s="38"/>
      <c r="P23" s="38"/>
      <c r="Q23" s="38"/>
      <c r="R23" s="38"/>
      <c r="S23" s="13"/>
      <c r="T23" s="46">
        <f t="shared" si="0"/>
        <v>1095</v>
      </c>
      <c r="U23" s="10"/>
    </row>
    <row r="24" spans="1:21" s="8" customFormat="1" ht="13.5" x14ac:dyDescent="0.25">
      <c r="A24" s="9" t="s">
        <v>15</v>
      </c>
      <c r="B24" s="38">
        <v>2896</v>
      </c>
      <c r="C24" s="38">
        <v>224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3"/>
      <c r="T24" s="46">
        <f t="shared" si="0"/>
        <v>3120</v>
      </c>
      <c r="U24" s="10"/>
    </row>
    <row r="25" spans="1:21" s="8" customFormat="1" ht="13.5" x14ac:dyDescent="0.25">
      <c r="A25" s="18" t="s">
        <v>55</v>
      </c>
      <c r="B25" s="43">
        <v>-12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8"/>
      <c r="Q25" s="43"/>
      <c r="R25" s="43"/>
      <c r="S25" s="20"/>
      <c r="T25" s="46">
        <f t="shared" si="0"/>
        <v>-12</v>
      </c>
      <c r="U25" s="10"/>
    </row>
    <row r="26" spans="1:21" s="8" customFormat="1" ht="13.5" x14ac:dyDescent="0.25">
      <c r="A26" s="18" t="s">
        <v>56</v>
      </c>
      <c r="B26" s="43">
        <f>SUM(B24:B25)</f>
        <v>2884</v>
      </c>
      <c r="C26" s="43">
        <f>SUM(C24:C25)</f>
        <v>224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38"/>
      <c r="Q26" s="43"/>
      <c r="R26" s="43"/>
      <c r="S26" s="20"/>
      <c r="T26" s="46">
        <f t="shared" si="0"/>
        <v>3108</v>
      </c>
      <c r="U26" s="10"/>
    </row>
    <row r="27" spans="1:21" s="8" customFormat="1" ht="13.5" x14ac:dyDescent="0.25">
      <c r="A27" s="24" t="s">
        <v>16</v>
      </c>
      <c r="B27" s="43"/>
      <c r="C27" s="43"/>
      <c r="D27" s="43">
        <v>1000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8"/>
      <c r="Q27" s="43"/>
      <c r="R27" s="43"/>
      <c r="S27" s="20"/>
      <c r="T27" s="46">
        <f t="shared" si="0"/>
        <v>1000</v>
      </c>
      <c r="U27" s="11"/>
    </row>
    <row r="28" spans="1:21" s="8" customFormat="1" ht="13.5" x14ac:dyDescent="0.25">
      <c r="A28" s="18" t="s">
        <v>55</v>
      </c>
      <c r="B28" s="43"/>
      <c r="C28" s="43"/>
      <c r="D28" s="43">
        <v>1000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8"/>
      <c r="Q28" s="43"/>
      <c r="R28" s="43"/>
      <c r="S28" s="20"/>
      <c r="T28" s="46">
        <f t="shared" si="0"/>
        <v>1000</v>
      </c>
      <c r="U28" s="11"/>
    </row>
    <row r="29" spans="1:21" s="8" customFormat="1" ht="13.5" x14ac:dyDescent="0.25">
      <c r="A29" s="18" t="s">
        <v>56</v>
      </c>
      <c r="B29" s="43"/>
      <c r="C29" s="43"/>
      <c r="D29" s="43">
        <f>SUM(D27:D28)</f>
        <v>2000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38"/>
      <c r="Q29" s="43"/>
      <c r="R29" s="43"/>
      <c r="S29" s="20"/>
      <c r="T29" s="46">
        <f t="shared" si="0"/>
        <v>2000</v>
      </c>
      <c r="U29" s="11"/>
    </row>
    <row r="30" spans="1:21" s="8" customFormat="1" ht="25.5" x14ac:dyDescent="0.25">
      <c r="A30" s="9" t="s">
        <v>41</v>
      </c>
      <c r="B30" s="38">
        <v>1600</v>
      </c>
      <c r="C30" s="38">
        <v>223</v>
      </c>
      <c r="D30" s="38">
        <v>26875</v>
      </c>
      <c r="E30" s="38"/>
      <c r="F30" s="38"/>
      <c r="G30" s="38"/>
      <c r="H30" s="38"/>
      <c r="I30" s="38"/>
      <c r="J30" s="38">
        <v>111626</v>
      </c>
      <c r="K30" s="38">
        <v>150200</v>
      </c>
      <c r="L30" s="38"/>
      <c r="M30" s="38"/>
      <c r="N30" s="38"/>
      <c r="O30" s="38"/>
      <c r="P30" s="38"/>
      <c r="Q30" s="38"/>
      <c r="R30" s="38"/>
      <c r="S30" s="13"/>
      <c r="T30" s="46">
        <f t="shared" si="0"/>
        <v>290524</v>
      </c>
    </row>
    <row r="31" spans="1:21" s="8" customFormat="1" ht="13.5" x14ac:dyDescent="0.25">
      <c r="A31" s="18" t="s">
        <v>55</v>
      </c>
      <c r="B31" s="38"/>
      <c r="C31" s="38"/>
      <c r="D31" s="38"/>
      <c r="E31" s="38"/>
      <c r="F31" s="38"/>
      <c r="G31" s="38"/>
      <c r="H31" s="38"/>
      <c r="I31" s="38"/>
      <c r="J31" s="38"/>
      <c r="K31" s="38">
        <v>-1200</v>
      </c>
      <c r="L31" s="38"/>
      <c r="M31" s="38"/>
      <c r="N31" s="38"/>
      <c r="O31" s="38"/>
      <c r="P31" s="38"/>
      <c r="Q31" s="38"/>
      <c r="R31" s="38"/>
      <c r="S31" s="13"/>
      <c r="T31" s="46">
        <f t="shared" si="0"/>
        <v>-1200</v>
      </c>
    </row>
    <row r="32" spans="1:21" s="8" customFormat="1" ht="13.5" x14ac:dyDescent="0.25">
      <c r="A32" s="18" t="s">
        <v>56</v>
      </c>
      <c r="B32" s="38">
        <f>SUM(B30:B31)</f>
        <v>1600</v>
      </c>
      <c r="C32" s="38">
        <f>SUM(C30:C31)</f>
        <v>223</v>
      </c>
      <c r="D32" s="38">
        <f>SUM(D30:D31)</f>
        <v>26875</v>
      </c>
      <c r="E32" s="38"/>
      <c r="F32" s="38"/>
      <c r="G32" s="38"/>
      <c r="H32" s="38"/>
      <c r="I32" s="38"/>
      <c r="J32" s="38">
        <f>SUM(J30:J31)</f>
        <v>111626</v>
      </c>
      <c r="K32" s="38">
        <f>SUM(K30:K31)</f>
        <v>149000</v>
      </c>
      <c r="L32" s="38"/>
      <c r="M32" s="38"/>
      <c r="N32" s="38"/>
      <c r="O32" s="38"/>
      <c r="P32" s="38"/>
      <c r="Q32" s="38"/>
      <c r="R32" s="38"/>
      <c r="S32" s="13"/>
      <c r="T32" s="46">
        <f t="shared" si="0"/>
        <v>289324</v>
      </c>
    </row>
    <row r="33" spans="1:21" s="8" customFormat="1" ht="13.5" x14ac:dyDescent="0.25">
      <c r="A33" s="18" t="s">
        <v>27</v>
      </c>
      <c r="B33" s="38"/>
      <c r="C33" s="38"/>
      <c r="D33" s="38"/>
      <c r="E33" s="38"/>
      <c r="F33" s="38"/>
      <c r="G33" s="38"/>
      <c r="H33" s="38"/>
      <c r="I33" s="38"/>
      <c r="J33" s="38">
        <v>11300</v>
      </c>
      <c r="K33" s="38">
        <v>76000</v>
      </c>
      <c r="L33" s="38"/>
      <c r="M33" s="38"/>
      <c r="N33" s="38"/>
      <c r="O33" s="38"/>
      <c r="P33" s="38"/>
      <c r="Q33" s="38"/>
      <c r="R33" s="38"/>
      <c r="S33" s="13"/>
      <c r="T33" s="46">
        <f t="shared" si="0"/>
        <v>87300</v>
      </c>
    </row>
    <row r="34" spans="1:21" s="8" customFormat="1" ht="13.5" x14ac:dyDescent="0.25">
      <c r="A34" s="9" t="s">
        <v>18</v>
      </c>
      <c r="B34" s="38"/>
      <c r="C34" s="38"/>
      <c r="D34" s="38">
        <v>9000</v>
      </c>
      <c r="E34" s="38"/>
      <c r="F34" s="38"/>
      <c r="G34" s="38">
        <v>44927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3"/>
      <c r="T34" s="46">
        <f t="shared" si="0"/>
        <v>53927</v>
      </c>
    </row>
    <row r="35" spans="1:21" s="8" customFormat="1" ht="13.5" x14ac:dyDescent="0.25">
      <c r="A35" s="18" t="s">
        <v>55</v>
      </c>
      <c r="B35" s="38"/>
      <c r="C35" s="38"/>
      <c r="D35" s="38">
        <v>646</v>
      </c>
      <c r="E35" s="38"/>
      <c r="F35" s="38"/>
      <c r="G35" s="38">
        <v>-339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3"/>
      <c r="T35" s="46">
        <f t="shared" si="0"/>
        <v>307</v>
      </c>
    </row>
    <row r="36" spans="1:21" s="8" customFormat="1" ht="13.5" x14ac:dyDescent="0.25">
      <c r="A36" s="18" t="s">
        <v>56</v>
      </c>
      <c r="B36" s="38"/>
      <c r="C36" s="38"/>
      <c r="D36" s="38">
        <f>SUM(D34:D35)</f>
        <v>9646</v>
      </c>
      <c r="E36" s="38">
        <f>SUM(E34:E35)</f>
        <v>0</v>
      </c>
      <c r="F36" s="38">
        <f>SUM(F34:F35)</f>
        <v>0</v>
      </c>
      <c r="G36" s="38">
        <f>SUM(G34:G35)</f>
        <v>44588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3"/>
      <c r="T36" s="46">
        <f t="shared" si="0"/>
        <v>54234</v>
      </c>
    </row>
    <row r="37" spans="1:21" s="8" customFormat="1" ht="14.25" thickBot="1" x14ac:dyDescent="0.3">
      <c r="A37" s="21" t="s">
        <v>27</v>
      </c>
      <c r="B37" s="45"/>
      <c r="C37" s="45"/>
      <c r="D37" s="45"/>
      <c r="E37" s="45"/>
      <c r="F37" s="45"/>
      <c r="G37" s="45">
        <v>44588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17"/>
      <c r="T37" s="49">
        <f t="shared" si="0"/>
        <v>44588</v>
      </c>
    </row>
    <row r="38" spans="1:21" s="8" customFormat="1" ht="13.5" x14ac:dyDescent="0.25">
      <c r="A38" s="63" t="s">
        <v>22</v>
      </c>
      <c r="B38" s="39">
        <v>2850</v>
      </c>
      <c r="C38" s="39">
        <v>398</v>
      </c>
      <c r="D38" s="39">
        <v>64743</v>
      </c>
      <c r="E38" s="39"/>
      <c r="F38" s="39"/>
      <c r="G38" s="39"/>
      <c r="H38" s="39"/>
      <c r="I38" s="39"/>
      <c r="J38" s="39">
        <v>297759</v>
      </c>
      <c r="K38" s="39">
        <v>11000</v>
      </c>
      <c r="L38" s="39"/>
      <c r="M38" s="39"/>
      <c r="N38" s="39"/>
      <c r="O38" s="39"/>
      <c r="P38" s="39"/>
      <c r="Q38" s="39"/>
      <c r="R38" s="39"/>
      <c r="S38" s="26"/>
      <c r="T38" s="47">
        <f t="shared" si="0"/>
        <v>376750</v>
      </c>
    </row>
    <row r="39" spans="1:21" s="8" customFormat="1" ht="13.5" x14ac:dyDescent="0.25">
      <c r="A39" s="18" t="s">
        <v>55</v>
      </c>
      <c r="B39" s="38"/>
      <c r="C39" s="38"/>
      <c r="D39" s="38">
        <v>1250</v>
      </c>
      <c r="E39" s="38"/>
      <c r="F39" s="38"/>
      <c r="G39" s="38"/>
      <c r="H39" s="38"/>
      <c r="I39" s="38"/>
      <c r="J39" s="38">
        <v>-1250</v>
      </c>
      <c r="K39" s="38"/>
      <c r="L39" s="38"/>
      <c r="M39" s="38"/>
      <c r="N39" s="38"/>
      <c r="O39" s="38"/>
      <c r="P39" s="38"/>
      <c r="Q39" s="38"/>
      <c r="R39" s="38"/>
      <c r="S39" s="13"/>
      <c r="T39" s="48">
        <f t="shared" si="0"/>
        <v>0</v>
      </c>
    </row>
    <row r="40" spans="1:21" s="8" customFormat="1" ht="13.5" x14ac:dyDescent="0.25">
      <c r="A40" s="18" t="s">
        <v>56</v>
      </c>
      <c r="B40" s="40">
        <f>SUM(B38:B39)</f>
        <v>2850</v>
      </c>
      <c r="C40" s="40">
        <f t="shared" ref="C40:L40" si="3">SUM(C38:C39)</f>
        <v>398</v>
      </c>
      <c r="D40" s="40">
        <f t="shared" si="3"/>
        <v>65993</v>
      </c>
      <c r="E40" s="40"/>
      <c r="F40" s="40"/>
      <c r="G40" s="40"/>
      <c r="H40" s="40"/>
      <c r="I40" s="40"/>
      <c r="J40" s="40">
        <f t="shared" si="3"/>
        <v>296509</v>
      </c>
      <c r="K40" s="40">
        <f t="shared" si="3"/>
        <v>11000</v>
      </c>
      <c r="L40" s="40">
        <f t="shared" si="3"/>
        <v>0</v>
      </c>
      <c r="M40" s="40"/>
      <c r="N40" s="40"/>
      <c r="O40" s="40"/>
      <c r="P40" s="43"/>
      <c r="Q40" s="40"/>
      <c r="R40" s="40"/>
      <c r="S40" s="19"/>
      <c r="T40" s="48">
        <f t="shared" si="0"/>
        <v>376750</v>
      </c>
    </row>
    <row r="41" spans="1:21" s="8" customFormat="1" ht="13.5" x14ac:dyDescent="0.25">
      <c r="A41" s="18" t="s">
        <v>27</v>
      </c>
      <c r="B41" s="44"/>
      <c r="C41" s="44"/>
      <c r="D41" s="44"/>
      <c r="E41" s="44"/>
      <c r="F41" s="44"/>
      <c r="G41" s="44"/>
      <c r="H41" s="44"/>
      <c r="I41" s="44"/>
      <c r="J41" s="44">
        <v>6300</v>
      </c>
      <c r="K41" s="44">
        <v>11000</v>
      </c>
      <c r="L41" s="44"/>
      <c r="M41" s="44"/>
      <c r="N41" s="44"/>
      <c r="O41" s="44"/>
      <c r="P41" s="38"/>
      <c r="Q41" s="44"/>
      <c r="R41" s="44"/>
      <c r="S41" s="14"/>
      <c r="T41" s="46">
        <f t="shared" si="0"/>
        <v>17300</v>
      </c>
      <c r="U41" s="10"/>
    </row>
    <row r="42" spans="1:21" s="8" customFormat="1" ht="13.5" x14ac:dyDescent="0.25">
      <c r="A42" s="9" t="s">
        <v>17</v>
      </c>
      <c r="B42" s="38"/>
      <c r="C42" s="38"/>
      <c r="D42" s="38">
        <v>19600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3"/>
      <c r="T42" s="46">
        <f t="shared" ref="T42:T56" si="4">SUM(B42:S42)</f>
        <v>19600</v>
      </c>
      <c r="U42" s="10"/>
    </row>
    <row r="43" spans="1:21" s="8" customFormat="1" ht="13.5" x14ac:dyDescent="0.25">
      <c r="A43" s="18" t="s">
        <v>55</v>
      </c>
      <c r="B43" s="44"/>
      <c r="C43" s="44"/>
      <c r="D43" s="44">
        <v>-61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14"/>
      <c r="T43" s="46">
        <f t="shared" si="4"/>
        <v>-61</v>
      </c>
      <c r="U43" s="10"/>
    </row>
    <row r="44" spans="1:21" s="8" customFormat="1" ht="13.5" x14ac:dyDescent="0.25">
      <c r="A44" s="18" t="s">
        <v>56</v>
      </c>
      <c r="B44" s="44"/>
      <c r="C44" s="44"/>
      <c r="D44" s="44">
        <f>SUM(D42:D43)</f>
        <v>19539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14"/>
      <c r="T44" s="46">
        <f t="shared" si="4"/>
        <v>19539</v>
      </c>
      <c r="U44" s="10"/>
    </row>
    <row r="45" spans="1:21" s="8" customFormat="1" ht="13.5" x14ac:dyDescent="0.25">
      <c r="A45" s="18" t="s">
        <v>27</v>
      </c>
      <c r="B45" s="38"/>
      <c r="C45" s="38"/>
      <c r="D45" s="38">
        <v>17500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3"/>
      <c r="T45" s="46">
        <f t="shared" si="4"/>
        <v>17500</v>
      </c>
      <c r="U45" s="10"/>
    </row>
    <row r="46" spans="1:21" s="8" customFormat="1" ht="13.5" x14ac:dyDescent="0.25">
      <c r="A46" s="24" t="s">
        <v>46</v>
      </c>
      <c r="B46" s="43">
        <v>21624</v>
      </c>
      <c r="C46" s="43">
        <v>3051</v>
      </c>
      <c r="D46" s="43">
        <v>363856</v>
      </c>
      <c r="E46" s="43"/>
      <c r="F46" s="43"/>
      <c r="G46" s="43"/>
      <c r="H46" s="43"/>
      <c r="I46" s="43"/>
      <c r="J46" s="43">
        <v>1692663</v>
      </c>
      <c r="K46" s="43"/>
      <c r="L46" s="43"/>
      <c r="M46" s="43"/>
      <c r="N46" s="43"/>
      <c r="O46" s="43"/>
      <c r="P46" s="43"/>
      <c r="Q46" s="43"/>
      <c r="R46" s="43"/>
      <c r="S46" s="20"/>
      <c r="T46" s="48">
        <f t="shared" si="4"/>
        <v>2081194</v>
      </c>
      <c r="U46" s="27"/>
    </row>
    <row r="47" spans="1:21" s="8" customFormat="1" ht="13.5" x14ac:dyDescent="0.25">
      <c r="A47" s="18" t="s">
        <v>55</v>
      </c>
      <c r="B47" s="38"/>
      <c r="C47" s="38"/>
      <c r="D47" s="38">
        <v>2200</v>
      </c>
      <c r="E47" s="38"/>
      <c r="F47" s="38"/>
      <c r="G47" s="38"/>
      <c r="H47" s="38"/>
      <c r="I47" s="38"/>
      <c r="J47" s="38">
        <v>2400</v>
      </c>
      <c r="K47" s="38"/>
      <c r="L47" s="38"/>
      <c r="M47" s="38"/>
      <c r="N47" s="38"/>
      <c r="O47" s="38"/>
      <c r="P47" s="38"/>
      <c r="Q47" s="38"/>
      <c r="R47" s="38"/>
      <c r="S47" s="13"/>
      <c r="T47" s="46">
        <f t="shared" si="4"/>
        <v>4600</v>
      </c>
      <c r="U47" s="27"/>
    </row>
    <row r="48" spans="1:21" s="8" customFormat="1" ht="13.5" x14ac:dyDescent="0.25">
      <c r="A48" s="52" t="s">
        <v>56</v>
      </c>
      <c r="B48" s="44">
        <f>SUM(B46:B47)</f>
        <v>21624</v>
      </c>
      <c r="C48" s="44">
        <f>SUM(C46:C47)</f>
        <v>3051</v>
      </c>
      <c r="D48" s="44">
        <f>SUM(D46:D47)</f>
        <v>366056</v>
      </c>
      <c r="E48" s="44"/>
      <c r="F48" s="44"/>
      <c r="G48" s="44"/>
      <c r="H48" s="44"/>
      <c r="I48" s="44"/>
      <c r="J48" s="44">
        <f>SUM(J46:J47)</f>
        <v>1695063</v>
      </c>
      <c r="K48" s="44"/>
      <c r="L48" s="44"/>
      <c r="M48" s="44"/>
      <c r="N48" s="44"/>
      <c r="O48" s="44"/>
      <c r="P48" s="44"/>
      <c r="Q48" s="44"/>
      <c r="R48" s="44"/>
      <c r="S48" s="14"/>
      <c r="T48" s="54">
        <f t="shared" si="4"/>
        <v>2085794</v>
      </c>
      <c r="U48" s="27"/>
    </row>
    <row r="49" spans="1:21" s="8" customFormat="1" ht="13.5" x14ac:dyDescent="0.25">
      <c r="A49" s="9" t="s">
        <v>13</v>
      </c>
      <c r="B49" s="38"/>
      <c r="C49" s="38"/>
      <c r="D49" s="38">
        <v>61644</v>
      </c>
      <c r="E49" s="38"/>
      <c r="F49" s="38"/>
      <c r="G49" s="38"/>
      <c r="H49" s="38"/>
      <c r="I49" s="38"/>
      <c r="J49" s="38">
        <v>9300</v>
      </c>
      <c r="K49" s="38"/>
      <c r="L49" s="38"/>
      <c r="M49" s="38"/>
      <c r="N49" s="38"/>
      <c r="O49" s="38"/>
      <c r="P49" s="38"/>
      <c r="Q49" s="38"/>
      <c r="R49" s="38"/>
      <c r="S49" s="13"/>
      <c r="T49" s="46">
        <f t="shared" si="4"/>
        <v>70944</v>
      </c>
    </row>
    <row r="50" spans="1:21" s="8" customFormat="1" ht="13.5" x14ac:dyDescent="0.25">
      <c r="A50" s="18" t="s">
        <v>27</v>
      </c>
      <c r="B50" s="38"/>
      <c r="C50" s="38"/>
      <c r="D50" s="38">
        <v>46250</v>
      </c>
      <c r="E50" s="38"/>
      <c r="F50" s="38"/>
      <c r="G50" s="38"/>
      <c r="H50" s="38"/>
      <c r="I50" s="38"/>
      <c r="J50" s="38">
        <v>9300</v>
      </c>
      <c r="K50" s="38"/>
      <c r="L50" s="38"/>
      <c r="M50" s="38"/>
      <c r="N50" s="38"/>
      <c r="O50" s="38"/>
      <c r="P50" s="38"/>
      <c r="Q50" s="38"/>
      <c r="R50" s="38"/>
      <c r="S50" s="13"/>
      <c r="T50" s="46">
        <f t="shared" si="4"/>
        <v>55550</v>
      </c>
    </row>
    <row r="51" spans="1:21" s="8" customFormat="1" ht="13.5" x14ac:dyDescent="0.25">
      <c r="A51" s="9" t="s">
        <v>20</v>
      </c>
      <c r="B51" s="38"/>
      <c r="C51" s="53"/>
      <c r="D51" s="38">
        <v>10360</v>
      </c>
      <c r="E51" s="38"/>
      <c r="F51" s="38"/>
      <c r="G51" s="38">
        <v>26430</v>
      </c>
      <c r="H51" s="38"/>
      <c r="I51" s="38"/>
      <c r="J51" s="38">
        <v>40500</v>
      </c>
      <c r="K51" s="38"/>
      <c r="L51" s="38"/>
      <c r="M51" s="38"/>
      <c r="N51" s="38"/>
      <c r="O51" s="38"/>
      <c r="P51" s="38"/>
      <c r="Q51" s="38"/>
      <c r="R51" s="38"/>
      <c r="S51" s="13"/>
      <c r="T51" s="46">
        <f t="shared" si="4"/>
        <v>77290</v>
      </c>
      <c r="U51" s="10"/>
    </row>
    <row r="52" spans="1:21" s="8" customFormat="1" ht="13.5" x14ac:dyDescent="0.25">
      <c r="A52" s="18" t="s">
        <v>55</v>
      </c>
      <c r="B52" s="38"/>
      <c r="C52" s="53"/>
      <c r="D52" s="38">
        <v>5421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3"/>
      <c r="T52" s="46">
        <f t="shared" si="4"/>
        <v>5421</v>
      </c>
      <c r="U52" s="10"/>
    </row>
    <row r="53" spans="1:21" s="8" customFormat="1" ht="13.5" x14ac:dyDescent="0.25">
      <c r="A53" s="18" t="s">
        <v>56</v>
      </c>
      <c r="B53" s="38"/>
      <c r="C53" s="53"/>
      <c r="D53" s="38">
        <f>SUM(D51:D52)</f>
        <v>15781</v>
      </c>
      <c r="E53" s="38"/>
      <c r="F53" s="38"/>
      <c r="G53" s="38">
        <f>SUM(G51:G52)</f>
        <v>26430</v>
      </c>
      <c r="H53" s="38"/>
      <c r="I53" s="38"/>
      <c r="J53" s="38">
        <f>SUM(J51)</f>
        <v>40500</v>
      </c>
      <c r="K53" s="38"/>
      <c r="L53" s="38"/>
      <c r="M53" s="38"/>
      <c r="N53" s="38"/>
      <c r="O53" s="38"/>
      <c r="P53" s="38"/>
      <c r="Q53" s="38"/>
      <c r="R53" s="38"/>
      <c r="S53" s="13"/>
      <c r="T53" s="46">
        <f t="shared" si="4"/>
        <v>82711</v>
      </c>
      <c r="U53" s="10"/>
    </row>
    <row r="54" spans="1:21" s="8" customFormat="1" ht="13.5" x14ac:dyDescent="0.25">
      <c r="A54" s="18" t="s">
        <v>27</v>
      </c>
      <c r="B54" s="38"/>
      <c r="C54" s="38"/>
      <c r="D54" s="38"/>
      <c r="E54" s="38"/>
      <c r="F54" s="38"/>
      <c r="G54" s="38">
        <v>26430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3"/>
      <c r="T54" s="46">
        <f t="shared" si="4"/>
        <v>26430</v>
      </c>
      <c r="U54" s="10"/>
    </row>
    <row r="55" spans="1:21" s="8" customFormat="1" ht="25.5" x14ac:dyDescent="0.25">
      <c r="A55" s="9" t="s">
        <v>14</v>
      </c>
      <c r="B55" s="38"/>
      <c r="C55" s="38"/>
      <c r="D55" s="38">
        <v>26350</v>
      </c>
      <c r="E55" s="38"/>
      <c r="F55" s="38"/>
      <c r="G55" s="38"/>
      <c r="H55" s="38"/>
      <c r="I55" s="38"/>
      <c r="J55" s="38"/>
      <c r="K55" s="38"/>
      <c r="L55" s="38"/>
      <c r="M55" s="38">
        <v>1400</v>
      </c>
      <c r="N55" s="38"/>
      <c r="O55" s="38"/>
      <c r="P55" s="38"/>
      <c r="Q55" s="38"/>
      <c r="R55" s="38"/>
      <c r="S55" s="13"/>
      <c r="T55" s="46">
        <f t="shared" si="4"/>
        <v>27750</v>
      </c>
      <c r="U55" s="10"/>
    </row>
    <row r="56" spans="1:21" s="8" customFormat="1" ht="13.5" x14ac:dyDescent="0.25">
      <c r="A56" s="18" t="s">
        <v>27</v>
      </c>
      <c r="B56" s="38"/>
      <c r="C56" s="38"/>
      <c r="D56" s="38">
        <v>20000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3"/>
      <c r="T56" s="46">
        <f t="shared" si="4"/>
        <v>20000</v>
      </c>
      <c r="U56" s="10"/>
    </row>
    <row r="57" spans="1:21" s="8" customFormat="1" ht="13.5" x14ac:dyDescent="0.25">
      <c r="A57" s="9" t="s">
        <v>23</v>
      </c>
      <c r="B57" s="38"/>
      <c r="C57" s="38"/>
      <c r="D57" s="38">
        <v>1700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3"/>
      <c r="T57" s="46">
        <f t="shared" ref="T57:T81" si="5">SUM(B57:S57)</f>
        <v>1700</v>
      </c>
      <c r="U57" s="10"/>
    </row>
    <row r="58" spans="1:21" s="8" customFormat="1" ht="13.5" x14ac:dyDescent="0.25">
      <c r="A58" s="18" t="s">
        <v>55</v>
      </c>
      <c r="B58" s="38"/>
      <c r="C58" s="38"/>
      <c r="D58" s="38">
        <v>3000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3"/>
      <c r="T58" s="46">
        <f t="shared" si="5"/>
        <v>3000</v>
      </c>
      <c r="U58" s="10"/>
    </row>
    <row r="59" spans="1:21" s="8" customFormat="1" ht="13.5" x14ac:dyDescent="0.25">
      <c r="A59" s="18" t="s">
        <v>56</v>
      </c>
      <c r="B59" s="38"/>
      <c r="C59" s="38"/>
      <c r="D59" s="38">
        <f>SUM(D57:D58)</f>
        <v>4700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3"/>
      <c r="T59" s="46">
        <f t="shared" si="5"/>
        <v>4700</v>
      </c>
      <c r="U59" s="10"/>
    </row>
    <row r="60" spans="1:21" s="8" customFormat="1" ht="13.5" x14ac:dyDescent="0.25">
      <c r="A60" s="9" t="s">
        <v>54</v>
      </c>
      <c r="B60" s="38"/>
      <c r="C60" s="38"/>
      <c r="D60" s="38">
        <v>1200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3"/>
      <c r="T60" s="46">
        <f t="shared" si="5"/>
        <v>1200</v>
      </c>
      <c r="U60" s="10"/>
    </row>
    <row r="61" spans="1:21" s="8" customFormat="1" ht="13.5" x14ac:dyDescent="0.25">
      <c r="A61" s="9" t="s">
        <v>51</v>
      </c>
      <c r="B61" s="38"/>
      <c r="C61" s="38"/>
      <c r="D61" s="38"/>
      <c r="E61" s="38"/>
      <c r="F61" s="38"/>
      <c r="G61" s="38">
        <v>1020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3"/>
      <c r="T61" s="46">
        <f t="shared" si="5"/>
        <v>1020</v>
      </c>
      <c r="U61" s="10"/>
    </row>
    <row r="62" spans="1:21" s="8" customFormat="1" ht="13.5" x14ac:dyDescent="0.25">
      <c r="A62" s="18" t="s">
        <v>55</v>
      </c>
      <c r="B62" s="38"/>
      <c r="C62" s="38"/>
      <c r="D62" s="38"/>
      <c r="E62" s="38"/>
      <c r="F62" s="38"/>
      <c r="G62" s="38">
        <v>7725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3"/>
      <c r="T62" s="46">
        <f t="shared" si="5"/>
        <v>7725</v>
      </c>
      <c r="U62" s="10"/>
    </row>
    <row r="63" spans="1:21" s="8" customFormat="1" ht="13.5" x14ac:dyDescent="0.25">
      <c r="A63" s="18" t="s">
        <v>56</v>
      </c>
      <c r="B63" s="38"/>
      <c r="C63" s="38"/>
      <c r="D63" s="38"/>
      <c r="E63" s="38"/>
      <c r="F63" s="38"/>
      <c r="G63" s="38">
        <f>SUM(G61:G62)</f>
        <v>8745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3"/>
      <c r="T63" s="46">
        <f t="shared" si="5"/>
        <v>8745</v>
      </c>
      <c r="U63" s="10"/>
    </row>
    <row r="64" spans="1:21" s="8" customFormat="1" ht="13.5" x14ac:dyDescent="0.25">
      <c r="A64" s="9" t="s">
        <v>44</v>
      </c>
      <c r="B64" s="13"/>
      <c r="C64" s="13"/>
      <c r="D64" s="13">
        <v>22801</v>
      </c>
      <c r="E64" s="13"/>
      <c r="F64" s="38"/>
      <c r="G64" s="38"/>
      <c r="H64" s="38"/>
      <c r="I64" s="38"/>
      <c r="J64" s="38">
        <v>263199</v>
      </c>
      <c r="K64" s="38"/>
      <c r="L64" s="38"/>
      <c r="M64" s="38"/>
      <c r="N64" s="38"/>
      <c r="O64" s="13"/>
      <c r="P64" s="13"/>
      <c r="Q64" s="13"/>
      <c r="R64" s="13"/>
      <c r="S64" s="13"/>
      <c r="T64" s="46">
        <f t="shared" si="5"/>
        <v>286000</v>
      </c>
      <c r="U64" s="10"/>
    </row>
    <row r="65" spans="1:21" s="8" customFormat="1" ht="13.5" x14ac:dyDescent="0.25">
      <c r="A65" s="18" t="s">
        <v>55</v>
      </c>
      <c r="B65" s="13"/>
      <c r="C65" s="13"/>
      <c r="D65" s="13"/>
      <c r="E65" s="13"/>
      <c r="F65" s="38"/>
      <c r="G65" s="38"/>
      <c r="H65" s="38"/>
      <c r="I65" s="38"/>
      <c r="J65" s="38">
        <v>1143</v>
      </c>
      <c r="K65" s="38"/>
      <c r="L65" s="38"/>
      <c r="M65" s="38">
        <v>11845</v>
      </c>
      <c r="N65" s="38"/>
      <c r="O65" s="13"/>
      <c r="P65" s="13"/>
      <c r="Q65" s="13"/>
      <c r="R65" s="13"/>
      <c r="S65" s="13"/>
      <c r="T65" s="46">
        <f t="shared" si="5"/>
        <v>12988</v>
      </c>
      <c r="U65" s="10"/>
    </row>
    <row r="66" spans="1:21" s="8" customFormat="1" ht="13.5" x14ac:dyDescent="0.25">
      <c r="A66" s="18" t="s">
        <v>56</v>
      </c>
      <c r="B66" s="13"/>
      <c r="C66" s="13"/>
      <c r="D66" s="13">
        <f>SUM(D64:D65)</f>
        <v>22801</v>
      </c>
      <c r="E66" s="13"/>
      <c r="F66" s="38"/>
      <c r="G66" s="38"/>
      <c r="H66" s="38"/>
      <c r="I66" s="38"/>
      <c r="J66" s="38">
        <f>SUM(J64:J65)</f>
        <v>264342</v>
      </c>
      <c r="K66" s="38"/>
      <c r="L66" s="38"/>
      <c r="M66" s="38">
        <f>SUM(M64:M65)</f>
        <v>11845</v>
      </c>
      <c r="N66" s="38"/>
      <c r="O66" s="13"/>
      <c r="P66" s="13"/>
      <c r="Q66" s="13"/>
      <c r="R66" s="13"/>
      <c r="S66" s="13"/>
      <c r="T66" s="46">
        <f t="shared" si="5"/>
        <v>298988</v>
      </c>
      <c r="U66" s="10"/>
    </row>
    <row r="67" spans="1:21" s="8" customFormat="1" ht="13.5" x14ac:dyDescent="0.25">
      <c r="A67" s="9" t="s">
        <v>24</v>
      </c>
      <c r="B67" s="13"/>
      <c r="C67" s="13"/>
      <c r="D67" s="13"/>
      <c r="E67" s="13"/>
      <c r="F67" s="38"/>
      <c r="G67" s="38">
        <v>20830</v>
      </c>
      <c r="H67" s="38"/>
      <c r="I67" s="23"/>
      <c r="J67" s="38"/>
      <c r="K67" s="38"/>
      <c r="L67" s="38"/>
      <c r="M67" s="38"/>
      <c r="N67" s="38"/>
      <c r="O67" s="13"/>
      <c r="P67" s="13"/>
      <c r="Q67" s="13"/>
      <c r="R67" s="13"/>
      <c r="S67" s="13"/>
      <c r="T67" s="46">
        <f t="shared" si="5"/>
        <v>20830</v>
      </c>
      <c r="U67" s="10"/>
    </row>
    <row r="68" spans="1:21" s="8" customFormat="1" ht="13.5" x14ac:dyDescent="0.25">
      <c r="A68" s="18" t="s">
        <v>55</v>
      </c>
      <c r="B68" s="13"/>
      <c r="C68" s="13"/>
      <c r="D68" s="13"/>
      <c r="E68" s="13"/>
      <c r="F68" s="38"/>
      <c r="G68" s="38">
        <v>200</v>
      </c>
      <c r="H68" s="38"/>
      <c r="I68" s="23"/>
      <c r="J68" s="38"/>
      <c r="K68" s="38"/>
      <c r="L68" s="38"/>
      <c r="M68" s="38"/>
      <c r="N68" s="38"/>
      <c r="O68" s="13"/>
      <c r="P68" s="13"/>
      <c r="Q68" s="13"/>
      <c r="R68" s="13"/>
      <c r="S68" s="13"/>
      <c r="T68" s="46">
        <f t="shared" si="5"/>
        <v>200</v>
      </c>
      <c r="U68" s="10"/>
    </row>
    <row r="69" spans="1:21" s="8" customFormat="1" ht="14.25" thickBot="1" x14ac:dyDescent="0.3">
      <c r="A69" s="21" t="s">
        <v>56</v>
      </c>
      <c r="B69" s="17"/>
      <c r="C69" s="17"/>
      <c r="D69" s="17"/>
      <c r="E69" s="17"/>
      <c r="F69" s="45"/>
      <c r="G69" s="45">
        <f>SUM(G67:G68)</f>
        <v>21030</v>
      </c>
      <c r="H69" s="45"/>
      <c r="I69" s="58"/>
      <c r="J69" s="45"/>
      <c r="K69" s="45"/>
      <c r="L69" s="45"/>
      <c r="M69" s="45"/>
      <c r="N69" s="45"/>
      <c r="O69" s="17"/>
      <c r="P69" s="17"/>
      <c r="Q69" s="17"/>
      <c r="R69" s="17"/>
      <c r="S69" s="17"/>
      <c r="T69" s="49">
        <f t="shared" si="5"/>
        <v>21030</v>
      </c>
      <c r="U69" s="10"/>
    </row>
    <row r="70" spans="1:21" s="8" customFormat="1" ht="13.5" x14ac:dyDescent="0.25">
      <c r="A70" s="7" t="s">
        <v>53</v>
      </c>
      <c r="B70" s="26">
        <v>12594</v>
      </c>
      <c r="C70" s="26">
        <v>1877</v>
      </c>
      <c r="D70" s="26">
        <v>6718</v>
      </c>
      <c r="E70" s="26"/>
      <c r="F70" s="39"/>
      <c r="G70" s="39"/>
      <c r="H70" s="39"/>
      <c r="I70" s="22"/>
      <c r="J70" s="39">
        <v>188811</v>
      </c>
      <c r="K70" s="39"/>
      <c r="L70" s="39"/>
      <c r="M70" s="39"/>
      <c r="N70" s="39"/>
      <c r="O70" s="26"/>
      <c r="P70" s="26"/>
      <c r="Q70" s="26"/>
      <c r="R70" s="26"/>
      <c r="S70" s="26"/>
      <c r="T70" s="47">
        <f t="shared" si="5"/>
        <v>210000</v>
      </c>
      <c r="U70" s="10"/>
    </row>
    <row r="71" spans="1:21" s="8" customFormat="1" ht="13.5" x14ac:dyDescent="0.25">
      <c r="A71" s="18" t="s">
        <v>55</v>
      </c>
      <c r="B71" s="13"/>
      <c r="C71" s="13"/>
      <c r="D71" s="13">
        <v>1000</v>
      </c>
      <c r="E71" s="13"/>
      <c r="F71" s="38"/>
      <c r="G71" s="38"/>
      <c r="H71" s="38"/>
      <c r="I71" s="62"/>
      <c r="J71" s="38"/>
      <c r="K71" s="38"/>
      <c r="L71" s="38"/>
      <c r="M71" s="38"/>
      <c r="N71" s="38"/>
      <c r="O71" s="13"/>
      <c r="P71" s="13"/>
      <c r="Q71" s="13"/>
      <c r="R71" s="13"/>
      <c r="S71" s="13"/>
      <c r="T71" s="46">
        <f t="shared" si="5"/>
        <v>1000</v>
      </c>
      <c r="U71" s="10"/>
    </row>
    <row r="72" spans="1:21" s="8" customFormat="1" ht="13.5" x14ac:dyDescent="0.25">
      <c r="A72" s="52" t="s">
        <v>56</v>
      </c>
      <c r="B72" s="13">
        <f>SUM(B70:B71)</f>
        <v>12594</v>
      </c>
      <c r="C72" s="13">
        <f>SUM(C70:C71)</f>
        <v>1877</v>
      </c>
      <c r="D72" s="13">
        <f>SUM(D70:D71)</f>
        <v>7718</v>
      </c>
      <c r="E72" s="13"/>
      <c r="F72" s="38"/>
      <c r="G72" s="38"/>
      <c r="H72" s="38"/>
      <c r="I72" s="42"/>
      <c r="J72" s="38">
        <f>SUM(J70:J71)</f>
        <v>188811</v>
      </c>
      <c r="K72" s="38"/>
      <c r="L72" s="38"/>
      <c r="M72" s="38"/>
      <c r="N72" s="38"/>
      <c r="O72" s="13"/>
      <c r="P72" s="13"/>
      <c r="Q72" s="13"/>
      <c r="R72" s="13"/>
      <c r="S72" s="13"/>
      <c r="T72" s="46">
        <f t="shared" si="5"/>
        <v>211000</v>
      </c>
      <c r="U72" s="10"/>
    </row>
    <row r="73" spans="1:21" s="8" customFormat="1" ht="25.5" x14ac:dyDescent="0.25">
      <c r="A73" s="9" t="s">
        <v>52</v>
      </c>
      <c r="B73" s="13">
        <v>123</v>
      </c>
      <c r="C73" s="13">
        <v>17</v>
      </c>
      <c r="D73" s="38">
        <v>69001</v>
      </c>
      <c r="E73" s="38"/>
      <c r="F73" s="38"/>
      <c r="G73" s="38"/>
      <c r="H73" s="38"/>
      <c r="I73" s="38"/>
      <c r="J73" s="38">
        <v>19760</v>
      </c>
      <c r="K73" s="38">
        <v>64732</v>
      </c>
      <c r="L73" s="38"/>
      <c r="M73" s="41"/>
      <c r="N73" s="38"/>
      <c r="O73" s="13"/>
      <c r="P73" s="13"/>
      <c r="Q73" s="13"/>
      <c r="R73" s="13"/>
      <c r="S73" s="13"/>
      <c r="T73" s="46">
        <f t="shared" si="5"/>
        <v>153633</v>
      </c>
      <c r="U73" s="10"/>
    </row>
    <row r="74" spans="1:21" s="8" customFormat="1" ht="13.5" x14ac:dyDescent="0.25">
      <c r="A74" s="9" t="s">
        <v>48</v>
      </c>
      <c r="B74" s="13">
        <v>3000</v>
      </c>
      <c r="C74" s="13">
        <v>1000</v>
      </c>
      <c r="D74" s="38">
        <v>40866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  <c r="P74" s="13"/>
      <c r="Q74" s="13"/>
      <c r="R74" s="13"/>
      <c r="S74" s="13"/>
      <c r="T74" s="46">
        <f t="shared" si="5"/>
        <v>44866</v>
      </c>
      <c r="U74" s="10"/>
    </row>
    <row r="75" spans="1:21" s="8" customFormat="1" ht="25.5" x14ac:dyDescent="0.25">
      <c r="A75" s="9" t="s">
        <v>40</v>
      </c>
      <c r="B75" s="13"/>
      <c r="C75" s="13"/>
      <c r="D75" s="38"/>
      <c r="E75" s="41">
        <v>21650</v>
      </c>
      <c r="F75" s="41">
        <v>2000</v>
      </c>
      <c r="G75" s="38"/>
      <c r="H75" s="38"/>
      <c r="I75" s="38"/>
      <c r="J75" s="38"/>
      <c r="K75" s="38"/>
      <c r="L75" s="38"/>
      <c r="M75" s="38"/>
      <c r="N75" s="38"/>
      <c r="O75" s="13"/>
      <c r="P75" s="13"/>
      <c r="Q75" s="13"/>
      <c r="R75" s="13"/>
      <c r="S75" s="13"/>
      <c r="T75" s="46">
        <f t="shared" si="5"/>
        <v>23650</v>
      </c>
      <c r="U75" s="10"/>
    </row>
    <row r="76" spans="1:21" s="8" customFormat="1" ht="13.5" x14ac:dyDescent="0.25">
      <c r="A76" s="18" t="s">
        <v>55</v>
      </c>
      <c r="B76" s="13"/>
      <c r="C76" s="13"/>
      <c r="D76" s="38"/>
      <c r="E76" s="41"/>
      <c r="F76" s="41">
        <v>-2000</v>
      </c>
      <c r="G76" s="38"/>
      <c r="H76" s="38"/>
      <c r="I76" s="38"/>
      <c r="J76" s="38"/>
      <c r="K76" s="38"/>
      <c r="L76" s="38"/>
      <c r="M76" s="38"/>
      <c r="N76" s="38"/>
      <c r="O76" s="13"/>
      <c r="P76" s="13"/>
      <c r="Q76" s="13"/>
      <c r="R76" s="13"/>
      <c r="S76" s="13"/>
      <c r="T76" s="46">
        <f t="shared" si="5"/>
        <v>-2000</v>
      </c>
      <c r="U76" s="10"/>
    </row>
    <row r="77" spans="1:21" s="8" customFormat="1" ht="13.5" x14ac:dyDescent="0.25">
      <c r="A77" s="52" t="s">
        <v>56</v>
      </c>
      <c r="B77" s="13"/>
      <c r="C77" s="13"/>
      <c r="D77" s="38"/>
      <c r="E77" s="41">
        <f>SUM(E75:E76)</f>
        <v>21650</v>
      </c>
      <c r="F77" s="41">
        <f>SUM(F75:F76)</f>
        <v>0</v>
      </c>
      <c r="G77" s="38"/>
      <c r="H77" s="38"/>
      <c r="I77" s="38"/>
      <c r="J77" s="38"/>
      <c r="K77" s="38"/>
      <c r="L77" s="38"/>
      <c r="M77" s="38"/>
      <c r="N77" s="38"/>
      <c r="O77" s="13"/>
      <c r="P77" s="13"/>
      <c r="Q77" s="13"/>
      <c r="R77" s="13"/>
      <c r="S77" s="13"/>
      <c r="T77" s="46">
        <f t="shared" si="5"/>
        <v>21650</v>
      </c>
      <c r="U77" s="10"/>
    </row>
    <row r="78" spans="1:21" s="8" customFormat="1" ht="13.5" x14ac:dyDescent="0.25">
      <c r="A78" s="18" t="s">
        <v>27</v>
      </c>
      <c r="B78" s="13"/>
      <c r="C78" s="13"/>
      <c r="D78" s="13"/>
      <c r="E78" s="25">
        <v>21650</v>
      </c>
      <c r="F78" s="41">
        <v>0</v>
      </c>
      <c r="G78" s="38"/>
      <c r="H78" s="38"/>
      <c r="I78" s="38"/>
      <c r="J78" s="38"/>
      <c r="K78" s="38"/>
      <c r="L78" s="38"/>
      <c r="M78" s="38"/>
      <c r="N78" s="38"/>
      <c r="O78" s="13"/>
      <c r="P78" s="13"/>
      <c r="Q78" s="13"/>
      <c r="R78" s="13"/>
      <c r="S78" s="13"/>
      <c r="T78" s="46">
        <f t="shared" si="5"/>
        <v>21650</v>
      </c>
    </row>
    <row r="79" spans="1:21" s="8" customFormat="1" ht="13.5" x14ac:dyDescent="0.25">
      <c r="A79" s="9" t="s">
        <v>21</v>
      </c>
      <c r="B79" s="13"/>
      <c r="C79" s="13"/>
      <c r="D79" s="13"/>
      <c r="E79" s="13"/>
      <c r="F79" s="38"/>
      <c r="G79" s="38"/>
      <c r="H79" s="38">
        <v>221656</v>
      </c>
      <c r="I79" s="38"/>
      <c r="J79" s="38"/>
      <c r="K79" s="38"/>
      <c r="L79" s="38"/>
      <c r="M79" s="38"/>
      <c r="N79" s="38">
        <v>247143</v>
      </c>
      <c r="O79" s="13"/>
      <c r="P79" s="13"/>
      <c r="Q79" s="13"/>
      <c r="R79" s="13"/>
      <c r="S79" s="13"/>
      <c r="T79" s="46">
        <f t="shared" si="5"/>
        <v>468799</v>
      </c>
      <c r="U79" s="10"/>
    </row>
    <row r="80" spans="1:21" s="8" customFormat="1" ht="13.5" x14ac:dyDescent="0.25">
      <c r="A80" s="18" t="s">
        <v>55</v>
      </c>
      <c r="B80" s="13"/>
      <c r="C80" s="13"/>
      <c r="D80" s="13"/>
      <c r="E80" s="13"/>
      <c r="F80" s="38"/>
      <c r="G80" s="38"/>
      <c r="H80" s="38">
        <v>-21727</v>
      </c>
      <c r="I80" s="38"/>
      <c r="J80" s="38"/>
      <c r="K80" s="38"/>
      <c r="L80" s="38"/>
      <c r="M80" s="38"/>
      <c r="N80" s="38">
        <v>-21588</v>
      </c>
      <c r="O80" s="13"/>
      <c r="P80" s="13"/>
      <c r="Q80" s="13"/>
      <c r="R80" s="13"/>
      <c r="S80" s="13"/>
      <c r="T80" s="46">
        <f t="shared" si="5"/>
        <v>-43315</v>
      </c>
      <c r="U80" s="10"/>
    </row>
    <row r="81" spans="1:22" s="8" customFormat="1" ht="14.25" thickBot="1" x14ac:dyDescent="0.3">
      <c r="A81" s="51" t="s">
        <v>56</v>
      </c>
      <c r="B81" s="19"/>
      <c r="C81" s="19"/>
      <c r="D81" s="19"/>
      <c r="E81" s="19"/>
      <c r="F81" s="40"/>
      <c r="G81" s="40"/>
      <c r="H81" s="40">
        <f>SUM(H79:H80)</f>
        <v>199929</v>
      </c>
      <c r="I81" s="40"/>
      <c r="J81" s="40"/>
      <c r="K81" s="40"/>
      <c r="L81" s="40"/>
      <c r="M81" s="40"/>
      <c r="N81" s="40">
        <f>SUM(N79:N80)</f>
        <v>225555</v>
      </c>
      <c r="O81" s="19"/>
      <c r="P81" s="19"/>
      <c r="Q81" s="19"/>
      <c r="R81" s="19"/>
      <c r="S81" s="19"/>
      <c r="T81" s="54">
        <f t="shared" si="5"/>
        <v>425484</v>
      </c>
      <c r="U81" s="10"/>
    </row>
    <row r="82" spans="1:22" s="2" customFormat="1" x14ac:dyDescent="0.3">
      <c r="A82" s="15" t="s">
        <v>9</v>
      </c>
      <c r="B82" s="33">
        <f>SUM(B6+B10+B12+B15+B19+B23+B24+B27+B30+B34+B38+B42+B46+B49+B51+B55+B57+B61+B64+B67+B73+B74+B75+B79+B70+B60)</f>
        <v>121956</v>
      </c>
      <c r="C82" s="33">
        <f t="shared" ref="C82:T82" si="6">SUM(C6+C10+C12+C15+C19+C23+C24+C27+C30+C34+C38+C42+C46+C49+C51+C55+C57+C61+C64+C67+C73+C74+C75+C79+C70+C60)</f>
        <v>22558</v>
      </c>
      <c r="D82" s="33">
        <f t="shared" si="6"/>
        <v>882604</v>
      </c>
      <c r="E82" s="33">
        <f t="shared" si="6"/>
        <v>21650</v>
      </c>
      <c r="F82" s="33">
        <f t="shared" si="6"/>
        <v>215008</v>
      </c>
      <c r="G82" s="33">
        <f t="shared" si="6"/>
        <v>435462</v>
      </c>
      <c r="H82" s="33">
        <f t="shared" si="6"/>
        <v>221656</v>
      </c>
      <c r="I82" s="33">
        <f t="shared" si="6"/>
        <v>30000</v>
      </c>
      <c r="J82" s="33">
        <f t="shared" si="6"/>
        <v>2653684</v>
      </c>
      <c r="K82" s="33">
        <f t="shared" si="6"/>
        <v>430530</v>
      </c>
      <c r="L82" s="33">
        <f t="shared" si="6"/>
        <v>0</v>
      </c>
      <c r="M82" s="33">
        <f t="shared" si="6"/>
        <v>11670</v>
      </c>
      <c r="N82" s="33">
        <f t="shared" si="6"/>
        <v>247143</v>
      </c>
      <c r="O82" s="33">
        <f t="shared" si="6"/>
        <v>0</v>
      </c>
      <c r="P82" s="33">
        <f t="shared" si="6"/>
        <v>1956585</v>
      </c>
      <c r="Q82" s="33">
        <f t="shared" si="6"/>
        <v>55836</v>
      </c>
      <c r="R82" s="33">
        <f t="shared" si="6"/>
        <v>2761</v>
      </c>
      <c r="S82" s="33">
        <f t="shared" si="6"/>
        <v>0</v>
      </c>
      <c r="T82" s="60">
        <f t="shared" si="6"/>
        <v>7309103</v>
      </c>
      <c r="U82" s="4"/>
      <c r="V82" s="4"/>
    </row>
    <row r="83" spans="1:22" s="2" customFormat="1" x14ac:dyDescent="0.3">
      <c r="A83" s="16" t="s">
        <v>55</v>
      </c>
      <c r="B83" s="50">
        <f>SUM(B7+B13+B16+B20+B25+B28+B31+B35+B39+B43+B47+B52+B58+B62+B65+B68+B71+B76+B80)</f>
        <v>-1292</v>
      </c>
      <c r="C83" s="50">
        <f t="shared" ref="C83:T83" si="7">SUM(C7+C13+C16+C20+C25+C28+C31+C35+C39+C43+C47+C52+C58+C62+C65+C68+C71+C76+C80)</f>
        <v>0</v>
      </c>
      <c r="D83" s="50">
        <f t="shared" si="7"/>
        <v>17204</v>
      </c>
      <c r="E83" s="50">
        <f t="shared" si="7"/>
        <v>0</v>
      </c>
      <c r="F83" s="50">
        <f t="shared" si="7"/>
        <v>16341</v>
      </c>
      <c r="G83" s="50">
        <f t="shared" si="7"/>
        <v>-100035</v>
      </c>
      <c r="H83" s="50">
        <f t="shared" si="7"/>
        <v>-21727</v>
      </c>
      <c r="I83" s="50">
        <f t="shared" si="7"/>
        <v>0</v>
      </c>
      <c r="J83" s="50">
        <f t="shared" si="7"/>
        <v>32385</v>
      </c>
      <c r="K83" s="50">
        <f t="shared" si="7"/>
        <v>2200</v>
      </c>
      <c r="L83" s="50">
        <f t="shared" si="7"/>
        <v>0</v>
      </c>
      <c r="M83" s="50">
        <f t="shared" si="7"/>
        <v>11845</v>
      </c>
      <c r="N83" s="50">
        <f t="shared" si="7"/>
        <v>-21588</v>
      </c>
      <c r="O83" s="50">
        <f t="shared" si="7"/>
        <v>0</v>
      </c>
      <c r="P83" s="50">
        <f t="shared" si="7"/>
        <v>27047</v>
      </c>
      <c r="Q83" s="50">
        <f t="shared" si="7"/>
        <v>1500</v>
      </c>
      <c r="R83" s="50">
        <f t="shared" si="7"/>
        <v>0</v>
      </c>
      <c r="S83" s="50">
        <f t="shared" si="7"/>
        <v>0</v>
      </c>
      <c r="T83" s="55">
        <f t="shared" si="7"/>
        <v>-36120</v>
      </c>
      <c r="U83" s="4"/>
      <c r="V83" s="4"/>
    </row>
    <row r="84" spans="1:22" s="2" customFormat="1" x14ac:dyDescent="0.3">
      <c r="A84" s="16" t="s">
        <v>56</v>
      </c>
      <c r="B84" s="50">
        <f>SUM(B82:B83)</f>
        <v>120664</v>
      </c>
      <c r="C84" s="50">
        <f t="shared" ref="C84:T84" si="8">SUM(C82:C83)</f>
        <v>22558</v>
      </c>
      <c r="D84" s="50">
        <f t="shared" si="8"/>
        <v>899808</v>
      </c>
      <c r="E84" s="50">
        <f t="shared" si="8"/>
        <v>21650</v>
      </c>
      <c r="F84" s="50">
        <f t="shared" si="8"/>
        <v>231349</v>
      </c>
      <c r="G84" s="50">
        <f t="shared" si="8"/>
        <v>335427</v>
      </c>
      <c r="H84" s="50">
        <f t="shared" si="8"/>
        <v>199929</v>
      </c>
      <c r="I84" s="50">
        <f t="shared" si="8"/>
        <v>30000</v>
      </c>
      <c r="J84" s="50">
        <f t="shared" si="8"/>
        <v>2686069</v>
      </c>
      <c r="K84" s="50">
        <f t="shared" si="8"/>
        <v>432730</v>
      </c>
      <c r="L84" s="50">
        <f t="shared" si="8"/>
        <v>0</v>
      </c>
      <c r="M84" s="50">
        <f t="shared" si="8"/>
        <v>23515</v>
      </c>
      <c r="N84" s="50">
        <f t="shared" si="8"/>
        <v>225555</v>
      </c>
      <c r="O84" s="50">
        <f t="shared" si="8"/>
        <v>0</v>
      </c>
      <c r="P84" s="50">
        <f t="shared" si="8"/>
        <v>1983632</v>
      </c>
      <c r="Q84" s="50">
        <f t="shared" si="8"/>
        <v>57336</v>
      </c>
      <c r="R84" s="50">
        <f t="shared" si="8"/>
        <v>2761</v>
      </c>
      <c r="S84" s="50">
        <f t="shared" si="8"/>
        <v>0</v>
      </c>
      <c r="T84" s="55">
        <f t="shared" si="8"/>
        <v>7272983</v>
      </c>
      <c r="U84" s="4"/>
      <c r="V84" s="4"/>
    </row>
    <row r="85" spans="1:22" s="2" customFormat="1" x14ac:dyDescent="0.3">
      <c r="A85" s="16" t="s">
        <v>26</v>
      </c>
      <c r="B85" s="34">
        <f t="shared" ref="B85:T85" si="9">SUM(B9+B11+B18+B22+B33+B37+B41+B45+B50+B54+B56+B78)</f>
        <v>26881</v>
      </c>
      <c r="C85" s="34">
        <f t="shared" si="9"/>
        <v>4704</v>
      </c>
      <c r="D85" s="34">
        <f t="shared" si="9"/>
        <v>83750</v>
      </c>
      <c r="E85" s="34">
        <f t="shared" si="9"/>
        <v>21650</v>
      </c>
      <c r="F85" s="34">
        <f t="shared" si="9"/>
        <v>217685</v>
      </c>
      <c r="G85" s="34">
        <f t="shared" si="9"/>
        <v>83359</v>
      </c>
      <c r="H85" s="34">
        <f t="shared" si="9"/>
        <v>0</v>
      </c>
      <c r="I85" s="34">
        <f t="shared" si="9"/>
        <v>0</v>
      </c>
      <c r="J85" s="34">
        <f t="shared" si="9"/>
        <v>26900</v>
      </c>
      <c r="K85" s="34">
        <f t="shared" si="9"/>
        <v>87000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989666</v>
      </c>
      <c r="Q85" s="34">
        <f t="shared" si="9"/>
        <v>57336</v>
      </c>
      <c r="R85" s="34">
        <f t="shared" si="9"/>
        <v>0</v>
      </c>
      <c r="S85" s="34">
        <f t="shared" si="9"/>
        <v>0</v>
      </c>
      <c r="T85" s="61">
        <f t="shared" si="9"/>
        <v>1598931</v>
      </c>
    </row>
    <row r="86" spans="1:22" s="2" customFormat="1" ht="15.75" thickBot="1" x14ac:dyDescent="0.35">
      <c r="A86" s="56" t="s">
        <v>11</v>
      </c>
      <c r="B86" s="35">
        <f>B84-B85</f>
        <v>93783</v>
      </c>
      <c r="C86" s="35">
        <f t="shared" ref="C86:T86" si="10">C84-C85</f>
        <v>17854</v>
      </c>
      <c r="D86" s="35">
        <f t="shared" si="10"/>
        <v>816058</v>
      </c>
      <c r="E86" s="35">
        <f t="shared" si="10"/>
        <v>0</v>
      </c>
      <c r="F86" s="35">
        <f t="shared" si="10"/>
        <v>13664</v>
      </c>
      <c r="G86" s="35">
        <f t="shared" si="10"/>
        <v>252068</v>
      </c>
      <c r="H86" s="35">
        <f t="shared" si="10"/>
        <v>199929</v>
      </c>
      <c r="I86" s="35">
        <f t="shared" si="10"/>
        <v>30000</v>
      </c>
      <c r="J86" s="35">
        <f t="shared" si="10"/>
        <v>2659169</v>
      </c>
      <c r="K86" s="35">
        <f t="shared" si="10"/>
        <v>345730</v>
      </c>
      <c r="L86" s="35">
        <f t="shared" si="10"/>
        <v>0</v>
      </c>
      <c r="M86" s="35">
        <f t="shared" si="10"/>
        <v>23515</v>
      </c>
      <c r="N86" s="35">
        <f t="shared" si="10"/>
        <v>225555</v>
      </c>
      <c r="O86" s="35">
        <f t="shared" si="10"/>
        <v>0</v>
      </c>
      <c r="P86" s="35">
        <f t="shared" si="10"/>
        <v>993966</v>
      </c>
      <c r="Q86" s="35">
        <f t="shared" si="10"/>
        <v>0</v>
      </c>
      <c r="R86" s="35">
        <f t="shared" si="10"/>
        <v>2761</v>
      </c>
      <c r="S86" s="35">
        <f t="shared" si="10"/>
        <v>0</v>
      </c>
      <c r="T86" s="57">
        <f t="shared" si="10"/>
        <v>5674052</v>
      </c>
      <c r="V86" s="1"/>
    </row>
    <row r="91" spans="1:22" x14ac:dyDescent="0.3">
      <c r="J91" s="37"/>
    </row>
  </sheetData>
  <mergeCells count="18">
    <mergeCell ref="T1:T4"/>
    <mergeCell ref="B3:B4"/>
    <mergeCell ref="C3:C4"/>
    <mergeCell ref="B2:I2"/>
    <mergeCell ref="P2:P4"/>
    <mergeCell ref="P1:S1"/>
    <mergeCell ref="J2:O2"/>
    <mergeCell ref="S2:S4"/>
    <mergeCell ref="R2:R4"/>
    <mergeCell ref="Q2:Q4"/>
    <mergeCell ref="D3:D4"/>
    <mergeCell ref="E3:E4"/>
    <mergeCell ref="J3:J4"/>
    <mergeCell ref="K3:K4"/>
    <mergeCell ref="F3:I3"/>
    <mergeCell ref="L3:O3"/>
    <mergeCell ref="A1:A4"/>
    <mergeCell ref="B1:O1"/>
  </mergeCells>
  <phoneticPr fontId="10" type="noConversion"/>
  <pageMargins left="0.19685039370078741" right="0.19685039370078741" top="0.71" bottom="0.32" header="0.2" footer="0.19685039370078741"/>
  <pageSetup paperSize="9" scale="85" orientation="landscape" r:id="rId1"/>
  <headerFooter>
    <oddHeader>&amp;C&amp;"Book Antiqua,Félkövér"&amp;11Keszthely Város Önkormányzata
2021. évi főbb kiadásai jogcím-csoportonként és feladatonként&amp;R&amp;"Book Antiqua,Félkövér"8. melléklet
ezer Ft</oddHeader>
    <oddFooter>&amp;C&amp;P</oddFooter>
  </headerFooter>
  <rowBreaks count="2" manualBreakCount="2">
    <brk id="3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</vt:lpstr>
      <vt:lpstr>'8'!Nyomtatási_cím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2021-06-30T07:06:23Z</dcterms:modified>
</cp:coreProperties>
</file>